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Engenharia-2\engenharia e arquitetura\UNIDADES DE SAÚDE\05 UBS_UE  Jaderlândia\licitação SESAU 2022\"/>
    </mc:Choice>
  </mc:AlternateContent>
  <bookViews>
    <workbookView xWindow="-120" yWindow="-120" windowWidth="20730" windowHeight="11160"/>
  </bookViews>
  <sheets>
    <sheet name="Orçamento Sintético" sheetId="1" r:id="rId1"/>
    <sheet name="CRONOGRAMA" sheetId="2" r:id="rId2"/>
  </sheets>
  <definedNames>
    <definedName name="_xlnm.Print_Area" localSheetId="1">CRONOGRAMA!$A$1:$L$51</definedName>
    <definedName name="_xlnm.Print_Area" localSheetId="0">'Orçamento Sintético'!$A$1:$J$100</definedName>
    <definedName name="_xlnm.Print_Titles" localSheetId="0">'Orçamento Sintético'!$1:$5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5" i="2" l="1"/>
  <c r="L49" i="2"/>
  <c r="K49" i="2" s="1"/>
  <c r="L46" i="2"/>
  <c r="K46" i="2" s="1"/>
  <c r="L43" i="2"/>
  <c r="G43" i="2" s="1"/>
  <c r="L40" i="2"/>
  <c r="H40" i="2" s="1"/>
  <c r="L37" i="2"/>
  <c r="I37" i="2" s="1"/>
  <c r="L34" i="2"/>
  <c r="K34" i="2" s="1"/>
  <c r="L31" i="2"/>
  <c r="G31" i="2" s="1"/>
  <c r="L28" i="2"/>
  <c r="J28" i="2" s="1"/>
  <c r="L25" i="2"/>
  <c r="I25" i="2" s="1"/>
  <c r="L22" i="2"/>
  <c r="G22" i="2" s="1"/>
  <c r="L19" i="2"/>
  <c r="L16" i="2"/>
  <c r="L13" i="2"/>
  <c r="L10" i="2"/>
  <c r="B47" i="2"/>
  <c r="B44" i="2"/>
  <c r="B41" i="2"/>
  <c r="B38" i="2"/>
  <c r="B35" i="2"/>
  <c r="B32" i="2"/>
  <c r="B29" i="2"/>
  <c r="B26" i="2"/>
  <c r="B23" i="2"/>
  <c r="B20" i="2"/>
  <c r="B17" i="2"/>
  <c r="B14" i="2"/>
  <c r="B11" i="2"/>
  <c r="B8" i="2"/>
  <c r="B5" i="2"/>
  <c r="L7" i="2"/>
  <c r="H22" i="2" l="1"/>
  <c r="H37" i="2"/>
  <c r="G40" i="2"/>
  <c r="E40" i="2"/>
  <c r="G37" i="2"/>
  <c r="F40" i="2"/>
  <c r="H25" i="2"/>
  <c r="I40" i="2"/>
  <c r="J46" i="2"/>
  <c r="J40" i="2"/>
  <c r="I28" i="2"/>
  <c r="K40" i="2"/>
  <c r="J43" i="2"/>
  <c r="H31" i="2"/>
  <c r="K43" i="2"/>
  <c r="I43" i="2"/>
  <c r="J34" i="2"/>
  <c r="H43" i="2"/>
  <c r="F19" i="2"/>
  <c r="E43" i="2"/>
  <c r="E22" i="2"/>
  <c r="E16" i="2"/>
  <c r="G13" i="2"/>
  <c r="E10" i="2"/>
  <c r="G7" i="2"/>
  <c r="L47" i="2"/>
  <c r="L44" i="2"/>
  <c r="L41" i="2"/>
  <c r="L38" i="2"/>
  <c r="L32" i="2"/>
  <c r="L29" i="2"/>
  <c r="L26" i="2"/>
  <c r="D25" i="2"/>
  <c r="L23" i="2"/>
  <c r="L20" i="2"/>
  <c r="L17" i="2"/>
  <c r="L14" i="2"/>
  <c r="L11" i="2"/>
  <c r="L8" i="2"/>
  <c r="L5" i="2"/>
  <c r="G51" i="2" l="1"/>
  <c r="K51" i="2"/>
  <c r="H51" i="2"/>
  <c r="J51" i="2"/>
  <c r="I51" i="2"/>
  <c r="F10" i="2"/>
  <c r="D37" i="2"/>
  <c r="E7" i="2"/>
  <c r="D40" i="2"/>
  <c r="D7" i="2"/>
  <c r="D31" i="2"/>
  <c r="E31" i="2"/>
  <c r="F7" i="2"/>
  <c r="D34" i="2"/>
  <c r="F31" i="2"/>
  <c r="D19" i="2"/>
  <c r="E34" i="2"/>
  <c r="F22" i="2"/>
  <c r="E19" i="2"/>
  <c r="F16" i="2"/>
  <c r="F43" i="2"/>
  <c r="D10" i="2"/>
  <c r="F13" i="2"/>
  <c r="D22" i="2"/>
  <c r="D28" i="2"/>
  <c r="D13" i="2"/>
  <c r="E13" i="2"/>
  <c r="D43" i="2"/>
  <c r="E51" i="2" l="1"/>
  <c r="F51" i="2"/>
  <c r="D51" i="2"/>
  <c r="L50" i="2"/>
  <c r="L51" i="2" l="1"/>
</calcChain>
</file>

<file path=xl/sharedStrings.xml><?xml version="1.0" encoding="utf-8"?>
<sst xmlns="http://schemas.openxmlformats.org/spreadsheetml/2006/main" count="461" uniqueCount="286">
  <si>
    <t>Obra</t>
  </si>
  <si>
    <t>B.D.I.</t>
  </si>
  <si>
    <t>Encargos Sociais</t>
  </si>
  <si>
    <t>26,0%</t>
  </si>
  <si>
    <t>Não Desonerado: embutido nos preços unitário dos insumos de mão de obra, de acordo com as bases.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</si>
  <si>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</si>
  <si>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</si>
  <si>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</si>
  <si>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</si>
  <si>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</si>
  <si>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</si>
  <si>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</si>
  <si>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</si>
  <si>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</si>
  <si>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</si>
  <si>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 </t>
  </si>
  <si>
    <t>SERVIÇOS PREELIIMNARES</t>
  </si>
  <si>
    <t xml:space="preserve"> 1.2 </t>
  </si>
  <si>
    <t xml:space="preserve"> 97622 </t>
  </si>
  <si>
    <t>SINAPI</t>
  </si>
  <si>
    <t>DEMOLIÇÃO DE ALVENARIA DE BLOCO FURADO, DE FORMA MANUAL, SEM REAPROVEITAMENTO. AF_12/2017</t>
  </si>
  <si>
    <t>m³</t>
  </si>
  <si>
    <t xml:space="preserve"> 011340 </t>
  </si>
  <si>
    <t>SEDOP</t>
  </si>
  <si>
    <t>Placa de obra em lona com plotagem de gráfica</t>
  </si>
  <si>
    <t>m²</t>
  </si>
  <si>
    <t>H</t>
  </si>
  <si>
    <t xml:space="preserve"> 1.4 </t>
  </si>
  <si>
    <t xml:space="preserve"> 88326 </t>
  </si>
  <si>
    <t>VIGIA NOTURNO COM ENCARGOS COMPLEMENTARES</t>
  </si>
  <si>
    <t xml:space="preserve"> 1.5 </t>
  </si>
  <si>
    <t xml:space="preserve"> 020307 </t>
  </si>
  <si>
    <t>Retirada de telhas de barro</t>
  </si>
  <si>
    <t xml:space="preserve"> 1.6 </t>
  </si>
  <si>
    <t xml:space="preserve"> 030011 </t>
  </si>
  <si>
    <t>Aterro incluindo carga, descarga, transporte e apiloamento</t>
  </si>
  <si>
    <t xml:space="preserve"> 2 </t>
  </si>
  <si>
    <t>Fundação/Estrutura</t>
  </si>
  <si>
    <t xml:space="preserve"> 2.1 </t>
  </si>
  <si>
    <t xml:space="preserve"> 051172 </t>
  </si>
  <si>
    <t>Concreto armado FCK=25MPA com forma aparente - 1 reaproveitamento (incl. lançamento e aden</t>
  </si>
  <si>
    <t xml:space="preserve"> 050729 </t>
  </si>
  <si>
    <t>Concreto armado fck=20MPA c/ forma mad. branca (incl. lançamento e adensamento)</t>
  </si>
  <si>
    <t xml:space="preserve"> 050771 </t>
  </si>
  <si>
    <t>Laje pré-moldada treliçada (Incl. capiamento)</t>
  </si>
  <si>
    <t xml:space="preserve"> 3 </t>
  </si>
  <si>
    <t>Tratamentos</t>
  </si>
  <si>
    <t xml:space="preserve"> 3.2 </t>
  </si>
  <si>
    <t xml:space="preserve"> 080704 </t>
  </si>
  <si>
    <t>Manta asfáltica SBS-3mm c/ filme de polietileno</t>
  </si>
  <si>
    <t xml:space="preserve"> 4 </t>
  </si>
  <si>
    <t>Paredes e painéis</t>
  </si>
  <si>
    <t xml:space="preserve"> 4.1 </t>
  </si>
  <si>
    <t xml:space="preserve"> 87505 </t>
  </si>
  <si>
    <t>ALVENARIA DE VEDAÇÃO DE BLOCOS CERÂMICOS FURADOS NA HORIZONTAL DE 11,5X19X19CM (ESPESSURA 11,5M) DE PAREDES COM ÁREA LÍQUIDA MAIOR OU IGUAL A 6M² SEM VÃOS E ARGAMASSA DE ASSENTAMENTO COM PREPARO EM BETONEIRA. AF_06/2014</t>
  </si>
  <si>
    <t xml:space="preserve"> 5 </t>
  </si>
  <si>
    <t>Cobertura</t>
  </si>
  <si>
    <t xml:space="preserve"> 5.1 </t>
  </si>
  <si>
    <t xml:space="preserve"> 070047 </t>
  </si>
  <si>
    <t>Cobertura - telha de fibrocimento e=6mm</t>
  </si>
  <si>
    <t xml:space="preserve"> 5.2 </t>
  </si>
  <si>
    <t xml:space="preserve"> 070053 </t>
  </si>
  <si>
    <t>Estrutura em mad.p/ chapa fibrocimento - pc. aparelhada</t>
  </si>
  <si>
    <t xml:space="preserve"> 5.3 </t>
  </si>
  <si>
    <t xml:space="preserve"> 070510 </t>
  </si>
  <si>
    <t>Ripamento</t>
  </si>
  <si>
    <t xml:space="preserve"> 5.4 </t>
  </si>
  <si>
    <t xml:space="preserve"> 050353 </t>
  </si>
  <si>
    <t>Concreto armado p/ rufos (incl. lançamento e adensamento)</t>
  </si>
  <si>
    <t xml:space="preserve"> 5.6 </t>
  </si>
  <si>
    <t xml:space="preserve"> 050757 </t>
  </si>
  <si>
    <t>Concreto armado p/ calhas e percintas (incl. lançamento e adensamento)</t>
  </si>
  <si>
    <t xml:space="preserve"> 6 </t>
  </si>
  <si>
    <t>Pisos</t>
  </si>
  <si>
    <t xml:space="preserve"> 6.1 </t>
  </si>
  <si>
    <t xml:space="preserve"> 101750 </t>
  </si>
  <si>
    <t>PISO CIMENTADO, TRAÇO 1:3 (CIMENTO E AREIA), ACABAMENTO RÚSTICO, ESPESSURA 4,0 CM, PREPARO MECÂNICO DA ARGAMASSA. AF_09/2020</t>
  </si>
  <si>
    <t xml:space="preserve"> 6.2 </t>
  </si>
  <si>
    <t xml:space="preserve"> 110644 </t>
  </si>
  <si>
    <t>Revestimento Cerâmico Padrão Médio</t>
  </si>
  <si>
    <t xml:space="preserve"> 6.3 </t>
  </si>
  <si>
    <t xml:space="preserve"> 7 </t>
  </si>
  <si>
    <t>Revestimentos</t>
  </si>
  <si>
    <t xml:space="preserve"> 7.1 </t>
  </si>
  <si>
    <t xml:space="preserve"> 87905 </t>
  </si>
  <si>
    <t>CHAPISCO APLICADO EM ALVENARIA (COM PRESENÇA DE VÃOS) E ESTRUTURAS DE CONCRETO DE FACHADA, COM COLHER DE PEDREIRO.  ARGAMASSA TRAÇO 1:3 COM PREPARO EM BETONEIRA 400L. AF_06/2014</t>
  </si>
  <si>
    <t xml:space="preserve"> 7.2 </t>
  </si>
  <si>
    <t xml:space="preserve"> 110763 </t>
  </si>
  <si>
    <t>Reboco com argamassa 1:6:Adit. Plast.</t>
  </si>
  <si>
    <t xml:space="preserve"> 7.3 </t>
  </si>
  <si>
    <t xml:space="preserve"> 7.4 </t>
  </si>
  <si>
    <t xml:space="preserve"> 8 </t>
  </si>
  <si>
    <t>Esquadrias</t>
  </si>
  <si>
    <t xml:space="preserve"> 8.1 </t>
  </si>
  <si>
    <t>Madeira</t>
  </si>
  <si>
    <t>UN</t>
  </si>
  <si>
    <t xml:space="preserve"> 8.2 </t>
  </si>
  <si>
    <t>Alumínio e vidro</t>
  </si>
  <si>
    <t xml:space="preserve"> 8.2.1 </t>
  </si>
  <si>
    <t xml:space="preserve"> 090071 </t>
  </si>
  <si>
    <t>Grade de ferro 1/2" (incl. pint. anti-corrosiva)</t>
  </si>
  <si>
    <t xml:space="preserve"> 8.2.2 </t>
  </si>
  <si>
    <t xml:space="preserve"> 161391 </t>
  </si>
  <si>
    <t>Vidro temperado incolor e= 6mm com ferragens</t>
  </si>
  <si>
    <t xml:space="preserve"> 8.2.3 </t>
  </si>
  <si>
    <t xml:space="preserve"> 091379 </t>
  </si>
  <si>
    <t>Porta em vidro temperado c/ ferragens -(sem mola)</t>
  </si>
  <si>
    <t xml:space="preserve"> 8.2.4 </t>
  </si>
  <si>
    <t xml:space="preserve"> 1012730 </t>
  </si>
  <si>
    <t>Mola p/ porta de vidro</t>
  </si>
  <si>
    <t xml:space="preserve"> 9 </t>
  </si>
  <si>
    <t>Forro</t>
  </si>
  <si>
    <t xml:space="preserve"> 9.1 </t>
  </si>
  <si>
    <t xml:space="preserve"> 141336 </t>
  </si>
  <si>
    <t>Forro em lambri de PVC</t>
  </si>
  <si>
    <t xml:space="preserve"> 9.2 </t>
  </si>
  <si>
    <t xml:space="preserve"> 140348 </t>
  </si>
  <si>
    <t>Barroteamento em madeira de lei p/ forro PVC</t>
  </si>
  <si>
    <t xml:space="preserve"> 10 </t>
  </si>
  <si>
    <t>Pintura</t>
  </si>
  <si>
    <t xml:space="preserve"> 10.1 </t>
  </si>
  <si>
    <t xml:space="preserve"> 150251 </t>
  </si>
  <si>
    <t>PVA interna c/ massa e selador</t>
  </si>
  <si>
    <t xml:space="preserve"> 10.2 </t>
  </si>
  <si>
    <t xml:space="preserve"> 151284 </t>
  </si>
  <si>
    <t>Acrílica semi-brilho c/ massa e selador -  externa</t>
  </si>
  <si>
    <t xml:space="preserve"> 11 </t>
  </si>
  <si>
    <t>Instalações elétricas e lógica</t>
  </si>
  <si>
    <t xml:space="preserve"> 11.1 </t>
  </si>
  <si>
    <t xml:space="preserve"> 170701 </t>
  </si>
  <si>
    <t>Ponto de força (tubul., fiaçao e disjuntor) acima de 200W</t>
  </si>
  <si>
    <t>PT</t>
  </si>
  <si>
    <t xml:space="preserve"> 11.2 </t>
  </si>
  <si>
    <t xml:space="preserve"> 170081 </t>
  </si>
  <si>
    <t xml:space="preserve"> 11.3 </t>
  </si>
  <si>
    <t>M</t>
  </si>
  <si>
    <t xml:space="preserve"> 11.5 </t>
  </si>
  <si>
    <t xml:space="preserve"> 171528 </t>
  </si>
  <si>
    <t>Lâmpada de Led Tubular 18W bivolt</t>
  </si>
  <si>
    <t xml:space="preserve"> 11.6 </t>
  </si>
  <si>
    <t xml:space="preserve"> 171527 </t>
  </si>
  <si>
    <t>Lâmpada de Led Tubular 10W bivolt</t>
  </si>
  <si>
    <t xml:space="preserve"> 11.7 </t>
  </si>
  <si>
    <t xml:space="preserve"> 101875 </t>
  </si>
  <si>
    <t>QUADRO DE DISTRIBUIÇÃO DE ENERGIA EM CHAPA DE AÇO GALVANIZADO, DE EMBUTIR, COM BARRAMENTO TRIFÁSICO, PARA 12 DISJUNTORES DIN 100A - FORNECIMENTO E INSTALAÇÃO. AF_10/2020</t>
  </si>
  <si>
    <t xml:space="preserve"> 11.8 </t>
  </si>
  <si>
    <t xml:space="preserve"> 101879 </t>
  </si>
  <si>
    <t>QUADRO DE DISTRIBUIÇÃO DE ENERGIA EM CHAPA DE AÇO GALVANIZADO, DE EMBUTIR, COM BARRAMENTO TRIFÁSICO, PARA 24 DISJUNTORES DIN 100A - FORNECIMENTO E INSTALAÇÃO. AF_10/2020</t>
  </si>
  <si>
    <t xml:space="preserve"> 11.13 </t>
  </si>
  <si>
    <t xml:space="preserve"> 170339 </t>
  </si>
  <si>
    <t>Tomada 2P+T 10A (s/fiaçao)</t>
  </si>
  <si>
    <t xml:space="preserve"> 11.14 </t>
  </si>
  <si>
    <t xml:space="preserve"> 171523 </t>
  </si>
  <si>
    <t>Tomada 2P+T 20A (s/fiaçao)</t>
  </si>
  <si>
    <t xml:space="preserve"> 11.15 </t>
  </si>
  <si>
    <t xml:space="preserve"> 170683 </t>
  </si>
  <si>
    <t>Ponto de logica - UTP (incl. eletr.,cabo e conector)</t>
  </si>
  <si>
    <t xml:space="preserve"> 12 </t>
  </si>
  <si>
    <t>Instalação hidrossanitária</t>
  </si>
  <si>
    <t xml:space="preserve"> 12.1 </t>
  </si>
  <si>
    <t xml:space="preserve"> 190609 </t>
  </si>
  <si>
    <t>Bacia sifonada c/cx. descarga acoplada c/ assento</t>
  </si>
  <si>
    <t xml:space="preserve"> 12.2 </t>
  </si>
  <si>
    <t xml:space="preserve"> 190232 </t>
  </si>
  <si>
    <t>Lavatorio de louça s/col.c/torn.,sifao e valv.</t>
  </si>
  <si>
    <t xml:space="preserve"> 12.3 </t>
  </si>
  <si>
    <t xml:space="preserve"> 191517 </t>
  </si>
  <si>
    <t>Torneira de metal cromada de 1/2" ou 3/4" p/ lavatório</t>
  </si>
  <si>
    <t xml:space="preserve"> 12.4 </t>
  </si>
  <si>
    <t xml:space="preserve"> 191513 </t>
  </si>
  <si>
    <t>Cuba em aço inox 40 x30 x15cm</t>
  </si>
  <si>
    <t xml:space="preserve"> 12.5 </t>
  </si>
  <si>
    <t xml:space="preserve"> 231084 </t>
  </si>
  <si>
    <t>Ponto de dreno p/ split (10m)</t>
  </si>
  <si>
    <t xml:space="preserve"> 12.6 </t>
  </si>
  <si>
    <t xml:space="preserve"> 251293 </t>
  </si>
  <si>
    <t>Tampo em granito verde Ubatuba</t>
  </si>
  <si>
    <t xml:space="preserve"> 12.7 </t>
  </si>
  <si>
    <t xml:space="preserve"> 180214 </t>
  </si>
  <si>
    <t>Ponto de esgoto (incl. tubos, conexoes,cx. e ralos)</t>
  </si>
  <si>
    <t xml:space="preserve"> 12.8 </t>
  </si>
  <si>
    <t xml:space="preserve"> 180299 </t>
  </si>
  <si>
    <t>Ponto de agua (incl. tubos e conexoes)</t>
  </si>
  <si>
    <t xml:space="preserve"> 12.9 </t>
  </si>
  <si>
    <t xml:space="preserve"> 180549 </t>
  </si>
  <si>
    <t>Fossa septica em concreto armado - cap=100 pessoas</t>
  </si>
  <si>
    <t xml:space="preserve"> 12.10 </t>
  </si>
  <si>
    <t xml:space="preserve"> 180417 </t>
  </si>
  <si>
    <t>Filtro anaerobico conc.arm. d=1.4m p=1.8m</t>
  </si>
  <si>
    <t xml:space="preserve"> 13 </t>
  </si>
  <si>
    <t>Combate a incêndio</t>
  </si>
  <si>
    <t xml:space="preserve"> 13.1 </t>
  </si>
  <si>
    <t xml:space="preserve"> 241468 </t>
  </si>
  <si>
    <t>Placa de sinalização fotoluminoscente</t>
  </si>
  <si>
    <t xml:space="preserve"> 13.2 </t>
  </si>
  <si>
    <t xml:space="preserve"> 201507 </t>
  </si>
  <si>
    <t>Extintor de incêndio ABC -  6Kg</t>
  </si>
  <si>
    <t xml:space="preserve"> 13.3 </t>
  </si>
  <si>
    <t xml:space="preserve"> 170978 </t>
  </si>
  <si>
    <t>Luminária  c/ lâmp de emergência</t>
  </si>
  <si>
    <t xml:space="preserve"> 190616 </t>
  </si>
  <si>
    <t>Valvula de descarga HYDRA cromada 1 1/2"</t>
  </si>
  <si>
    <t xml:space="preserve"> 14 </t>
  </si>
  <si>
    <t>Diversos</t>
  </si>
  <si>
    <t xml:space="preserve"> 14.1 </t>
  </si>
  <si>
    <t xml:space="preserve"> 190716 </t>
  </si>
  <si>
    <t>Barra em aço inox (PCD)</t>
  </si>
  <si>
    <t xml:space="preserve"> 14.2 </t>
  </si>
  <si>
    <t xml:space="preserve"> 260168 </t>
  </si>
  <si>
    <t>Plantio de grama (incl. terra preta)</t>
  </si>
  <si>
    <t xml:space="preserve"> 14.3 </t>
  </si>
  <si>
    <t xml:space="preserve"> 241318 </t>
  </si>
  <si>
    <t>Placa de inauguração  em aço inox/letras bx. relevo- (40 x 30cm)</t>
  </si>
  <si>
    <t xml:space="preserve"> 14.4 </t>
  </si>
  <si>
    <t xml:space="preserve"> 061458 </t>
  </si>
  <si>
    <t>Painel em ACM - Estruturado (fachadas)</t>
  </si>
  <si>
    <t xml:space="preserve"> 14.6 </t>
  </si>
  <si>
    <t xml:space="preserve"> 190036 </t>
  </si>
  <si>
    <t>SBC</t>
  </si>
  <si>
    <t>TANQUE DE EXPURGO ACO INOXIDAVEL 70x55cm HIDRONOX</t>
  </si>
  <si>
    <t xml:space="preserve"> 15 </t>
  </si>
  <si>
    <t>limpeza da obra</t>
  </si>
  <si>
    <t xml:space="preserve"> 15.1 </t>
  </si>
  <si>
    <t xml:space="preserve"> 270220 </t>
  </si>
  <si>
    <t>Limpeza geral e entrega da obra</t>
  </si>
  <si>
    <t>Total Geral</t>
  </si>
  <si>
    <t>CRONOGRAMA FÍSICO - FINANCEIRO</t>
  </si>
  <si>
    <t>ITEM</t>
  </si>
  <si>
    <t>DISCRIMINAÇÃO</t>
  </si>
  <si>
    <t>MESES DE SERVIÇOS</t>
  </si>
  <si>
    <t>TOTAL</t>
  </si>
  <si>
    <t>Percentual(%)</t>
  </si>
  <si>
    <t>Valor (R$)</t>
  </si>
  <si>
    <t>PERCENTUAL SIMPLES</t>
  </si>
  <si>
    <t>VALOR TOTAL SIMPLES</t>
  </si>
  <si>
    <t>Orçamento Sintético</t>
  </si>
  <si>
    <t xml:space="preserve"> 8.1.2 </t>
  </si>
  <si>
    <t xml:space="preserve"> 091508 </t>
  </si>
  <si>
    <t>Porta em MDF revestida com laminado, com caixilho,alizar e ferragens de 0,8x2,10m</t>
  </si>
  <si>
    <t>Total sem BDI</t>
  </si>
  <si>
    <t>Total do BDI</t>
  </si>
  <si>
    <t xml:space="preserve"> 2.3 </t>
  </si>
  <si>
    <t xml:space="preserve"> 2.4 </t>
  </si>
  <si>
    <t xml:space="preserve"> 071361 </t>
  </si>
  <si>
    <t>Estrutura metálica p/ cobertura - 2 águas-vão 20m</t>
  </si>
  <si>
    <t xml:space="preserve"> 270768 </t>
  </si>
  <si>
    <t>Resina p/ piso em korodur</t>
  </si>
  <si>
    <t xml:space="preserve"> 110581 </t>
  </si>
  <si>
    <t>Cerâmica 10x10cm (padrao medio)</t>
  </si>
  <si>
    <t xml:space="preserve"> 091511 </t>
  </si>
  <si>
    <t>Esquadria de correr em vidro temperado de 6mm</t>
  </si>
  <si>
    <t xml:space="preserve"> 8.2.5 </t>
  </si>
  <si>
    <t xml:space="preserve"> 091500 </t>
  </si>
  <si>
    <t>Portão em grade c/ chapa de ferro 3/16" - incl. ferragens e pintura antiferruginosa</t>
  </si>
  <si>
    <t xml:space="preserve"> 8.2.6 </t>
  </si>
  <si>
    <t xml:space="preserve"> 091381 </t>
  </si>
  <si>
    <t>Esquadria c/ venezianas de aluminio  anodizado preto c/ ferragens</t>
  </si>
  <si>
    <t xml:space="preserve"> 10.3 </t>
  </si>
  <si>
    <t xml:space="preserve"> 150302 </t>
  </si>
  <si>
    <t>Esmalte s/ ferro (superf. lisa)</t>
  </si>
  <si>
    <t xml:space="preserve"> 170882 </t>
  </si>
  <si>
    <t>Caixa polifásica padrão Celpa</t>
  </si>
  <si>
    <t>Ponto de luz / força (c/tubul., cx. e fiaçao) ate 200W (TOMADA)</t>
  </si>
  <si>
    <t>Ponto de luz / força (c/tubul., cx. e fiaçao) ate 200W (ILUMINAÇÃO)</t>
  </si>
  <si>
    <t xml:space="preserve"> 230262 </t>
  </si>
  <si>
    <t>Ponto p/ar condicionado(tubul.,cj.airstop e fiaçao)</t>
  </si>
  <si>
    <t xml:space="preserve"> 170393 </t>
  </si>
  <si>
    <t>Disjuntor 3P - 63 a 100A - PADRÃO DIN</t>
  </si>
  <si>
    <t xml:space="preserve"> 11.16 </t>
  </si>
  <si>
    <t xml:space="preserve"> 171185 </t>
  </si>
  <si>
    <t>Switch 24 portas</t>
  </si>
  <si>
    <t xml:space="preserve"> 11.17 </t>
  </si>
  <si>
    <t xml:space="preserve"> 171192 </t>
  </si>
  <si>
    <t>Patch panel 24 portas cat 6e</t>
  </si>
  <si>
    <t xml:space="preserve"> 180548 </t>
  </si>
  <si>
    <t>Fossa septica em concreto armado - cap=150 pessoas</t>
  </si>
  <si>
    <t xml:space="preserve"> 13.5 </t>
  </si>
  <si>
    <t xml:space="preserve"> 101912 </t>
  </si>
  <si>
    <t>ABRIGO PARA HIDRANTE, 75X45X17CM, COM REGISTRO GLOBO ANGULAR 45 GRAUS 2 1/2", ADAPTADOR STORZ 2 1/2", MANGUEIRA DE INCÊNDIO 15M 2 1/2" E ESGUICHO EM LATÃO 2 1/2" - FORNECIMENTO E INSTALAÇÃO. AF_10/2020</t>
  </si>
  <si>
    <t xml:space="preserve"> 14.7 </t>
  </si>
  <si>
    <t xml:space="preserve">         Fábio Furtado</t>
  </si>
  <si>
    <t>OBRA: REFORMA DA UBS/ UE JADERLÂNDIA</t>
  </si>
  <si>
    <t>DATA BASE: MAIO 2022</t>
  </si>
  <si>
    <t xml:space="preserve">SINAPI - 03/2022 PA
SBC - 05/2022 PA
ORSE - 02/2022 - Sergipe
SEDOP - 02/2022 - Pará
</t>
  </si>
  <si>
    <t xml:space="preserve">Bancos: </t>
  </si>
  <si>
    <t>UBS/ UE  JADERLÂNDIA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</si>
</sst>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%"/>
    <numFmt numFmtId="165" formatCode="_(* #,##0.00_);_(* \(#,##0.00\);_(* \-??_);_(@_)"/>
  </numFmts>
  <fonts count="20">
    <font>
      <sz val="11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2"/>
      <charset val="1"/>
    </font>
    <font>
      <b/>
      <sz val="12"/>
      <name val="Swis721 LtEx BT"/>
      <family val="2"/>
      <charset val="1"/>
    </font>
    <font>
      <sz val="11"/>
      <color rgb="FF000000"/>
      <name val="Calibri"/>
      <family val="2"/>
      <charset val="1"/>
    </font>
    <font>
      <b/>
      <sz val="12"/>
      <name val="AvantGarde Bk BT"/>
      <family val="2"/>
      <charset val="1"/>
    </font>
    <font>
      <b/>
      <sz val="8"/>
      <name val="AvantGarde Bk BT"/>
      <family val="2"/>
      <charset val="1"/>
    </font>
    <font>
      <sz val="8"/>
      <name val="AvantGarde Bk BT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b/>
      <sz val="10"/>
      <name val="AvantGarde Bk BT"/>
      <charset val="1"/>
    </font>
    <font>
      <b/>
      <sz val="9"/>
      <name val="AvantGarde Bk BT"/>
      <family val="2"/>
      <charset val="1"/>
    </font>
    <font>
      <sz val="12"/>
      <name val="Arial"/>
      <family val="1"/>
    </font>
    <font>
      <b/>
      <sz val="10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12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FFFFFF"/>
      </patternFill>
    </fill>
    <fill>
      <patternFill patternType="solid">
        <fgColor rgb="FF95B3D7"/>
        <bgColor rgb="FF9999FF"/>
      </patternFill>
    </fill>
    <fill>
      <patternFill patternType="solid">
        <fgColor rgb="FFFFFFFF"/>
        <bgColor rgb="FFFFFFCC"/>
      </patternFill>
    </fill>
    <fill>
      <patternFill patternType="solid">
        <fgColor rgb="FF000000"/>
        <bgColor rgb="FF003300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5" fillId="0" borderId="0"/>
    <xf numFmtId="9" fontId="10" fillId="0" borderId="0" applyBorder="0" applyProtection="0"/>
    <xf numFmtId="165" fontId="10" fillId="0" borderId="0" applyBorder="0" applyProtection="0"/>
  </cellStyleXfs>
  <cellXfs count="77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/>
    <xf numFmtId="0" fontId="0" fillId="0" borderId="0" xfId="0"/>
    <xf numFmtId="0" fontId="8" fillId="0" borderId="1" xfId="2" applyFont="1" applyBorder="1" applyAlignment="1">
      <alignment wrapText="1"/>
    </xf>
    <xf numFmtId="0" fontId="7" fillId="5" borderId="1" xfId="2" applyFont="1" applyFill="1" applyBorder="1" applyAlignment="1">
      <alignment horizontal="center"/>
    </xf>
    <xf numFmtId="0" fontId="7" fillId="0" borderId="1" xfId="2" applyFont="1" applyBorder="1" applyAlignment="1">
      <alignment vertical="center"/>
    </xf>
    <xf numFmtId="10" fontId="8" fillId="0" borderId="1" xfId="3" applyNumberFormat="1" applyFont="1" applyBorder="1" applyAlignment="1" applyProtection="1">
      <alignment vertical="center"/>
    </xf>
    <xf numFmtId="0" fontId="7" fillId="5" borderId="1" xfId="2" applyFont="1" applyFill="1" applyBorder="1" applyAlignment="1">
      <alignment vertical="center"/>
    </xf>
    <xf numFmtId="165" fontId="8" fillId="5" borderId="1" xfId="4" applyFont="1" applyFill="1" applyBorder="1" applyAlignment="1" applyProtection="1">
      <alignment vertical="center"/>
    </xf>
    <xf numFmtId="165" fontId="12" fillId="5" borderId="1" xfId="4" applyFont="1" applyFill="1" applyBorder="1" applyAlignment="1" applyProtection="1">
      <alignment vertical="center"/>
    </xf>
    <xf numFmtId="0" fontId="0" fillId="0" borderId="2" xfId="0" applyBorder="1" applyAlignment="1">
      <alignment horizontal="center"/>
    </xf>
    <xf numFmtId="0" fontId="0" fillId="0" borderId="0" xfId="0"/>
    <xf numFmtId="0" fontId="7" fillId="0" borderId="1" xfId="2" applyFont="1" applyBorder="1" applyAlignment="1">
      <alignment horizontal="center" wrapText="1"/>
    </xf>
    <xf numFmtId="0" fontId="7" fillId="0" borderId="1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7" fillId="8" borderId="1" xfId="2" applyFont="1" applyFill="1" applyBorder="1" applyAlignment="1">
      <alignment horizontal="center"/>
    </xf>
    <xf numFmtId="0" fontId="7" fillId="8" borderId="1" xfId="2" applyFont="1" applyFill="1" applyBorder="1" applyAlignment="1">
      <alignment horizontal="center"/>
    </xf>
    <xf numFmtId="0" fontId="7" fillId="8" borderId="1" xfId="2" applyFont="1" applyFill="1" applyBorder="1" applyAlignment="1">
      <alignment horizontal="center" wrapText="1"/>
    </xf>
    <xf numFmtId="0" fontId="8" fillId="8" borderId="1" xfId="2" applyFont="1" applyFill="1" applyBorder="1" applyAlignment="1"/>
    <xf numFmtId="0" fontId="8" fillId="0" borderId="1" xfId="2" applyFont="1" applyBorder="1" applyAlignment="1"/>
    <xf numFmtId="0" fontId="9" fillId="6" borderId="1" xfId="0" applyFont="1" applyFill="1" applyBorder="1" applyAlignment="1">
      <alignment horizontal="left"/>
    </xf>
    <xf numFmtId="0" fontId="7" fillId="0" borderId="1" xfId="2" applyFont="1" applyBorder="1" applyAlignment="1"/>
    <xf numFmtId="10" fontId="8" fillId="0" borderId="1" xfId="3" applyNumberFormat="1" applyFont="1" applyBorder="1" applyAlignment="1" applyProtection="1"/>
    <xf numFmtId="9" fontId="8" fillId="0" borderId="1" xfId="3" applyFont="1" applyBorder="1" applyAlignment="1" applyProtection="1"/>
    <xf numFmtId="10" fontId="7" fillId="0" borderId="1" xfId="3" applyNumberFormat="1" applyFont="1" applyBorder="1" applyAlignment="1" applyProtection="1"/>
    <xf numFmtId="9" fontId="8" fillId="7" borderId="1" xfId="3" applyFont="1" applyFill="1" applyBorder="1" applyAlignment="1" applyProtection="1"/>
    <xf numFmtId="165" fontId="8" fillId="0" borderId="1" xfId="4" applyFont="1" applyBorder="1" applyAlignment="1" applyProtection="1"/>
    <xf numFmtId="9" fontId="7" fillId="0" borderId="1" xfId="3" applyFont="1" applyBorder="1" applyAlignment="1" applyProtection="1"/>
    <xf numFmtId="165" fontId="7" fillId="0" borderId="1" xfId="2" applyNumberFormat="1" applyFont="1" applyBorder="1" applyAlignment="1"/>
    <xf numFmtId="11" fontId="9" fillId="6" borderId="1" xfId="0" applyNumberFormat="1" applyFont="1" applyFill="1" applyBorder="1" applyAlignment="1">
      <alignment horizontal="left"/>
    </xf>
    <xf numFmtId="165" fontId="7" fillId="0" borderId="1" xfId="4" applyFont="1" applyBorder="1" applyAlignment="1" applyProtection="1"/>
    <xf numFmtId="0" fontId="11" fillId="0" borderId="1" xfId="2" applyFont="1" applyBorder="1" applyAlignment="1"/>
    <xf numFmtId="0" fontId="0" fillId="0" borderId="1" xfId="0" applyBorder="1" applyAlignment="1"/>
    <xf numFmtId="9" fontId="7" fillId="7" borderId="1" xfId="3" applyFont="1" applyFill="1" applyBorder="1" applyAlignment="1" applyProtection="1"/>
    <xf numFmtId="0" fontId="0" fillId="0" borderId="0" xfId="0" applyBorder="1" applyAlignment="1"/>
    <xf numFmtId="0" fontId="0" fillId="8" borderId="0" xfId="0" applyFill="1" applyBorder="1" applyAlignment="1"/>
    <xf numFmtId="165" fontId="0" fillId="0" borderId="0" xfId="0" applyNumberFormat="1" applyBorder="1" applyAlignment="1"/>
    <xf numFmtId="0" fontId="0" fillId="0" borderId="0" xfId="0" applyBorder="1" applyAlignment="1">
      <alignment wrapText="1"/>
    </xf>
    <xf numFmtId="0" fontId="13" fillId="0" borderId="0" xfId="0" applyFont="1" applyBorder="1" applyAlignment="1"/>
    <xf numFmtId="0" fontId="4" fillId="0" borderId="1" xfId="1" applyFont="1" applyBorder="1" applyAlignment="1">
      <alignment horizontal="left" vertical="center"/>
    </xf>
    <xf numFmtId="0" fontId="7" fillId="0" borderId="1" xfId="2" applyFont="1" applyBorder="1" applyAlignment="1">
      <alignment horizontal="left" vertical="center" wrapText="1"/>
    </xf>
    <xf numFmtId="0" fontId="7" fillId="5" borderId="1" xfId="2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3" fillId="0" borderId="0" xfId="0" applyFont="1"/>
    <xf numFmtId="0" fontId="15" fillId="2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right" vertical="top" wrapText="1"/>
    </xf>
    <xf numFmtId="4" fontId="15" fillId="2" borderId="1" xfId="0" applyNumberFormat="1" applyFont="1" applyFill="1" applyBorder="1" applyAlignment="1">
      <alignment horizontal="right" vertical="top" wrapText="1"/>
    </xf>
    <xf numFmtId="164" fontId="15" fillId="2" borderId="1" xfId="0" applyNumberFormat="1" applyFont="1" applyFill="1" applyBorder="1" applyAlignment="1">
      <alignment horizontal="right" vertical="top" wrapText="1"/>
    </xf>
    <xf numFmtId="0" fontId="16" fillId="3" borderId="1" xfId="0" applyFont="1" applyFill="1" applyBorder="1" applyAlignment="1">
      <alignment horizontal="left" vertical="top" wrapText="1"/>
    </xf>
    <xf numFmtId="0" fontId="16" fillId="3" borderId="1" xfId="0" applyFont="1" applyFill="1" applyBorder="1" applyAlignment="1">
      <alignment horizontal="right" vertical="top" wrapText="1"/>
    </xf>
    <xf numFmtId="0" fontId="16" fillId="3" borderId="1" xfId="0" applyFont="1" applyFill="1" applyBorder="1" applyAlignment="1">
      <alignment horizontal="center" vertical="top" wrapText="1"/>
    </xf>
    <xf numFmtId="4" fontId="16" fillId="3" borderId="1" xfId="0" applyNumberFormat="1" applyFont="1" applyFill="1" applyBorder="1" applyAlignment="1">
      <alignment horizontal="right" vertical="top" wrapText="1"/>
    </xf>
    <xf numFmtId="164" fontId="16" fillId="3" borderId="1" xfId="0" applyNumberFormat="1" applyFont="1" applyFill="1" applyBorder="1" applyAlignment="1">
      <alignment horizontal="right" vertical="top" wrapText="1"/>
    </xf>
    <xf numFmtId="0" fontId="1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right" vertical="top" wrapText="1"/>
    </xf>
    <xf numFmtId="0" fontId="2" fillId="4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0" fillId="0" borderId="0" xfId="0" applyBorder="1"/>
    <xf numFmtId="0" fontId="2" fillId="4" borderId="0" xfId="0" applyFont="1" applyFill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4" borderId="0" xfId="0" applyFont="1" applyFill="1" applyBorder="1" applyAlignment="1">
      <alignment horizontal="righ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right" vertical="top" wrapText="1"/>
    </xf>
    <xf numFmtId="0" fontId="14" fillId="4" borderId="4" xfId="0" applyFont="1" applyFill="1" applyBorder="1" applyAlignment="1">
      <alignment horizontal="center" vertical="top" wrapText="1"/>
    </xf>
    <xf numFmtId="0" fontId="17" fillId="4" borderId="5" xfId="0" applyFont="1" applyFill="1" applyBorder="1" applyAlignment="1">
      <alignment horizontal="left" vertical="top" wrapText="1"/>
    </xf>
    <xf numFmtId="0" fontId="18" fillId="4" borderId="5" xfId="0" applyFont="1" applyFill="1" applyBorder="1" applyAlignment="1">
      <alignment horizontal="center" vertical="top" wrapText="1"/>
    </xf>
    <xf numFmtId="0" fontId="17" fillId="4" borderId="5" xfId="0" applyFont="1" applyFill="1" applyBorder="1" applyAlignment="1">
      <alignment horizontal="left" vertical="top"/>
    </xf>
    <xf numFmtId="0" fontId="17" fillId="4" borderId="5" xfId="0" applyFont="1" applyFill="1" applyBorder="1" applyAlignment="1">
      <alignment horizontal="left" vertical="top" wrapText="1"/>
    </xf>
    <xf numFmtId="0" fontId="18" fillId="8" borderId="5" xfId="0" applyFont="1" applyFill="1" applyBorder="1" applyAlignment="1">
      <alignment horizontal="center" wrapText="1"/>
    </xf>
    <xf numFmtId="0" fontId="19" fillId="8" borderId="5" xfId="0" applyFont="1" applyFill="1" applyBorder="1"/>
  </cellXfs>
  <cellStyles count="5">
    <cellStyle name="Normal" xfId="0" builtinId="0"/>
    <cellStyle name="Normal 2" xfId="1"/>
    <cellStyle name="Normal 3" xfId="2"/>
    <cellStyle name="Porcentagem 2" xfId="3"/>
    <cellStyle name="Separador de milhares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3"/>
  <sheetViews>
    <sheetView tabSelected="1" showOutlineSymbols="0" showWhiteSpace="0" view="pageBreakPreview" zoomScaleNormal="100" zoomScaleSheetLayoutView="100" workbookViewId="0">
      <selection activeCell="D9" sqref="D9"/>
    </sheetView>
  </sheetViews>
  <sheetFormatPr defaultRowHeight="14.25"/>
  <cols>
    <col min="1" max="1" width="5.375" bestFit="1" customWidth="1"/>
    <col min="2" max="2" width="7.5" bestFit="1" customWidth="1"/>
    <col min="3" max="3" width="6.625" bestFit="1" customWidth="1"/>
    <col min="4" max="4" width="58.875" customWidth="1"/>
    <col min="5" max="5" width="4.5" bestFit="1" customWidth="1"/>
    <col min="6" max="6" width="6.75" bestFit="1" customWidth="1"/>
    <col min="7" max="7" width="8.25" hidden="1" customWidth="1"/>
    <col min="8" max="8" width="9.5" bestFit="1" customWidth="1"/>
    <col min="9" max="9" width="8.875" bestFit="1" customWidth="1"/>
    <col min="10" max="10" width="8.75" customWidth="1"/>
  </cols>
  <sheetData>
    <row r="1" spans="1:10" s="12" customFormat="1" ht="15.75" customHeight="1" thickBot="1">
      <c r="A1" s="71" t="s">
        <v>0</v>
      </c>
      <c r="B1" s="72" t="s">
        <v>285</v>
      </c>
      <c r="C1" s="72"/>
      <c r="D1" s="72"/>
      <c r="E1" s="72"/>
      <c r="F1" s="72"/>
      <c r="G1" s="72"/>
      <c r="H1" s="72"/>
      <c r="I1" s="72"/>
      <c r="J1" s="72"/>
    </row>
    <row r="2" spans="1:10" s="45" customFormat="1" ht="15" customHeight="1" thickBot="1">
      <c r="A2" s="73" t="s">
        <v>284</v>
      </c>
      <c r="B2" s="73"/>
      <c r="C2" s="73"/>
      <c r="D2" s="73"/>
      <c r="E2" s="73"/>
      <c r="F2" s="73"/>
      <c r="G2" s="74" t="s">
        <v>1</v>
      </c>
      <c r="H2" s="74"/>
      <c r="I2" s="74" t="s">
        <v>2</v>
      </c>
      <c r="J2" s="74"/>
    </row>
    <row r="3" spans="1:10" s="45" customFormat="1" ht="16.5" thickBot="1">
      <c r="A3" s="73" t="s">
        <v>283</v>
      </c>
      <c r="B3" s="73"/>
      <c r="C3" s="73"/>
      <c r="D3" s="73"/>
      <c r="E3" s="73"/>
      <c r="F3" s="73"/>
      <c r="G3" s="74" t="s">
        <v>3</v>
      </c>
      <c r="H3" s="74"/>
      <c r="I3" s="74" t="s">
        <v>4</v>
      </c>
      <c r="J3" s="74"/>
    </row>
    <row r="4" spans="1:10" s="45" customFormat="1" ht="19.5" customHeight="1" thickBot="1">
      <c r="A4" s="75" t="s">
        <v>235</v>
      </c>
      <c r="B4" s="76"/>
      <c r="C4" s="76"/>
      <c r="D4" s="76"/>
      <c r="E4" s="76"/>
      <c r="F4" s="76"/>
      <c r="G4" s="76"/>
      <c r="H4" s="76"/>
      <c r="I4" s="76"/>
      <c r="J4" s="76"/>
    </row>
    <row r="5" spans="1:10" s="1" customFormat="1" ht="25.5">
      <c r="A5" s="68" t="s">
        <v>5</v>
      </c>
      <c r="B5" s="69" t="s">
        <v>6</v>
      </c>
      <c r="C5" s="68" t="s">
        <v>7</v>
      </c>
      <c r="D5" s="68" t="s">
        <v>8</v>
      </c>
      <c r="E5" s="70" t="s">
        <v>9</v>
      </c>
      <c r="F5" s="69" t="s">
        <v>10</v>
      </c>
      <c r="G5" s="69" t="s">
        <v>11</v>
      </c>
      <c r="H5" s="69" t="s">
        <v>12</v>
      </c>
      <c r="I5" s="69" t="s">
        <v>13</v>
      </c>
      <c r="J5" s="69" t="s">
        <v>14</v>
      </c>
    </row>
    <row r="6" spans="1:10">
      <c r="A6" s="46" t="s">
        <v>15</v>
      </c>
      <c r="B6" s="46"/>
      <c r="C6" s="46"/>
      <c r="D6" s="46" t="s">
        <v>16</v>
      </c>
      <c r="E6" s="46"/>
      <c r="F6" s="47"/>
      <c r="G6" s="46"/>
      <c r="H6" s="46"/>
      <c r="I6" s="48">
        <v>95131.08</v>
      </c>
      <c r="J6" s="49">
        <v>5.6682210353499213E-2</v>
      </c>
    </row>
    <row r="7" spans="1:10" ht="25.5">
      <c r="A7" s="50" t="s">
        <v>17</v>
      </c>
      <c r="B7" s="51" t="s">
        <v>18</v>
      </c>
      <c r="C7" s="50" t="s">
        <v>19</v>
      </c>
      <c r="D7" s="50" t="s">
        <v>20</v>
      </c>
      <c r="E7" s="52" t="s">
        <v>21</v>
      </c>
      <c r="F7" s="51">
        <v>16.2</v>
      </c>
      <c r="G7" s="53">
        <v>49.02</v>
      </c>
      <c r="H7" s="53">
        <v>61.76</v>
      </c>
      <c r="I7" s="53">
        <v>1000.51</v>
      </c>
      <c r="J7" s="54">
        <v>5.9613659679654115E-4</v>
      </c>
    </row>
    <row r="8" spans="1:10">
      <c r="A8" s="50" t="s">
        <v>17</v>
      </c>
      <c r="B8" s="51" t="s">
        <v>22</v>
      </c>
      <c r="C8" s="50" t="s">
        <v>23</v>
      </c>
      <c r="D8" s="50" t="s">
        <v>24</v>
      </c>
      <c r="E8" s="52" t="s">
        <v>25</v>
      </c>
      <c r="F8" s="51">
        <v>6</v>
      </c>
      <c r="G8" s="53">
        <v>176.25</v>
      </c>
      <c r="H8" s="53">
        <v>222.07</v>
      </c>
      <c r="I8" s="53">
        <v>1332.42</v>
      </c>
      <c r="J8" s="54">
        <v>7.9389943559149564E-4</v>
      </c>
    </row>
    <row r="9" spans="1:10">
      <c r="A9" s="50" t="s">
        <v>27</v>
      </c>
      <c r="B9" s="51" t="s">
        <v>28</v>
      </c>
      <c r="C9" s="50" t="s">
        <v>19</v>
      </c>
      <c r="D9" s="50" t="s">
        <v>29</v>
      </c>
      <c r="E9" s="52" t="s">
        <v>26</v>
      </c>
      <c r="F9" s="51">
        <v>2880</v>
      </c>
      <c r="G9" s="53">
        <v>23.2</v>
      </c>
      <c r="H9" s="53">
        <v>23.2</v>
      </c>
      <c r="I9" s="53">
        <v>66816</v>
      </c>
      <c r="J9" s="54">
        <v>3.9811159160385898E-2</v>
      </c>
    </row>
    <row r="10" spans="1:10">
      <c r="A10" s="50" t="s">
        <v>30</v>
      </c>
      <c r="B10" s="51" t="s">
        <v>31</v>
      </c>
      <c r="C10" s="50" t="s">
        <v>23</v>
      </c>
      <c r="D10" s="50" t="s">
        <v>32</v>
      </c>
      <c r="E10" s="52" t="s">
        <v>25</v>
      </c>
      <c r="F10" s="51">
        <v>1037.55</v>
      </c>
      <c r="G10" s="53">
        <v>9.58</v>
      </c>
      <c r="H10" s="53">
        <v>12.07</v>
      </c>
      <c r="I10" s="53">
        <v>12523.22</v>
      </c>
      <c r="J10" s="54">
        <v>7.4617442621606779E-3</v>
      </c>
    </row>
    <row r="11" spans="1:10">
      <c r="A11" s="50" t="s">
        <v>33</v>
      </c>
      <c r="B11" s="51" t="s">
        <v>34</v>
      </c>
      <c r="C11" s="50" t="s">
        <v>23</v>
      </c>
      <c r="D11" s="50" t="s">
        <v>35</v>
      </c>
      <c r="E11" s="52" t="s">
        <v>21</v>
      </c>
      <c r="F11" s="51">
        <v>100.99</v>
      </c>
      <c r="G11" s="53">
        <v>105.77</v>
      </c>
      <c r="H11" s="53">
        <v>133.27000000000001</v>
      </c>
      <c r="I11" s="53">
        <v>13458.93</v>
      </c>
      <c r="J11" s="54">
        <v>8.0192708985646032E-3</v>
      </c>
    </row>
    <row r="12" spans="1:10">
      <c r="A12" s="46" t="s">
        <v>36</v>
      </c>
      <c r="B12" s="46"/>
      <c r="C12" s="46"/>
      <c r="D12" s="46" t="s">
        <v>37</v>
      </c>
      <c r="E12" s="46"/>
      <c r="F12" s="47"/>
      <c r="G12" s="46"/>
      <c r="H12" s="46"/>
      <c r="I12" s="48">
        <v>157515.87</v>
      </c>
      <c r="J12" s="49">
        <v>9.3853109597351742E-2</v>
      </c>
    </row>
    <row r="13" spans="1:10" ht="25.5">
      <c r="A13" s="50" t="s">
        <v>38</v>
      </c>
      <c r="B13" s="51" t="s">
        <v>39</v>
      </c>
      <c r="C13" s="50" t="s">
        <v>23</v>
      </c>
      <c r="D13" s="50" t="s">
        <v>40</v>
      </c>
      <c r="E13" s="52" t="s">
        <v>21</v>
      </c>
      <c r="F13" s="51">
        <v>21.15</v>
      </c>
      <c r="G13" s="53">
        <v>3251.44</v>
      </c>
      <c r="H13" s="53">
        <v>4096.8100000000004</v>
      </c>
      <c r="I13" s="53">
        <v>86647.53</v>
      </c>
      <c r="J13" s="54">
        <v>5.1627433663857636E-2</v>
      </c>
    </row>
    <row r="14" spans="1:10">
      <c r="A14" s="50" t="s">
        <v>38</v>
      </c>
      <c r="B14" s="51" t="s">
        <v>41</v>
      </c>
      <c r="C14" s="50" t="s">
        <v>23</v>
      </c>
      <c r="D14" s="50" t="s">
        <v>42</v>
      </c>
      <c r="E14" s="52" t="s">
        <v>21</v>
      </c>
      <c r="F14" s="51">
        <v>12.8</v>
      </c>
      <c r="G14" s="53">
        <v>3204.86</v>
      </c>
      <c r="H14" s="53">
        <v>4038.12</v>
      </c>
      <c r="I14" s="53">
        <v>51687.93</v>
      </c>
      <c r="J14" s="54">
        <v>3.0797360032041501E-2</v>
      </c>
    </row>
    <row r="15" spans="1:10">
      <c r="A15" s="50" t="s">
        <v>241</v>
      </c>
      <c r="B15" s="51" t="s">
        <v>43</v>
      </c>
      <c r="C15" s="50" t="s">
        <v>23</v>
      </c>
      <c r="D15" s="50" t="s">
        <v>44</v>
      </c>
      <c r="E15" s="52" t="s">
        <v>25</v>
      </c>
      <c r="F15" s="51">
        <v>5</v>
      </c>
      <c r="G15" s="53">
        <v>138.25</v>
      </c>
      <c r="H15" s="53">
        <v>174.19</v>
      </c>
      <c r="I15" s="53">
        <v>870.95</v>
      </c>
      <c r="J15" s="54">
        <v>5.1894050932019416E-4</v>
      </c>
    </row>
    <row r="16" spans="1:10">
      <c r="A16" s="50" t="s">
        <v>242</v>
      </c>
      <c r="B16" s="51" t="s">
        <v>243</v>
      </c>
      <c r="C16" s="50" t="s">
        <v>23</v>
      </c>
      <c r="D16" s="50" t="s">
        <v>244</v>
      </c>
      <c r="E16" s="52" t="s">
        <v>25</v>
      </c>
      <c r="F16" s="51">
        <v>51.83</v>
      </c>
      <c r="G16" s="53">
        <v>280.37</v>
      </c>
      <c r="H16" s="53">
        <v>353.26</v>
      </c>
      <c r="I16" s="53">
        <v>18309.46</v>
      </c>
      <c r="J16" s="54">
        <v>1.0909375392132411E-2</v>
      </c>
    </row>
    <row r="17" spans="1:10">
      <c r="A17" s="46" t="s">
        <v>45</v>
      </c>
      <c r="B17" s="46"/>
      <c r="C17" s="46"/>
      <c r="D17" s="46" t="s">
        <v>46</v>
      </c>
      <c r="E17" s="46"/>
      <c r="F17" s="47"/>
      <c r="G17" s="46"/>
      <c r="H17" s="46"/>
      <c r="I17" s="48">
        <v>4331.54</v>
      </c>
      <c r="J17" s="49">
        <v>2.580873269120838E-3</v>
      </c>
    </row>
    <row r="18" spans="1:10">
      <c r="A18" s="50" t="s">
        <v>47</v>
      </c>
      <c r="B18" s="51" t="s">
        <v>48</v>
      </c>
      <c r="C18" s="50" t="s">
        <v>23</v>
      </c>
      <c r="D18" s="50" t="s">
        <v>49</v>
      </c>
      <c r="E18" s="52" t="s">
        <v>25</v>
      </c>
      <c r="F18" s="51">
        <v>48.68</v>
      </c>
      <c r="G18" s="53">
        <v>70.62</v>
      </c>
      <c r="H18" s="53">
        <v>88.98</v>
      </c>
      <c r="I18" s="53">
        <v>4331.54</v>
      </c>
      <c r="J18" s="54">
        <v>2.580873269120838E-3</v>
      </c>
    </row>
    <row r="19" spans="1:10">
      <c r="A19" s="46" t="s">
        <v>50</v>
      </c>
      <c r="B19" s="46"/>
      <c r="C19" s="46"/>
      <c r="D19" s="46" t="s">
        <v>51</v>
      </c>
      <c r="E19" s="46"/>
      <c r="F19" s="47"/>
      <c r="G19" s="46"/>
      <c r="H19" s="46"/>
      <c r="I19" s="48">
        <v>45590.22</v>
      </c>
      <c r="J19" s="49">
        <v>2.7164144884114706E-2</v>
      </c>
    </row>
    <row r="20" spans="1:10" ht="51">
      <c r="A20" s="50" t="s">
        <v>52</v>
      </c>
      <c r="B20" s="51" t="s">
        <v>53</v>
      </c>
      <c r="C20" s="50" t="s">
        <v>19</v>
      </c>
      <c r="D20" s="50" t="s">
        <v>54</v>
      </c>
      <c r="E20" s="52" t="s">
        <v>25</v>
      </c>
      <c r="F20" s="51">
        <v>467.64</v>
      </c>
      <c r="G20" s="53">
        <v>77.38</v>
      </c>
      <c r="H20" s="53">
        <v>97.49</v>
      </c>
      <c r="I20" s="53">
        <v>45590.22</v>
      </c>
      <c r="J20" s="54">
        <v>2.7164144884114706E-2</v>
      </c>
    </row>
    <row r="21" spans="1:10">
      <c r="A21" s="46" t="s">
        <v>55</v>
      </c>
      <c r="B21" s="46"/>
      <c r="C21" s="46"/>
      <c r="D21" s="46" t="s">
        <v>56</v>
      </c>
      <c r="E21" s="46"/>
      <c r="F21" s="47"/>
      <c r="G21" s="46"/>
      <c r="H21" s="46"/>
      <c r="I21" s="48">
        <v>288017.83</v>
      </c>
      <c r="J21" s="49">
        <v>0.17161044766461578</v>
      </c>
    </row>
    <row r="22" spans="1:10">
      <c r="A22" s="50" t="s">
        <v>57</v>
      </c>
      <c r="B22" s="51" t="s">
        <v>58</v>
      </c>
      <c r="C22" s="50" t="s">
        <v>23</v>
      </c>
      <c r="D22" s="50" t="s">
        <v>59</v>
      </c>
      <c r="E22" s="52" t="s">
        <v>25</v>
      </c>
      <c r="F22" s="51">
        <v>1099.3499999999999</v>
      </c>
      <c r="G22" s="53">
        <v>77.67</v>
      </c>
      <c r="H22" s="53">
        <v>97.86</v>
      </c>
      <c r="I22" s="53">
        <v>107582.39</v>
      </c>
      <c r="J22" s="54">
        <v>6.4101108284613087E-2</v>
      </c>
    </row>
    <row r="23" spans="1:10">
      <c r="A23" s="50" t="s">
        <v>60</v>
      </c>
      <c r="B23" s="51" t="s">
        <v>61</v>
      </c>
      <c r="C23" s="50" t="s">
        <v>23</v>
      </c>
      <c r="D23" s="50" t="s">
        <v>62</v>
      </c>
      <c r="E23" s="52" t="s">
        <v>25</v>
      </c>
      <c r="F23" s="51">
        <v>1099.3499999999999</v>
      </c>
      <c r="G23" s="53">
        <v>62.33</v>
      </c>
      <c r="H23" s="53">
        <v>78.53</v>
      </c>
      <c r="I23" s="53">
        <v>86331.95</v>
      </c>
      <c r="J23" s="54">
        <v>5.1439400773414704E-2</v>
      </c>
    </row>
    <row r="24" spans="1:10">
      <c r="A24" s="50" t="s">
        <v>63</v>
      </c>
      <c r="B24" s="51" t="s">
        <v>64</v>
      </c>
      <c r="C24" s="50" t="s">
        <v>23</v>
      </c>
      <c r="D24" s="50" t="s">
        <v>65</v>
      </c>
      <c r="E24" s="52" t="s">
        <v>25</v>
      </c>
      <c r="F24" s="51">
        <v>1099.3499999999999</v>
      </c>
      <c r="G24" s="53">
        <v>24.27</v>
      </c>
      <c r="H24" s="53">
        <v>30.58</v>
      </c>
      <c r="I24" s="53">
        <v>33618.120000000003</v>
      </c>
      <c r="J24" s="54">
        <v>2.0030775951762336E-2</v>
      </c>
    </row>
    <row r="25" spans="1:10">
      <c r="A25" s="50" t="s">
        <v>66</v>
      </c>
      <c r="B25" s="51" t="s">
        <v>67</v>
      </c>
      <c r="C25" s="50" t="s">
        <v>23</v>
      </c>
      <c r="D25" s="50" t="s">
        <v>68</v>
      </c>
      <c r="E25" s="52" t="s">
        <v>21</v>
      </c>
      <c r="F25" s="51">
        <v>2.5299999999999998</v>
      </c>
      <c r="G25" s="53">
        <v>2398.7399999999998</v>
      </c>
      <c r="H25" s="53">
        <v>3022.41</v>
      </c>
      <c r="I25" s="53">
        <v>7646.69</v>
      </c>
      <c r="J25" s="54">
        <v>4.556148117818056E-3</v>
      </c>
    </row>
    <row r="26" spans="1:10">
      <c r="A26" s="50" t="s">
        <v>69</v>
      </c>
      <c r="B26" s="51" t="s">
        <v>70</v>
      </c>
      <c r="C26" s="50" t="s">
        <v>23</v>
      </c>
      <c r="D26" s="50" t="s">
        <v>71</v>
      </c>
      <c r="E26" s="52" t="s">
        <v>21</v>
      </c>
      <c r="F26" s="51">
        <v>12.2</v>
      </c>
      <c r="G26" s="53">
        <v>3437.34</v>
      </c>
      <c r="H26" s="53">
        <v>4331.04</v>
      </c>
      <c r="I26" s="53">
        <v>52838.68</v>
      </c>
      <c r="J26" s="54">
        <v>3.1483014537007588E-2</v>
      </c>
    </row>
    <row r="27" spans="1:10">
      <c r="A27" s="46" t="s">
        <v>72</v>
      </c>
      <c r="B27" s="46"/>
      <c r="C27" s="46"/>
      <c r="D27" s="46" t="s">
        <v>73</v>
      </c>
      <c r="E27" s="46"/>
      <c r="F27" s="47"/>
      <c r="G27" s="46"/>
      <c r="H27" s="46"/>
      <c r="I27" s="48">
        <v>58242.13</v>
      </c>
      <c r="J27" s="49">
        <v>3.4702566859283496E-2</v>
      </c>
    </row>
    <row r="28" spans="1:10" ht="25.5">
      <c r="A28" s="50" t="s">
        <v>74</v>
      </c>
      <c r="B28" s="51" t="s">
        <v>75</v>
      </c>
      <c r="C28" s="50" t="s">
        <v>19</v>
      </c>
      <c r="D28" s="50" t="s">
        <v>76</v>
      </c>
      <c r="E28" s="52" t="s">
        <v>25</v>
      </c>
      <c r="F28" s="51">
        <v>358.5</v>
      </c>
      <c r="G28" s="53">
        <v>51.93</v>
      </c>
      <c r="H28" s="53">
        <v>65.430000000000007</v>
      </c>
      <c r="I28" s="53">
        <v>23456.65</v>
      </c>
      <c r="J28" s="54">
        <v>1.3976239621040856E-2</v>
      </c>
    </row>
    <row r="29" spans="1:10">
      <c r="A29" s="50" t="s">
        <v>77</v>
      </c>
      <c r="B29" s="51" t="s">
        <v>78</v>
      </c>
      <c r="C29" s="50" t="s">
        <v>23</v>
      </c>
      <c r="D29" s="50" t="s">
        <v>79</v>
      </c>
      <c r="E29" s="52" t="s">
        <v>25</v>
      </c>
      <c r="F29" s="51">
        <v>33.729999999999997</v>
      </c>
      <c r="G29" s="53">
        <v>82.28</v>
      </c>
      <c r="H29" s="53">
        <v>103.67</v>
      </c>
      <c r="I29" s="53">
        <v>3496.78</v>
      </c>
      <c r="J29" s="54">
        <v>2.083495946013742E-3</v>
      </c>
    </row>
    <row r="30" spans="1:10">
      <c r="A30" s="50" t="s">
        <v>80</v>
      </c>
      <c r="B30" s="51" t="s">
        <v>245</v>
      </c>
      <c r="C30" s="50" t="s">
        <v>23</v>
      </c>
      <c r="D30" s="50" t="s">
        <v>246</v>
      </c>
      <c r="E30" s="52" t="s">
        <v>25</v>
      </c>
      <c r="F30" s="51">
        <v>958.6</v>
      </c>
      <c r="G30" s="53">
        <v>25.91</v>
      </c>
      <c r="H30" s="53">
        <v>32.64</v>
      </c>
      <c r="I30" s="53">
        <v>31288.7</v>
      </c>
      <c r="J30" s="54">
        <v>1.8642831292228899E-2</v>
      </c>
    </row>
    <row r="31" spans="1:10">
      <c r="A31" s="46" t="s">
        <v>81</v>
      </c>
      <c r="B31" s="46"/>
      <c r="C31" s="46"/>
      <c r="D31" s="46" t="s">
        <v>82</v>
      </c>
      <c r="E31" s="46"/>
      <c r="F31" s="47"/>
      <c r="G31" s="46"/>
      <c r="H31" s="46"/>
      <c r="I31" s="48">
        <v>144939.35999999999</v>
      </c>
      <c r="J31" s="49">
        <v>8.6359613409429908E-2</v>
      </c>
    </row>
    <row r="32" spans="1:10" ht="38.25">
      <c r="A32" s="50" t="s">
        <v>83</v>
      </c>
      <c r="B32" s="51" t="s">
        <v>84</v>
      </c>
      <c r="C32" s="50" t="s">
        <v>19</v>
      </c>
      <c r="D32" s="50" t="s">
        <v>85</v>
      </c>
      <c r="E32" s="52" t="s">
        <v>25</v>
      </c>
      <c r="F32" s="51">
        <v>935.28</v>
      </c>
      <c r="G32" s="53">
        <v>8.3699999999999992</v>
      </c>
      <c r="H32" s="53">
        <v>10.54</v>
      </c>
      <c r="I32" s="53">
        <v>9857.85</v>
      </c>
      <c r="J32" s="54">
        <v>5.8736295996349693E-3</v>
      </c>
    </row>
    <row r="33" spans="1:10">
      <c r="A33" s="50" t="s">
        <v>86</v>
      </c>
      <c r="B33" s="51" t="s">
        <v>87</v>
      </c>
      <c r="C33" s="50" t="s">
        <v>23</v>
      </c>
      <c r="D33" s="50" t="s">
        <v>88</v>
      </c>
      <c r="E33" s="52" t="s">
        <v>25</v>
      </c>
      <c r="F33" s="51">
        <v>935.28</v>
      </c>
      <c r="G33" s="53">
        <v>43.97</v>
      </c>
      <c r="H33" s="53">
        <v>55.4</v>
      </c>
      <c r="I33" s="53">
        <v>51814.51</v>
      </c>
      <c r="J33" s="54">
        <v>3.0872780538005965E-2</v>
      </c>
    </row>
    <row r="34" spans="1:10">
      <c r="A34" s="50" t="s">
        <v>89</v>
      </c>
      <c r="B34" s="51" t="s">
        <v>78</v>
      </c>
      <c r="C34" s="50" t="s">
        <v>23</v>
      </c>
      <c r="D34" s="50" t="s">
        <v>79</v>
      </c>
      <c r="E34" s="52" t="s">
        <v>25</v>
      </c>
      <c r="F34" s="51">
        <v>192.3</v>
      </c>
      <c r="G34" s="53">
        <v>82.28</v>
      </c>
      <c r="H34" s="53">
        <v>103.67</v>
      </c>
      <c r="I34" s="53">
        <v>19935.740000000002</v>
      </c>
      <c r="J34" s="54">
        <v>1.1878366231442641E-2</v>
      </c>
    </row>
    <row r="35" spans="1:10">
      <c r="A35" s="50" t="s">
        <v>90</v>
      </c>
      <c r="B35" s="51" t="s">
        <v>247</v>
      </c>
      <c r="C35" s="50" t="s">
        <v>23</v>
      </c>
      <c r="D35" s="50" t="s">
        <v>248</v>
      </c>
      <c r="E35" s="52" t="s">
        <v>25</v>
      </c>
      <c r="F35" s="51">
        <v>427.25</v>
      </c>
      <c r="G35" s="53">
        <v>117.65</v>
      </c>
      <c r="H35" s="53">
        <v>148.22999999999999</v>
      </c>
      <c r="I35" s="53">
        <v>63331.26</v>
      </c>
      <c r="J35" s="54">
        <v>3.7734837040346338E-2</v>
      </c>
    </row>
    <row r="36" spans="1:10">
      <c r="A36" s="46" t="s">
        <v>91</v>
      </c>
      <c r="B36" s="46"/>
      <c r="C36" s="46"/>
      <c r="D36" s="46" t="s">
        <v>92</v>
      </c>
      <c r="E36" s="46"/>
      <c r="F36" s="47"/>
      <c r="G36" s="46"/>
      <c r="H36" s="46"/>
      <c r="I36" s="48">
        <v>199439.78</v>
      </c>
      <c r="J36" s="49">
        <v>0.11883274701407369</v>
      </c>
    </row>
    <row r="37" spans="1:10">
      <c r="A37" s="46" t="s">
        <v>93</v>
      </c>
      <c r="B37" s="46"/>
      <c r="C37" s="46"/>
      <c r="D37" s="46" t="s">
        <v>94</v>
      </c>
      <c r="E37" s="46"/>
      <c r="F37" s="47"/>
      <c r="G37" s="46"/>
      <c r="H37" s="46"/>
      <c r="I37" s="48">
        <v>57321.62</v>
      </c>
      <c r="J37" s="49">
        <v>3.415409688025562E-2</v>
      </c>
    </row>
    <row r="38" spans="1:10">
      <c r="A38" s="50" t="s">
        <v>236</v>
      </c>
      <c r="B38" s="51" t="s">
        <v>237</v>
      </c>
      <c r="C38" s="50" t="s">
        <v>23</v>
      </c>
      <c r="D38" s="50" t="s">
        <v>238</v>
      </c>
      <c r="E38" s="52" t="s">
        <v>95</v>
      </c>
      <c r="F38" s="51">
        <v>53</v>
      </c>
      <c r="G38" s="53">
        <v>858.37</v>
      </c>
      <c r="H38" s="53">
        <v>1081.54</v>
      </c>
      <c r="I38" s="53">
        <v>57321.62</v>
      </c>
      <c r="J38" s="54">
        <v>3.415409688025562E-2</v>
      </c>
    </row>
    <row r="39" spans="1:10">
      <c r="A39" s="46" t="s">
        <v>96</v>
      </c>
      <c r="B39" s="46"/>
      <c r="C39" s="46"/>
      <c r="D39" s="46" t="s">
        <v>97</v>
      </c>
      <c r="E39" s="46"/>
      <c r="F39" s="47"/>
      <c r="G39" s="46"/>
      <c r="H39" s="46"/>
      <c r="I39" s="48">
        <v>142118.16</v>
      </c>
      <c r="J39" s="49">
        <v>8.4678650133818076E-2</v>
      </c>
    </row>
    <row r="40" spans="1:10">
      <c r="A40" s="50" t="s">
        <v>98</v>
      </c>
      <c r="B40" s="51" t="s">
        <v>99</v>
      </c>
      <c r="C40" s="50" t="s">
        <v>23</v>
      </c>
      <c r="D40" s="50" t="s">
        <v>100</v>
      </c>
      <c r="E40" s="52" t="s">
        <v>25</v>
      </c>
      <c r="F40" s="51">
        <v>78.53</v>
      </c>
      <c r="G40" s="53">
        <v>261.66000000000003</v>
      </c>
      <c r="H40" s="53">
        <v>329.69</v>
      </c>
      <c r="I40" s="53">
        <v>25890.55</v>
      </c>
      <c r="J40" s="54">
        <v>1.5426436883380164E-2</v>
      </c>
    </row>
    <row r="41" spans="1:10">
      <c r="A41" s="50" t="s">
        <v>101</v>
      </c>
      <c r="B41" s="51" t="s">
        <v>102</v>
      </c>
      <c r="C41" s="50" t="s">
        <v>23</v>
      </c>
      <c r="D41" s="50" t="s">
        <v>103</v>
      </c>
      <c r="E41" s="52" t="s">
        <v>25</v>
      </c>
      <c r="F41" s="51">
        <v>50.84</v>
      </c>
      <c r="G41" s="53">
        <v>388.28</v>
      </c>
      <c r="H41" s="53">
        <v>489.23</v>
      </c>
      <c r="I41" s="53">
        <v>24872.45</v>
      </c>
      <c r="J41" s="54">
        <v>1.4819819589001738E-2</v>
      </c>
    </row>
    <row r="42" spans="1:10">
      <c r="A42" s="50" t="s">
        <v>104</v>
      </c>
      <c r="B42" s="51" t="s">
        <v>105</v>
      </c>
      <c r="C42" s="50" t="s">
        <v>23</v>
      </c>
      <c r="D42" s="50" t="s">
        <v>106</v>
      </c>
      <c r="E42" s="52" t="s">
        <v>25</v>
      </c>
      <c r="F42" s="51">
        <v>11.1</v>
      </c>
      <c r="G42" s="53">
        <v>564.45000000000005</v>
      </c>
      <c r="H42" s="53">
        <v>711.2</v>
      </c>
      <c r="I42" s="53">
        <v>7894.32</v>
      </c>
      <c r="J42" s="54">
        <v>4.703694174793726E-3</v>
      </c>
    </row>
    <row r="43" spans="1:10">
      <c r="A43" s="50" t="s">
        <v>104</v>
      </c>
      <c r="B43" s="51" t="s">
        <v>249</v>
      </c>
      <c r="C43" s="50" t="s">
        <v>23</v>
      </c>
      <c r="D43" s="50" t="s">
        <v>250</v>
      </c>
      <c r="E43" s="52" t="s">
        <v>25</v>
      </c>
      <c r="F43" s="51">
        <v>92.94</v>
      </c>
      <c r="G43" s="53">
        <v>597.07000000000005</v>
      </c>
      <c r="H43" s="53">
        <v>752.3</v>
      </c>
      <c r="I43" s="53">
        <v>69918.759999999995</v>
      </c>
      <c r="J43" s="54">
        <v>4.1659885097234541E-2</v>
      </c>
    </row>
    <row r="44" spans="1:10">
      <c r="A44" s="50" t="s">
        <v>107</v>
      </c>
      <c r="B44" s="51" t="s">
        <v>108</v>
      </c>
      <c r="C44" s="50" t="s">
        <v>23</v>
      </c>
      <c r="D44" s="50" t="s">
        <v>109</v>
      </c>
      <c r="E44" s="52" t="s">
        <v>95</v>
      </c>
      <c r="F44" s="51">
        <v>1</v>
      </c>
      <c r="G44" s="53">
        <v>630.66</v>
      </c>
      <c r="H44" s="53">
        <v>794.63</v>
      </c>
      <c r="I44" s="53">
        <v>794.63</v>
      </c>
      <c r="J44" s="54">
        <v>4.7346655596889134E-4</v>
      </c>
    </row>
    <row r="45" spans="1:10">
      <c r="A45" s="50" t="s">
        <v>251</v>
      </c>
      <c r="B45" s="51" t="s">
        <v>252</v>
      </c>
      <c r="C45" s="50" t="s">
        <v>23</v>
      </c>
      <c r="D45" s="50" t="s">
        <v>253</v>
      </c>
      <c r="E45" s="52" t="s">
        <v>25</v>
      </c>
      <c r="F45" s="51">
        <v>4.2</v>
      </c>
      <c r="G45" s="53">
        <v>979.13</v>
      </c>
      <c r="H45" s="53">
        <v>1233.7</v>
      </c>
      <c r="I45" s="53">
        <v>5181.54</v>
      </c>
      <c r="J45" s="54">
        <v>3.0873310829128641E-3</v>
      </c>
    </row>
    <row r="46" spans="1:10">
      <c r="A46" s="50" t="s">
        <v>254</v>
      </c>
      <c r="B46" s="51" t="s">
        <v>255</v>
      </c>
      <c r="C46" s="50" t="s">
        <v>23</v>
      </c>
      <c r="D46" s="50" t="s">
        <v>256</v>
      </c>
      <c r="E46" s="52" t="s">
        <v>25</v>
      </c>
      <c r="F46" s="51">
        <v>5.88</v>
      </c>
      <c r="G46" s="53">
        <v>1021.21</v>
      </c>
      <c r="H46" s="53">
        <v>1286.72</v>
      </c>
      <c r="I46" s="53">
        <v>7565.91</v>
      </c>
      <c r="J46" s="54">
        <v>4.50801675052615E-3</v>
      </c>
    </row>
    <row r="47" spans="1:10">
      <c r="A47" s="46" t="s">
        <v>110</v>
      </c>
      <c r="B47" s="46"/>
      <c r="C47" s="46"/>
      <c r="D47" s="46" t="s">
        <v>111</v>
      </c>
      <c r="E47" s="46"/>
      <c r="F47" s="47"/>
      <c r="G47" s="46"/>
      <c r="H47" s="46"/>
      <c r="I47" s="48">
        <v>130785.52</v>
      </c>
      <c r="J47" s="49">
        <v>7.7926292393945051E-2</v>
      </c>
    </row>
    <row r="48" spans="1:10">
      <c r="A48" s="50" t="s">
        <v>112</v>
      </c>
      <c r="B48" s="51" t="s">
        <v>113</v>
      </c>
      <c r="C48" s="50" t="s">
        <v>23</v>
      </c>
      <c r="D48" s="50" t="s">
        <v>114</v>
      </c>
      <c r="E48" s="52" t="s">
        <v>25</v>
      </c>
      <c r="F48" s="51">
        <v>1099.5</v>
      </c>
      <c r="G48" s="53">
        <v>42.37</v>
      </c>
      <c r="H48" s="53">
        <v>53.38</v>
      </c>
      <c r="I48" s="53">
        <v>58691.31</v>
      </c>
      <c r="J48" s="54">
        <v>3.4970203001400087E-2</v>
      </c>
    </row>
    <row r="49" spans="1:10">
      <c r="A49" s="50" t="s">
        <v>115</v>
      </c>
      <c r="B49" s="51" t="s">
        <v>116</v>
      </c>
      <c r="C49" s="50" t="s">
        <v>23</v>
      </c>
      <c r="D49" s="50" t="s">
        <v>117</v>
      </c>
      <c r="E49" s="52" t="s">
        <v>25</v>
      </c>
      <c r="F49" s="51">
        <v>1099.5</v>
      </c>
      <c r="G49" s="53">
        <v>52.04</v>
      </c>
      <c r="H49" s="53">
        <v>65.569999999999993</v>
      </c>
      <c r="I49" s="53">
        <v>72094.210000000006</v>
      </c>
      <c r="J49" s="54">
        <v>4.2956089392544965E-2</v>
      </c>
    </row>
    <row r="50" spans="1:10">
      <c r="A50" s="46" t="s">
        <v>118</v>
      </c>
      <c r="B50" s="46"/>
      <c r="C50" s="46"/>
      <c r="D50" s="46" t="s">
        <v>119</v>
      </c>
      <c r="E50" s="46"/>
      <c r="F50" s="47"/>
      <c r="G50" s="46"/>
      <c r="H50" s="46"/>
      <c r="I50" s="48">
        <v>128217.83</v>
      </c>
      <c r="J50" s="49">
        <v>7.6396378671714879E-2</v>
      </c>
    </row>
    <row r="51" spans="1:10">
      <c r="A51" s="50" t="s">
        <v>120</v>
      </c>
      <c r="B51" s="51" t="s">
        <v>121</v>
      </c>
      <c r="C51" s="50" t="s">
        <v>23</v>
      </c>
      <c r="D51" s="50" t="s">
        <v>122</v>
      </c>
      <c r="E51" s="52" t="s">
        <v>25</v>
      </c>
      <c r="F51" s="51">
        <v>2012.98</v>
      </c>
      <c r="G51" s="53">
        <v>32.85</v>
      </c>
      <c r="H51" s="53">
        <v>41.39</v>
      </c>
      <c r="I51" s="53">
        <v>83317.240000000005</v>
      </c>
      <c r="J51" s="54">
        <v>4.9643137907747693E-2</v>
      </c>
    </row>
    <row r="52" spans="1:10">
      <c r="A52" s="50" t="s">
        <v>123</v>
      </c>
      <c r="B52" s="51" t="s">
        <v>124</v>
      </c>
      <c r="C52" s="50" t="s">
        <v>23</v>
      </c>
      <c r="D52" s="50" t="s">
        <v>125</v>
      </c>
      <c r="E52" s="52" t="s">
        <v>25</v>
      </c>
      <c r="F52" s="51">
        <v>703.88</v>
      </c>
      <c r="G52" s="53">
        <v>44.3</v>
      </c>
      <c r="H52" s="53">
        <v>55.81</v>
      </c>
      <c r="I52" s="53">
        <v>39283.54</v>
      </c>
      <c r="J52" s="54">
        <v>2.3406418572248948E-2</v>
      </c>
    </row>
    <row r="53" spans="1:10">
      <c r="A53" s="50" t="s">
        <v>257</v>
      </c>
      <c r="B53" s="51" t="s">
        <v>258</v>
      </c>
      <c r="C53" s="50" t="s">
        <v>23</v>
      </c>
      <c r="D53" s="50" t="s">
        <v>259</v>
      </c>
      <c r="E53" s="52" t="s">
        <v>25</v>
      </c>
      <c r="F53" s="51">
        <v>119.92</v>
      </c>
      <c r="G53" s="53">
        <v>37.18</v>
      </c>
      <c r="H53" s="53">
        <v>46.84</v>
      </c>
      <c r="I53" s="53">
        <v>5617.05</v>
      </c>
      <c r="J53" s="54">
        <v>3.3468221917182352E-3</v>
      </c>
    </row>
    <row r="54" spans="1:10">
      <c r="A54" s="46" t="s">
        <v>126</v>
      </c>
      <c r="B54" s="46"/>
      <c r="C54" s="46"/>
      <c r="D54" s="46" t="s">
        <v>127</v>
      </c>
      <c r="E54" s="46"/>
      <c r="F54" s="47"/>
      <c r="G54" s="46"/>
      <c r="H54" s="46"/>
      <c r="I54" s="48">
        <v>182923.29</v>
      </c>
      <c r="J54" s="49">
        <v>0.10899168181769973</v>
      </c>
    </row>
    <row r="55" spans="1:10">
      <c r="A55" s="50" t="s">
        <v>128</v>
      </c>
      <c r="B55" s="51" t="s">
        <v>129</v>
      </c>
      <c r="C55" s="50" t="s">
        <v>23</v>
      </c>
      <c r="D55" s="50" t="s">
        <v>130</v>
      </c>
      <c r="E55" s="52" t="s">
        <v>131</v>
      </c>
      <c r="F55" s="51">
        <v>9</v>
      </c>
      <c r="G55" s="53">
        <v>492.22</v>
      </c>
      <c r="H55" s="53">
        <v>620.19000000000005</v>
      </c>
      <c r="I55" s="53">
        <v>5581.71</v>
      </c>
      <c r="J55" s="54">
        <v>3.3257654633189289E-3</v>
      </c>
    </row>
    <row r="56" spans="1:10">
      <c r="A56" s="50" t="s">
        <v>128</v>
      </c>
      <c r="B56" s="51" t="s">
        <v>260</v>
      </c>
      <c r="C56" s="50" t="s">
        <v>23</v>
      </c>
      <c r="D56" s="50" t="s">
        <v>261</v>
      </c>
      <c r="E56" s="52" t="s">
        <v>95</v>
      </c>
      <c r="F56" s="51">
        <v>1</v>
      </c>
      <c r="G56" s="53">
        <v>202.23</v>
      </c>
      <c r="H56" s="53">
        <v>254.8</v>
      </c>
      <c r="I56" s="53">
        <v>254.8</v>
      </c>
      <c r="J56" s="54">
        <v>1.5181817759318616E-4</v>
      </c>
    </row>
    <row r="57" spans="1:10">
      <c r="A57" s="50" t="s">
        <v>132</v>
      </c>
      <c r="B57" s="51" t="s">
        <v>133</v>
      </c>
      <c r="C57" s="50" t="s">
        <v>23</v>
      </c>
      <c r="D57" s="50" t="s">
        <v>262</v>
      </c>
      <c r="E57" s="52" t="s">
        <v>131</v>
      </c>
      <c r="F57" s="51">
        <v>122</v>
      </c>
      <c r="G57" s="53">
        <v>232.2</v>
      </c>
      <c r="H57" s="53">
        <v>292.57</v>
      </c>
      <c r="I57" s="53">
        <v>35693.54</v>
      </c>
      <c r="J57" s="54">
        <v>2.1267379099880274E-2</v>
      </c>
    </row>
    <row r="58" spans="1:10">
      <c r="A58" s="50" t="s">
        <v>132</v>
      </c>
      <c r="B58" s="51" t="s">
        <v>133</v>
      </c>
      <c r="C58" s="50" t="s">
        <v>23</v>
      </c>
      <c r="D58" s="50" t="s">
        <v>263</v>
      </c>
      <c r="E58" s="52" t="s">
        <v>131</v>
      </c>
      <c r="F58" s="51">
        <v>135</v>
      </c>
      <c r="G58" s="53">
        <v>232.2</v>
      </c>
      <c r="H58" s="53">
        <v>292.57</v>
      </c>
      <c r="I58" s="53">
        <v>39496.949999999997</v>
      </c>
      <c r="J58" s="54">
        <v>2.3533575233474074E-2</v>
      </c>
    </row>
    <row r="59" spans="1:10">
      <c r="A59" s="50" t="s">
        <v>134</v>
      </c>
      <c r="B59" s="51" t="s">
        <v>264</v>
      </c>
      <c r="C59" s="50" t="s">
        <v>23</v>
      </c>
      <c r="D59" s="50" t="s">
        <v>265</v>
      </c>
      <c r="E59" s="52" t="s">
        <v>131</v>
      </c>
      <c r="F59" s="51">
        <v>42</v>
      </c>
      <c r="G59" s="53">
        <v>490.6</v>
      </c>
      <c r="H59" s="53">
        <v>618.15</v>
      </c>
      <c r="I59" s="53">
        <v>25962.3</v>
      </c>
      <c r="J59" s="54">
        <v>1.5469187881191431E-2</v>
      </c>
    </row>
    <row r="60" spans="1:10">
      <c r="A60" s="50" t="s">
        <v>136</v>
      </c>
      <c r="B60" s="51" t="s">
        <v>137</v>
      </c>
      <c r="C60" s="50" t="s">
        <v>23</v>
      </c>
      <c r="D60" s="50" t="s">
        <v>138</v>
      </c>
      <c r="E60" s="52" t="s">
        <v>95</v>
      </c>
      <c r="F60" s="51">
        <v>95</v>
      </c>
      <c r="G60" s="53">
        <v>23.76</v>
      </c>
      <c r="H60" s="53">
        <v>29.93</v>
      </c>
      <c r="I60" s="53">
        <v>2843.35</v>
      </c>
      <c r="J60" s="54">
        <v>1.6941609704065378E-3</v>
      </c>
    </row>
    <row r="61" spans="1:10">
      <c r="A61" s="50" t="s">
        <v>139</v>
      </c>
      <c r="B61" s="51" t="s">
        <v>140</v>
      </c>
      <c r="C61" s="50" t="s">
        <v>23</v>
      </c>
      <c r="D61" s="50" t="s">
        <v>141</v>
      </c>
      <c r="E61" s="52" t="s">
        <v>95</v>
      </c>
      <c r="F61" s="51">
        <v>13</v>
      </c>
      <c r="G61" s="53">
        <v>19.309999999999999</v>
      </c>
      <c r="H61" s="53">
        <v>24.33</v>
      </c>
      <c r="I61" s="53">
        <v>316.29000000000002</v>
      </c>
      <c r="J61" s="54">
        <v>1.8845593167562342E-4</v>
      </c>
    </row>
    <row r="62" spans="1:10" ht="38.25">
      <c r="A62" s="50" t="s">
        <v>142</v>
      </c>
      <c r="B62" s="51" t="s">
        <v>143</v>
      </c>
      <c r="C62" s="50" t="s">
        <v>19</v>
      </c>
      <c r="D62" s="50" t="s">
        <v>144</v>
      </c>
      <c r="E62" s="52" t="s">
        <v>95</v>
      </c>
      <c r="F62" s="51">
        <v>6</v>
      </c>
      <c r="G62" s="53">
        <v>415.85</v>
      </c>
      <c r="H62" s="53">
        <v>523.97</v>
      </c>
      <c r="I62" s="53">
        <v>3143.82</v>
      </c>
      <c r="J62" s="54">
        <v>1.8731908284184086E-3</v>
      </c>
    </row>
    <row r="63" spans="1:10" ht="38.25">
      <c r="A63" s="50" t="s">
        <v>145</v>
      </c>
      <c r="B63" s="51" t="s">
        <v>146</v>
      </c>
      <c r="C63" s="50" t="s">
        <v>19</v>
      </c>
      <c r="D63" s="50" t="s">
        <v>147</v>
      </c>
      <c r="E63" s="52" t="s">
        <v>95</v>
      </c>
      <c r="F63" s="51">
        <v>4</v>
      </c>
      <c r="G63" s="53">
        <v>602.66</v>
      </c>
      <c r="H63" s="53">
        <v>759.35</v>
      </c>
      <c r="I63" s="53">
        <v>3037.4</v>
      </c>
      <c r="J63" s="54">
        <v>1.8097823101316469E-3</v>
      </c>
    </row>
    <row r="64" spans="1:10">
      <c r="A64" s="50" t="s">
        <v>148</v>
      </c>
      <c r="B64" s="51" t="s">
        <v>149</v>
      </c>
      <c r="C64" s="50" t="s">
        <v>23</v>
      </c>
      <c r="D64" s="50" t="s">
        <v>150</v>
      </c>
      <c r="E64" s="52" t="s">
        <v>95</v>
      </c>
      <c r="F64" s="51">
        <v>142</v>
      </c>
      <c r="G64" s="53">
        <v>25.15</v>
      </c>
      <c r="H64" s="53">
        <v>31.68</v>
      </c>
      <c r="I64" s="53">
        <v>4498.5600000000004</v>
      </c>
      <c r="J64" s="54">
        <v>2.6803892503673606E-3</v>
      </c>
    </row>
    <row r="65" spans="1:10">
      <c r="A65" s="50" t="s">
        <v>151</v>
      </c>
      <c r="B65" s="51" t="s">
        <v>152</v>
      </c>
      <c r="C65" s="50" t="s">
        <v>23</v>
      </c>
      <c r="D65" s="50" t="s">
        <v>153</v>
      </c>
      <c r="E65" s="52" t="s">
        <v>95</v>
      </c>
      <c r="F65" s="51">
        <v>42</v>
      </c>
      <c r="G65" s="53">
        <v>24.76</v>
      </c>
      <c r="H65" s="53">
        <v>31.19</v>
      </c>
      <c r="I65" s="53">
        <v>1309.98</v>
      </c>
      <c r="J65" s="54">
        <v>7.8052894930738612E-4</v>
      </c>
    </row>
    <row r="66" spans="1:10">
      <c r="A66" s="50" t="s">
        <v>151</v>
      </c>
      <c r="B66" s="51" t="s">
        <v>266</v>
      </c>
      <c r="C66" s="50" t="s">
        <v>23</v>
      </c>
      <c r="D66" s="50" t="s">
        <v>267</v>
      </c>
      <c r="E66" s="52" t="s">
        <v>95</v>
      </c>
      <c r="F66" s="51">
        <v>2</v>
      </c>
      <c r="G66" s="53">
        <v>228.79</v>
      </c>
      <c r="H66" s="53">
        <v>288.27</v>
      </c>
      <c r="I66" s="53">
        <v>576.54</v>
      </c>
      <c r="J66" s="54">
        <v>3.4352139760429964E-4</v>
      </c>
    </row>
    <row r="67" spans="1:10">
      <c r="A67" s="50" t="s">
        <v>154</v>
      </c>
      <c r="B67" s="51" t="s">
        <v>155</v>
      </c>
      <c r="C67" s="50" t="s">
        <v>23</v>
      </c>
      <c r="D67" s="50" t="s">
        <v>156</v>
      </c>
      <c r="E67" s="52" t="s">
        <v>131</v>
      </c>
      <c r="F67" s="51">
        <v>82</v>
      </c>
      <c r="G67" s="53">
        <v>494.92</v>
      </c>
      <c r="H67" s="53">
        <v>623.59</v>
      </c>
      <c r="I67" s="53">
        <v>51134.38</v>
      </c>
      <c r="J67" s="54">
        <v>3.0467536828718469E-2</v>
      </c>
    </row>
    <row r="68" spans="1:10">
      <c r="A68" s="50" t="s">
        <v>268</v>
      </c>
      <c r="B68" s="51" t="s">
        <v>269</v>
      </c>
      <c r="C68" s="50" t="s">
        <v>23</v>
      </c>
      <c r="D68" s="50" t="s">
        <v>270</v>
      </c>
      <c r="E68" s="52" t="s">
        <v>95</v>
      </c>
      <c r="F68" s="51">
        <v>5</v>
      </c>
      <c r="G68" s="53">
        <v>1204.78</v>
      </c>
      <c r="H68" s="53">
        <v>1518.02</v>
      </c>
      <c r="I68" s="53">
        <v>7590.1</v>
      </c>
      <c r="J68" s="54">
        <v>4.5224299440739489E-3</v>
      </c>
    </row>
    <row r="69" spans="1:10">
      <c r="A69" s="50" t="s">
        <v>271</v>
      </c>
      <c r="B69" s="51" t="s">
        <v>272</v>
      </c>
      <c r="C69" s="50" t="s">
        <v>23</v>
      </c>
      <c r="D69" s="50" t="s">
        <v>273</v>
      </c>
      <c r="E69" s="52" t="s">
        <v>95</v>
      </c>
      <c r="F69" s="51">
        <v>1</v>
      </c>
      <c r="G69" s="53">
        <v>1177.44</v>
      </c>
      <c r="H69" s="53">
        <v>1483.57</v>
      </c>
      <c r="I69" s="53">
        <v>1483.57</v>
      </c>
      <c r="J69" s="54">
        <v>8.8395955153816E-4</v>
      </c>
    </row>
    <row r="70" spans="1:10">
      <c r="A70" s="46" t="s">
        <v>157</v>
      </c>
      <c r="B70" s="46"/>
      <c r="C70" s="46"/>
      <c r="D70" s="46" t="s">
        <v>158</v>
      </c>
      <c r="E70" s="46"/>
      <c r="F70" s="47"/>
      <c r="G70" s="46"/>
      <c r="H70" s="46"/>
      <c r="I70" s="48">
        <v>144040.29</v>
      </c>
      <c r="J70" s="49">
        <v>8.5823918083964029E-2</v>
      </c>
    </row>
    <row r="71" spans="1:10">
      <c r="A71" s="50" t="s">
        <v>159</v>
      </c>
      <c r="B71" s="51" t="s">
        <v>160</v>
      </c>
      <c r="C71" s="50" t="s">
        <v>23</v>
      </c>
      <c r="D71" s="50" t="s">
        <v>161</v>
      </c>
      <c r="E71" s="52" t="s">
        <v>95</v>
      </c>
      <c r="F71" s="51">
        <v>11</v>
      </c>
      <c r="G71" s="53">
        <v>580.21</v>
      </c>
      <c r="H71" s="53">
        <v>731.06</v>
      </c>
      <c r="I71" s="53">
        <v>8041.66</v>
      </c>
      <c r="J71" s="54">
        <v>4.7914841680691579E-3</v>
      </c>
    </row>
    <row r="72" spans="1:10">
      <c r="A72" s="50" t="s">
        <v>162</v>
      </c>
      <c r="B72" s="51" t="s">
        <v>163</v>
      </c>
      <c r="C72" s="50" t="s">
        <v>23</v>
      </c>
      <c r="D72" s="50" t="s">
        <v>164</v>
      </c>
      <c r="E72" s="52" t="s">
        <v>95</v>
      </c>
      <c r="F72" s="51">
        <v>11</v>
      </c>
      <c r="G72" s="53">
        <v>545.52</v>
      </c>
      <c r="H72" s="53">
        <v>687.35</v>
      </c>
      <c r="I72" s="53">
        <v>7560.85</v>
      </c>
      <c r="J72" s="54">
        <v>4.5050018369522824E-3</v>
      </c>
    </row>
    <row r="73" spans="1:10">
      <c r="A73" s="50" t="s">
        <v>165</v>
      </c>
      <c r="B73" s="51" t="s">
        <v>166</v>
      </c>
      <c r="C73" s="50" t="s">
        <v>23</v>
      </c>
      <c r="D73" s="50" t="s">
        <v>167</v>
      </c>
      <c r="E73" s="52" t="s">
        <v>95</v>
      </c>
      <c r="F73" s="51">
        <v>24</v>
      </c>
      <c r="G73" s="53">
        <v>104.67</v>
      </c>
      <c r="H73" s="53">
        <v>131.88</v>
      </c>
      <c r="I73" s="53">
        <v>3165.12</v>
      </c>
      <c r="J73" s="54">
        <v>1.8858820653993146E-3</v>
      </c>
    </row>
    <row r="74" spans="1:10">
      <c r="A74" s="50" t="s">
        <v>168</v>
      </c>
      <c r="B74" s="51" t="s">
        <v>169</v>
      </c>
      <c r="C74" s="50" t="s">
        <v>23</v>
      </c>
      <c r="D74" s="50" t="s">
        <v>170</v>
      </c>
      <c r="E74" s="52" t="s">
        <v>95</v>
      </c>
      <c r="F74" s="51">
        <v>11</v>
      </c>
      <c r="G74" s="53">
        <v>221.16</v>
      </c>
      <c r="H74" s="53">
        <v>278.66000000000003</v>
      </c>
      <c r="I74" s="53">
        <v>3065.26</v>
      </c>
      <c r="J74" s="54">
        <v>1.8263822097695831E-3</v>
      </c>
    </row>
    <row r="75" spans="1:10">
      <c r="A75" s="50" t="s">
        <v>171</v>
      </c>
      <c r="B75" s="51" t="s">
        <v>172</v>
      </c>
      <c r="C75" s="50" t="s">
        <v>23</v>
      </c>
      <c r="D75" s="50" t="s">
        <v>173</v>
      </c>
      <c r="E75" s="52" t="s">
        <v>131</v>
      </c>
      <c r="F75" s="51">
        <v>42</v>
      </c>
      <c r="G75" s="53">
        <v>198.84</v>
      </c>
      <c r="H75" s="53">
        <v>250.53</v>
      </c>
      <c r="I75" s="53">
        <v>10522.26</v>
      </c>
      <c r="J75" s="54">
        <v>6.2695068185309221E-3</v>
      </c>
    </row>
    <row r="76" spans="1:10">
      <c r="A76" s="50" t="s">
        <v>174</v>
      </c>
      <c r="B76" s="51" t="s">
        <v>175</v>
      </c>
      <c r="C76" s="50" t="s">
        <v>23</v>
      </c>
      <c r="D76" s="50" t="s">
        <v>176</v>
      </c>
      <c r="E76" s="52" t="s">
        <v>25</v>
      </c>
      <c r="F76" s="51">
        <v>18.809999999999999</v>
      </c>
      <c r="G76" s="53">
        <v>551.42999999999995</v>
      </c>
      <c r="H76" s="53">
        <v>694.8</v>
      </c>
      <c r="I76" s="53">
        <v>13069.18</v>
      </c>
      <c r="J76" s="54">
        <v>7.7870450951229063E-3</v>
      </c>
    </row>
    <row r="77" spans="1:10">
      <c r="A77" s="50" t="s">
        <v>177</v>
      </c>
      <c r="B77" s="51" t="s">
        <v>178</v>
      </c>
      <c r="C77" s="50" t="s">
        <v>23</v>
      </c>
      <c r="D77" s="50" t="s">
        <v>179</v>
      </c>
      <c r="E77" s="52" t="s">
        <v>131</v>
      </c>
      <c r="F77" s="51">
        <v>32</v>
      </c>
      <c r="G77" s="53">
        <v>388.33</v>
      </c>
      <c r="H77" s="53">
        <v>489.29</v>
      </c>
      <c r="I77" s="53">
        <v>15657.28</v>
      </c>
      <c r="J77" s="54">
        <v>9.3291197632113104E-3</v>
      </c>
    </row>
    <row r="78" spans="1:10">
      <c r="A78" s="50" t="s">
        <v>180</v>
      </c>
      <c r="B78" s="51" t="s">
        <v>181</v>
      </c>
      <c r="C78" s="50" t="s">
        <v>23</v>
      </c>
      <c r="D78" s="50" t="s">
        <v>182</v>
      </c>
      <c r="E78" s="52" t="s">
        <v>131</v>
      </c>
      <c r="F78" s="51">
        <v>32</v>
      </c>
      <c r="G78" s="53">
        <v>466.07</v>
      </c>
      <c r="H78" s="53">
        <v>587.24</v>
      </c>
      <c r="I78" s="53">
        <v>18791.68</v>
      </c>
      <c r="J78" s="54">
        <v>1.1196697847387459E-2</v>
      </c>
    </row>
    <row r="79" spans="1:10">
      <c r="A79" s="50" t="s">
        <v>183</v>
      </c>
      <c r="B79" s="51" t="s">
        <v>184</v>
      </c>
      <c r="C79" s="50" t="s">
        <v>23</v>
      </c>
      <c r="D79" s="50" t="s">
        <v>185</v>
      </c>
      <c r="E79" s="52" t="s">
        <v>95</v>
      </c>
      <c r="F79" s="51">
        <v>1</v>
      </c>
      <c r="G79" s="53">
        <v>11472.18</v>
      </c>
      <c r="H79" s="53">
        <v>14454.94</v>
      </c>
      <c r="I79" s="53">
        <v>14454.94</v>
      </c>
      <c r="J79" s="54">
        <v>8.6127262481116573E-3</v>
      </c>
    </row>
    <row r="80" spans="1:10">
      <c r="A80" s="50" t="s">
        <v>186</v>
      </c>
      <c r="B80" s="51" t="s">
        <v>187</v>
      </c>
      <c r="C80" s="50" t="s">
        <v>23</v>
      </c>
      <c r="D80" s="50" t="s">
        <v>188</v>
      </c>
      <c r="E80" s="52" t="s">
        <v>95</v>
      </c>
      <c r="F80" s="51">
        <v>3</v>
      </c>
      <c r="G80" s="53">
        <v>3326.4</v>
      </c>
      <c r="H80" s="53">
        <v>4191.26</v>
      </c>
      <c r="I80" s="53">
        <v>12573.78</v>
      </c>
      <c r="J80" s="54">
        <v>7.4918695645904716E-3</v>
      </c>
    </row>
    <row r="81" spans="1:12">
      <c r="A81" s="50" t="s">
        <v>186</v>
      </c>
      <c r="B81" s="51" t="s">
        <v>274</v>
      </c>
      <c r="C81" s="50" t="s">
        <v>23</v>
      </c>
      <c r="D81" s="50" t="s">
        <v>275</v>
      </c>
      <c r="E81" s="52" t="s">
        <v>95</v>
      </c>
      <c r="F81" s="51">
        <v>2</v>
      </c>
      <c r="G81" s="53">
        <v>14737.42</v>
      </c>
      <c r="H81" s="53">
        <v>18569.14</v>
      </c>
      <c r="I81" s="53">
        <v>37138.28</v>
      </c>
      <c r="J81" s="54">
        <v>2.2128202466818968E-2</v>
      </c>
    </row>
    <row r="82" spans="1:12">
      <c r="A82" s="46" t="s">
        <v>189</v>
      </c>
      <c r="B82" s="46"/>
      <c r="C82" s="46"/>
      <c r="D82" s="46" t="s">
        <v>190</v>
      </c>
      <c r="E82" s="46"/>
      <c r="F82" s="47"/>
      <c r="G82" s="46"/>
      <c r="H82" s="46"/>
      <c r="I82" s="48">
        <v>15587.61</v>
      </c>
      <c r="J82" s="49">
        <v>9.2876080974620273E-3</v>
      </c>
    </row>
    <row r="83" spans="1:12">
      <c r="A83" s="50" t="s">
        <v>191</v>
      </c>
      <c r="B83" s="51" t="s">
        <v>192</v>
      </c>
      <c r="C83" s="50" t="s">
        <v>23</v>
      </c>
      <c r="D83" s="50" t="s">
        <v>193</v>
      </c>
      <c r="E83" s="52" t="s">
        <v>95</v>
      </c>
      <c r="F83" s="51">
        <v>84</v>
      </c>
      <c r="G83" s="53">
        <v>34.020000000000003</v>
      </c>
      <c r="H83" s="53">
        <v>42.86</v>
      </c>
      <c r="I83" s="53">
        <v>3600.24</v>
      </c>
      <c r="J83" s="54">
        <v>2.1451407994430632E-3</v>
      </c>
    </row>
    <row r="84" spans="1:12">
      <c r="A84" s="50" t="s">
        <v>194</v>
      </c>
      <c r="B84" s="51" t="s">
        <v>195</v>
      </c>
      <c r="C84" s="50" t="s">
        <v>23</v>
      </c>
      <c r="D84" s="50" t="s">
        <v>196</v>
      </c>
      <c r="E84" s="52" t="s">
        <v>95</v>
      </c>
      <c r="F84" s="51">
        <v>7</v>
      </c>
      <c r="G84" s="53">
        <v>224.2</v>
      </c>
      <c r="H84" s="53">
        <v>282.49</v>
      </c>
      <c r="I84" s="53">
        <v>1977.43</v>
      </c>
      <c r="J84" s="54">
        <v>1.1782174996785482E-3</v>
      </c>
    </row>
    <row r="85" spans="1:12">
      <c r="A85" s="50" t="s">
        <v>197</v>
      </c>
      <c r="B85" s="51" t="s">
        <v>198</v>
      </c>
      <c r="C85" s="50" t="s">
        <v>23</v>
      </c>
      <c r="D85" s="50" t="s">
        <v>199</v>
      </c>
      <c r="E85" s="52" t="s">
        <v>95</v>
      </c>
      <c r="F85" s="51">
        <v>80</v>
      </c>
      <c r="G85" s="53">
        <v>53.02</v>
      </c>
      <c r="H85" s="53">
        <v>66.8</v>
      </c>
      <c r="I85" s="53">
        <v>5344</v>
      </c>
      <c r="J85" s="54">
        <v>3.1841300669465731E-3</v>
      </c>
    </row>
    <row r="86" spans="1:12" ht="38.25">
      <c r="A86" s="50" t="s">
        <v>276</v>
      </c>
      <c r="B86" s="51" t="s">
        <v>277</v>
      </c>
      <c r="C86" s="50" t="s">
        <v>19</v>
      </c>
      <c r="D86" s="50" t="s">
        <v>278</v>
      </c>
      <c r="E86" s="52" t="s">
        <v>95</v>
      </c>
      <c r="F86" s="51">
        <v>2</v>
      </c>
      <c r="G86" s="53">
        <v>1851.57</v>
      </c>
      <c r="H86" s="53">
        <v>2332.9699999999998</v>
      </c>
      <c r="I86" s="53">
        <v>4665.9399999999996</v>
      </c>
      <c r="J86" s="54">
        <v>2.7801197313938424E-3</v>
      </c>
    </row>
    <row r="87" spans="1:12">
      <c r="A87" s="46" t="s">
        <v>202</v>
      </c>
      <c r="B87" s="46"/>
      <c r="C87" s="46"/>
      <c r="D87" s="46" t="s">
        <v>203</v>
      </c>
      <c r="E87" s="46"/>
      <c r="F87" s="47"/>
      <c r="G87" s="46"/>
      <c r="H87" s="46"/>
      <c r="I87" s="48">
        <v>74115.92</v>
      </c>
      <c r="J87" s="49">
        <v>4.4160690365158468E-2</v>
      </c>
    </row>
    <row r="88" spans="1:12">
      <c r="A88" s="50" t="s">
        <v>204</v>
      </c>
      <c r="B88" s="51" t="s">
        <v>205</v>
      </c>
      <c r="C88" s="50" t="s">
        <v>23</v>
      </c>
      <c r="D88" s="50" t="s">
        <v>206</v>
      </c>
      <c r="E88" s="52" t="s">
        <v>135</v>
      </c>
      <c r="F88" s="51">
        <v>18</v>
      </c>
      <c r="G88" s="53">
        <v>281.63</v>
      </c>
      <c r="H88" s="53">
        <v>354.85</v>
      </c>
      <c r="I88" s="53">
        <v>6387.3</v>
      </c>
      <c r="J88" s="54">
        <v>3.8057623459221267E-3</v>
      </c>
    </row>
    <row r="89" spans="1:12">
      <c r="A89" s="50" t="s">
        <v>207</v>
      </c>
      <c r="B89" s="51" t="s">
        <v>208</v>
      </c>
      <c r="C89" s="50" t="s">
        <v>23</v>
      </c>
      <c r="D89" s="50" t="s">
        <v>209</v>
      </c>
      <c r="E89" s="52" t="s">
        <v>25</v>
      </c>
      <c r="F89" s="51">
        <v>97</v>
      </c>
      <c r="G89" s="53">
        <v>20.79</v>
      </c>
      <c r="H89" s="53">
        <v>26.19</v>
      </c>
      <c r="I89" s="53">
        <v>2540.4299999999998</v>
      </c>
      <c r="J89" s="54">
        <v>1.513671322225502E-3</v>
      </c>
      <c r="L89" s="2"/>
    </row>
    <row r="90" spans="1:12">
      <c r="A90" s="50" t="s">
        <v>210</v>
      </c>
      <c r="B90" s="51" t="s">
        <v>211</v>
      </c>
      <c r="C90" s="50" t="s">
        <v>23</v>
      </c>
      <c r="D90" s="50" t="s">
        <v>212</v>
      </c>
      <c r="E90" s="52" t="s">
        <v>95</v>
      </c>
      <c r="F90" s="51">
        <v>1</v>
      </c>
      <c r="G90" s="53">
        <v>791.7</v>
      </c>
      <c r="H90" s="53">
        <v>997.54</v>
      </c>
      <c r="I90" s="53">
        <v>997.54</v>
      </c>
      <c r="J90" s="54">
        <v>5.9436697361187952E-4</v>
      </c>
    </row>
    <row r="91" spans="1:12" ht="14.25" hidden="1" customHeight="1">
      <c r="A91" s="50" t="s">
        <v>213</v>
      </c>
      <c r="B91" s="51" t="s">
        <v>214</v>
      </c>
      <c r="C91" s="50" t="s">
        <v>23</v>
      </c>
      <c r="D91" s="50" t="s">
        <v>215</v>
      </c>
      <c r="E91" s="52" t="s">
        <v>25</v>
      </c>
      <c r="F91" s="51">
        <v>104.6</v>
      </c>
      <c r="G91" s="53">
        <v>470.92</v>
      </c>
      <c r="H91" s="53">
        <v>593.35</v>
      </c>
      <c r="I91" s="53">
        <v>62064.41</v>
      </c>
      <c r="J91" s="54">
        <v>3.6980006356343478E-2</v>
      </c>
    </row>
    <row r="92" spans="1:12" s="3" customFormat="1" ht="14.25" hidden="1" customHeight="1">
      <c r="A92" s="50" t="s">
        <v>216</v>
      </c>
      <c r="B92" s="51" t="s">
        <v>217</v>
      </c>
      <c r="C92" s="50" t="s">
        <v>218</v>
      </c>
      <c r="D92" s="50" t="s">
        <v>219</v>
      </c>
      <c r="E92" s="52" t="s">
        <v>95</v>
      </c>
      <c r="F92" s="51">
        <v>1</v>
      </c>
      <c r="G92" s="53">
        <v>1298.8</v>
      </c>
      <c r="H92" s="53">
        <v>1636.48</v>
      </c>
      <c r="I92" s="53">
        <v>1636.48</v>
      </c>
      <c r="J92" s="54">
        <v>9.7506833307573501E-4</v>
      </c>
    </row>
    <row r="93" spans="1:12" ht="14.25" customHeight="1">
      <c r="A93" s="50" t="s">
        <v>279</v>
      </c>
      <c r="B93" s="51" t="s">
        <v>200</v>
      </c>
      <c r="C93" s="50" t="s">
        <v>23</v>
      </c>
      <c r="D93" s="50" t="s">
        <v>201</v>
      </c>
      <c r="E93" s="52" t="s">
        <v>95</v>
      </c>
      <c r="F93" s="51">
        <v>1</v>
      </c>
      <c r="G93" s="53">
        <v>388.7</v>
      </c>
      <c r="H93" s="53">
        <v>489.76</v>
      </c>
      <c r="I93" s="53">
        <v>489.76</v>
      </c>
      <c r="J93" s="54">
        <v>2.9181503397974432E-4</v>
      </c>
    </row>
    <row r="94" spans="1:12">
      <c r="A94" s="46" t="s">
        <v>220</v>
      </c>
      <c r="B94" s="46"/>
      <c r="C94" s="46"/>
      <c r="D94" s="46" t="s">
        <v>221</v>
      </c>
      <c r="E94" s="46"/>
      <c r="F94" s="47"/>
      <c r="G94" s="46"/>
      <c r="H94" s="46"/>
      <c r="I94" s="48">
        <v>9445.1299999999992</v>
      </c>
      <c r="J94" s="49">
        <v>5.6277175185664458E-3</v>
      </c>
    </row>
    <row r="95" spans="1:12" ht="14.25" customHeight="1">
      <c r="A95" s="50" t="s">
        <v>222</v>
      </c>
      <c r="B95" s="51" t="s">
        <v>223</v>
      </c>
      <c r="C95" s="50" t="s">
        <v>23</v>
      </c>
      <c r="D95" s="50" t="s">
        <v>224</v>
      </c>
      <c r="E95" s="52" t="s">
        <v>25</v>
      </c>
      <c r="F95" s="51">
        <v>1099.55</v>
      </c>
      <c r="G95" s="53">
        <v>6.82</v>
      </c>
      <c r="H95" s="53">
        <v>8.59</v>
      </c>
      <c r="I95" s="53">
        <v>9445.1299999999992</v>
      </c>
      <c r="J95" s="54">
        <v>5.6277175185664458E-3</v>
      </c>
    </row>
    <row r="96" spans="1:12">
      <c r="A96" s="57"/>
      <c r="B96" s="57"/>
      <c r="C96" s="57"/>
      <c r="D96" s="57"/>
      <c r="E96" s="57"/>
      <c r="F96" s="61"/>
      <c r="G96" s="62"/>
      <c r="H96" s="62"/>
      <c r="I96" s="62"/>
      <c r="J96" s="62"/>
    </row>
    <row r="97" spans="1:10">
      <c r="A97" s="58"/>
      <c r="B97" s="58"/>
      <c r="C97" s="58"/>
      <c r="D97" s="59"/>
      <c r="E97" s="67"/>
      <c r="F97" s="55" t="s">
        <v>239</v>
      </c>
      <c r="G97" s="55"/>
      <c r="H97" s="55"/>
      <c r="I97" s="56">
        <v>1345841.25</v>
      </c>
      <c r="J97" s="56"/>
    </row>
    <row r="98" spans="1:10">
      <c r="A98" s="58"/>
      <c r="B98" s="58"/>
      <c r="C98" s="58"/>
      <c r="D98" s="59"/>
      <c r="E98" s="67"/>
      <c r="F98" s="55" t="s">
        <v>240</v>
      </c>
      <c r="G98" s="55"/>
      <c r="H98" s="55"/>
      <c r="I98" s="56">
        <v>332482.15000000002</v>
      </c>
      <c r="J98" s="56"/>
    </row>
    <row r="99" spans="1:10">
      <c r="A99" s="58"/>
      <c r="B99" s="58"/>
      <c r="C99" s="58"/>
      <c r="D99" s="59"/>
      <c r="E99" s="67"/>
      <c r="F99" s="55" t="s">
        <v>225</v>
      </c>
      <c r="G99" s="55"/>
      <c r="H99" s="55"/>
      <c r="I99" s="56">
        <v>1678323.4</v>
      </c>
      <c r="J99" s="56"/>
    </row>
    <row r="100" spans="1:10" s="63" customFormat="1">
      <c r="A100" s="60"/>
      <c r="B100" s="60"/>
      <c r="C100" s="60"/>
      <c r="D100" s="11" t="s">
        <v>280</v>
      </c>
      <c r="E100" s="60"/>
      <c r="F100" s="60"/>
      <c r="G100" s="60"/>
      <c r="H100" s="60"/>
      <c r="I100" s="60"/>
      <c r="J100" s="60"/>
    </row>
    <row r="101" spans="1:10" s="63" customFormat="1">
      <c r="A101" s="64"/>
      <c r="B101" s="65"/>
      <c r="C101" s="65"/>
      <c r="D101" s="65"/>
      <c r="E101" s="65"/>
      <c r="F101" s="65"/>
      <c r="G101" s="65"/>
      <c r="H101" s="65"/>
      <c r="I101" s="65"/>
      <c r="J101" s="65"/>
    </row>
    <row r="102" spans="1:10" s="63" customFormat="1">
      <c r="E102" s="66"/>
      <c r="F102" s="66"/>
    </row>
    <row r="103" spans="1:10" s="63" customFormat="1"/>
  </sheetData>
  <mergeCells count="18">
    <mergeCell ref="A2:F2"/>
    <mergeCell ref="B1:J1"/>
    <mergeCell ref="I97:J97"/>
    <mergeCell ref="I98:J98"/>
    <mergeCell ref="F97:H97"/>
    <mergeCell ref="F98:H98"/>
    <mergeCell ref="A97:C97"/>
    <mergeCell ref="A4:J4"/>
    <mergeCell ref="G2:H2"/>
    <mergeCell ref="I2:J2"/>
    <mergeCell ref="G3:H3"/>
    <mergeCell ref="I3:J3"/>
    <mergeCell ref="A3:F3"/>
    <mergeCell ref="A101:J101"/>
    <mergeCell ref="A98:C98"/>
    <mergeCell ref="A99:C99"/>
    <mergeCell ref="I99:J99"/>
    <mergeCell ref="F99:H99"/>
  </mergeCells>
  <printOptions horizontalCentered="1"/>
  <pageMargins left="0.23622047244094491" right="0.23622047244094491" top="2.1653543307086616" bottom="0.74803149606299213" header="0.31496062992125984" footer="0.31496062992125984"/>
  <pageSetup paperSize="9" fitToHeight="0" orientation="landscape" r:id="rId1"/>
  <headerFooter>
    <oddHeader>&amp;C&amp;"Arial,Negrito"&amp;G
PREFEITURA MUNICIPAL DE ANANINDEUA&amp;"Arial,Normal"
SECRETARIA MUNICIAPLA DE SAÚDE - SESAU
&amp;"Arial,Negrito"Coordenação de Projetos e Fiscalização de Obras</oddHeader>
    <oddFooter>&amp;CPágina &amp;P</oddFooter>
  </headerFooter>
  <rowBreaks count="5" manualBreakCount="5">
    <brk id="22" max="9" man="1"/>
    <brk id="41" max="9" man="1"/>
    <brk id="61" max="9" man="1"/>
    <brk id="79" max="9" man="1"/>
    <brk id="102" max="9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view="pageBreakPreview" zoomScaleNormal="100" zoomScaleSheetLayoutView="100" workbookViewId="0">
      <selection activeCell="N43" sqref="N43"/>
    </sheetView>
  </sheetViews>
  <sheetFormatPr defaultColWidth="5.625" defaultRowHeight="14.25"/>
  <cols>
    <col min="1" max="1" width="4.125" style="39" bestFit="1" customWidth="1"/>
    <col min="2" max="2" width="24.25" style="36" bestFit="1" customWidth="1"/>
    <col min="3" max="3" width="10.375" style="36" bestFit="1" customWidth="1"/>
    <col min="4" max="11" width="8.625" style="36" bestFit="1" customWidth="1"/>
    <col min="12" max="12" width="10.875" style="36" bestFit="1" customWidth="1"/>
    <col min="13" max="16384" width="5.625" style="36"/>
  </cols>
  <sheetData>
    <row r="1" spans="1:13" s="40" customFormat="1" ht="15.75">
      <c r="A1" s="41" t="s">
        <v>281</v>
      </c>
      <c r="B1" s="41"/>
      <c r="C1" s="41"/>
      <c r="D1" s="41"/>
      <c r="E1" s="41"/>
      <c r="F1" s="41"/>
      <c r="G1" s="41"/>
      <c r="H1" s="16" t="s">
        <v>282</v>
      </c>
      <c r="I1" s="16"/>
      <c r="J1" s="16"/>
      <c r="K1" s="16"/>
      <c r="L1" s="16"/>
    </row>
    <row r="2" spans="1:13" ht="15.75">
      <c r="A2" s="15" t="s">
        <v>226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3" s="37" customFormat="1">
      <c r="A3" s="19" t="s">
        <v>227</v>
      </c>
      <c r="B3" s="18" t="s">
        <v>228</v>
      </c>
      <c r="C3" s="18"/>
      <c r="D3" s="18" t="s">
        <v>229</v>
      </c>
      <c r="E3" s="18"/>
      <c r="F3" s="18"/>
      <c r="G3" s="18"/>
      <c r="H3" s="17"/>
      <c r="I3" s="17"/>
      <c r="J3" s="17"/>
      <c r="K3" s="17"/>
      <c r="L3" s="20"/>
    </row>
    <row r="4" spans="1:13">
      <c r="A4" s="4"/>
      <c r="B4" s="21"/>
      <c r="C4" s="21"/>
      <c r="D4" s="5">
        <v>1</v>
      </c>
      <c r="E4" s="5">
        <v>2</v>
      </c>
      <c r="F4" s="5">
        <v>3</v>
      </c>
      <c r="G4" s="5">
        <v>4</v>
      </c>
      <c r="H4" s="5">
        <v>5</v>
      </c>
      <c r="I4" s="5">
        <v>6</v>
      </c>
      <c r="J4" s="5">
        <v>7</v>
      </c>
      <c r="K4" s="5">
        <v>8</v>
      </c>
      <c r="L4" s="14" t="s">
        <v>230</v>
      </c>
    </row>
    <row r="5" spans="1:13">
      <c r="A5" s="13">
        <v>1</v>
      </c>
      <c r="B5" s="22" t="str">
        <f>'Orçamento Sintético'!D6</f>
        <v>SERVIÇOS PREELIIMNARES</v>
      </c>
      <c r="C5" s="23" t="s">
        <v>231</v>
      </c>
      <c r="D5" s="24">
        <v>0.2422</v>
      </c>
      <c r="E5" s="24">
        <v>0.25259999999999999</v>
      </c>
      <c r="F5" s="24">
        <v>0.25259999999999999</v>
      </c>
      <c r="G5" s="24">
        <v>0.25259999999999999</v>
      </c>
      <c r="H5" s="25"/>
      <c r="I5" s="25"/>
      <c r="J5" s="25"/>
      <c r="K5" s="25"/>
      <c r="L5" s="26">
        <f>SUM(D5:G5)</f>
        <v>1</v>
      </c>
    </row>
    <row r="6" spans="1:13">
      <c r="A6" s="13"/>
      <c r="B6" s="23"/>
      <c r="C6" s="23"/>
      <c r="D6" s="27"/>
      <c r="E6" s="27"/>
      <c r="F6" s="27">
        <v>0.03</v>
      </c>
      <c r="G6" s="27">
        <v>0.03</v>
      </c>
      <c r="H6" s="28"/>
      <c r="I6" s="28"/>
      <c r="J6" s="28"/>
      <c r="K6" s="28"/>
      <c r="L6" s="29"/>
    </row>
    <row r="7" spans="1:13">
      <c r="A7" s="13"/>
      <c r="B7" s="23"/>
      <c r="C7" s="23" t="s">
        <v>232</v>
      </c>
      <c r="D7" s="28">
        <f>L7*D5</f>
        <v>23040.747576000002</v>
      </c>
      <c r="E7" s="28">
        <f>$L7*E5</f>
        <v>24030.110808000001</v>
      </c>
      <c r="F7" s="28">
        <f>$L7*F5</f>
        <v>24030.110808000001</v>
      </c>
      <c r="G7" s="28">
        <f>$L7*G5</f>
        <v>24030.110808000001</v>
      </c>
      <c r="H7" s="28"/>
      <c r="I7" s="28"/>
      <c r="J7" s="28"/>
      <c r="K7" s="28"/>
      <c r="L7" s="30">
        <f>'Orçamento Sintético'!I6</f>
        <v>95131.08</v>
      </c>
      <c r="M7" s="38"/>
    </row>
    <row r="8" spans="1:13">
      <c r="A8" s="13">
        <v>2</v>
      </c>
      <c r="B8" s="31" t="str">
        <f>'Orçamento Sintético'!D12</f>
        <v>Fundação/Estrutura</v>
      </c>
      <c r="C8" s="23" t="s">
        <v>231</v>
      </c>
      <c r="D8" s="25">
        <v>0.5</v>
      </c>
      <c r="E8" s="25">
        <v>0.5</v>
      </c>
      <c r="F8" s="25"/>
      <c r="G8" s="25"/>
      <c r="H8" s="25"/>
      <c r="I8" s="25"/>
      <c r="J8" s="25"/>
      <c r="K8" s="25"/>
      <c r="L8" s="29">
        <f>SUM(D8:F8)</f>
        <v>1</v>
      </c>
    </row>
    <row r="9" spans="1:13">
      <c r="A9" s="13"/>
      <c r="B9" s="23"/>
      <c r="C9" s="23"/>
      <c r="D9" s="27"/>
      <c r="E9" s="27"/>
      <c r="F9" s="29"/>
      <c r="G9" s="29"/>
      <c r="H9" s="29"/>
      <c r="I9" s="29"/>
      <c r="J9" s="29"/>
      <c r="K9" s="29"/>
      <c r="L9" s="29"/>
    </row>
    <row r="10" spans="1:13">
      <c r="A10" s="13"/>
      <c r="B10" s="23"/>
      <c r="C10" s="23" t="s">
        <v>232</v>
      </c>
      <c r="D10" s="28">
        <f>$L10*D8</f>
        <v>78757.934999999998</v>
      </c>
      <c r="E10" s="28">
        <f>$L10*E8</f>
        <v>78757.934999999998</v>
      </c>
      <c r="F10" s="28">
        <f>$L10*F8</f>
        <v>0</v>
      </c>
      <c r="G10" s="28"/>
      <c r="H10" s="28"/>
      <c r="I10" s="28"/>
      <c r="J10" s="28"/>
      <c r="K10" s="28"/>
      <c r="L10" s="32">
        <f>'Orçamento Sintético'!I12</f>
        <v>157515.87</v>
      </c>
    </row>
    <row r="11" spans="1:13">
      <c r="A11" s="13">
        <v>3</v>
      </c>
      <c r="B11" s="31" t="str">
        <f>'Orçamento Sintético'!D17</f>
        <v>Tratamentos</v>
      </c>
      <c r="C11" s="23" t="s">
        <v>231</v>
      </c>
      <c r="D11" s="25">
        <v>0.4</v>
      </c>
      <c r="E11" s="25">
        <v>0.2</v>
      </c>
      <c r="F11" s="25">
        <v>0.2</v>
      </c>
      <c r="G11" s="25">
        <v>0.2</v>
      </c>
      <c r="H11" s="25"/>
      <c r="I11" s="25"/>
      <c r="J11" s="25"/>
      <c r="K11" s="25"/>
      <c r="L11" s="29">
        <f>SUM(D11:G11)</f>
        <v>1</v>
      </c>
    </row>
    <row r="12" spans="1:13">
      <c r="A12" s="13"/>
      <c r="B12" s="23"/>
      <c r="C12" s="23"/>
      <c r="D12" s="27"/>
      <c r="E12" s="27"/>
      <c r="F12" s="27"/>
      <c r="G12" s="27"/>
      <c r="H12" s="29"/>
      <c r="I12" s="29"/>
      <c r="J12" s="29"/>
      <c r="K12" s="29"/>
      <c r="L12" s="29"/>
    </row>
    <row r="13" spans="1:13">
      <c r="A13" s="13"/>
      <c r="B13" s="23"/>
      <c r="C13" s="23" t="s">
        <v>232</v>
      </c>
      <c r="D13" s="28">
        <f>$L13*D11</f>
        <v>1732.616</v>
      </c>
      <c r="E13" s="28">
        <f>$L13*E11</f>
        <v>866.30799999999999</v>
      </c>
      <c r="F13" s="28">
        <f>$L13*F11</f>
        <v>866.30799999999999</v>
      </c>
      <c r="G13" s="28">
        <f>$L13*G11</f>
        <v>866.30799999999999</v>
      </c>
      <c r="H13" s="28"/>
      <c r="I13" s="28"/>
      <c r="J13" s="28"/>
      <c r="K13" s="28"/>
      <c r="L13" s="32">
        <f>'Orçamento Sintético'!I17</f>
        <v>4331.54</v>
      </c>
    </row>
    <row r="14" spans="1:13">
      <c r="A14" s="13">
        <v>4</v>
      </c>
      <c r="B14" s="31" t="str">
        <f>'Orçamento Sintético'!D19</f>
        <v>Paredes e painéis</v>
      </c>
      <c r="C14" s="23" t="s">
        <v>231</v>
      </c>
      <c r="D14" s="25"/>
      <c r="E14" s="25">
        <v>0.7</v>
      </c>
      <c r="F14" s="25">
        <v>0.3</v>
      </c>
      <c r="G14" s="25"/>
      <c r="H14" s="25"/>
      <c r="I14" s="25"/>
      <c r="J14" s="25"/>
      <c r="K14" s="25"/>
      <c r="L14" s="29">
        <f>SUM(D14:G14)</f>
        <v>1</v>
      </c>
    </row>
    <row r="15" spans="1:13">
      <c r="A15" s="13"/>
      <c r="B15" s="23"/>
      <c r="C15" s="23"/>
      <c r="D15" s="28"/>
      <c r="E15" s="27"/>
      <c r="F15" s="27"/>
      <c r="G15" s="25"/>
      <c r="H15" s="25"/>
      <c r="I15" s="25"/>
      <c r="J15" s="25"/>
      <c r="K15" s="25"/>
      <c r="L15" s="29"/>
    </row>
    <row r="16" spans="1:13">
      <c r="A16" s="13"/>
      <c r="B16" s="23"/>
      <c r="C16" s="23" t="s">
        <v>232</v>
      </c>
      <c r="D16" s="28"/>
      <c r="E16" s="28">
        <f>$L16*E14</f>
        <v>31913.153999999999</v>
      </c>
      <c r="F16" s="28">
        <f>$L16*F14</f>
        <v>13677.066000000001</v>
      </c>
      <c r="G16" s="28"/>
      <c r="H16" s="28"/>
      <c r="I16" s="28"/>
      <c r="J16" s="28"/>
      <c r="K16" s="28"/>
      <c r="L16" s="32">
        <f>'Orçamento Sintético'!I19</f>
        <v>45590.22</v>
      </c>
    </row>
    <row r="17" spans="1:12">
      <c r="A17" s="13">
        <v>5</v>
      </c>
      <c r="B17" s="31" t="str">
        <f>'Orçamento Sintético'!D21</f>
        <v>Cobertura</v>
      </c>
      <c r="C17" s="23" t="s">
        <v>231</v>
      </c>
      <c r="D17" s="25">
        <v>0.2</v>
      </c>
      <c r="E17" s="25">
        <v>0.2</v>
      </c>
      <c r="F17" s="25">
        <v>0.6</v>
      </c>
      <c r="G17" s="25"/>
      <c r="H17" s="25"/>
      <c r="I17" s="25"/>
      <c r="J17" s="25"/>
      <c r="K17" s="25"/>
      <c r="L17" s="29">
        <f>SUM(D17:G17)</f>
        <v>1</v>
      </c>
    </row>
    <row r="18" spans="1:12">
      <c r="A18" s="13"/>
      <c r="B18" s="23"/>
      <c r="C18" s="23"/>
      <c r="D18" s="27"/>
      <c r="E18" s="27"/>
      <c r="F18" s="27"/>
      <c r="G18" s="25"/>
      <c r="H18" s="25"/>
      <c r="I18" s="25"/>
      <c r="J18" s="25"/>
      <c r="K18" s="25"/>
      <c r="L18" s="29"/>
    </row>
    <row r="19" spans="1:12">
      <c r="A19" s="13"/>
      <c r="B19" s="23"/>
      <c r="C19" s="23" t="s">
        <v>232</v>
      </c>
      <c r="D19" s="28">
        <f>$L19*D17</f>
        <v>57603.566000000006</v>
      </c>
      <c r="E19" s="28">
        <f>$L19*E17</f>
        <v>57603.566000000006</v>
      </c>
      <c r="F19" s="28">
        <f>$L19*F17</f>
        <v>172810.698</v>
      </c>
      <c r="G19" s="28"/>
      <c r="H19" s="28"/>
      <c r="I19" s="28"/>
      <c r="J19" s="28"/>
      <c r="K19" s="28"/>
      <c r="L19" s="32">
        <f>'Orçamento Sintético'!I21</f>
        <v>288017.83</v>
      </c>
    </row>
    <row r="20" spans="1:12">
      <c r="A20" s="13">
        <v>6</v>
      </c>
      <c r="B20" s="31" t="str">
        <f>'Orçamento Sintético'!D27</f>
        <v>Pisos</v>
      </c>
      <c r="C20" s="23" t="s">
        <v>231</v>
      </c>
      <c r="D20" s="25"/>
      <c r="E20" s="25">
        <v>0.2</v>
      </c>
      <c r="F20" s="25">
        <v>0.2</v>
      </c>
      <c r="G20" s="25">
        <v>0.3</v>
      </c>
      <c r="H20" s="25">
        <v>0.3</v>
      </c>
      <c r="I20" s="25"/>
      <c r="J20" s="25"/>
      <c r="K20" s="25"/>
      <c r="L20" s="29">
        <f>SUM(E20:F20)</f>
        <v>0.4</v>
      </c>
    </row>
    <row r="21" spans="1:12">
      <c r="A21" s="13"/>
      <c r="B21" s="33"/>
      <c r="C21" s="23"/>
      <c r="D21" s="25"/>
      <c r="E21" s="27"/>
      <c r="F21" s="27"/>
      <c r="G21" s="27"/>
      <c r="H21" s="27"/>
      <c r="I21" s="28"/>
      <c r="J21" s="28"/>
      <c r="K21" s="28"/>
      <c r="L21" s="29"/>
    </row>
    <row r="22" spans="1:12">
      <c r="A22" s="13"/>
      <c r="B22" s="23"/>
      <c r="C22" s="23" t="s">
        <v>232</v>
      </c>
      <c r="D22" s="28">
        <f>$L22*D20</f>
        <v>0</v>
      </c>
      <c r="E22" s="28">
        <f>$L22*E20</f>
        <v>11648.425999999999</v>
      </c>
      <c r="F22" s="28">
        <f>$L22*F20</f>
        <v>11648.425999999999</v>
      </c>
      <c r="G22" s="28">
        <f>$L22*G20</f>
        <v>17472.638999999999</v>
      </c>
      <c r="H22" s="28">
        <f>$L22*H20</f>
        <v>17472.638999999999</v>
      </c>
      <c r="I22" s="28"/>
      <c r="J22" s="28"/>
      <c r="K22" s="28"/>
      <c r="L22" s="32">
        <f>'Orçamento Sintético'!I27</f>
        <v>58242.13</v>
      </c>
    </row>
    <row r="23" spans="1:12">
      <c r="A23" s="13">
        <v>7</v>
      </c>
      <c r="B23" s="31" t="str">
        <f>'Orçamento Sintético'!D31</f>
        <v>Revestimentos</v>
      </c>
      <c r="C23" s="23" t="s">
        <v>231</v>
      </c>
      <c r="D23" s="25"/>
      <c r="E23" s="25"/>
      <c r="F23" s="25"/>
      <c r="G23" s="25"/>
      <c r="H23" s="25">
        <v>0.6</v>
      </c>
      <c r="I23" s="25">
        <v>0.4</v>
      </c>
      <c r="J23" s="25"/>
      <c r="K23" s="25"/>
      <c r="L23" s="29">
        <f>SUM(F23:H23)</f>
        <v>0.6</v>
      </c>
    </row>
    <row r="24" spans="1:12">
      <c r="A24" s="13"/>
      <c r="B24" s="33"/>
      <c r="C24" s="23"/>
      <c r="D24" s="25"/>
      <c r="E24" s="34"/>
      <c r="F24" s="34"/>
      <c r="G24" s="34"/>
      <c r="H24" s="27"/>
      <c r="I24" s="27"/>
      <c r="J24" s="28"/>
      <c r="K24" s="28"/>
      <c r="L24" s="29"/>
    </row>
    <row r="25" spans="1:12">
      <c r="A25" s="13"/>
      <c r="B25" s="23"/>
      <c r="C25" s="23" t="s">
        <v>232</v>
      </c>
      <c r="D25" s="28">
        <f>$L25*D23</f>
        <v>0</v>
      </c>
      <c r="E25" s="28"/>
      <c r="F25" s="28"/>
      <c r="G25" s="28"/>
      <c r="H25" s="28">
        <f>$L25*H23</f>
        <v>86963.615999999995</v>
      </c>
      <c r="I25" s="28">
        <f>$L25*I23</f>
        <v>57975.743999999999</v>
      </c>
      <c r="J25" s="28"/>
      <c r="K25" s="28"/>
      <c r="L25" s="32">
        <f>'Orçamento Sintético'!I31</f>
        <v>144939.35999999999</v>
      </c>
    </row>
    <row r="26" spans="1:12">
      <c r="A26" s="13">
        <v>8</v>
      </c>
      <c r="B26" s="31" t="str">
        <f>'Orçamento Sintético'!D36</f>
        <v>Esquadrias</v>
      </c>
      <c r="C26" s="23" t="s">
        <v>231</v>
      </c>
      <c r="D26" s="25"/>
      <c r="E26" s="25"/>
      <c r="F26" s="25"/>
      <c r="G26" s="25"/>
      <c r="H26" s="25"/>
      <c r="I26" s="25">
        <v>0.5</v>
      </c>
      <c r="J26" s="25">
        <v>0.5</v>
      </c>
      <c r="K26" s="25"/>
      <c r="L26" s="29">
        <f>SUM(F26:H26)</f>
        <v>0</v>
      </c>
    </row>
    <row r="27" spans="1:12">
      <c r="A27" s="13"/>
      <c r="B27" s="33"/>
      <c r="C27" s="23"/>
      <c r="D27" s="25"/>
      <c r="E27" s="25"/>
      <c r="F27" s="25"/>
      <c r="G27" s="25"/>
      <c r="H27" s="25"/>
      <c r="I27" s="27"/>
      <c r="J27" s="27"/>
      <c r="K27" s="28"/>
      <c r="L27" s="29"/>
    </row>
    <row r="28" spans="1:12">
      <c r="A28" s="13"/>
      <c r="B28" s="23"/>
      <c r="C28" s="23" t="s">
        <v>232</v>
      </c>
      <c r="D28" s="28">
        <f>$L28*D26</f>
        <v>0</v>
      </c>
      <c r="E28" s="28"/>
      <c r="F28" s="28"/>
      <c r="G28" s="28"/>
      <c r="H28" s="28"/>
      <c r="I28" s="28">
        <f>$L28*I26</f>
        <v>99719.89</v>
      </c>
      <c r="J28" s="28">
        <f>$L28*J26</f>
        <v>99719.89</v>
      </c>
      <c r="K28" s="28"/>
      <c r="L28" s="32">
        <f>'Orçamento Sintético'!I36</f>
        <v>199439.78</v>
      </c>
    </row>
    <row r="29" spans="1:12">
      <c r="A29" s="13">
        <v>9</v>
      </c>
      <c r="B29" s="31" t="str">
        <f>'Orçamento Sintético'!D47</f>
        <v>Forro</v>
      </c>
      <c r="C29" s="23" t="s">
        <v>231</v>
      </c>
      <c r="D29" s="25"/>
      <c r="E29" s="25"/>
      <c r="F29" s="25">
        <v>0.25</v>
      </c>
      <c r="G29" s="25">
        <v>0.25</v>
      </c>
      <c r="H29" s="25">
        <v>0.5</v>
      </c>
      <c r="I29" s="25"/>
      <c r="J29" s="25"/>
      <c r="K29" s="25"/>
      <c r="L29" s="29">
        <f>SUM(F29:H29)</f>
        <v>1</v>
      </c>
    </row>
    <row r="30" spans="1:12">
      <c r="A30" s="13"/>
      <c r="B30" s="23"/>
      <c r="C30" s="23"/>
      <c r="D30" s="25"/>
      <c r="E30" s="25"/>
      <c r="F30" s="27"/>
      <c r="G30" s="27"/>
      <c r="H30" s="27"/>
      <c r="I30" s="34"/>
      <c r="J30" s="34"/>
      <c r="K30" s="34"/>
      <c r="L30" s="29"/>
    </row>
    <row r="31" spans="1:12">
      <c r="A31" s="13"/>
      <c r="B31" s="23"/>
      <c r="C31" s="23" t="s">
        <v>232</v>
      </c>
      <c r="D31" s="28">
        <f>$L31*D29</f>
        <v>0</v>
      </c>
      <c r="E31" s="28">
        <f>$L31*E29</f>
        <v>0</v>
      </c>
      <c r="F31" s="28">
        <f>$L31*F29</f>
        <v>32696.38</v>
      </c>
      <c r="G31" s="28">
        <f>$L31*G29</f>
        <v>32696.38</v>
      </c>
      <c r="H31" s="28">
        <f>$L31*H29</f>
        <v>65392.76</v>
      </c>
      <c r="I31" s="28"/>
      <c r="J31" s="28"/>
      <c r="K31" s="28"/>
      <c r="L31" s="32">
        <f>'Orçamento Sintético'!I47</f>
        <v>130785.52</v>
      </c>
    </row>
    <row r="32" spans="1:12">
      <c r="A32" s="13">
        <v>10</v>
      </c>
      <c r="B32" s="31" t="str">
        <f>'Orçamento Sintético'!D50</f>
        <v>Pintura</v>
      </c>
      <c r="C32" s="23" t="s">
        <v>231</v>
      </c>
      <c r="D32" s="25"/>
      <c r="E32" s="25"/>
      <c r="F32" s="25"/>
      <c r="G32" s="25"/>
      <c r="H32" s="25"/>
      <c r="I32" s="25"/>
      <c r="J32" s="25">
        <v>0.6</v>
      </c>
      <c r="K32" s="25">
        <v>0.4</v>
      </c>
      <c r="L32" s="29">
        <f>SUM(F32:H32)</f>
        <v>0</v>
      </c>
    </row>
    <row r="33" spans="1:12">
      <c r="A33" s="13"/>
      <c r="B33" s="23"/>
      <c r="C33" s="23"/>
      <c r="D33" s="25"/>
      <c r="E33" s="25"/>
      <c r="F33" s="25"/>
      <c r="G33" s="25"/>
      <c r="H33" s="34"/>
      <c r="I33" s="34"/>
      <c r="J33" s="27"/>
      <c r="K33" s="27"/>
      <c r="L33" s="29"/>
    </row>
    <row r="34" spans="1:12">
      <c r="A34" s="13"/>
      <c r="B34" s="23"/>
      <c r="C34" s="23" t="s">
        <v>232</v>
      </c>
      <c r="D34" s="28">
        <f>$L34*D32</f>
        <v>0</v>
      </c>
      <c r="E34" s="28">
        <f>$L34*E32</f>
        <v>0</v>
      </c>
      <c r="F34" s="28"/>
      <c r="G34" s="28"/>
      <c r="H34" s="28"/>
      <c r="I34" s="28"/>
      <c r="J34" s="28">
        <f>$L34*J32</f>
        <v>76930.698000000004</v>
      </c>
      <c r="K34" s="28">
        <f>$L34*K32</f>
        <v>51287.132000000005</v>
      </c>
      <c r="L34" s="32">
        <f>'Orçamento Sintético'!I50</f>
        <v>128217.83</v>
      </c>
    </row>
    <row r="35" spans="1:12">
      <c r="A35" s="13">
        <v>11</v>
      </c>
      <c r="B35" s="31" t="str">
        <f>'Orçamento Sintético'!D54</f>
        <v>Instalações elétricas e lógica</v>
      </c>
      <c r="C35" s="23" t="s">
        <v>231</v>
      </c>
      <c r="D35" s="25"/>
      <c r="E35" s="25"/>
      <c r="F35" s="25"/>
      <c r="G35" s="25">
        <v>0.2</v>
      </c>
      <c r="H35" s="25">
        <v>0.2</v>
      </c>
      <c r="I35" s="25">
        <v>0.6</v>
      </c>
      <c r="J35" s="25"/>
      <c r="K35" s="25"/>
      <c r="L35" s="29">
        <f>SUM(E35:I35)</f>
        <v>1</v>
      </c>
    </row>
    <row r="36" spans="1:12">
      <c r="A36" s="13"/>
      <c r="B36" s="23"/>
      <c r="C36" s="23"/>
      <c r="D36" s="25"/>
      <c r="E36" s="25"/>
      <c r="F36" s="25"/>
      <c r="G36" s="35"/>
      <c r="H36" s="35"/>
      <c r="I36" s="35"/>
      <c r="J36" s="25"/>
      <c r="K36" s="25"/>
      <c r="L36" s="29"/>
    </row>
    <row r="37" spans="1:12">
      <c r="A37" s="13"/>
      <c r="B37" s="23"/>
      <c r="C37" s="23" t="s">
        <v>232</v>
      </c>
      <c r="D37" s="28">
        <f>$L37*D35</f>
        <v>0</v>
      </c>
      <c r="E37" s="28"/>
      <c r="F37" s="28"/>
      <c r="G37" s="28">
        <f>$L37*G35</f>
        <v>36584.658000000003</v>
      </c>
      <c r="H37" s="28">
        <f>$L37*H35</f>
        <v>36584.658000000003</v>
      </c>
      <c r="I37" s="28">
        <f>$L37*I35</f>
        <v>109753.974</v>
      </c>
      <c r="J37" s="28"/>
      <c r="K37" s="28"/>
      <c r="L37" s="32">
        <f>'Orçamento Sintético'!I54</f>
        <v>182923.29</v>
      </c>
    </row>
    <row r="38" spans="1:12">
      <c r="A38" s="13">
        <v>12</v>
      </c>
      <c r="B38" s="31" t="str">
        <f>'Orçamento Sintético'!D70</f>
        <v>Instalação hidrossanitária</v>
      </c>
      <c r="C38" s="23" t="s">
        <v>231</v>
      </c>
      <c r="D38" s="25"/>
      <c r="E38" s="25"/>
      <c r="F38" s="25"/>
      <c r="G38" s="25"/>
      <c r="H38" s="25"/>
      <c r="I38" s="25">
        <v>0.3</v>
      </c>
      <c r="J38" s="25">
        <v>0.4</v>
      </c>
      <c r="K38" s="25">
        <v>0.3</v>
      </c>
      <c r="L38" s="29">
        <f>SUM(H38:H38)</f>
        <v>0</v>
      </c>
    </row>
    <row r="39" spans="1:12">
      <c r="A39" s="13"/>
      <c r="B39" s="23"/>
      <c r="C39" s="23"/>
      <c r="D39" s="25"/>
      <c r="E39" s="25"/>
      <c r="F39" s="25"/>
      <c r="G39" s="25"/>
      <c r="H39" s="25"/>
      <c r="I39" s="35"/>
      <c r="J39" s="35"/>
      <c r="K39" s="35"/>
      <c r="L39" s="29"/>
    </row>
    <row r="40" spans="1:12">
      <c r="A40" s="13"/>
      <c r="B40" s="23"/>
      <c r="C40" s="23" t="s">
        <v>232</v>
      </c>
      <c r="D40" s="28">
        <f>$L40*D38</f>
        <v>0</v>
      </c>
      <c r="E40" s="28">
        <f t="shared" ref="E40:H40" si="0">$L40*E38</f>
        <v>0</v>
      </c>
      <c r="F40" s="28">
        <f t="shared" si="0"/>
        <v>0</v>
      </c>
      <c r="G40" s="28">
        <f t="shared" si="0"/>
        <v>0</v>
      </c>
      <c r="H40" s="28">
        <f t="shared" si="0"/>
        <v>0</v>
      </c>
      <c r="I40" s="28">
        <f>$L40*I38</f>
        <v>43212.087</v>
      </c>
      <c r="J40" s="28">
        <f>$L40*J38</f>
        <v>57616.116000000009</v>
      </c>
      <c r="K40" s="28">
        <f>$L40*K38</f>
        <v>43212.087</v>
      </c>
      <c r="L40" s="32">
        <f>'Orçamento Sintético'!I70</f>
        <v>144040.29</v>
      </c>
    </row>
    <row r="41" spans="1:12">
      <c r="A41" s="13">
        <v>13</v>
      </c>
      <c r="B41" s="31" t="str">
        <f>'Orçamento Sintético'!D82</f>
        <v>Combate a incêndio</v>
      </c>
      <c r="C41" s="23" t="s">
        <v>231</v>
      </c>
      <c r="D41" s="25"/>
      <c r="E41" s="25"/>
      <c r="F41" s="25"/>
      <c r="G41" s="25"/>
      <c r="H41" s="25"/>
      <c r="I41" s="25"/>
      <c r="J41" s="25">
        <v>0.1</v>
      </c>
      <c r="K41" s="25">
        <v>0.9</v>
      </c>
      <c r="L41" s="29">
        <f>SUM(D41:G41)</f>
        <v>0</v>
      </c>
    </row>
    <row r="42" spans="1:12">
      <c r="A42" s="13"/>
      <c r="B42" s="23"/>
      <c r="C42" s="23"/>
      <c r="D42" s="25"/>
      <c r="E42" s="25"/>
      <c r="F42" s="25"/>
      <c r="G42" s="25"/>
      <c r="H42" s="25"/>
      <c r="I42" s="25"/>
      <c r="J42" s="27"/>
      <c r="K42" s="27"/>
      <c r="L42" s="29"/>
    </row>
    <row r="43" spans="1:12">
      <c r="A43" s="13"/>
      <c r="B43" s="23"/>
      <c r="C43" s="23" t="s">
        <v>232</v>
      </c>
      <c r="D43" s="28">
        <f>$L43*D41</f>
        <v>0</v>
      </c>
      <c r="E43" s="28">
        <f>$L43*E41</f>
        <v>0</v>
      </c>
      <c r="F43" s="28">
        <f>$L43*F41</f>
        <v>0</v>
      </c>
      <c r="G43" s="28">
        <f t="shared" ref="G43:I43" si="1">$L43*G41</f>
        <v>0</v>
      </c>
      <c r="H43" s="28">
        <f t="shared" si="1"/>
        <v>0</v>
      </c>
      <c r="I43" s="28">
        <f t="shared" si="1"/>
        <v>0</v>
      </c>
      <c r="J43" s="28">
        <f>$L43*J41</f>
        <v>1558.7610000000002</v>
      </c>
      <c r="K43" s="28">
        <f>$L43*K41</f>
        <v>14028.849</v>
      </c>
      <c r="L43" s="32">
        <f>'Orçamento Sintético'!I82</f>
        <v>15587.61</v>
      </c>
    </row>
    <row r="44" spans="1:12">
      <c r="A44" s="13">
        <v>14</v>
      </c>
      <c r="B44" s="31" t="str">
        <f>'Orçamento Sintético'!D87</f>
        <v>Diversos</v>
      </c>
      <c r="C44" s="23" t="s">
        <v>231</v>
      </c>
      <c r="D44" s="34"/>
      <c r="E44" s="25"/>
      <c r="F44" s="25"/>
      <c r="G44" s="25"/>
      <c r="H44" s="25"/>
      <c r="I44" s="25"/>
      <c r="J44" s="25">
        <v>0.5</v>
      </c>
      <c r="K44" s="25">
        <v>0.5</v>
      </c>
      <c r="L44" s="29">
        <f>SUM(E44:G44)</f>
        <v>0</v>
      </c>
    </row>
    <row r="45" spans="1:12">
      <c r="A45" s="13"/>
      <c r="B45" s="23"/>
      <c r="C45" s="23"/>
      <c r="D45" s="25"/>
      <c r="E45" s="25"/>
      <c r="F45" s="25"/>
      <c r="G45" s="25"/>
      <c r="H45" s="25"/>
      <c r="I45" s="25"/>
      <c r="J45" s="27"/>
      <c r="K45" s="27"/>
      <c r="L45" s="29"/>
    </row>
    <row r="46" spans="1:12">
      <c r="A46" s="13"/>
      <c r="B46" s="23"/>
      <c r="C46" s="23" t="s">
        <v>232</v>
      </c>
      <c r="D46" s="34"/>
      <c r="E46" s="25"/>
      <c r="F46" s="28"/>
      <c r="G46" s="25"/>
      <c r="H46" s="28"/>
      <c r="I46" s="28"/>
      <c r="J46" s="28">
        <f>$L46*J44</f>
        <v>37057.96</v>
      </c>
      <c r="K46" s="28">
        <f>$L46*K44</f>
        <v>37057.96</v>
      </c>
      <c r="L46" s="32">
        <f>'Orçamento Sintético'!I87</f>
        <v>74115.92</v>
      </c>
    </row>
    <row r="47" spans="1:12">
      <c r="A47" s="13">
        <v>15</v>
      </c>
      <c r="B47" s="31" t="str">
        <f>'Orçamento Sintético'!D94</f>
        <v>limpeza da obra</v>
      </c>
      <c r="C47" s="23" t="s">
        <v>231</v>
      </c>
      <c r="D47" s="34"/>
      <c r="E47" s="34"/>
      <c r="F47" s="25"/>
      <c r="G47" s="25"/>
      <c r="H47" s="25"/>
      <c r="I47" s="25"/>
      <c r="J47" s="25"/>
      <c r="K47" s="25">
        <v>1</v>
      </c>
      <c r="L47" s="29">
        <f>SUM(G47:H47)</f>
        <v>0</v>
      </c>
    </row>
    <row r="48" spans="1:12">
      <c r="A48" s="13"/>
      <c r="B48" s="23"/>
      <c r="C48" s="23"/>
      <c r="D48" s="25"/>
      <c r="E48" s="25"/>
      <c r="F48" s="25"/>
      <c r="G48" s="25"/>
      <c r="H48" s="25"/>
      <c r="I48" s="25"/>
      <c r="J48" s="25"/>
      <c r="K48" s="27"/>
      <c r="L48" s="29"/>
    </row>
    <row r="49" spans="1:12">
      <c r="A49" s="13"/>
      <c r="B49" s="23"/>
      <c r="C49" s="23" t="s">
        <v>232</v>
      </c>
      <c r="D49" s="25"/>
      <c r="E49" s="25"/>
      <c r="F49" s="25"/>
      <c r="G49" s="28"/>
      <c r="H49" s="28"/>
      <c r="I49" s="28"/>
      <c r="J49" s="28"/>
      <c r="K49" s="28">
        <f>$L49*K47</f>
        <v>9445.1299999999992</v>
      </c>
      <c r="L49" s="32">
        <f>'Orçamento Sintético'!I94</f>
        <v>9445.1299999999992</v>
      </c>
    </row>
    <row r="50" spans="1:12" ht="22.5" customHeight="1">
      <c r="A50" s="42" t="s">
        <v>233</v>
      </c>
      <c r="B50" s="42"/>
      <c r="C50" s="6"/>
      <c r="D50" s="7"/>
      <c r="E50" s="7"/>
      <c r="F50" s="7"/>
      <c r="G50" s="7"/>
      <c r="H50" s="7"/>
      <c r="I50" s="7"/>
      <c r="J50" s="7"/>
      <c r="K50" s="7"/>
      <c r="L50" s="29">
        <f>SUM(D50:H50)</f>
        <v>0</v>
      </c>
    </row>
    <row r="51" spans="1:12">
      <c r="A51" s="43" t="s">
        <v>234</v>
      </c>
      <c r="B51" s="44"/>
      <c r="C51" s="8"/>
      <c r="D51" s="9">
        <f>D7+D13+D19+D10</f>
        <v>161134.86457600002</v>
      </c>
      <c r="E51" s="9">
        <f>E40+E37+E22+E19+E16+E13+E10+E7</f>
        <v>204819.49980799999</v>
      </c>
      <c r="F51" s="9">
        <f>F40+F37+F34+F31+F25+F22+F19+F16+F13+F7</f>
        <v>255728.98880799999</v>
      </c>
      <c r="G51" s="9">
        <f>G43+G40+G37+G34+G31+G28+G22+G13+G7</f>
        <v>111650.095808</v>
      </c>
      <c r="H51" s="9">
        <f>H37+H31+H25+H22</f>
        <v>206413.67299999998</v>
      </c>
      <c r="I51" s="9">
        <f>I40+I37+I28+I25</f>
        <v>310661.69500000001</v>
      </c>
      <c r="J51" s="9">
        <f>J46+J43+J40+J34+J28</f>
        <v>272883.42499999999</v>
      </c>
      <c r="K51" s="9">
        <f>K49+K46+K43+K40+K34</f>
        <v>155031.158</v>
      </c>
      <c r="L51" s="10">
        <f>SUM(D51:K51)</f>
        <v>1678323.4</v>
      </c>
    </row>
  </sheetData>
  <mergeCells count="7">
    <mergeCell ref="A50:B50"/>
    <mergeCell ref="A51:B51"/>
    <mergeCell ref="A2:L2"/>
    <mergeCell ref="B3:C3"/>
    <mergeCell ref="D3:G3"/>
    <mergeCell ref="A1:G1"/>
    <mergeCell ref="H1:L1"/>
  </mergeCells>
  <printOptions horizontalCentered="1" gridLines="1"/>
  <pageMargins left="0.23622047244094491" right="0.23622047244094491" top="2.3622047244094491" bottom="0.78740157480314965" header="0.39370078740157483" footer="0.39370078740157483"/>
  <pageSetup paperSize="9" fitToHeight="0" orientation="landscape" r:id="rId1"/>
  <headerFooter>
    <oddHeader>&amp;C&amp;"Arial,Negrito"&amp;12&amp;G
 PREFEITURA MUNICIPAL DE ANANINDEUA&amp;"Arial,Normal"&amp;11
SECRETARIA MUNICIAPLA DE SAÚDE - SESAU
&amp;"Arial,Negrito"&amp;12Coordenação de Projetos e Fiscalização de Obras</oddHeader>
    <oddFooter>&amp;CAv. Três Corações nº 5650 – Coqueiro, Ananindeua – PA, CEP 67015-230
Email:engsesau@hotmail.com&amp;R&amp;P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Orçamento Sintético</vt:lpstr>
      <vt:lpstr>CRONOGRAMA</vt:lpstr>
      <vt:lpstr>CRONOGRAMA!Area_de_impressao</vt:lpstr>
      <vt:lpstr>'Orçamento Sintético'!Area_de_impressao</vt:lpstr>
      <vt:lpstr>'Orçamento Sintético'!Titulos_de_impressao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SESAU</cp:lastModifiedBy>
  <cp:revision>0</cp:revision>
  <cp:lastPrinted>2022-08-24T12:31:23Z</cp:lastPrinted>
  <dcterms:created xsi:type="dcterms:W3CDTF">2022-06-28T13:10:30Z</dcterms:created>
  <dcterms:modified xsi:type="dcterms:W3CDTF">2022-08-24T13:12:36Z</dcterms:modified>
</cp:coreProperties>
</file>