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040" activeTab="3"/>
  </bookViews>
  <sheets>
    <sheet name="Orçamento Sintético" sheetId="1" r:id="rId1"/>
    <sheet name="CRONOGRAMA " sheetId="2" r:id="rId2"/>
    <sheet name="BDI" sheetId="3" r:id="rId3"/>
    <sheet name="LS" sheetId="4" r:id="rId4"/>
  </sheets>
  <definedNames/>
  <calcPr calcId="152511"/>
  <extLst/>
</workbook>
</file>

<file path=xl/sharedStrings.xml><?xml version="1.0" encoding="utf-8"?>
<sst xmlns="http://schemas.openxmlformats.org/spreadsheetml/2006/main" count="1804" uniqueCount="814">
  <si>
    <t>Peso (%)</t>
  </si>
  <si>
    <t>SERVIÇOS PRELIMINARES</t>
  </si>
  <si>
    <t xml:space="preserve"> 011340 </t>
  </si>
  <si>
    <t>SEDOP</t>
  </si>
  <si>
    <t>Placa de obra em lona com plotagem de gráfica</t>
  </si>
  <si>
    <t>m²</t>
  </si>
  <si>
    <t xml:space="preserve"> 010767 </t>
  </si>
  <si>
    <t>Barracão de madeira (incl. instalações)</t>
  </si>
  <si>
    <t xml:space="preserve"> SESAN 1.5.2 </t>
  </si>
  <si>
    <t>Próprio</t>
  </si>
  <si>
    <t>TAPUME COM TELHA METÁLICA E REDE</t>
  </si>
  <si>
    <t>m</t>
  </si>
  <si>
    <t xml:space="preserve"> SESAN 1.5.3 </t>
  </si>
  <si>
    <t>LOCAÇÃO DE OBRAS COM TOPOGRÁFO</t>
  </si>
  <si>
    <t>MÊS</t>
  </si>
  <si>
    <t xml:space="preserve"> 4657 </t>
  </si>
  <si>
    <t>ORSE</t>
  </si>
  <si>
    <t>Locação de Banheiro Químico - Rev 02_02/2022</t>
  </si>
  <si>
    <t>mês</t>
  </si>
  <si>
    <t xml:space="preserve"> 9416 </t>
  </si>
  <si>
    <t>Instalação provisória de energia elétrica, aerea, trifasica, em poste galvanizado, exclusive fornecimento do medidor</t>
  </si>
  <si>
    <t>un</t>
  </si>
  <si>
    <t>DEMOLIÇÕES E RETIRADAS</t>
  </si>
  <si>
    <t xml:space="preserve"> 020628 </t>
  </si>
  <si>
    <t>Retirada de piso cimentado</t>
  </si>
  <si>
    <t xml:space="preserve"> 010008 </t>
  </si>
  <si>
    <t>Limpeza do terreno</t>
  </si>
  <si>
    <t xml:space="preserve"> 020018 </t>
  </si>
  <si>
    <t>Demolição manual de Cruzeiro, (manual) concreto simples _ Sem reaproveitamento</t>
  </si>
  <si>
    <t>m³</t>
  </si>
  <si>
    <t xml:space="preserve"> 023716 </t>
  </si>
  <si>
    <t>SBC</t>
  </si>
  <si>
    <t>REMOCAO DE ENTULHO DE OBRA EM CAMINHAO</t>
  </si>
  <si>
    <t>MOVIMENTAÇÃO DE TERRA</t>
  </si>
  <si>
    <t xml:space="preserve"> 030011 </t>
  </si>
  <si>
    <t>Aterro incluindo carga, descarga, transporte e apiloamento</t>
  </si>
  <si>
    <t>INFRA ESTRUTURA</t>
  </si>
  <si>
    <t xml:space="preserve"> 00000008 </t>
  </si>
  <si>
    <t>MEIO-FIO TIPO TENTO DE CONCRETO USINADO 15MPA,MOLDADO "IN LOCO",ATRAVES DE MAQUINA ESPECIAL,MEDINDO EM TORNO DE 0,17M DEBASE E 0,15M DE ALTURA,COM CHANFRO INTERNO DE 0,10M,ACABAMENTO COM ARGAMASSA DE CIMENTO E PO-DE-PEDRA,NO TRACO 1:3,COM FORNECIMENTO DOS MATERIAIS,EXCLUSIVE PREPARO DE BASE E TOPOGRAFIA (M)</t>
  </si>
  <si>
    <t>M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</si>
  <si>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</si>
  <si>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</si>
  <si>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</si>
  <si>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</si>
  <si>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060046 </t>
  </si>
  <si>
    <t>Alvenaria tijolo de barro a cutelo</t>
  </si>
  <si>
    <t>PAVIMENTAÇÃO</t>
  </si>
  <si>
    <t xml:space="preserve"> SESAN 355 </t>
  </si>
  <si>
    <t>PISO EM CONCRETO COM 20MPA COM JUNTA ELASTICA POLIURETANO E= 7 CM</t>
  </si>
  <si>
    <t xml:space="preserve"> 260728 </t>
  </si>
  <si>
    <t>Bloco de concreto intertravado e=8cm (incl. colchao de areia e rejuntamento)</t>
  </si>
  <si>
    <t xml:space="preserve"> 261471 </t>
  </si>
  <si>
    <t>Bloco de concreto intertravado pigmentado Cinza Escuro (incl. colchão de areia e rejuntamento)</t>
  </si>
  <si>
    <t>Bloco de concreto intertravado pigmentado Amarelo (incl. colchão de areia e rejuntamento)</t>
  </si>
  <si>
    <t xml:space="preserve"> 94267 </t>
  </si>
  <si>
    <t>SINAPI</t>
  </si>
  <si>
    <t>GUIA (MEIO-FIO) E SARJETA CONJUGADOS DE CONCRETO, MOLDADA  IN LOCO  EM TRECHO RETO COM EXTRUSORA, 45 CM BASE (15 CM BASE DA GUIA + 30 CM BASE DA SARJETA) X 22 CM ALTURA. AF_06/2016</t>
  </si>
  <si>
    <t xml:space="preserve"> 313 </t>
  </si>
  <si>
    <t>RAMPA PARA DEFICIENTE FISICO EM CONCRETO FCK = 25 MPA</t>
  </si>
  <si>
    <t>M²</t>
  </si>
  <si>
    <t>PAISAGISMO</t>
  </si>
  <si>
    <t xml:space="preserve"> 260168 </t>
  </si>
  <si>
    <t>Plantio de grama (incl. terra preta)</t>
  </si>
  <si>
    <t xml:space="preserve"> 11802 </t>
  </si>
  <si>
    <t>Muda de palmeira, areca, h=1,50 m, fornecimento e plantio</t>
  </si>
  <si>
    <t xml:space="preserve"> 9870 </t>
  </si>
  <si>
    <t>Planta - Cordeline rosa (cordyline terminalis), fornecimento e plantio</t>
  </si>
  <si>
    <t xml:space="preserve"> 7616 </t>
  </si>
  <si>
    <t>Grama amendoim (arachis repens), fornecimento e plantio</t>
  </si>
  <si>
    <t xml:space="preserve"> 11119 </t>
  </si>
  <si>
    <t>Planta - Trapoeraba roxa (tradescantia pallida purpurea), fornecimento e plantio</t>
  </si>
  <si>
    <t>PINTURA</t>
  </si>
  <si>
    <t xml:space="preserve"> 150129 </t>
  </si>
  <si>
    <t>Emassamento de parede p/ receber pintura PVA</t>
  </si>
  <si>
    <t xml:space="preserve"> 102498 </t>
  </si>
  <si>
    <t>PINTURA DE MEIO-FIO COM TINTA BRANCA A BASE DE CAL (CAIAÇÃO). AF_05/2021</t>
  </si>
  <si>
    <t>EQUIPAMENTOS</t>
  </si>
  <si>
    <t>MONUMENTO CRUZ</t>
  </si>
  <si>
    <t xml:space="preserve"> 050681 </t>
  </si>
  <si>
    <t>Concreto armado Fck=15 MPA c/forma mad. branca (incl. lançamento e adensamento)</t>
  </si>
  <si>
    <t xml:space="preserve"> 040283 </t>
  </si>
  <si>
    <t>Bloco em concreto armado p/ fundaçao (incl. forma)</t>
  </si>
  <si>
    <t xml:space="preserve"> 94990 </t>
  </si>
  <si>
    <t>EXECUÇÃO DE PASSEIO (CALÇADA) OU PISO DE CONCRETO COM CONCRETO MOLDADO IN LOCO, FEITO EM OBRA, ACABAMENTO CONVENCIONAL, NÃO ARMADO. AF_08/2022</t>
  </si>
  <si>
    <t>Colchao de areia e=10 cm</t>
  </si>
  <si>
    <t>CHAPIM EM AÇO GALVANIZADO, CORTE 33. AF_11/2020</t>
  </si>
  <si>
    <t xml:space="preserve"> 171142 </t>
  </si>
  <si>
    <t>Barra rosqueada (3m) 3/8"</t>
  </si>
  <si>
    <t>UN</t>
  </si>
  <si>
    <t xml:space="preserve"> 100746 </t>
  </si>
  <si>
    <t>PINTURA COM TINTA ALQUÍDICA DE ACABAMENTO (ESMALTE SINTÉTICO BRILHANTE) APLICADA A ROLO OU PINCEL SOBRE SUPERFÍCIES METÁLICAS (EXCETO PERFIL) EXECUTADO EM OBRA (POR DEMÃO). AF_01/2020</t>
  </si>
  <si>
    <t xml:space="preserve"> 060386 </t>
  </si>
  <si>
    <t>LUMINARIA - PERFIL LED EMBUTIR SLIM 2M P/ FITA LED COMPLETA</t>
  </si>
  <si>
    <t xml:space="preserve"> 87518 </t>
  </si>
  <si>
    <t>ALVENARIA DE VEDAÇÃO DE BLOCOS CERÂMICOS FURADOS NA HORIZONTAL DE 14X9X19CM (ESPESSURA 14CM, BLOCO DEITADO) DE PAREDES COM ÁREA LÍQUIDA MENOR QUE 6M² COM VÃOS E ARGAMASSA DE ASSENTAMENTO COM PREPARO MANUAL. AF_06/2014</t>
  </si>
  <si>
    <t xml:space="preserve"> 13166 </t>
  </si>
  <si>
    <t xml:space="preserve"> 050766 </t>
  </si>
  <si>
    <t>Concreto armado fck=25MPA c/ forma mad. branca (incl. lançamento e adensamento)</t>
  </si>
  <si>
    <t>EQUIPAMENTOS DA PRAÇA</t>
  </si>
  <si>
    <t xml:space="preserve"> 251510 </t>
  </si>
  <si>
    <t>Lixeira em tela moeda</t>
  </si>
  <si>
    <t>BANCOS</t>
  </si>
  <si>
    <t xml:space="preserve"> 3224 </t>
  </si>
  <si>
    <t>Banco de concreto pre-moldado com pintura, sem encosto (padrão emurb)</t>
  </si>
  <si>
    <t xml:space="preserve"> 243 </t>
  </si>
  <si>
    <t>Banco em concreto pré moldado (2,00 x 0,40 x 0,42m)</t>
  </si>
  <si>
    <t>Banco em concreto pré armado</t>
  </si>
  <si>
    <t>Un</t>
  </si>
  <si>
    <t>ILUMINAÇÃO</t>
  </si>
  <si>
    <t xml:space="preserve"> PMA.SESAN.231 </t>
  </si>
  <si>
    <t>Poste decorativo com 02 pétalas, em tubo de alumínio com difusor em vidro leitoso brilhante, ref. XR-708/2 da Xoulux ou similar, com 6,00m, inclusive lâmpada LED 100W</t>
  </si>
  <si>
    <t xml:space="preserve"> 170078 </t>
  </si>
  <si>
    <t>Eletroduto PVC Rígido de 1"</t>
  </si>
  <si>
    <t xml:space="preserve"> 97891 </t>
  </si>
  <si>
    <t>CAIXA ENTERRADA ELÉTRICA RETANGULAR, EM ALVENARIA COM BLOCOS DE CONCRETO, FUNDO COM BRITA, DIMENSÕES INTERNAS: 0,4X0,4X0,4 M. AF_12/2020</t>
  </si>
  <si>
    <t xml:space="preserve"> 91927 </t>
  </si>
  <si>
    <t>CABO DE COBRE FLEXÍVEL ISOLADO, 2,5 MM², ANTI-CHAMA 0,6/1,0 KV, PARA CIRCUITOS TERMINAIS - FORNECIMENTO E INSTALAÇÃO. AF_12/2015</t>
  </si>
  <si>
    <t xml:space="preserve"> 91931 </t>
  </si>
  <si>
    <t>CABO DE COBRE FLEXÍVEL ISOLADO, 6 MM², ANTI-CHAMA 0,6/1,0 KV, PARA CIRCUITOS TERMINAIS - FORNECIMENTO E INSTALAÇÃO. AF_12/2015</t>
  </si>
  <si>
    <t xml:space="preserve"> 171059 </t>
  </si>
  <si>
    <t>Rele fotoeletrico</t>
  </si>
  <si>
    <t xml:space="preserve"> 74131/004 </t>
  </si>
  <si>
    <t>QUADRO DE DISTRIBUICAO DE ENERGIA DE EMBUTIR, EM CHAPA METALICA, PARA 18 DISJUNTORES TERMOMAGNETICOS MONOPOLARES, COM BARRAMENTO TRIFASICO E NEUTRO, FORNECIMENTO E INSTALACAO</t>
  </si>
  <si>
    <t>SERVIÇOS COMPLEMENTARES</t>
  </si>
  <si>
    <t xml:space="preserve"> 2450 </t>
  </si>
  <si>
    <t>Limpeza geral</t>
  </si>
  <si>
    <t>PLACA DE INAUGURAÇÃO COMPLETA</t>
  </si>
  <si>
    <t>PREFEITURA MUNICIPAL DE ANANINDEUA - PMA</t>
  </si>
  <si>
    <t>SECRETARIA MUNICIPAL DE SANEAMENTO E INFRA ESTRUTURA - SESAN</t>
  </si>
  <si>
    <t>DATA ORÇAMENTO:  OUTUBRO / 2022</t>
  </si>
  <si>
    <t>ORÇAMENTO</t>
  </si>
  <si>
    <t>CRUZEIRO SÃO PEDRO - ENTRE WE 79 E WE 80</t>
  </si>
  <si>
    <t>1.1</t>
  </si>
  <si>
    <t>1.1.2</t>
  </si>
  <si>
    <t>1.1.1</t>
  </si>
  <si>
    <t>1.1.3</t>
  </si>
  <si>
    <t>1.1.4</t>
  </si>
  <si>
    <t>1.1.5</t>
  </si>
  <si>
    <t>1.1.6</t>
  </si>
  <si>
    <t>PMA.SESAN.226</t>
  </si>
  <si>
    <t xml:space="preserve">1.2 </t>
  </si>
  <si>
    <t xml:space="preserve">1.2.1 </t>
  </si>
  <si>
    <t>1.2.2</t>
  </si>
  <si>
    <t>1.2.3</t>
  </si>
  <si>
    <t>1.2.4</t>
  </si>
  <si>
    <t xml:space="preserve">1.3 </t>
  </si>
  <si>
    <t>1.3.1</t>
  </si>
  <si>
    <t xml:space="preserve">1.4 </t>
  </si>
  <si>
    <t xml:space="preserve">1.4.1 </t>
  </si>
  <si>
    <t>1.4.2</t>
  </si>
  <si>
    <t>1.4.3</t>
  </si>
  <si>
    <t>1.4.4</t>
  </si>
  <si>
    <t xml:space="preserve">1.5 </t>
  </si>
  <si>
    <t>1.5.1</t>
  </si>
  <si>
    <t>1.5.2</t>
  </si>
  <si>
    <t>1.5.3</t>
  </si>
  <si>
    <t>1.5.4</t>
  </si>
  <si>
    <t>1.5.5</t>
  </si>
  <si>
    <t>1.5.6</t>
  </si>
  <si>
    <t>1.6</t>
  </si>
  <si>
    <t>1.6.1</t>
  </si>
  <si>
    <t>1.6.2</t>
  </si>
  <si>
    <t>1.6.3</t>
  </si>
  <si>
    <t>1.6.4</t>
  </si>
  <si>
    <t>1.6.5</t>
  </si>
  <si>
    <t xml:space="preserve">1.7 </t>
  </si>
  <si>
    <t>1.7.1</t>
  </si>
  <si>
    <t>1.7.2</t>
  </si>
  <si>
    <t>1.8</t>
  </si>
  <si>
    <t>1.8.1</t>
  </si>
  <si>
    <t>1.8.1.1</t>
  </si>
  <si>
    <t>1.8.1.2</t>
  </si>
  <si>
    <t>1.8.1.3</t>
  </si>
  <si>
    <t>1.8.1.4</t>
  </si>
  <si>
    <t>1.8.1.5</t>
  </si>
  <si>
    <t>1.8.1.6</t>
  </si>
  <si>
    <t>1.8.1.7</t>
  </si>
  <si>
    <t>1.8.1.8</t>
  </si>
  <si>
    <t>1.8.1.9</t>
  </si>
  <si>
    <t>1.8.1.10</t>
  </si>
  <si>
    <t>1.8.1.11</t>
  </si>
  <si>
    <t>1.8.1.12</t>
  </si>
  <si>
    <t>1.8.1.13</t>
  </si>
  <si>
    <t>1.8.2</t>
  </si>
  <si>
    <t>1.8.2.1</t>
  </si>
  <si>
    <t>1.8.3</t>
  </si>
  <si>
    <t>1.8.3.1</t>
  </si>
  <si>
    <t>1.8.3.2</t>
  </si>
  <si>
    <t>1.8.3.3</t>
  </si>
  <si>
    <t>1.8.4</t>
  </si>
  <si>
    <t>1.8.4.1</t>
  </si>
  <si>
    <t>1.8.4.2</t>
  </si>
  <si>
    <t>1.8.4.3</t>
  </si>
  <si>
    <t>1.8.4.4</t>
  </si>
  <si>
    <t>1.8.4.5</t>
  </si>
  <si>
    <t>1.8.4.6</t>
  </si>
  <si>
    <t>1.8.4.7</t>
  </si>
  <si>
    <t>1.9</t>
  </si>
  <si>
    <t>1.9.1</t>
  </si>
  <si>
    <t>1.9.2</t>
  </si>
  <si>
    <t>SUBTOTAL</t>
  </si>
  <si>
    <t>SESAN 1.5.2</t>
  </si>
  <si>
    <t>SESAN 1.5.3</t>
  </si>
  <si>
    <t xml:space="preserve"> 4654 </t>
  </si>
  <si>
    <t>Locação de Banheiro Químico</t>
  </si>
  <si>
    <t>DEMOLIÇÃO E RETIRADA</t>
  </si>
  <si>
    <t xml:space="preserve"> 98530 </t>
  </si>
  <si>
    <t>CORTE RASO E RECORTE DE ÁRVORE COM DIÂMETRO DE TRONCO MAIOR OU IGUAL A 0,40 M E MENOR QUE 0,60 M.AF_05/2018</t>
  </si>
  <si>
    <t xml:space="preserve"> 98527 </t>
  </si>
  <si>
    <t>REMOÇÃO DE RAÍZES REMANESCENTES DE TRONCO DE ÁRVORE COM DIÂMETRO MAIOR OU IGUAL A 0,40 M E MENOR QUE 0,60 M.AF_05/2018</t>
  </si>
  <si>
    <t xml:space="preserve"> 020016 </t>
  </si>
  <si>
    <t>Demolição manual de alvenaria de tijolo</t>
  </si>
  <si>
    <t>SESAN 355</t>
  </si>
  <si>
    <t>Bloco de concreto intertravado pigmentado cinza claro (incl. colchão de areia e rejuntamento)</t>
  </si>
  <si>
    <t>Bloco de concreto intertravado pigmentado (incl. colchão de areia e rejuntamento)</t>
  </si>
  <si>
    <t xml:space="preserve"> 130728 </t>
  </si>
  <si>
    <t>PisoTátil alerta na cor vermelho 25x25 premoldado (16 unidades)</t>
  </si>
  <si>
    <t xml:space="preserve"> 94271 </t>
  </si>
  <si>
    <t>GUIA (MEIO-FIO) E SARJETA CONJUGADOS DE CONCRETO, MOLDADA  IN LOCO  EM TRECHO RETO COM EXTRUSORA, 65 CM BASE (15 CM BASE DA GUIA + 50 CM BASE DA SARJETA) X 26 CM ALTURA. AF_06/2016</t>
  </si>
  <si>
    <t xml:space="preserve"> 94272 </t>
  </si>
  <si>
    <t>GUIA (MEIO-FIO) E SARJETA CONJUGADOS DE CONCRETO, MOLDADA  IN LOCO  EM TRECHO CURVO COM EXTRUSORA, 65 CM BASE (15 CM BASE DA GUIA + 50 CM BASE DA SARJETA) X 26 CM ALTURA. AF_06/2016</t>
  </si>
  <si>
    <t xml:space="preserve"> 260519 </t>
  </si>
  <si>
    <t>Meio-fio em concreto nas dimensões 0,15m x 0,12m sem lâmina d'água</t>
  </si>
  <si>
    <t xml:space="preserve"> 050267 </t>
  </si>
  <si>
    <t>Concreto armado Fck=18 MPA c/ forma mad. branca (incl. lançamento e adensamento)</t>
  </si>
  <si>
    <t xml:space="preserve"> 260278 </t>
  </si>
  <si>
    <t>Colchão de areia e=20 cm</t>
  </si>
  <si>
    <t>PMA.SESAN.258</t>
  </si>
  <si>
    <t>PMA.SESAN.231</t>
  </si>
  <si>
    <t xml:space="preserve"> 102494 </t>
  </si>
  <si>
    <t>PINTURA DE BANCO COM TINTA EPÓXI, APLICAÇÃO MANUAL, 2 DEMÃOS, INCLUSO PRIMER EPÓXI. AF_05/2021</t>
  </si>
  <si>
    <t>INSTALAÇÃO ELÉTRICA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</si>
  <si>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</si>
  <si>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</si>
  <si>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170388 </t>
  </si>
  <si>
    <t>Disjuntor 3P - 10 a 50A - PADRÃO DIN</t>
  </si>
  <si>
    <t xml:space="preserve"> 170745 </t>
  </si>
  <si>
    <t>Cabo de cobre   6mm2 - 1  KV</t>
  </si>
  <si>
    <t xml:space="preserve"> 170743 </t>
  </si>
  <si>
    <t>Cabo de cobre   2,5mm2 - 1 KV</t>
  </si>
  <si>
    <t xml:space="preserve"> 11203 </t>
  </si>
  <si>
    <t>Planta - Chuva de ouro (cassia ferruginea), fornecimento e plantio</t>
  </si>
  <si>
    <t xml:space="preserve"> 8920 </t>
  </si>
  <si>
    <t>Planta - Noivinha (Euphorbia leucocephala), fornecimento e plantio</t>
  </si>
  <si>
    <t>CRUZEIRO SAGRADO CORAÇÃO DE JESUS - ENTRE WE 64 E WE 65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</si>
  <si>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</si>
  <si>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</si>
  <si>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</si>
  <si>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</si>
  <si>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</si>
  <si>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</si>
  <si>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</si>
  <si>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</si>
  <si>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</si>
  <si>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</si>
  <si>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</si>
  <si>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</si>
  <si>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</si>
  <si>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</si>
  <si>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</si>
  <si>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</si>
  <si>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</si>
  <si>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</si>
  <si>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</si>
  <si>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</si>
  <si>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</si>
  <si>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</si>
  <si>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</si>
  <si>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2.5</t>
  </si>
  <si>
    <t>2.5.1</t>
  </si>
  <si>
    <t>2.6</t>
  </si>
  <si>
    <t>DEMOLIÇÃO E RETIRADAS</t>
  </si>
  <si>
    <t>INFRAESTRUTURA</t>
  </si>
  <si>
    <t>Bloco em concreto armado p/ fundaçao do Monumento Cruz (incl. forma) 0,70x0,70 m</t>
  </si>
  <si>
    <t>Alvenaria tijolo de barro a cutelo (para base dos bancos)</t>
  </si>
  <si>
    <t>Bloco de concreto intertravado pigmentado cinza escuro (incl. colchão de areia e rejuntamento)</t>
  </si>
  <si>
    <t>Bloco de concreto intertravado pigmentado amarelo (incl. colchão de areia e rejuntamento)</t>
  </si>
  <si>
    <t>CANTEIRO</t>
  </si>
  <si>
    <t xml:space="preserve"> 102492 </t>
  </si>
  <si>
    <t>PINTURA DE PISO COM TINTA ACRÍLICA, APLICAÇÃO MANUAL, 3 DEMÃOS, INCLUSO FUNDO PREPARADOR. AF_05/2021</t>
  </si>
  <si>
    <t>PMA.SESAN.158</t>
  </si>
  <si>
    <t>PLANTIO DE ARVORE COM ALTURA MAIOR DO QUE 2,00 METROS (PALMEIRAS)</t>
  </si>
  <si>
    <t xml:space="preserve">UN </t>
  </si>
  <si>
    <t xml:space="preserve"> 98510 </t>
  </si>
  <si>
    <t>PLANTIO DE ÁRVORE ORNAMENTAL COM ALTURA DE MUDA MENOR OU IGUAL A 2,00 M. AF_05/2018</t>
  </si>
  <si>
    <t xml:space="preserve"> 023355 </t>
  </si>
  <si>
    <t>CONCRETO PARA PAVIMENTO PISOS ESP.20cm EM PATIOS</t>
  </si>
  <si>
    <t>PMA.SESAN.233</t>
  </si>
  <si>
    <t>Locação de banheiro químico</t>
  </si>
  <si>
    <t xml:space="preserve"> 020756 </t>
  </si>
  <si>
    <t>Demolição manual de concreto armado</t>
  </si>
  <si>
    <t xml:space="preserve"> 98531 </t>
  </si>
  <si>
    <t>CORTE RASO E RECORTE DE ÁRVORE COM DIÂMETRO DE TRONCO MAIOR OU IGUAL A 0,60 M.AF_05/2018</t>
  </si>
  <si>
    <t xml:space="preserve"> 98528 </t>
  </si>
  <si>
    <t>REMOÇÃO DE RAÍZES REMANESCENTES DE TRONCO DE ÁRVORE COM DIÂMETRO MAIOR OU IGUAL A 0,60 M.AF_05/2018</t>
  </si>
  <si>
    <t xml:space="preserve"> 020174 </t>
  </si>
  <si>
    <t>Retirada de entulho - manualmente (incluindo caixa coletora)</t>
  </si>
  <si>
    <t xml:space="preserve"> 73676 </t>
  </si>
  <si>
    <t>PISO CIMENTADO TRAÇO 1:3 (CIMENTO E AREIA) ACABAMENTO LISO PIGMENTADO ESPESSURA 1,5CM COM JUNTAS PLASTICAS DE DILATACAO E ARGAMASSA EM PREPARO MANUAL</t>
  </si>
  <si>
    <t>Meio-fio em concreto nas dimensões 0,15m x 0,12m sem lâmina d</t>
  </si>
  <si>
    <t>EQUIPAMENTO DA PRAÇA</t>
  </si>
  <si>
    <t>MONUMENTO</t>
  </si>
  <si>
    <t>Bloco em concreto armado p/ fundação do monumento cruzeiro</t>
  </si>
  <si>
    <t xml:space="preserve"> 11104 </t>
  </si>
  <si>
    <t>Planta - Maria-sem-vergonha (Impatiens Walleriana), fornecimento e plantio</t>
  </si>
  <si>
    <t xml:space="preserve"> 7774 </t>
  </si>
  <si>
    <t>Planta - Moreia (Dietes bicolor), fornecimento e plantio</t>
  </si>
  <si>
    <t>CRUZEIRO IMACULADA CONCEIÇÃO - ENTRE WE 72 E WE 73</t>
  </si>
  <si>
    <t>CRUZEIRO NOSSAS SENHORA DAS GRAÇAS - ENTRE WE 83 E WE 84</t>
  </si>
  <si>
    <t>SERVIÇOS INICIAIS</t>
  </si>
  <si>
    <t xml:space="preserve"> 8328 </t>
  </si>
  <si>
    <t>Demolição de Barracão de Madeira</t>
  </si>
  <si>
    <t xml:space="preserve"> 94268 </t>
  </si>
  <si>
    <t>GUIA (MEIO-FIO) E SARJETA CONJUGADOS DE CONCRETO, MOLDADA  IN LOCO  EM TRECHO CURVO COM EXTRUSORA, 45 CM BASE (15 CM BASE DA GUIA + 30 CM BASE DA SARJETA) X 22 CM ALTURA. AF_06/2016</t>
  </si>
  <si>
    <t xml:space="preserve"> 94264 </t>
  </si>
  <si>
    <t>TENTO DE CONCRETO, MOLDADO  IN LOCO  EM TRECHO CURVO COM EXTRUSORA, 13 CM BASE X 22 CM ALTURA. AF_06/2016</t>
  </si>
  <si>
    <t xml:space="preserve"> 94263 </t>
  </si>
  <si>
    <t>TENTO DE CONCRETO, MOLDADO  IN LOCO  EM TRECHO RETO COM EXTRUSORA, 13 CM BASE X 22 CM ALTURA. AF_06/2016</t>
  </si>
  <si>
    <t>Base do cruzeiro em Concreto armado Fck=18 MPA c/ forma mad. branca (incl. lançamento e adensamento)</t>
  </si>
  <si>
    <t>Banco em concreto pré-moldado (4,40 x 1,00 x 0,90m)</t>
  </si>
  <si>
    <t>Arco em Concreto armado Fck=18 MPA c/ forma mad. branca (incl. lançamento e adensamento)</t>
  </si>
  <si>
    <t xml:space="preserve"> 101979 </t>
  </si>
  <si>
    <t>CHAPIM (RUFO CAPA) EM AÇO GALVANIZADO, CORTE 33. AF_11/2020</t>
  </si>
  <si>
    <t>LUMINARIA PERFIL DE EMBUTIR 2M SLIM FITA LED - LUM21</t>
  </si>
  <si>
    <t>PRAÇA E CRUZEIRO - ENTRE WE 71 E WE 72</t>
  </si>
  <si>
    <t>PRAÇA E CRUZEIRO - ENTRE WE 76 E WE 77</t>
  </si>
  <si>
    <t xml:space="preserve"> 7228 </t>
  </si>
  <si>
    <t>Remoção de banco de concreto pré-moldado</t>
  </si>
  <si>
    <t>PINTURA DE CANTEIRO COM TINTA ACRÍLICA, APLICAÇÃO MANUAL, 3 DEMÃOS, INCLUSO RESINA</t>
  </si>
  <si>
    <t xml:space="preserve"> 98511 </t>
  </si>
  <si>
    <t>PLANTIO DE ÁRVORE ORNAMENTAL COM ALTURA DE MUDA MAIOR QUE 2,00 M E MENOR OU IGUAL A 4,00 M. AF_05/2018</t>
  </si>
  <si>
    <t>PINTURA DE CRUZEIRO COM TINTA ACRÍLICA, APLICAÇÃO MANUAL, 3 DEMÃOS, INCLUSO RESINA</t>
  </si>
  <si>
    <t>BRINQUEDOS</t>
  </si>
  <si>
    <t xml:space="preserve"> 11098 </t>
  </si>
  <si>
    <t>Brinquedo - Play Aventura, modelo M-205, da Lúdico Brinquedos Inteligentes ou similar - fornecimento e montagem</t>
  </si>
  <si>
    <t xml:space="preserve"> 13086 </t>
  </si>
  <si>
    <t>Brinquedo - Gangorra Dupla, modelo M119, da Lúdico Brinquedos Inteligentes ou similar</t>
  </si>
  <si>
    <t xml:space="preserve"> 13082 </t>
  </si>
  <si>
    <t>Brinquedo - Balanço Duplo, modelo M117, da Lúdico Brinquedos Inteligentes ou similar</t>
  </si>
  <si>
    <t>CARROSSEL (GIRA-GIRA) ADAPTADO PARA CADEIRANTE</t>
  </si>
  <si>
    <t>BANCO DE CONCRETO 1,50 M X 0,50 M - E H = 0,40 COM PINTURA ACRÍLICA E RESINA</t>
  </si>
  <si>
    <t>Poste decorativo com 01 pétalas, em tubo de alumínio com difusor em vidro leitoso brilhante, ref. XR-708/2 da Xoulux ou similar, com 6,00m, inclusive lâmpada LED 100W</t>
  </si>
  <si>
    <t>QUADRA DE STREET</t>
  </si>
  <si>
    <t xml:space="preserve"> 130507 </t>
  </si>
  <si>
    <t>Camada impermeabilizadora e=10cm c/ seixo</t>
  </si>
  <si>
    <t xml:space="preserve"> 130626 </t>
  </si>
  <si>
    <t>Piso de alta resistência e=8mm c/ resina incl. camada regularizadora</t>
  </si>
  <si>
    <t xml:space="preserve"> 040285 </t>
  </si>
  <si>
    <t>Baldrame em conc.simples c/seixo incl.forma mad.br.</t>
  </si>
  <si>
    <t xml:space="preserve"> 150253 </t>
  </si>
  <si>
    <t>Acrilica fosca int./ext. c/massa e selador - 3 demaos</t>
  </si>
  <si>
    <t xml:space="preserve"> 240244 </t>
  </si>
  <si>
    <t>Alambrado p/ quadra (tubo fo e tela de arame galv.-12 # 2")</t>
  </si>
  <si>
    <t xml:space="preserve"> 251530 </t>
  </si>
  <si>
    <t>Tela de nylon</t>
  </si>
  <si>
    <t>PINTURA DE PISO COM TINTA ACRÍLICA, APLICAÇÃO MANUAL, 3 DEMÃOS, INCLUSO RESINA</t>
  </si>
  <si>
    <t xml:space="preserve"> 102504 </t>
  </si>
  <si>
    <t>PINTURA DE DEMARCAÇÃO DE QUADRA POLIESPORTIVA COM TINTA ACRÍLICA, E = 5 CM, APLICAÇÃO MANUAL. AF_05/2021</t>
  </si>
  <si>
    <t xml:space="preserve"> 172515 </t>
  </si>
  <si>
    <t>ESPORTE-EQUIPAMENTO E ACESSORIOS PARA QUADRA DE BASQUETE</t>
  </si>
  <si>
    <t>TOTAL GERAL</t>
  </si>
  <si>
    <t>SESAN 7.6.2</t>
  </si>
  <si>
    <t>2.6.1</t>
  </si>
  <si>
    <t>2.6.1.1</t>
  </si>
  <si>
    <t>2.6.1.2</t>
  </si>
  <si>
    <t>2.6.1.3</t>
  </si>
  <si>
    <t>2.6.1.4</t>
  </si>
  <si>
    <t>2.6.1.5</t>
  </si>
  <si>
    <t>2.6.1.6</t>
  </si>
  <si>
    <t>2.6.1.7</t>
  </si>
  <si>
    <t>2.6.1.8</t>
  </si>
  <si>
    <t>2.6.1.9</t>
  </si>
  <si>
    <t>2.6.1.10</t>
  </si>
  <si>
    <t>2.6.1.11</t>
  </si>
  <si>
    <t>2.6.1.12</t>
  </si>
  <si>
    <t>2.6.2</t>
  </si>
  <si>
    <t>2.6.2.1</t>
  </si>
  <si>
    <t>2.6.2.2</t>
  </si>
  <si>
    <t>2.6.3</t>
  </si>
  <si>
    <t>2.6.3.1</t>
  </si>
  <si>
    <t>2.6.3.2</t>
  </si>
  <si>
    <t>2.6.3.3</t>
  </si>
  <si>
    <t>2.6.3.4</t>
  </si>
  <si>
    <t>2.6.3.5</t>
  </si>
  <si>
    <t>2.6.3.6</t>
  </si>
  <si>
    <t>2.7</t>
  </si>
  <si>
    <t>2.7.1</t>
  </si>
  <si>
    <t>2.7.2</t>
  </si>
  <si>
    <t>2.7.3</t>
  </si>
  <si>
    <t>2.7.4</t>
  </si>
  <si>
    <t>2.7.5</t>
  </si>
  <si>
    <t>2.7.6</t>
  </si>
  <si>
    <t>2.7.7</t>
  </si>
  <si>
    <t>2.8</t>
  </si>
  <si>
    <t>2.8.1</t>
  </si>
  <si>
    <t>2.8.2</t>
  </si>
  <si>
    <t>2.8.3</t>
  </si>
  <si>
    <t>2.9</t>
  </si>
  <si>
    <t>2.9.1</t>
  </si>
  <si>
    <t>2.9.2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</si>
  <si>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</si>
  <si>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</si>
  <si>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</si>
  <si>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</si>
  <si>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</si>
  <si>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</si>
  <si>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</si>
  <si>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</si>
  <si>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</si>
  <si>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3.3</t>
  </si>
  <si>
    <t>3.3.1</t>
  </si>
  <si>
    <t>3.4</t>
  </si>
  <si>
    <t>3.4.1</t>
  </si>
  <si>
    <t>3.4.2</t>
  </si>
  <si>
    <t>3.4.3</t>
  </si>
  <si>
    <t>3.4.4</t>
  </si>
  <si>
    <t>3.5</t>
  </si>
  <si>
    <t xml:space="preserve">3.5.1 </t>
  </si>
  <si>
    <t>3.5.2</t>
  </si>
  <si>
    <t>3.5.3</t>
  </si>
  <si>
    <t>3.5.4</t>
  </si>
  <si>
    <t>3.5.5</t>
  </si>
  <si>
    <t>3.5.6</t>
  </si>
  <si>
    <t>3.5.7</t>
  </si>
  <si>
    <t>3.6</t>
  </si>
  <si>
    <t>3.6.1</t>
  </si>
  <si>
    <t>3.6.2</t>
  </si>
  <si>
    <t>3.6.3</t>
  </si>
  <si>
    <t>3.6.4</t>
  </si>
  <si>
    <t>3.6.5</t>
  </si>
  <si>
    <t>3.6.6</t>
  </si>
  <si>
    <t>3.6.7</t>
  </si>
  <si>
    <t>3.7</t>
  </si>
  <si>
    <t>3.7.1</t>
  </si>
  <si>
    <t>3.8</t>
  </si>
  <si>
    <t>3.8.1</t>
  </si>
  <si>
    <t>3.8.2</t>
  </si>
  <si>
    <t>3.8.3</t>
  </si>
  <si>
    <t>3.9</t>
  </si>
  <si>
    <t>3.9.1</t>
  </si>
  <si>
    <t>3.10</t>
  </si>
  <si>
    <t>3.10.1</t>
  </si>
  <si>
    <t>3.10.1.1</t>
  </si>
  <si>
    <t>3.10.1.2</t>
  </si>
  <si>
    <t>3.10.1.3</t>
  </si>
  <si>
    <t>3.10.1.4</t>
  </si>
  <si>
    <t>3.10.1.5</t>
  </si>
  <si>
    <t>3.10.1.6</t>
  </si>
  <si>
    <t>3.10.1.7</t>
  </si>
  <si>
    <t>3.10.1.8</t>
  </si>
  <si>
    <t>3.10.2</t>
  </si>
  <si>
    <t>3.10.2.1</t>
  </si>
  <si>
    <t>3.10.2.2</t>
  </si>
  <si>
    <t>3.10.3</t>
  </si>
  <si>
    <t>3.10.3.1</t>
  </si>
  <si>
    <t>3.10.3.2</t>
  </si>
  <si>
    <t>3.11</t>
  </si>
  <si>
    <t>3.11.1</t>
  </si>
  <si>
    <t>3.11.2</t>
  </si>
  <si>
    <t>4.1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</si>
  <si>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</si>
  <si>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</si>
  <si>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</si>
  <si>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</si>
  <si>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</si>
  <si>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</si>
  <si>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</si>
  <si>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</si>
  <si>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4.2.3</t>
  </si>
  <si>
    <t>4.2.4</t>
  </si>
  <si>
    <t>4.2.5</t>
  </si>
  <si>
    <t>4.2.6</t>
  </si>
  <si>
    <t>4.3</t>
  </si>
  <si>
    <t>4.3.1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</si>
  <si>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</si>
  <si>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</si>
  <si>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</si>
  <si>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</si>
  <si>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</si>
  <si>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</si>
  <si>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</si>
  <si>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</si>
  <si>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</si>
  <si>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</si>
  <si>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</t>
  </si>
  <si>
    <t>4.5.1</t>
  </si>
  <si>
    <t>4.6</t>
  </si>
  <si>
    <t>4.6.1</t>
  </si>
  <si>
    <t>4.6.2</t>
  </si>
  <si>
    <t>4.7</t>
  </si>
  <si>
    <t>4.7.1</t>
  </si>
  <si>
    <t>4.7.2</t>
  </si>
  <si>
    <t>4.7.3</t>
  </si>
  <si>
    <t>4.7.4</t>
  </si>
  <si>
    <t>4.7.5</t>
  </si>
  <si>
    <t>4.8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</si>
  <si>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</si>
  <si>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</si>
  <si>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</si>
  <si>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</si>
  <si>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</si>
  <si>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</si>
  <si>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</si>
  <si>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</si>
  <si>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4.8.9</t>
  </si>
  <si>
    <t>4.8.10</t>
  </si>
  <si>
    <t>4.8.11</t>
  </si>
  <si>
    <t>4.8.12</t>
  </si>
  <si>
    <t>4.8.13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</si>
  <si>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</si>
  <si>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</si>
  <si>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</si>
  <si>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</si>
  <si>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</si>
  <si>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</si>
  <si>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</si>
  <si>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</si>
  <si>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4.10</t>
  </si>
  <si>
    <t>4.10.1</t>
  </si>
  <si>
    <t>4.10.2</t>
  </si>
  <si>
    <t>4.10.3</t>
  </si>
  <si>
    <t>4.10.4</t>
  </si>
  <si>
    <t>4.11</t>
  </si>
  <si>
    <t>4.11.1</t>
  </si>
  <si>
    <t>4.11.2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</si>
  <si>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</si>
  <si>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</si>
  <si>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</si>
  <si>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</si>
  <si>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</si>
  <si>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</si>
  <si>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</si>
  <si>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</si>
  <si>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</si>
  <si>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</si>
  <si>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</si>
  <si>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</si>
  <si>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</si>
  <si>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</si>
  <si>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</si>
  <si>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</si>
  <si>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5.4</t>
  </si>
  <si>
    <t>5.4.1</t>
  </si>
  <si>
    <t>5.5</t>
  </si>
  <si>
    <t>5.5.1</t>
  </si>
  <si>
    <t>5.6</t>
  </si>
  <si>
    <t>5.6.1</t>
  </si>
  <si>
    <t>5.7</t>
  </si>
  <si>
    <t>PMA SESAN 341</t>
  </si>
  <si>
    <t>5.7.1</t>
  </si>
  <si>
    <t>5.7.2</t>
  </si>
  <si>
    <t>5.7.3</t>
  </si>
  <si>
    <t>5.7.4</t>
  </si>
  <si>
    <t>5.7.5</t>
  </si>
  <si>
    <t>5.7.6</t>
  </si>
  <si>
    <t>5.8</t>
  </si>
  <si>
    <t>5.8.1</t>
  </si>
  <si>
    <t>5.8.2</t>
  </si>
  <si>
    <t>5.8.3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</si>
  <si>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</si>
  <si>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</si>
  <si>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</si>
  <si>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</si>
  <si>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</si>
  <si>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</si>
  <si>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</si>
  <si>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</si>
  <si>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</si>
  <si>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</si>
  <si>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</si>
  <si>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</si>
  <si>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</si>
  <si>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</si>
  <si>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6.4</t>
  </si>
  <si>
    <t>6.4.1</t>
  </si>
  <si>
    <t>6.4.2</t>
  </si>
  <si>
    <t>6.4.3</t>
  </si>
  <si>
    <t>6.4.4</t>
  </si>
  <si>
    <t>6.4.5</t>
  </si>
  <si>
    <t>6.4.6</t>
  </si>
  <si>
    <t>6.5</t>
  </si>
  <si>
    <t>6.5.1</t>
  </si>
  <si>
    <t>6.5.2</t>
  </si>
  <si>
    <t>6.5.3</t>
  </si>
  <si>
    <t>6.5.4</t>
  </si>
  <si>
    <t>6.6</t>
  </si>
  <si>
    <t>6.6.1</t>
  </si>
  <si>
    <t>6.6.2</t>
  </si>
  <si>
    <t>6.7</t>
  </si>
  <si>
    <t>SESAN 7.5.6</t>
  </si>
  <si>
    <t>6.7.1</t>
  </si>
  <si>
    <t>6.7.2</t>
  </si>
  <si>
    <t>6.8</t>
  </si>
  <si>
    <t>6.8.1</t>
  </si>
  <si>
    <t>6.8.1.1</t>
  </si>
  <si>
    <t>6.8.1.2</t>
  </si>
  <si>
    <t>6.8.1.3</t>
  </si>
  <si>
    <t>6.8.1.4</t>
  </si>
  <si>
    <t>6.8.2</t>
  </si>
  <si>
    <t>6.8.2.1</t>
  </si>
  <si>
    <t>6.8.2.2</t>
  </si>
  <si>
    <t>6.8.2.3</t>
  </si>
  <si>
    <t>SESAN 7.5.8</t>
  </si>
  <si>
    <t>PMA.SESAN.230</t>
  </si>
  <si>
    <t>6.9</t>
  </si>
  <si>
    <t>6.9.1</t>
  </si>
  <si>
    <t>6.9.2</t>
  </si>
  <si>
    <t>6.9.3</t>
  </si>
  <si>
    <t>6.9.4</t>
  </si>
  <si>
    <t>6.9.5</t>
  </si>
  <si>
    <t>6.9.6</t>
  </si>
  <si>
    <t>6.9.7</t>
  </si>
  <si>
    <t>6.9.8</t>
  </si>
  <si>
    <t>6.9.9</t>
  </si>
  <si>
    <t>6.9.10</t>
  </si>
  <si>
    <t>6.9.11</t>
  </si>
  <si>
    <t>6.9.12</t>
  </si>
  <si>
    <t>6.10</t>
  </si>
  <si>
    <t>6.10.1</t>
  </si>
  <si>
    <t>6.10.2</t>
  </si>
  <si>
    <t>ITEM</t>
  </si>
  <si>
    <t>CÓDIGO</t>
  </si>
  <si>
    <t>BANCO</t>
  </si>
  <si>
    <t>DESCRIÇÃO DOS SERVIÇOS</t>
  </si>
  <si>
    <t>UNID.</t>
  </si>
  <si>
    <t>QUANT.</t>
  </si>
  <si>
    <t>PREÇO UNITÁRIO</t>
  </si>
  <si>
    <t>PREÇO UNIT. COM BDI</t>
  </si>
  <si>
    <t>TOTAL COM BDI</t>
  </si>
  <si>
    <t>LOCAL: CIDADE NOVA VI - ANANINDEUA - PA</t>
  </si>
  <si>
    <t>1.5.7</t>
  </si>
  <si>
    <t>1.5.8</t>
  </si>
  <si>
    <t>PisoTátil direcional na cor amarelo 25x25 premoldado (16 unidades)</t>
  </si>
  <si>
    <t>Revestimento em Pedra Portuguesa, exclusive regularização de base ou emboço</t>
  </si>
  <si>
    <t>5.1.5</t>
  </si>
  <si>
    <t>5.7.7</t>
  </si>
  <si>
    <t>6.9.13</t>
  </si>
  <si>
    <t>Bloco em concreto armado p/ fundação do alambrado</t>
  </si>
  <si>
    <t xml:space="preserve">OBRA: REFORMA DOS CRUZEIROS: SAGRADO CORAÇÃO DE JESUS, WE 71 E 72, IMACULADA CONCEIÇÃO, WE 76 E 77 , SÃO PEDRO E  NOSSA SENHOA DAS GRAÇAS </t>
  </si>
  <si>
    <t>Item</t>
  </si>
  <si>
    <t>Descrição</t>
  </si>
  <si>
    <t>Total Por Etapa</t>
  </si>
  <si>
    <t xml:space="preserve"> 1 </t>
  </si>
  <si>
    <t>CRUZEIRO SAGRADO CORAÇÃO DE JESUS</t>
  </si>
  <si>
    <t/>
  </si>
  <si>
    <t xml:space="preserve"> 2 </t>
  </si>
  <si>
    <t>CRUZEIRO IMACULADA CONCEIÇÃO</t>
  </si>
  <si>
    <t xml:space="preserve"> 3 </t>
  </si>
  <si>
    <t>CRUZEIRO SÃO PEDRO</t>
  </si>
  <si>
    <t xml:space="preserve"> 4 </t>
  </si>
  <si>
    <t>CRUZEIRO NOSSA SRA DAS GRAÇAS</t>
  </si>
  <si>
    <t xml:space="preserve"> 5 </t>
  </si>
  <si>
    <t>CRUZEIRO WE76 - WE77</t>
  </si>
  <si>
    <t xml:space="preserve"> 6 </t>
  </si>
  <si>
    <t>PRAÇA WE71 - WE72</t>
  </si>
  <si>
    <t>Porcentagem</t>
  </si>
  <si>
    <t>7,24%</t>
  </si>
  <si>
    <t>Custo</t>
  </si>
  <si>
    <t>Porcentagem Acumulado</t>
  </si>
  <si>
    <t>14,4%</t>
  </si>
  <si>
    <t>51,02%</t>
  </si>
  <si>
    <t>92,76%</t>
  </si>
  <si>
    <t>100,0%</t>
  </si>
  <si>
    <t>Custo Acumulado</t>
  </si>
  <si>
    <t>SECRETARIA MUNICIPAL SANEAMENTO E INFRA ESTRUTURA - SESAN</t>
  </si>
  <si>
    <t>CRONOGRAMA FÍSICO FINANCEIRO</t>
  </si>
  <si>
    <t>17,55%</t>
  </si>
  <si>
    <t>19,07%</t>
  </si>
  <si>
    <t>19,59%</t>
  </si>
  <si>
    <t>11,72%</t>
  </si>
  <si>
    <t>10,44%</t>
  </si>
  <si>
    <t>31,95%</t>
  </si>
  <si>
    <t>70,61%</t>
  </si>
  <si>
    <t>82,33%</t>
  </si>
  <si>
    <t>75,00%
R$ 101.993,32</t>
  </si>
  <si>
    <t>25,00%
R$ 33.997,77</t>
  </si>
  <si>
    <t>25,00%
R$ 34.068,41</t>
  </si>
  <si>
    <t>50,00%
R$ 68.136,82</t>
  </si>
  <si>
    <t>45,00%
R$ 63.626,61</t>
  </si>
  <si>
    <t>55,00%
R$ 77.765,86</t>
  </si>
  <si>
    <t>50,00%
R$ 68.304,60</t>
  </si>
  <si>
    <t>40,00%
R$ 48.346,85</t>
  </si>
  <si>
    <t>25,00%
R$ 68.371,84</t>
  </si>
  <si>
    <t>35,00%
R$ 42.303,50</t>
  </si>
  <si>
    <t>25,00%
R$ 30.216,78</t>
  </si>
  <si>
    <t>100,00%
R$ 135.991,09</t>
  </si>
  <si>
    <t>100,00%
R$ 136.273,64</t>
  </si>
  <si>
    <t>100,00%
R$ 141.392,47</t>
  </si>
  <si>
    <t>100,00%
R$ 136.609,19</t>
  </si>
  <si>
    <t>100,00%
R$ 120.867,13</t>
  </si>
  <si>
    <t>100,00%
R$ 273.487,37</t>
  </si>
  <si>
    <t>2° MÊS</t>
  </si>
  <si>
    <t>3° MÊS</t>
  </si>
  <si>
    <t>4° MÊS</t>
  </si>
  <si>
    <t>5° MÊS</t>
  </si>
  <si>
    <t>6° MÊS</t>
  </si>
  <si>
    <t>7° MÊS</t>
  </si>
  <si>
    <t>1° MÊS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</si>
  <si>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</si>
  <si>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</si>
  <si>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</si>
  <si>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</si>
  <si>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</si>
  <si>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</si>
  <si>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</si>
  <si>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</si>
  <si>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</si>
  <si>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</si>
  <si>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</si>
  <si>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</si>
  <si>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</si>
  <si>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</si>
  <si>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</si>
  <si>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</si>
  <si>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</si>
  <si>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</si>
  <si>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</si>
  <si>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</si>
  <si>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</si>
  <si>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</si>
  <si>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</si>
  <si>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</si>
  <si>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</si>
  <si>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</si>
  <si>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</si>
  <si>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</si>
  <si>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</si>
  <si>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</si>
  <si>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</si>
  <si>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</si>
  <si>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</si>
  <si>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</si>
  <si>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</si>
  <si>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</si>
  <si>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</si>
  <si>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</si>
  <si>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</si>
  <si>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</si>
  <si>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</si>
  <si>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</si>
  <si>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</si>
  <si>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</si>
  <si>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</si>
  <si>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</si>
  <si>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</si>
  <si>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</si>
  <si>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</si>
  <si>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</si>
  <si>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</si>
  <si>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</si>
  <si>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</si>
  <si>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</si>
  <si>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</si>
  <si>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</si>
  <si>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</si>
  <si>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</si>
  <si>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</si>
  <si>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</si>
  <si>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</si>
  <si>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</si>
  <si>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</si>
  <si>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</si>
  <si>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</si>
  <si>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</si>
  <si>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</si>
  <si>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</si>
  <si>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</si>
  <si>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</si>
  <si>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</si>
  <si>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</si>
  <si>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</si>
  <si>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</si>
  <si>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</si>
  <si>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</si>
  <si>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</si>
  <si>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</si>
  <si>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</si>
  <si>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</si>
  <si>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</si>
  <si>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</si>
  <si>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</si>
  <si>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</si>
  <si>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</si>
  <si>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</si>
  <si>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</si>
  <si>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</si>
  <si>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</si>
  <si>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</si>
  <si>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</si>
  <si>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</si>
  <si>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</si>
  <si>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</si>
  <si>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</si>
  <si>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</si>
  <si>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</si>
  <si>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</si>
  <si>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</si>
  <si>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</si>
  <si>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</si>
  <si>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</si>
  <si>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</si>
  <si>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</si>
  <si>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</si>
  <si>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</si>
  <si>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</si>
  <si>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</si>
  <si>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</si>
  <si>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</si>
  <si>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</si>
  <si>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</si>
  <si>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</si>
  <si>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</si>
  <si>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</si>
  <si>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OBRA: REFORMA DOS CRUZEIROS: SAGRADO CORAÇÃO DE JESUS, WE 71 E 72, IMACULADA CONCEIÇÃO, WE 76 E 77 , SÃO PEDRO E  NOSSA SENHOA DAS GRAÇAS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</si>
</sst>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&quot;R$&quot;\ #,##0.00"/>
    <numFmt numFmtId="166" formatCode="_(* #,##0.00_);_(* \(#,##0.00\);_(* &quot;-&quot;??_);_(@_)"/>
  </numFmts>
  <fonts count="31">
    <font>
      <sz val="11"/>
      <name val="Arial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b/>
      <sz val="12"/>
      <name val="Arial"/>
      <family val="2"/>
    </font>
    <font>
      <sz val="12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name val="Swis721 Lt BT"/>
      <family val="2"/>
    </font>
    <font>
      <sz val="9"/>
      <color indexed="8"/>
      <name val="Ari"/>
      <family val="2"/>
    </font>
    <font>
      <b/>
      <sz val="9"/>
      <color indexed="9"/>
      <name val="Ari"/>
      <family val="2"/>
    </font>
    <font>
      <b/>
      <sz val="9"/>
      <color indexed="8"/>
      <name val="Ari"/>
      <family val="2"/>
    </font>
    <font>
      <b/>
      <sz val="12"/>
      <color indexed="8"/>
      <name val="Ari"/>
      <family val="2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  <family val="2"/>
    </font>
    <font>
      <sz val="9"/>
      <name val="Ari"/>
      <family val="2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00">
    <border>
      <left/>
      <right/>
      <top/>
      <bottom/>
      <diagonal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rgb="FFCCCCCC"/>
      </right>
      <top style="medium"/>
      <bottom style="medium"/>
    </border>
    <border>
      <left style="thin">
        <color rgb="FFCCCCCC"/>
      </left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CCCCCC"/>
      </right>
      <top/>
      <bottom style="medium"/>
    </border>
    <border>
      <left style="thin">
        <color rgb="FFCCCCCC"/>
      </left>
      <right style="thin">
        <color rgb="FFCCCCCC"/>
      </right>
      <top/>
      <bottom style="medium"/>
    </border>
    <border>
      <left style="thin">
        <color rgb="FFCCCCCC"/>
      </left>
      <right style="medium"/>
      <top/>
      <bottom style="medium"/>
    </border>
    <border>
      <left style="thick"/>
      <right style="medium"/>
      <top/>
      <bottom style="medium"/>
    </border>
    <border>
      <left style="thick"/>
      <right style="thin"/>
      <top style="medium"/>
      <bottom style="thin"/>
    </border>
    <border>
      <left style="thick"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thin"/>
      <right style="thick"/>
      <top style="medium"/>
      <bottom style="medium"/>
    </border>
    <border>
      <left/>
      <right style="thick"/>
      <top style="medium"/>
      <bottom style="medium"/>
    </border>
    <border>
      <left/>
      <right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/>
      <right style="thick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thin"/>
      <right style="thin"/>
      <top/>
      <bottom style="thick">
        <color rgb="FFFF5500"/>
      </bottom>
    </border>
    <border>
      <left style="thin"/>
      <right style="thin"/>
      <top/>
      <bottom style="thin">
        <color rgb="FFCCCCCC"/>
      </bottom>
    </border>
    <border>
      <left/>
      <right style="medium"/>
      <top/>
      <bottom style="thin">
        <color rgb="FFCCCCCC"/>
      </bottom>
    </border>
    <border>
      <left style="thin"/>
      <right style="thin"/>
      <top style="thin">
        <color rgb="FFCCCCCC"/>
      </top>
      <bottom style="thin">
        <color rgb="FFCCCCCC"/>
      </bottom>
    </border>
    <border>
      <left/>
      <right style="medium"/>
      <top style="thin">
        <color rgb="FFCCCCCC"/>
      </top>
      <bottom style="thin">
        <color rgb="FFCCCCCC"/>
      </bottom>
    </border>
    <border>
      <left/>
      <right style="medium"/>
      <top/>
      <bottom style="thick">
        <color rgb="FFFF5500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ck"/>
    </border>
    <border>
      <left/>
      <right style="medium"/>
      <top style="medium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43" fontId="2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</cellStyleXfs>
  <cellXfs count="443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left" vertical="center" wrapText="1"/>
    </xf>
    <xf numFmtId="44" fontId="4" fillId="3" borderId="3" xfId="0" applyNumberFormat="1" applyFont="1" applyFill="1" applyBorder="1" applyAlignment="1">
      <alignment horizontal="left" vertical="center" wrapText="1"/>
    </xf>
    <xf numFmtId="44" fontId="4" fillId="3" borderId="4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44" fontId="4" fillId="3" borderId="6" xfId="0" applyNumberFormat="1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44" fontId="4" fillId="3" borderId="12" xfId="0" applyNumberFormat="1" applyFont="1" applyFill="1" applyBorder="1" applyAlignment="1">
      <alignment horizontal="left" vertical="center" wrapText="1"/>
    </xf>
    <xf numFmtId="44" fontId="4" fillId="3" borderId="1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 wrapText="1"/>
    </xf>
    <xf numFmtId="4" fontId="8" fillId="2" borderId="24" xfId="0" applyNumberFormat="1" applyFont="1" applyFill="1" applyBorder="1" applyAlignment="1">
      <alignment horizontal="center" vertical="center" wrapText="1"/>
    </xf>
    <xf numFmtId="164" fontId="8" fillId="2" borderId="31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righ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4" fontId="7" fillId="5" borderId="33" xfId="0" applyNumberFormat="1" applyFont="1" applyFill="1" applyBorder="1" applyAlignment="1">
      <alignment horizontal="center" vertical="center" wrapText="1"/>
    </xf>
    <xf numFmtId="44" fontId="7" fillId="5" borderId="33" xfId="21" applyFont="1" applyFill="1" applyBorder="1" applyAlignment="1">
      <alignment horizontal="center" vertical="center" wrapText="1"/>
    </xf>
    <xf numFmtId="44" fontId="7" fillId="5" borderId="32" xfId="21" applyFont="1" applyFill="1" applyBorder="1" applyAlignment="1">
      <alignment horizontal="center" vertical="center" wrapText="1"/>
    </xf>
    <xf numFmtId="164" fontId="8" fillId="2" borderId="37" xfId="0" applyNumberFormat="1" applyFont="1" applyFill="1" applyBorder="1" applyAlignment="1">
      <alignment horizontal="center" vertical="center" wrapText="1"/>
    </xf>
    <xf numFmtId="164" fontId="7" fillId="5" borderId="32" xfId="0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 wrapText="1"/>
    </xf>
    <xf numFmtId="164" fontId="8" fillId="2" borderId="39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2" fontId="7" fillId="5" borderId="33" xfId="21" applyNumberFormat="1" applyFont="1" applyFill="1" applyBorder="1" applyAlignment="1">
      <alignment horizontal="center" vertical="center" wrapText="1"/>
    </xf>
    <xf numFmtId="2" fontId="7" fillId="5" borderId="32" xfId="21" applyNumberFormat="1" applyFont="1" applyFill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7" fillId="3" borderId="32" xfId="0" applyNumberFormat="1" applyFont="1" applyFill="1" applyBorder="1" applyAlignment="1">
      <alignment horizontal="center" vertical="center" wrapText="1"/>
    </xf>
    <xf numFmtId="164" fontId="1" fillId="4" borderId="45" xfId="0" applyNumberFormat="1" applyFont="1" applyFill="1" applyBorder="1" applyAlignment="1">
      <alignment horizontal="center" vertical="center" wrapText="1"/>
    </xf>
    <xf numFmtId="164" fontId="1" fillId="4" borderId="43" xfId="0" applyNumberFormat="1" applyFont="1" applyFill="1" applyBorder="1" applyAlignment="1">
      <alignment horizontal="center" vertical="center" wrapText="1"/>
    </xf>
    <xf numFmtId="164" fontId="1" fillId="4" borderId="46" xfId="0" applyNumberFormat="1" applyFont="1" applyFill="1" applyBorder="1" applyAlignment="1">
      <alignment horizontal="center" vertical="center" wrapText="1"/>
    </xf>
    <xf numFmtId="164" fontId="1" fillId="4" borderId="29" xfId="0" applyNumberFormat="1" applyFont="1" applyFill="1" applyBorder="1" applyAlignment="1">
      <alignment horizontal="center" vertical="center" wrapText="1"/>
    </xf>
    <xf numFmtId="164" fontId="1" fillId="4" borderId="47" xfId="0" applyNumberFormat="1" applyFont="1" applyFill="1" applyBorder="1" applyAlignment="1">
      <alignment horizontal="center" vertical="center" wrapText="1"/>
    </xf>
    <xf numFmtId="164" fontId="4" fillId="3" borderId="32" xfId="0" applyNumberFormat="1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horizontal="center" vertical="center" wrapText="1"/>
    </xf>
    <xf numFmtId="165" fontId="4" fillId="3" borderId="48" xfId="0" applyNumberFormat="1" applyFont="1" applyFill="1" applyBorder="1" applyAlignment="1">
      <alignment horizontal="center" vertical="center" wrapText="1"/>
    </xf>
    <xf numFmtId="164" fontId="4" fillId="3" borderId="49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0" fontId="4" fillId="3" borderId="50" xfId="0" applyNumberFormat="1" applyFont="1" applyFill="1" applyBorder="1" applyAlignment="1">
      <alignment horizontal="center" vertical="center" wrapText="1"/>
    </xf>
    <xf numFmtId="10" fontId="1" fillId="4" borderId="46" xfId="0" applyNumberFormat="1" applyFont="1" applyFill="1" applyBorder="1" applyAlignment="1">
      <alignment horizontal="center" vertical="center" wrapText="1"/>
    </xf>
    <xf numFmtId="10" fontId="1" fillId="4" borderId="29" xfId="0" applyNumberFormat="1" applyFont="1" applyFill="1" applyBorder="1" applyAlignment="1">
      <alignment horizontal="center" vertical="center" wrapText="1"/>
    </xf>
    <xf numFmtId="10" fontId="1" fillId="4" borderId="47" xfId="0" applyNumberFormat="1" applyFont="1" applyFill="1" applyBorder="1" applyAlignment="1">
      <alignment horizontal="center" vertical="center" wrapText="1"/>
    </xf>
    <xf numFmtId="10" fontId="1" fillId="4" borderId="51" xfId="0" applyNumberFormat="1" applyFont="1" applyFill="1" applyBorder="1" applyAlignment="1">
      <alignment horizontal="center" vertical="center" wrapText="1"/>
    </xf>
    <xf numFmtId="164" fontId="4" fillId="3" borderId="52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7" fillId="3" borderId="33" xfId="0" applyNumberFormat="1" applyFont="1" applyFill="1" applyBorder="1" applyAlignment="1">
      <alignment horizontal="center" vertical="center" wrapText="1"/>
    </xf>
    <xf numFmtId="165" fontId="7" fillId="5" borderId="33" xfId="0" applyNumberFormat="1" applyFont="1" applyFill="1" applyBorder="1" applyAlignment="1">
      <alignment horizontal="center" vertical="center" wrapText="1"/>
    </xf>
    <xf numFmtId="165" fontId="7" fillId="5" borderId="4" xfId="21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165" fontId="1" fillId="4" borderId="24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5" fontId="8" fillId="2" borderId="22" xfId="21" applyNumberFormat="1" applyFont="1" applyFill="1" applyBorder="1" applyAlignment="1">
      <alignment horizontal="center" vertical="center" wrapText="1"/>
    </xf>
    <xf numFmtId="165" fontId="8" fillId="2" borderId="8" xfId="21" applyNumberFormat="1" applyFont="1" applyFill="1" applyBorder="1" applyAlignment="1">
      <alignment horizontal="center" vertical="center" wrapText="1"/>
    </xf>
    <xf numFmtId="165" fontId="8" fillId="2" borderId="24" xfId="21" applyNumberFormat="1" applyFont="1" applyFill="1" applyBorder="1" applyAlignment="1">
      <alignment horizontal="center" vertical="center" wrapText="1"/>
    </xf>
    <xf numFmtId="165" fontId="8" fillId="2" borderId="26" xfId="21" applyNumberFormat="1" applyFont="1" applyFill="1" applyBorder="1" applyAlignment="1">
      <alignment horizontal="center" vertical="center" wrapText="1"/>
    </xf>
    <xf numFmtId="165" fontId="8" fillId="2" borderId="22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5" fontId="8" fillId="2" borderId="24" xfId="0" applyNumberFormat="1" applyFont="1" applyFill="1" applyBorder="1" applyAlignment="1">
      <alignment horizontal="center" vertical="center" wrapText="1"/>
    </xf>
    <xf numFmtId="165" fontId="8" fillId="2" borderId="2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left" vertical="center" wrapText="1"/>
    </xf>
    <xf numFmtId="4" fontId="7" fillId="5" borderId="55" xfId="0" applyNumberFormat="1" applyFont="1" applyFill="1" applyBorder="1" applyAlignment="1">
      <alignment horizontal="center" vertical="center" wrapText="1"/>
    </xf>
    <xf numFmtId="2" fontId="7" fillId="5" borderId="55" xfId="21" applyNumberFormat="1" applyFont="1" applyFill="1" applyBorder="1" applyAlignment="1">
      <alignment horizontal="center" vertical="center" wrapText="1"/>
    </xf>
    <xf numFmtId="2" fontId="7" fillId="5" borderId="56" xfId="21" applyNumberFormat="1" applyFont="1" applyFill="1" applyBorder="1" applyAlignment="1">
      <alignment horizontal="center" vertical="center" wrapText="1"/>
    </xf>
    <xf numFmtId="165" fontId="7" fillId="5" borderId="48" xfId="21" applyNumberFormat="1" applyFont="1" applyFill="1" applyBorder="1" applyAlignment="1">
      <alignment horizontal="center" vertical="center" wrapText="1"/>
    </xf>
    <xf numFmtId="164" fontId="7" fillId="5" borderId="56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165" fontId="8" fillId="2" borderId="7" xfId="21" applyNumberFormat="1" applyFont="1" applyFill="1" applyBorder="1" applyAlignment="1">
      <alignment horizontal="center" vertical="center" wrapText="1"/>
    </xf>
    <xf numFmtId="164" fontId="8" fillId="2" borderId="45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164" fontId="8" fillId="2" borderId="42" xfId="0" applyNumberFormat="1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164" fontId="8" fillId="2" borderId="43" xfId="0" applyNumberFormat="1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left" vertical="center" wrapText="1"/>
    </xf>
    <xf numFmtId="0" fontId="7" fillId="3" borderId="56" xfId="0" applyFont="1" applyFill="1" applyBorder="1" applyAlignment="1">
      <alignment horizontal="center" vertical="center" wrapText="1"/>
    </xf>
    <xf numFmtId="165" fontId="7" fillId="3" borderId="48" xfId="0" applyNumberFormat="1" applyFont="1" applyFill="1" applyBorder="1" applyAlignment="1">
      <alignment horizontal="center" vertical="center" wrapText="1"/>
    </xf>
    <xf numFmtId="164" fontId="7" fillId="3" borderId="48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164" fontId="8" fillId="2" borderId="41" xfId="0" applyNumberFormat="1" applyFont="1" applyFill="1" applyBorder="1" applyAlignment="1">
      <alignment horizontal="center" vertical="center" wrapText="1"/>
    </xf>
    <xf numFmtId="10" fontId="1" fillId="4" borderId="58" xfId="0" applyNumberFormat="1" applyFont="1" applyFill="1" applyBorder="1" applyAlignment="1">
      <alignment horizontal="center" vertical="center" wrapText="1"/>
    </xf>
    <xf numFmtId="10" fontId="1" fillId="4" borderId="59" xfId="0" applyNumberFormat="1" applyFont="1" applyFill="1" applyBorder="1" applyAlignment="1">
      <alignment horizontal="center" vertical="center" wrapText="1"/>
    </xf>
    <xf numFmtId="10" fontId="1" fillId="4" borderId="60" xfId="0" applyNumberFormat="1" applyFont="1" applyFill="1" applyBorder="1" applyAlignment="1">
      <alignment horizontal="center" vertical="center" wrapText="1"/>
    </xf>
    <xf numFmtId="165" fontId="1" fillId="4" borderId="45" xfId="0" applyNumberFormat="1" applyFont="1" applyFill="1" applyBorder="1" applyAlignment="1">
      <alignment horizontal="center" vertical="center" wrapText="1"/>
    </xf>
    <xf numFmtId="165" fontId="1" fillId="4" borderId="42" xfId="0" applyNumberFormat="1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165" fontId="1" fillId="4" borderId="4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/>
    <xf numFmtId="0" fontId="4" fillId="4" borderId="0" xfId="0" applyFont="1" applyFill="1" applyBorder="1" applyAlignment="1">
      <alignment horizontal="right" vertical="top" wrapText="1"/>
    </xf>
    <xf numFmtId="44" fontId="4" fillId="4" borderId="0" xfId="0" applyNumberFormat="1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right" vertical="top" wrapText="1"/>
    </xf>
    <xf numFmtId="0" fontId="4" fillId="0" borderId="0" xfId="20" applyFont="1" applyBorder="1" applyAlignment="1">
      <alignment vertical="center"/>
      <protection/>
    </xf>
    <xf numFmtId="0" fontId="0" fillId="0" borderId="0" xfId="0" applyBorder="1"/>
    <xf numFmtId="0" fontId="3" fillId="2" borderId="0" xfId="0" applyFont="1" applyFill="1" applyBorder="1" applyAlignment="1">
      <alignment wrapText="1"/>
    </xf>
    <xf numFmtId="0" fontId="0" fillId="4" borderId="0" xfId="0" applyFill="1"/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5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62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4" fontId="4" fillId="2" borderId="0" xfId="0" applyNumberFormat="1" applyFont="1" applyFill="1" applyBorder="1" applyAlignment="1">
      <alignment horizontal="right" vertical="center" wrapText="1"/>
    </xf>
    <xf numFmtId="44" fontId="4" fillId="2" borderId="62" xfId="0" applyNumberFormat="1" applyFont="1" applyFill="1" applyBorder="1" applyAlignment="1">
      <alignment horizontal="right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13" fillId="7" borderId="7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71" xfId="0" applyFont="1" applyBorder="1"/>
    <xf numFmtId="0" fontId="14" fillId="0" borderId="72" xfId="0" applyFont="1" applyBorder="1"/>
    <xf numFmtId="0" fontId="14" fillId="0" borderId="73" xfId="0" applyFont="1" applyBorder="1"/>
    <xf numFmtId="2" fontId="12" fillId="0" borderId="40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4" fillId="0" borderId="74" xfId="0" applyFont="1" applyBorder="1"/>
    <xf numFmtId="0" fontId="14" fillId="0" borderId="75" xfId="0" applyFont="1" applyBorder="1"/>
    <xf numFmtId="0" fontId="14" fillId="0" borderId="76" xfId="0" applyFont="1" applyBorder="1"/>
    <xf numFmtId="2" fontId="12" fillId="0" borderId="42" xfId="0" applyNumberFormat="1" applyFont="1" applyBorder="1" applyAlignment="1">
      <alignment horizontal="center"/>
    </xf>
    <xf numFmtId="0" fontId="15" fillId="8" borderId="77" xfId="0" applyFont="1" applyFill="1" applyBorder="1"/>
    <xf numFmtId="0" fontId="15" fillId="8" borderId="78" xfId="0" applyFont="1" applyFill="1" applyBorder="1"/>
    <xf numFmtId="0" fontId="15" fillId="8" borderId="79" xfId="0" applyFont="1" applyFill="1" applyBorder="1"/>
    <xf numFmtId="2" fontId="15" fillId="8" borderId="41" xfId="0" applyNumberFormat="1" applyFont="1" applyFill="1" applyBorder="1" applyAlignment="1">
      <alignment horizontal="center"/>
    </xf>
    <xf numFmtId="0" fontId="14" fillId="0" borderId="80" xfId="0" applyFont="1" applyBorder="1"/>
    <xf numFmtId="0" fontId="14" fillId="0" borderId="57" xfId="0" applyFont="1" applyBorder="1" applyAlignment="1">
      <alignment horizontal="center"/>
    </xf>
    <xf numFmtId="0" fontId="12" fillId="0" borderId="74" xfId="0" applyFont="1" applyBorder="1"/>
    <xf numFmtId="0" fontId="12" fillId="0" borderId="75" xfId="0" applyFont="1" applyBorder="1"/>
    <xf numFmtId="0" fontId="12" fillId="0" borderId="76" xfId="0" applyFont="1" applyBorder="1"/>
    <xf numFmtId="0" fontId="15" fillId="8" borderId="81" xfId="0" applyFont="1" applyFill="1" applyBorder="1"/>
    <xf numFmtId="0" fontId="15" fillId="8" borderId="75" xfId="0" applyFont="1" applyFill="1" applyBorder="1"/>
    <xf numFmtId="0" fontId="15" fillId="8" borderId="76" xfId="0" applyFont="1" applyFill="1" applyBorder="1"/>
    <xf numFmtId="2" fontId="15" fillId="8" borderId="42" xfId="0" applyNumberFormat="1" applyFont="1" applyFill="1" applyBorder="1" applyAlignment="1">
      <alignment horizontal="center"/>
    </xf>
    <xf numFmtId="0" fontId="12" fillId="0" borderId="81" xfId="0" applyFont="1" applyBorder="1"/>
    <xf numFmtId="0" fontId="12" fillId="0" borderId="42" xfId="0" applyFont="1" applyBorder="1" applyAlignment="1">
      <alignment horizontal="center" vertical="center" wrapText="1"/>
    </xf>
    <xf numFmtId="0" fontId="15" fillId="8" borderId="57" xfId="0" applyFont="1" applyFill="1" applyBorder="1" applyAlignment="1">
      <alignment horizontal="center"/>
    </xf>
    <xf numFmtId="0" fontId="15" fillId="8" borderId="74" xfId="0" applyFont="1" applyFill="1" applyBorder="1"/>
    <xf numFmtId="2" fontId="14" fillId="8" borderId="57" xfId="0" applyNumberFormat="1" applyFont="1" applyFill="1" applyBorder="1" applyAlignment="1">
      <alignment horizontal="center"/>
    </xf>
    <xf numFmtId="0" fontId="14" fillId="8" borderId="74" xfId="0" applyFont="1" applyFill="1" applyBorder="1"/>
    <xf numFmtId="0" fontId="14" fillId="8" borderId="75" xfId="0" applyFont="1" applyFill="1" applyBorder="1"/>
    <xf numFmtId="0" fontId="14" fillId="8" borderId="76" xfId="0" applyFont="1" applyFill="1" applyBorder="1"/>
    <xf numFmtId="2" fontId="14" fillId="8" borderId="42" xfId="0" applyNumberFormat="1" applyFont="1" applyFill="1" applyBorder="1" applyAlignment="1">
      <alignment horizontal="center"/>
    </xf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43" fontId="16" fillId="0" borderId="62" xfId="24" applyFont="1" applyBorder="1"/>
    <xf numFmtId="2" fontId="17" fillId="0" borderId="62" xfId="0" applyNumberFormat="1" applyFont="1" applyBorder="1"/>
    <xf numFmtId="0" fontId="18" fillId="4" borderId="85" xfId="0" applyFont="1" applyFill="1" applyBorder="1"/>
    <xf numFmtId="0" fontId="18" fillId="4" borderId="0" xfId="0" applyFont="1" applyFill="1"/>
    <xf numFmtId="0" fontId="19" fillId="4" borderId="0" xfId="0" applyFont="1" applyFill="1"/>
    <xf numFmtId="166" fontId="20" fillId="4" borderId="62" xfId="0" applyNumberFormat="1" applyFont="1" applyFill="1" applyBorder="1"/>
    <xf numFmtId="0" fontId="0" fillId="0" borderId="62" xfId="0" applyBorder="1"/>
    <xf numFmtId="0" fontId="21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2" fontId="14" fillId="0" borderId="40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2" fontId="22" fillId="0" borderId="4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86" xfId="0" applyFont="1" applyBorder="1"/>
    <xf numFmtId="0" fontId="12" fillId="0" borderId="78" xfId="0" applyFont="1" applyBorder="1"/>
    <xf numFmtId="0" fontId="12" fillId="0" borderId="79" xfId="0" applyFont="1" applyBorder="1"/>
    <xf numFmtId="2" fontId="22" fillId="0" borderId="43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2" fontId="12" fillId="0" borderId="41" xfId="0" applyNumberFormat="1" applyFont="1" applyBorder="1" applyAlignment="1">
      <alignment horizontal="center" vertical="center"/>
    </xf>
    <xf numFmtId="0" fontId="23" fillId="0" borderId="85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0" borderId="85" xfId="0" applyFont="1" applyBorder="1"/>
    <xf numFmtId="0" fontId="24" fillId="0" borderId="0" xfId="0" applyFont="1"/>
    <xf numFmtId="10" fontId="24" fillId="0" borderId="0" xfId="25" applyNumberFormat="1" applyFont="1" applyBorder="1"/>
    <xf numFmtId="0" fontId="25" fillId="0" borderId="0" xfId="0" applyFont="1"/>
    <xf numFmtId="10" fontId="26" fillId="0" borderId="62" xfId="25" applyNumberFormat="1" applyFont="1" applyBorder="1"/>
    <xf numFmtId="10" fontId="27" fillId="0" borderId="0" xfId="0" applyNumberFormat="1" applyFont="1"/>
    <xf numFmtId="10" fontId="28" fillId="0" borderId="62" xfId="0" applyNumberFormat="1" applyFont="1" applyBorder="1"/>
    <xf numFmtId="0" fontId="25" fillId="0" borderId="62" xfId="0" applyFont="1" applyBorder="1"/>
    <xf numFmtId="0" fontId="27" fillId="9" borderId="81" xfId="0" applyFont="1" applyFill="1" applyBorder="1" applyAlignment="1">
      <alignment horizontal="right"/>
    </xf>
    <xf numFmtId="0" fontId="27" fillId="9" borderId="75" xfId="0" applyFont="1" applyFill="1" applyBorder="1"/>
    <xf numFmtId="10" fontId="27" fillId="9" borderId="76" xfId="0" applyNumberFormat="1" applyFont="1" applyFill="1" applyBorder="1"/>
    <xf numFmtId="0" fontId="28" fillId="0" borderId="74" xfId="0" applyFont="1" applyBorder="1"/>
    <xf numFmtId="0" fontId="28" fillId="0" borderId="75" xfId="0" applyFont="1" applyBorder="1"/>
    <xf numFmtId="10" fontId="28" fillId="0" borderId="87" xfId="0" applyNumberFormat="1" applyFont="1" applyBorder="1"/>
    <xf numFmtId="0" fontId="25" fillId="0" borderId="85" xfId="0" applyFont="1" applyBorder="1"/>
    <xf numFmtId="0" fontId="26" fillId="0" borderId="62" xfId="0" applyFont="1" applyBorder="1" applyAlignment="1">
      <alignment horizontal="right"/>
    </xf>
    <xf numFmtId="0" fontId="1" fillId="10" borderId="54" xfId="26" applyFill="1" applyBorder="1">
      <alignment/>
      <protection/>
    </xf>
    <xf numFmtId="0" fontId="1" fillId="10" borderId="55" xfId="26" applyFill="1" applyBorder="1">
      <alignment/>
      <protection/>
    </xf>
    <xf numFmtId="0" fontId="4" fillId="0" borderId="88" xfId="20" applyFont="1" applyBorder="1" applyAlignment="1">
      <alignment vertical="center" wrapText="1"/>
      <protection/>
    </xf>
    <xf numFmtId="0" fontId="4" fillId="0" borderId="89" xfId="20" applyFont="1" applyBorder="1" applyAlignment="1">
      <alignment vertical="center" wrapText="1"/>
      <protection/>
    </xf>
    <xf numFmtId="0" fontId="1" fillId="0" borderId="8" xfId="20" applyBorder="1" applyAlignment="1">
      <alignment vertical="center"/>
      <protection/>
    </xf>
    <xf numFmtId="43" fontId="0" fillId="0" borderId="8" xfId="22" applyFont="1" applyBorder="1" applyAlignment="1">
      <alignment horizontal="center" vertical="center"/>
    </xf>
    <xf numFmtId="0" fontId="10" fillId="0" borderId="8" xfId="20" applyFont="1" applyBorder="1" applyAlignment="1">
      <alignment vertical="center"/>
      <protection/>
    </xf>
    <xf numFmtId="166" fontId="10" fillId="0" borderId="8" xfId="20" applyNumberFormat="1" applyFont="1" applyBorder="1" applyAlignment="1">
      <alignment horizontal="center" vertical="center"/>
      <protection/>
    </xf>
    <xf numFmtId="0" fontId="1" fillId="0" borderId="8" xfId="20" applyBorder="1" applyAlignment="1">
      <alignment vertical="center" wrapText="1"/>
      <protection/>
    </xf>
    <xf numFmtId="166" fontId="1" fillId="0" borderId="8" xfId="20" applyNumberFormat="1" applyBorder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0" fillId="0" borderId="8" xfId="20" applyFont="1" applyBorder="1" applyAlignment="1">
      <alignment vertical="center" wrapText="1"/>
      <protection/>
    </xf>
    <xf numFmtId="0" fontId="1" fillId="0" borderId="57" xfId="20" applyBorder="1" applyAlignment="1">
      <alignment horizontal="center" vertical="center"/>
      <protection/>
    </xf>
    <xf numFmtId="43" fontId="0" fillId="0" borderId="42" xfId="22" applyFont="1" applyBorder="1" applyAlignment="1">
      <alignment horizontal="center" vertical="center"/>
    </xf>
    <xf numFmtId="0" fontId="10" fillId="0" borderId="57" xfId="20" applyFont="1" applyBorder="1" applyAlignment="1">
      <alignment horizontal="center" vertical="center"/>
      <protection/>
    </xf>
    <xf numFmtId="166" fontId="10" fillId="0" borderId="42" xfId="20" applyNumberFormat="1" applyFont="1" applyBorder="1" applyAlignment="1">
      <alignment horizontal="center" vertical="center"/>
      <protection/>
    </xf>
    <xf numFmtId="166" fontId="1" fillId="0" borderId="42" xfId="20" applyNumberFormat="1" applyBorder="1" applyAlignment="1">
      <alignment horizontal="center" vertical="center"/>
      <protection/>
    </xf>
    <xf numFmtId="0" fontId="10" fillId="0" borderId="23" xfId="20" applyFont="1" applyBorder="1" applyAlignment="1">
      <alignment horizontal="center" vertical="center"/>
      <protection/>
    </xf>
    <xf numFmtId="166" fontId="10" fillId="0" borderId="24" xfId="20" applyNumberFormat="1" applyFont="1" applyBorder="1" applyAlignment="1">
      <alignment horizontal="center" vertical="center"/>
      <protection/>
    </xf>
    <xf numFmtId="166" fontId="10" fillId="0" borderId="43" xfId="20" applyNumberFormat="1" applyFont="1" applyBorder="1" applyAlignment="1">
      <alignment horizontal="center" vertical="center"/>
      <protection/>
    </xf>
    <xf numFmtId="166" fontId="10" fillId="11" borderId="10" xfId="20" applyNumberFormat="1" applyFont="1" applyFill="1" applyBorder="1" applyAlignment="1">
      <alignment horizontal="center" vertical="center"/>
      <protection/>
    </xf>
    <xf numFmtId="166" fontId="10" fillId="11" borderId="90" xfId="20" applyNumberFormat="1" applyFont="1" applyFill="1" applyBorder="1" applyAlignment="1">
      <alignment horizontal="center" vertical="center"/>
      <protection/>
    </xf>
    <xf numFmtId="0" fontId="10" fillId="0" borderId="24" xfId="20" applyFont="1" applyBorder="1" applyAlignment="1">
      <alignment vertical="center" wrapText="1"/>
      <protection/>
    </xf>
    <xf numFmtId="0" fontId="1" fillId="0" borderId="85" xfId="20" applyBorder="1" applyAlignment="1">
      <alignment vertical="center" wrapText="1"/>
      <protection/>
    </xf>
    <xf numFmtId="0" fontId="10" fillId="0" borderId="21" xfId="20" applyFont="1" applyFill="1" applyBorder="1" applyAlignment="1">
      <alignment horizontal="center" vertical="center"/>
      <protection/>
    </xf>
    <xf numFmtId="0" fontId="10" fillId="0" borderId="22" xfId="20" applyFont="1" applyFill="1" applyBorder="1" applyAlignment="1">
      <alignment horizontal="center" vertical="center"/>
      <protection/>
    </xf>
    <xf numFmtId="0" fontId="10" fillId="0" borderId="40" xfId="20" applyFont="1" applyFill="1" applyBorder="1" applyAlignment="1">
      <alignment horizontal="center" vertical="center"/>
      <protection/>
    </xf>
    <xf numFmtId="44" fontId="3" fillId="5" borderId="61" xfId="0" applyNumberFormat="1" applyFont="1" applyFill="1" applyBorder="1" applyAlignment="1">
      <alignment horizontal="right" vertical="center" wrapText="1"/>
    </xf>
    <xf numFmtId="44" fontId="3" fillId="5" borderId="10" xfId="0" applyNumberFormat="1" applyFont="1" applyFill="1" applyBorder="1" applyAlignment="1">
      <alignment horizontal="right" vertical="center" wrapText="1"/>
    </xf>
    <xf numFmtId="44" fontId="3" fillId="5" borderId="90" xfId="0" applyNumberFormat="1" applyFont="1" applyFill="1" applyBorder="1" applyAlignment="1">
      <alignment horizontal="righ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5" fillId="5" borderId="91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44" fontId="3" fillId="5" borderId="92" xfId="0" applyNumberFormat="1" applyFont="1" applyFill="1" applyBorder="1" applyAlignment="1">
      <alignment horizontal="right" vertical="center" wrapText="1"/>
    </xf>
    <xf numFmtId="0" fontId="5" fillId="0" borderId="93" xfId="20" applyFont="1" applyBorder="1" applyAlignment="1">
      <alignment horizontal="center" vertical="center"/>
      <protection/>
    </xf>
    <xf numFmtId="0" fontId="5" fillId="0" borderId="53" xfId="20" applyFont="1" applyBorder="1" applyAlignment="1">
      <alignment horizontal="center" vertical="center"/>
      <protection/>
    </xf>
    <xf numFmtId="0" fontId="5" fillId="0" borderId="94" xfId="20" applyFont="1" applyBorder="1" applyAlignment="1">
      <alignment horizontal="center" vertical="center"/>
      <protection/>
    </xf>
    <xf numFmtId="0" fontId="4" fillId="0" borderId="88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89" xfId="20" applyFont="1" applyBorder="1" applyAlignment="1">
      <alignment horizontal="center" vertical="center"/>
      <protection/>
    </xf>
    <xf numFmtId="0" fontId="4" fillId="0" borderId="8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89" xfId="20" applyFont="1" applyBorder="1" applyAlignment="1">
      <alignment horizontal="center" vertical="center" wrapText="1"/>
      <protection/>
    </xf>
    <xf numFmtId="0" fontId="4" fillId="0" borderId="95" xfId="20" applyFont="1" applyBorder="1" applyAlignment="1">
      <alignment horizontal="center" vertical="center"/>
      <protection/>
    </xf>
    <xf numFmtId="0" fontId="4" fillId="0" borderId="96" xfId="20" applyFont="1" applyBorder="1" applyAlignment="1">
      <alignment horizontal="center" vertical="center"/>
      <protection/>
    </xf>
    <xf numFmtId="0" fontId="4" fillId="0" borderId="97" xfId="20" applyFont="1" applyBorder="1" applyAlignment="1">
      <alignment horizontal="center" vertical="center"/>
      <protection/>
    </xf>
    <xf numFmtId="0" fontId="5" fillId="2" borderId="9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94" xfId="0" applyFont="1" applyBorder="1" applyAlignment="1">
      <alignment vertical="center"/>
    </xf>
    <xf numFmtId="0" fontId="5" fillId="5" borderId="92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90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44" fontId="5" fillId="5" borderId="33" xfId="0" applyNumberFormat="1" applyFont="1" applyFill="1" applyBorder="1" applyAlignment="1">
      <alignment horizontal="center" vertical="center"/>
    </xf>
    <xf numFmtId="44" fontId="5" fillId="5" borderId="32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44" fontId="3" fillId="5" borderId="61" xfId="21" applyFont="1" applyFill="1" applyBorder="1" applyAlignment="1">
      <alignment horizontal="center" vertical="center" wrapText="1"/>
    </xf>
    <xf numFmtId="44" fontId="3" fillId="5" borderId="10" xfId="21" applyFont="1" applyFill="1" applyBorder="1" applyAlignment="1">
      <alignment horizontal="center" vertical="center" wrapText="1"/>
    </xf>
    <xf numFmtId="44" fontId="3" fillId="5" borderId="90" xfId="21" applyFont="1" applyFill="1" applyBorder="1" applyAlignment="1">
      <alignment horizontal="center" vertical="center" wrapText="1"/>
    </xf>
    <xf numFmtId="0" fontId="5" fillId="5" borderId="91" xfId="0" applyFont="1" applyFill="1" applyBorder="1" applyAlignment="1">
      <alignment horizontal="left" vertical="center"/>
    </xf>
    <xf numFmtId="0" fontId="5" fillId="5" borderId="99" xfId="0" applyFont="1" applyFill="1" applyBorder="1" applyAlignment="1">
      <alignment horizontal="left" vertical="center"/>
    </xf>
    <xf numFmtId="44" fontId="3" fillId="5" borderId="27" xfId="21" applyFont="1" applyFill="1" applyBorder="1" applyAlignment="1">
      <alignment horizontal="center" vertical="center" wrapText="1"/>
    </xf>
    <xf numFmtId="44" fontId="3" fillId="5" borderId="33" xfId="21" applyFont="1" applyFill="1" applyBorder="1" applyAlignment="1">
      <alignment horizontal="center" vertical="center" wrapText="1"/>
    </xf>
    <xf numFmtId="44" fontId="3" fillId="5" borderId="32" xfId="21" applyFont="1" applyFill="1" applyBorder="1" applyAlignment="1">
      <alignment horizontal="center" vertical="center" wrapText="1"/>
    </xf>
    <xf numFmtId="165" fontId="3" fillId="5" borderId="61" xfId="21" applyNumberFormat="1" applyFont="1" applyFill="1" applyBorder="1" applyAlignment="1">
      <alignment horizontal="right" vertical="center" wrapText="1"/>
    </xf>
    <xf numFmtId="165" fontId="3" fillId="5" borderId="10" xfId="21" applyNumberFormat="1" applyFont="1" applyFill="1" applyBorder="1" applyAlignment="1">
      <alignment horizontal="right" vertical="center" wrapText="1"/>
    </xf>
    <xf numFmtId="165" fontId="3" fillId="5" borderId="90" xfId="21" applyNumberFormat="1" applyFont="1" applyFill="1" applyBorder="1" applyAlignment="1">
      <alignment horizontal="right" vertical="center" wrapText="1"/>
    </xf>
    <xf numFmtId="0" fontId="5" fillId="5" borderId="34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9" fillId="5" borderId="91" xfId="0" applyFont="1" applyFill="1" applyBorder="1" applyAlignment="1">
      <alignment horizontal="left" vertical="center"/>
    </xf>
    <xf numFmtId="0" fontId="9" fillId="5" borderId="33" xfId="0" applyFont="1" applyFill="1" applyBorder="1" applyAlignment="1">
      <alignment horizontal="left" vertical="center"/>
    </xf>
    <xf numFmtId="0" fontId="9" fillId="5" borderId="32" xfId="0" applyFont="1" applyFill="1" applyBorder="1" applyAlignment="1">
      <alignment horizontal="left" vertical="center"/>
    </xf>
    <xf numFmtId="44" fontId="3" fillId="5" borderId="92" xfId="0" applyNumberFormat="1" applyFont="1" applyFill="1" applyBorder="1" applyAlignment="1">
      <alignment horizontal="right" vertical="center" wrapText="1"/>
    </xf>
    <xf numFmtId="44" fontId="3" fillId="5" borderId="10" xfId="0" applyNumberFormat="1" applyFont="1" applyFill="1" applyBorder="1" applyAlignment="1">
      <alignment horizontal="right" vertical="center" wrapText="1"/>
    </xf>
    <xf numFmtId="44" fontId="3" fillId="5" borderId="90" xfId="0" applyNumberFormat="1" applyFont="1" applyFill="1" applyBorder="1" applyAlignment="1">
      <alignment horizontal="right" vertical="center" wrapText="1"/>
    </xf>
    <xf numFmtId="44" fontId="3" fillId="5" borderId="79" xfId="0" applyNumberFormat="1" applyFont="1" applyFill="1" applyBorder="1" applyAlignment="1">
      <alignment horizontal="right" vertical="center" wrapText="1"/>
    </xf>
    <xf numFmtId="44" fontId="3" fillId="5" borderId="9" xfId="0" applyNumberFormat="1" applyFont="1" applyFill="1" applyBorder="1" applyAlignment="1">
      <alignment horizontal="right" vertical="center" wrapText="1"/>
    </xf>
    <xf numFmtId="44" fontId="3" fillId="5" borderId="41" xfId="0" applyNumberFormat="1" applyFont="1" applyFill="1" applyBorder="1" applyAlignment="1">
      <alignment horizontal="right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91" xfId="0" applyFont="1" applyFill="1" applyBorder="1" applyAlignment="1">
      <alignment horizontal="center" vertical="center" wrapText="1"/>
    </xf>
    <xf numFmtId="0" fontId="3" fillId="12" borderId="99" xfId="0" applyFont="1" applyFill="1" applyBorder="1" applyAlignment="1">
      <alignment horizontal="center" vertical="center" wrapText="1"/>
    </xf>
    <xf numFmtId="0" fontId="4" fillId="0" borderId="54" xfId="20" applyFont="1" applyBorder="1" applyAlignment="1">
      <alignment horizontal="center" vertical="center"/>
      <protection/>
    </xf>
    <xf numFmtId="0" fontId="4" fillId="0" borderId="55" xfId="20" applyFont="1" applyBorder="1" applyAlignment="1">
      <alignment horizontal="center" vertical="center"/>
      <protection/>
    </xf>
    <xf numFmtId="0" fontId="4" fillId="0" borderId="56" xfId="20" applyFont="1" applyBorder="1" applyAlignment="1">
      <alignment horizontal="center" vertical="center"/>
      <protection/>
    </xf>
    <xf numFmtId="0" fontId="4" fillId="0" borderId="85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62" xfId="20" applyFont="1" applyBorder="1" applyAlignment="1">
      <alignment horizontal="center" vertical="center"/>
      <protection/>
    </xf>
    <xf numFmtId="0" fontId="4" fillId="0" borderId="34" xfId="20" applyFont="1" applyBorder="1" applyAlignment="1">
      <alignment horizontal="center" vertical="center"/>
      <protection/>
    </xf>
    <xf numFmtId="0" fontId="4" fillId="0" borderId="91" xfId="20" applyFont="1" applyBorder="1" applyAlignment="1">
      <alignment horizontal="center" vertical="center"/>
      <protection/>
    </xf>
    <xf numFmtId="0" fontId="4" fillId="0" borderId="99" xfId="20" applyFont="1" applyBorder="1" applyAlignment="1">
      <alignment horizontal="center" vertical="center"/>
      <protection/>
    </xf>
    <xf numFmtId="0" fontId="1" fillId="6" borderId="54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right" vertical="center" wrapText="1"/>
    </xf>
    <xf numFmtId="0" fontId="4" fillId="2" borderId="83" xfId="0" applyFont="1" applyFill="1" applyBorder="1" applyAlignment="1">
      <alignment horizontal="right" vertical="center" wrapText="1"/>
    </xf>
    <xf numFmtId="44" fontId="4" fillId="2" borderId="85" xfId="0" applyNumberFormat="1" applyFont="1" applyFill="1" applyBorder="1" applyAlignment="1">
      <alignment horizontal="right" vertical="center" wrapText="1"/>
    </xf>
    <xf numFmtId="44" fontId="4" fillId="2" borderId="0" xfId="0" applyNumberFormat="1" applyFont="1" applyFill="1" applyBorder="1" applyAlignment="1">
      <alignment horizontal="right" vertical="center" wrapText="1"/>
    </xf>
    <xf numFmtId="0" fontId="4" fillId="2" borderId="85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93" xfId="20" applyFont="1" applyBorder="1" applyAlignment="1">
      <alignment horizontal="center" vertical="center"/>
      <protection/>
    </xf>
    <xf numFmtId="0" fontId="4" fillId="0" borderId="53" xfId="20" applyFont="1" applyBorder="1" applyAlignment="1">
      <alignment horizontal="center" vertical="center"/>
      <protection/>
    </xf>
    <xf numFmtId="0" fontId="4" fillId="0" borderId="94" xfId="20" applyFont="1" applyBorder="1" applyAlignment="1">
      <alignment horizontal="center" vertical="center"/>
      <protection/>
    </xf>
    <xf numFmtId="0" fontId="5" fillId="13" borderId="27" xfId="23" applyFont="1" applyFill="1" applyBorder="1" applyAlignment="1">
      <alignment horizontal="center" vertical="center" wrapText="1"/>
      <protection/>
    </xf>
    <xf numFmtId="0" fontId="5" fillId="13" borderId="33" xfId="23" applyFont="1" applyFill="1" applyBorder="1" applyAlignment="1">
      <alignment horizontal="center" vertical="center" wrapText="1"/>
      <protection/>
    </xf>
    <xf numFmtId="0" fontId="5" fillId="13" borderId="32" xfId="2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5" fillId="0" borderId="62" xfId="0" applyFont="1" applyBorder="1" applyAlignment="1">
      <alignment horizontal="left" wrapText="1"/>
    </xf>
    <xf numFmtId="0" fontId="25" fillId="0" borderId="55" xfId="0" applyFont="1" applyBorder="1" applyAlignment="1">
      <alignment horizontal="left" wrapText="1"/>
    </xf>
    <xf numFmtId="0" fontId="25" fillId="0" borderId="56" xfId="0" applyFont="1" applyBorder="1" applyAlignment="1">
      <alignment horizontal="left" wrapText="1"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81" xfId="20" applyFont="1" applyBorder="1" applyAlignment="1">
      <alignment horizontal="center" vertical="center"/>
      <protection/>
    </xf>
    <xf numFmtId="0" fontId="10" fillId="0" borderId="75" xfId="20" applyFont="1" applyBorder="1" applyAlignment="1">
      <alignment horizontal="center" vertical="center"/>
      <protection/>
    </xf>
    <xf numFmtId="0" fontId="10" fillId="0" borderId="87" xfId="20" applyFont="1" applyBorder="1" applyAlignment="1">
      <alignment horizontal="center" vertical="center"/>
      <protection/>
    </xf>
    <xf numFmtId="0" fontId="10" fillId="11" borderId="61" xfId="20" applyFont="1" applyFill="1" applyBorder="1" applyAlignment="1">
      <alignment horizontal="center" vertical="center"/>
      <protection/>
    </xf>
    <xf numFmtId="0" fontId="10" fillId="11" borderId="10" xfId="20" applyFont="1" applyFill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 wrapText="1"/>
      <protection/>
    </xf>
    <xf numFmtId="0" fontId="1" fillId="0" borderId="62" xfId="20" applyBorder="1" applyAlignment="1">
      <alignment horizontal="center" vertical="center" wrapText="1"/>
      <protection/>
    </xf>
    <xf numFmtId="0" fontId="1" fillId="0" borderId="34" xfId="20" applyBorder="1" applyAlignment="1">
      <alignment horizontal="center" vertical="center"/>
      <protection/>
    </xf>
    <xf numFmtId="0" fontId="1" fillId="0" borderId="91" xfId="20" applyBorder="1" applyAlignment="1">
      <alignment horizontal="center" vertical="center"/>
      <protection/>
    </xf>
    <xf numFmtId="0" fontId="1" fillId="0" borderId="99" xfId="20" applyBorder="1" applyAlignment="1">
      <alignment horizontal="center" vertical="center"/>
      <protection/>
    </xf>
    <xf numFmtId="0" fontId="1" fillId="0" borderId="85" xfId="20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0" fontId="1" fillId="0" borderId="62" xfId="20" applyBorder="1" applyAlignment="1">
      <alignment horizontal="center" vertical="center"/>
      <protection/>
    </xf>
    <xf numFmtId="0" fontId="10" fillId="6" borderId="61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90" xfId="20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eda" xfId="21"/>
    <cellStyle name="Vírgula" xfId="22"/>
    <cellStyle name="Normal_F-06-09" xfId="23"/>
    <cellStyle name="Vírgula 12" xfId="24"/>
    <cellStyle name="Porcentagem 4" xfId="25"/>
    <cellStyle name="Normal 4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38100</xdr:rowOff>
    </xdr:from>
    <xdr:to>
      <xdr:col>4</xdr:col>
      <xdr:colOff>104775</xdr:colOff>
      <xdr:row>5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81000"/>
          <a:ext cx="2133600" cy="1095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981075</xdr:colOff>
      <xdr:row>1</xdr:row>
      <xdr:rowOff>9525</xdr:rowOff>
    </xdr:from>
    <xdr:to>
      <xdr:col>10</xdr:col>
      <xdr:colOff>742950</xdr:colOff>
      <xdr:row>5</xdr:row>
      <xdr:rowOff>219075</xdr:rowOff>
    </xdr:to>
    <xdr:sp macro="" textlink="">
      <xdr:nvSpPr>
        <xdr:cNvPr id="3" name="CaixaDeTexto 2"/>
        <xdr:cNvSpPr txBox="1"/>
      </xdr:nvSpPr>
      <xdr:spPr>
        <a:xfrm>
          <a:off x="10534650" y="352425"/>
          <a:ext cx="1914525" cy="11715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BANCO:</a:t>
          </a:r>
          <a:br>
            <a:rPr lang="pt-BR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SINAPI - 08/2022 - Pará</a:t>
          </a:r>
        </a:p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SBC - 09/2022 - Pará</a:t>
          </a:r>
        </a:p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SICRO3 - 04/2022 - Pará</a:t>
          </a:r>
        </a:p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ORSE - 07/2022 - Sergipe</a:t>
          </a:r>
        </a:p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SEDOP - 05/2022 - Pará</a:t>
          </a:r>
          <a:br>
            <a:rPr lang="pt-BR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19,0%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2</xdr:col>
      <xdr:colOff>123825</xdr:colOff>
      <xdr:row>4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00025"/>
          <a:ext cx="1514475" cy="962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</xdr:row>
      <xdr:rowOff>85725</xdr:rowOff>
    </xdr:from>
    <xdr:to>
      <xdr:col>2</xdr:col>
      <xdr:colOff>219075</xdr:colOff>
      <xdr:row>4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76225"/>
          <a:ext cx="12858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3"/>
  <sheetViews>
    <sheetView showOutlineSymbols="0" zoomScale="70" zoomScaleNormal="70" zoomScalePageLayoutView="90" workbookViewId="0" topLeftCell="A1">
      <selection activeCell="B5" sqref="B5:K5"/>
    </sheetView>
  </sheetViews>
  <sheetFormatPr defaultColWidth="9.00390625" defaultRowHeight="14.25"/>
  <cols>
    <col min="1" max="1" width="4.375" style="0" customWidth="1"/>
    <col min="2" max="2" width="7.75390625" style="1" customWidth="1"/>
    <col min="3" max="3" width="11.625" style="4" customWidth="1"/>
    <col min="4" max="4" width="9.875" style="4" customWidth="1"/>
    <col min="5" max="5" width="60.00390625" style="1" bestFit="1" customWidth="1"/>
    <col min="6" max="6" width="8.00390625" style="1" bestFit="1" customWidth="1"/>
    <col min="7" max="7" width="10.75390625" style="6" customWidth="1"/>
    <col min="8" max="9" width="13.00390625" style="5" bestFit="1" customWidth="1"/>
    <col min="10" max="10" width="15.25390625" style="5" customWidth="1"/>
    <col min="11" max="11" width="10.125" style="1" customWidth="1"/>
    <col min="12" max="12" width="9.00390625" style="1" customWidth="1"/>
  </cols>
  <sheetData>
    <row r="1" spans="2:11" ht="27" customHeight="1" thickBot="1">
      <c r="B1" s="2"/>
      <c r="C1" s="3"/>
      <c r="D1" s="3"/>
      <c r="E1" s="2"/>
      <c r="F1" s="2"/>
      <c r="G1" s="2"/>
      <c r="H1" s="2"/>
      <c r="I1" s="2"/>
      <c r="J1" s="2"/>
      <c r="K1" s="2"/>
    </row>
    <row r="2" spans="2:11" ht="21" customHeight="1" thickTop="1">
      <c r="B2" s="343" t="s">
        <v>127</v>
      </c>
      <c r="C2" s="344"/>
      <c r="D2" s="344"/>
      <c r="E2" s="344"/>
      <c r="F2" s="344"/>
      <c r="G2" s="344"/>
      <c r="H2" s="344"/>
      <c r="I2" s="344"/>
      <c r="J2" s="344"/>
      <c r="K2" s="345"/>
    </row>
    <row r="3" spans="2:11" ht="18.75" customHeight="1">
      <c r="B3" s="346" t="s">
        <v>128</v>
      </c>
      <c r="C3" s="347"/>
      <c r="D3" s="347"/>
      <c r="E3" s="347"/>
      <c r="F3" s="347"/>
      <c r="G3" s="347"/>
      <c r="H3" s="347"/>
      <c r="I3" s="347"/>
      <c r="J3" s="347"/>
      <c r="K3" s="348"/>
    </row>
    <row r="4" spans="2:11" ht="18.75" customHeight="1">
      <c r="B4" s="349" t="s">
        <v>638</v>
      </c>
      <c r="C4" s="350"/>
      <c r="D4" s="350"/>
      <c r="E4" s="350"/>
      <c r="F4" s="350"/>
      <c r="G4" s="350"/>
      <c r="H4" s="350"/>
      <c r="I4" s="350"/>
      <c r="J4" s="350"/>
      <c r="K4" s="351"/>
    </row>
    <row r="5" spans="2:11" ht="17.25" customHeight="1">
      <c r="B5" s="346" t="s">
        <v>629</v>
      </c>
      <c r="C5" s="347"/>
      <c r="D5" s="347"/>
      <c r="E5" s="347"/>
      <c r="F5" s="347"/>
      <c r="G5" s="347"/>
      <c r="H5" s="347"/>
      <c r="I5" s="347"/>
      <c r="J5" s="347"/>
      <c r="K5" s="348"/>
    </row>
    <row r="6" spans="2:11" ht="18.75" customHeight="1" thickBot="1">
      <c r="B6" s="352" t="s">
        <v>129</v>
      </c>
      <c r="C6" s="353"/>
      <c r="D6" s="353"/>
      <c r="E6" s="353"/>
      <c r="F6" s="353"/>
      <c r="G6" s="353"/>
      <c r="H6" s="353"/>
      <c r="I6" s="353"/>
      <c r="J6" s="353"/>
      <c r="K6" s="354"/>
    </row>
    <row r="7" spans="2:11" ht="24" customHeight="1" thickBot="1" thickTop="1">
      <c r="B7" s="355" t="s">
        <v>130</v>
      </c>
      <c r="C7" s="356"/>
      <c r="D7" s="356"/>
      <c r="E7" s="357"/>
      <c r="F7" s="356"/>
      <c r="G7" s="356"/>
      <c r="H7" s="356"/>
      <c r="I7" s="356"/>
      <c r="J7" s="356"/>
      <c r="K7" s="358"/>
    </row>
    <row r="8" spans="2:12" s="7" customFormat="1" ht="30" customHeight="1" thickBot="1" thickTop="1">
      <c r="B8" s="153" t="s">
        <v>620</v>
      </c>
      <c r="C8" s="151" t="s">
        <v>621</v>
      </c>
      <c r="D8" s="153" t="s">
        <v>622</v>
      </c>
      <c r="E8" s="152" t="s">
        <v>623</v>
      </c>
      <c r="F8" s="148" t="s">
        <v>624</v>
      </c>
      <c r="G8" s="149" t="s">
        <v>625</v>
      </c>
      <c r="H8" s="150" t="s">
        <v>626</v>
      </c>
      <c r="I8" s="150" t="s">
        <v>627</v>
      </c>
      <c r="J8" s="150" t="s">
        <v>628</v>
      </c>
      <c r="K8" s="151" t="s">
        <v>0</v>
      </c>
      <c r="L8" s="4"/>
    </row>
    <row r="9" spans="2:12" s="36" customFormat="1" ht="30" customHeight="1" thickBot="1">
      <c r="B9" s="37">
        <v>1</v>
      </c>
      <c r="C9" s="359" t="s">
        <v>131</v>
      </c>
      <c r="D9" s="360"/>
      <c r="E9" s="360"/>
      <c r="F9" s="360"/>
      <c r="G9" s="360"/>
      <c r="H9" s="360"/>
      <c r="I9" s="360"/>
      <c r="J9" s="360"/>
      <c r="K9" s="361"/>
      <c r="L9" s="35"/>
    </row>
    <row r="10" spans="2:11" ht="24" customHeight="1" thickBot="1">
      <c r="B10" s="38" t="s">
        <v>132</v>
      </c>
      <c r="C10" s="29"/>
      <c r="D10" s="30"/>
      <c r="E10" s="31" t="s">
        <v>1</v>
      </c>
      <c r="F10" s="31"/>
      <c r="G10" s="32"/>
      <c r="H10" s="33"/>
      <c r="I10" s="34"/>
      <c r="J10" s="117">
        <v>31436.61</v>
      </c>
      <c r="K10" s="118">
        <v>0.21868343661628523</v>
      </c>
    </row>
    <row r="11" spans="2:11" ht="24" customHeight="1" thickBot="1">
      <c r="B11" s="39" t="s">
        <v>134</v>
      </c>
      <c r="C11" s="17" t="s">
        <v>2</v>
      </c>
      <c r="D11" s="17" t="s">
        <v>3</v>
      </c>
      <c r="E11" s="18" t="s">
        <v>4</v>
      </c>
      <c r="F11" s="17" t="s">
        <v>5</v>
      </c>
      <c r="G11" s="19">
        <v>6</v>
      </c>
      <c r="H11" s="130">
        <v>176.25</v>
      </c>
      <c r="I11" s="130">
        <v>209.73</v>
      </c>
      <c r="J11" s="130">
        <v>1258.38</v>
      </c>
      <c r="K11" s="121">
        <v>0.008753706680497707</v>
      </c>
    </row>
    <row r="12" spans="2:11" ht="24" customHeight="1" thickBot="1">
      <c r="B12" s="39" t="s">
        <v>133</v>
      </c>
      <c r="C12" s="20" t="s">
        <v>6</v>
      </c>
      <c r="D12" s="20" t="s">
        <v>3</v>
      </c>
      <c r="E12" s="21" t="s">
        <v>7</v>
      </c>
      <c r="F12" s="20" t="s">
        <v>5</v>
      </c>
      <c r="G12" s="22">
        <v>6</v>
      </c>
      <c r="H12" s="131">
        <v>562.39</v>
      </c>
      <c r="I12" s="131">
        <v>669.24</v>
      </c>
      <c r="J12" s="131">
        <v>4015.44</v>
      </c>
      <c r="K12" s="122">
        <v>0.02793272616629135</v>
      </c>
    </row>
    <row r="13" spans="2:11" ht="24" customHeight="1" thickBot="1">
      <c r="B13" s="39" t="s">
        <v>135</v>
      </c>
      <c r="C13" s="20" t="s">
        <v>201</v>
      </c>
      <c r="D13" s="20" t="s">
        <v>9</v>
      </c>
      <c r="E13" s="21" t="s">
        <v>10</v>
      </c>
      <c r="F13" s="20" t="s">
        <v>11</v>
      </c>
      <c r="G13" s="22">
        <v>78.69</v>
      </c>
      <c r="H13" s="131">
        <v>132.19</v>
      </c>
      <c r="I13" s="131">
        <v>157.3</v>
      </c>
      <c r="J13" s="131">
        <v>12377.93</v>
      </c>
      <c r="K13" s="122">
        <v>0.08610496712577517</v>
      </c>
    </row>
    <row r="14" spans="2:11" ht="24" customHeight="1" thickBot="1">
      <c r="B14" s="39" t="s">
        <v>136</v>
      </c>
      <c r="C14" s="20" t="s">
        <v>202</v>
      </c>
      <c r="D14" s="20" t="s">
        <v>9</v>
      </c>
      <c r="E14" s="21" t="s">
        <v>13</v>
      </c>
      <c r="F14" s="20" t="s">
        <v>14</v>
      </c>
      <c r="G14" s="22">
        <v>1</v>
      </c>
      <c r="H14" s="131">
        <v>7339.6</v>
      </c>
      <c r="I14" s="131">
        <v>8734.12</v>
      </c>
      <c r="J14" s="131">
        <v>8734.12</v>
      </c>
      <c r="K14" s="122">
        <v>0.060757421917281444</v>
      </c>
    </row>
    <row r="15" spans="2:11" ht="24" customHeight="1" thickBot="1">
      <c r="B15" s="39" t="s">
        <v>137</v>
      </c>
      <c r="C15" s="20" t="s">
        <v>15</v>
      </c>
      <c r="D15" s="20" t="s">
        <v>16</v>
      </c>
      <c r="E15" s="21" t="s">
        <v>17</v>
      </c>
      <c r="F15" s="20" t="s">
        <v>18</v>
      </c>
      <c r="G15" s="22">
        <v>2</v>
      </c>
      <c r="H15" s="131">
        <v>1300</v>
      </c>
      <c r="I15" s="131">
        <v>1547</v>
      </c>
      <c r="J15" s="131">
        <v>3094</v>
      </c>
      <c r="K15" s="122">
        <v>0.021522885352166995</v>
      </c>
    </row>
    <row r="16" spans="2:11" ht="36" customHeight="1" thickBot="1">
      <c r="B16" s="39" t="s">
        <v>138</v>
      </c>
      <c r="C16" s="23" t="s">
        <v>19</v>
      </c>
      <c r="D16" s="23" t="s">
        <v>16</v>
      </c>
      <c r="E16" s="24" t="s">
        <v>20</v>
      </c>
      <c r="F16" s="23" t="s">
        <v>21</v>
      </c>
      <c r="G16" s="25">
        <v>1</v>
      </c>
      <c r="H16" s="132">
        <v>1644.32</v>
      </c>
      <c r="I16" s="132">
        <v>1956.74</v>
      </c>
      <c r="J16" s="132">
        <v>1956.74</v>
      </c>
      <c r="K16" s="123">
        <v>0.013611729374272541</v>
      </c>
    </row>
    <row r="17" spans="2:11" ht="24" customHeight="1" thickBot="1">
      <c r="B17" s="40" t="s">
        <v>140</v>
      </c>
      <c r="C17" s="8"/>
      <c r="D17" s="9"/>
      <c r="E17" s="10" t="s">
        <v>22</v>
      </c>
      <c r="F17" s="10"/>
      <c r="G17" s="11"/>
      <c r="H17" s="12"/>
      <c r="I17" s="13"/>
      <c r="J17" s="119">
        <v>4592.23</v>
      </c>
      <c r="K17" s="120">
        <v>0.03194506780891462</v>
      </c>
    </row>
    <row r="18" spans="2:11" ht="24" customHeight="1" thickBot="1">
      <c r="B18" s="39" t="s">
        <v>141</v>
      </c>
      <c r="C18" s="17" t="s">
        <v>23</v>
      </c>
      <c r="D18" s="17" t="s">
        <v>3</v>
      </c>
      <c r="E18" s="18" t="s">
        <v>24</v>
      </c>
      <c r="F18" s="17" t="s">
        <v>5</v>
      </c>
      <c r="G18" s="19">
        <v>255.27</v>
      </c>
      <c r="H18" s="130">
        <v>8.31</v>
      </c>
      <c r="I18" s="130">
        <v>9.88</v>
      </c>
      <c r="J18" s="130">
        <v>2522.06</v>
      </c>
      <c r="K18" s="121">
        <v>0.01754428191056441</v>
      </c>
    </row>
    <row r="19" spans="2:11" ht="24" customHeight="1" thickBot="1">
      <c r="B19" s="39" t="s">
        <v>142</v>
      </c>
      <c r="C19" s="20" t="s">
        <v>25</v>
      </c>
      <c r="D19" s="20" t="s">
        <v>3</v>
      </c>
      <c r="E19" s="21" t="s">
        <v>26</v>
      </c>
      <c r="F19" s="20" t="s">
        <v>5</v>
      </c>
      <c r="G19" s="22">
        <v>255.27</v>
      </c>
      <c r="H19" s="131">
        <v>2.04</v>
      </c>
      <c r="I19" s="131">
        <v>2.42</v>
      </c>
      <c r="J19" s="131">
        <v>617.75</v>
      </c>
      <c r="K19" s="122">
        <v>0.004297272923820672</v>
      </c>
    </row>
    <row r="20" spans="2:11" ht="24" customHeight="1" thickBot="1">
      <c r="B20" s="39" t="s">
        <v>143</v>
      </c>
      <c r="C20" s="20" t="s">
        <v>27</v>
      </c>
      <c r="D20" s="20" t="s">
        <v>3</v>
      </c>
      <c r="E20" s="21" t="s">
        <v>28</v>
      </c>
      <c r="F20" s="20" t="s">
        <v>29</v>
      </c>
      <c r="G20" s="22">
        <v>2</v>
      </c>
      <c r="H20" s="131">
        <v>249.58</v>
      </c>
      <c r="I20" s="131">
        <v>297</v>
      </c>
      <c r="J20" s="131">
        <v>594</v>
      </c>
      <c r="K20" s="122">
        <v>0.004132060083770909</v>
      </c>
    </row>
    <row r="21" spans="2:11" ht="24" customHeight="1" thickBot="1">
      <c r="B21" s="39" t="s">
        <v>144</v>
      </c>
      <c r="C21" s="23" t="s">
        <v>30</v>
      </c>
      <c r="D21" s="23" t="s">
        <v>31</v>
      </c>
      <c r="E21" s="24" t="s">
        <v>32</v>
      </c>
      <c r="F21" s="23" t="s">
        <v>29</v>
      </c>
      <c r="G21" s="25">
        <v>2.5</v>
      </c>
      <c r="H21" s="132">
        <v>288.55</v>
      </c>
      <c r="I21" s="132">
        <v>343.37</v>
      </c>
      <c r="J21" s="132">
        <v>858.42</v>
      </c>
      <c r="K21" s="123">
        <v>0.005971452890758627</v>
      </c>
    </row>
    <row r="22" spans="2:11" ht="24" customHeight="1" thickBot="1">
      <c r="B22" s="40" t="s">
        <v>145</v>
      </c>
      <c r="C22" s="8"/>
      <c r="D22" s="9"/>
      <c r="E22" s="10" t="s">
        <v>33</v>
      </c>
      <c r="F22" s="10"/>
      <c r="G22" s="11"/>
      <c r="H22" s="12"/>
      <c r="I22" s="13"/>
      <c r="J22" s="119">
        <v>15578.95</v>
      </c>
      <c r="K22" s="120">
        <v>0.10837231892603168</v>
      </c>
    </row>
    <row r="23" spans="2:11" ht="24" customHeight="1" thickBot="1">
      <c r="B23" s="42" t="s">
        <v>146</v>
      </c>
      <c r="C23" s="26" t="s">
        <v>34</v>
      </c>
      <c r="D23" s="26" t="s">
        <v>3</v>
      </c>
      <c r="E23" s="27" t="s">
        <v>35</v>
      </c>
      <c r="F23" s="26" t="s">
        <v>29</v>
      </c>
      <c r="G23" s="28">
        <v>123.78</v>
      </c>
      <c r="H23" s="133">
        <v>105.77</v>
      </c>
      <c r="I23" s="133">
        <v>125.86</v>
      </c>
      <c r="J23" s="133">
        <v>15578.95</v>
      </c>
      <c r="K23" s="124">
        <v>0.10837231892603168</v>
      </c>
    </row>
    <row r="24" spans="2:11" ht="24" customHeight="1" thickBot="1">
      <c r="B24" s="40" t="s">
        <v>147</v>
      </c>
      <c r="C24" s="8"/>
      <c r="D24" s="9"/>
      <c r="E24" s="10" t="s">
        <v>36</v>
      </c>
      <c r="F24" s="10"/>
      <c r="G24" s="11"/>
      <c r="H24" s="12"/>
      <c r="I24" s="13"/>
      <c r="J24" s="119">
        <v>10573.96</v>
      </c>
      <c r="K24" s="120">
        <v>0.07355595630200379</v>
      </c>
    </row>
    <row r="25" spans="2:11" ht="84" customHeight="1" thickBot="1">
      <c r="B25" s="44" t="s">
        <v>148</v>
      </c>
      <c r="C25" s="17" t="s">
        <v>37</v>
      </c>
      <c r="D25" s="17" t="s">
        <v>9</v>
      </c>
      <c r="E25" s="18" t="s">
        <v>38</v>
      </c>
      <c r="F25" s="17" t="s">
        <v>39</v>
      </c>
      <c r="G25" s="19">
        <v>59.97</v>
      </c>
      <c r="H25" s="130">
        <v>13.15</v>
      </c>
      <c r="I25" s="130">
        <v>15.64</v>
      </c>
      <c r="J25" s="188">
        <v>937.93</v>
      </c>
      <c r="K25" s="185">
        <v>0.006524550697594696</v>
      </c>
    </row>
    <row r="26" spans="2:11" ht="24" customHeight="1" thickBot="1">
      <c r="B26" s="44" t="s">
        <v>149</v>
      </c>
      <c r="C26" s="20" t="s">
        <v>40</v>
      </c>
      <c r="D26" s="20" t="s">
        <v>3</v>
      </c>
      <c r="E26" s="21" t="s">
        <v>41</v>
      </c>
      <c r="F26" s="20" t="s">
        <v>5</v>
      </c>
      <c r="G26" s="22">
        <v>129.14</v>
      </c>
      <c r="H26" s="131">
        <v>10.87</v>
      </c>
      <c r="I26" s="131">
        <v>12.93</v>
      </c>
      <c r="J26" s="189">
        <v>1669.78</v>
      </c>
      <c r="K26" s="186">
        <v>0.011615540886664966</v>
      </c>
    </row>
    <row r="27" spans="2:11" ht="24" customHeight="1" thickBot="1">
      <c r="B27" s="44" t="s">
        <v>150</v>
      </c>
      <c r="C27" s="20" t="s">
        <v>42</v>
      </c>
      <c r="D27" s="20" t="s">
        <v>3</v>
      </c>
      <c r="E27" s="21" t="s">
        <v>43</v>
      </c>
      <c r="F27" s="20" t="s">
        <v>5</v>
      </c>
      <c r="G27" s="22">
        <v>129.14</v>
      </c>
      <c r="H27" s="131">
        <v>44.44</v>
      </c>
      <c r="I27" s="131">
        <v>52.88</v>
      </c>
      <c r="J27" s="189">
        <v>6828.92</v>
      </c>
      <c r="K27" s="186">
        <v>0.04750422179674216</v>
      </c>
    </row>
    <row r="28" spans="2:11" ht="24" customHeight="1" thickBot="1">
      <c r="B28" s="190" t="s">
        <v>151</v>
      </c>
      <c r="C28" s="23" t="s">
        <v>44</v>
      </c>
      <c r="D28" s="23" t="s">
        <v>3</v>
      </c>
      <c r="E28" s="24" t="s">
        <v>45</v>
      </c>
      <c r="F28" s="23" t="s">
        <v>5</v>
      </c>
      <c r="G28" s="25">
        <v>14.01</v>
      </c>
      <c r="H28" s="132">
        <v>68.22</v>
      </c>
      <c r="I28" s="132">
        <v>81.18</v>
      </c>
      <c r="J28" s="191">
        <v>1137.33</v>
      </c>
      <c r="K28" s="187">
        <v>0.007911642921001967</v>
      </c>
    </row>
    <row r="29" spans="2:11" ht="24" customHeight="1" thickBot="1">
      <c r="B29" s="40" t="s">
        <v>152</v>
      </c>
      <c r="C29" s="8"/>
      <c r="D29" s="9"/>
      <c r="E29" s="10" t="s">
        <v>46</v>
      </c>
      <c r="F29" s="10"/>
      <c r="G29" s="11"/>
      <c r="H29" s="12"/>
      <c r="I29" s="13"/>
      <c r="J29" s="116">
        <v>30086.29</v>
      </c>
      <c r="K29" s="120">
        <v>0.20929016494571698</v>
      </c>
    </row>
    <row r="30" spans="2:11" ht="24" customHeight="1" thickBot="1">
      <c r="B30" s="39" t="s">
        <v>153</v>
      </c>
      <c r="C30" s="17" t="s">
        <v>212</v>
      </c>
      <c r="D30" s="17" t="s">
        <v>9</v>
      </c>
      <c r="E30" s="18" t="s">
        <v>48</v>
      </c>
      <c r="F30" s="17" t="s">
        <v>5</v>
      </c>
      <c r="G30" s="19">
        <v>29.76</v>
      </c>
      <c r="H30" s="130">
        <v>66.19</v>
      </c>
      <c r="I30" s="130">
        <v>78.76</v>
      </c>
      <c r="J30" s="130">
        <v>2343.89</v>
      </c>
      <c r="K30" s="121">
        <v>0.01630487257533636</v>
      </c>
    </row>
    <row r="31" spans="2:11" ht="24" customHeight="1" thickBot="1">
      <c r="B31" s="39" t="s">
        <v>154</v>
      </c>
      <c r="C31" s="20" t="s">
        <v>49</v>
      </c>
      <c r="D31" s="20" t="s">
        <v>3</v>
      </c>
      <c r="E31" s="21" t="s">
        <v>50</v>
      </c>
      <c r="F31" s="20" t="s">
        <v>5</v>
      </c>
      <c r="G31" s="22">
        <v>82.28</v>
      </c>
      <c r="H31" s="131">
        <v>115.37</v>
      </c>
      <c r="I31" s="131">
        <v>137.29</v>
      </c>
      <c r="J31" s="131">
        <v>11296.22</v>
      </c>
      <c r="K31" s="122">
        <v>0.07858023528534448</v>
      </c>
    </row>
    <row r="32" spans="2:11" ht="24" customHeight="1" thickBot="1">
      <c r="B32" s="39" t="s">
        <v>155</v>
      </c>
      <c r="C32" s="20" t="s">
        <v>51</v>
      </c>
      <c r="D32" s="20" t="s">
        <v>3</v>
      </c>
      <c r="E32" s="21" t="s">
        <v>52</v>
      </c>
      <c r="F32" s="20" t="s">
        <v>5</v>
      </c>
      <c r="G32" s="22">
        <v>61.45</v>
      </c>
      <c r="H32" s="131">
        <v>130.48</v>
      </c>
      <c r="I32" s="131">
        <v>155.27</v>
      </c>
      <c r="J32" s="131">
        <v>9541.34</v>
      </c>
      <c r="K32" s="122">
        <v>0.06637271070654333</v>
      </c>
    </row>
    <row r="33" spans="2:11" ht="24" customHeight="1" thickBot="1">
      <c r="B33" s="39" t="s">
        <v>156</v>
      </c>
      <c r="C33" s="20" t="s">
        <v>51</v>
      </c>
      <c r="D33" s="20" t="s">
        <v>3</v>
      </c>
      <c r="E33" s="21" t="s">
        <v>53</v>
      </c>
      <c r="F33" s="20" t="s">
        <v>5</v>
      </c>
      <c r="G33" s="22">
        <v>33.4</v>
      </c>
      <c r="H33" s="131">
        <v>130.48</v>
      </c>
      <c r="I33" s="131">
        <v>155.27</v>
      </c>
      <c r="J33" s="131">
        <v>5186.01</v>
      </c>
      <c r="K33" s="122">
        <v>0.03607559750006191</v>
      </c>
    </row>
    <row r="34" spans="2:11" ht="48" customHeight="1" thickBot="1">
      <c r="B34" s="39" t="s">
        <v>157</v>
      </c>
      <c r="C34" s="20" t="s">
        <v>54</v>
      </c>
      <c r="D34" s="20" t="s">
        <v>55</v>
      </c>
      <c r="E34" s="21" t="s">
        <v>56</v>
      </c>
      <c r="F34" s="20" t="s">
        <v>39</v>
      </c>
      <c r="G34" s="22">
        <v>15.8</v>
      </c>
      <c r="H34" s="131">
        <v>59.3</v>
      </c>
      <c r="I34" s="131">
        <v>70.56</v>
      </c>
      <c r="J34" s="131">
        <v>1114.84</v>
      </c>
      <c r="K34" s="122">
        <v>0.007755195056887476</v>
      </c>
    </row>
    <row r="35" spans="2:11" ht="48" customHeight="1" thickBot="1">
      <c r="B35" s="39" t="s">
        <v>158</v>
      </c>
      <c r="C35" s="23" t="s">
        <v>57</v>
      </c>
      <c r="D35" s="23" t="s">
        <v>9</v>
      </c>
      <c r="E35" s="24" t="s">
        <v>58</v>
      </c>
      <c r="F35" s="23" t="s">
        <v>59</v>
      </c>
      <c r="G35" s="25">
        <v>5.76</v>
      </c>
      <c r="H35" s="132">
        <v>88.12</v>
      </c>
      <c r="I35" s="132">
        <v>104.86</v>
      </c>
      <c r="J35" s="132">
        <v>603.99</v>
      </c>
      <c r="K35" s="123">
        <v>0.00420155382154342</v>
      </c>
    </row>
    <row r="36" spans="2:11" ht="48" customHeight="1" thickBot="1">
      <c r="B36" s="39" t="s">
        <v>630</v>
      </c>
      <c r="C36" s="23">
        <v>130728</v>
      </c>
      <c r="D36" s="20" t="s">
        <v>3</v>
      </c>
      <c r="E36" s="50" t="s">
        <v>632</v>
      </c>
      <c r="F36" s="49" t="s">
        <v>5</v>
      </c>
      <c r="G36" s="25">
        <v>0.92</v>
      </c>
      <c r="H36" s="132">
        <v>119.54</v>
      </c>
      <c r="I36" s="132">
        <v>142.25</v>
      </c>
      <c r="J36" s="132">
        <v>130.87</v>
      </c>
      <c r="K36" s="123">
        <v>0.00420155382154342</v>
      </c>
    </row>
    <row r="37" spans="2:11" ht="24" customHeight="1" thickBot="1">
      <c r="B37" s="39" t="s">
        <v>631</v>
      </c>
      <c r="C37" s="23">
        <v>130728</v>
      </c>
      <c r="D37" s="20" t="s">
        <v>3</v>
      </c>
      <c r="E37" s="50" t="s">
        <v>216</v>
      </c>
      <c r="F37" s="49" t="s">
        <v>5</v>
      </c>
      <c r="G37" s="25">
        <v>2.7</v>
      </c>
      <c r="H37" s="132">
        <v>119.54</v>
      </c>
      <c r="I37" s="132">
        <v>142.25</v>
      </c>
      <c r="J37" s="132">
        <v>384.07</v>
      </c>
      <c r="K37" s="123">
        <v>0.00420155382154342</v>
      </c>
    </row>
    <row r="38" spans="2:11" ht="24" customHeight="1" thickBot="1">
      <c r="B38" s="40" t="s">
        <v>159</v>
      </c>
      <c r="C38" s="8"/>
      <c r="D38" s="9"/>
      <c r="E38" s="10" t="s">
        <v>60</v>
      </c>
      <c r="F38" s="10"/>
      <c r="G38" s="11"/>
      <c r="H38" s="12"/>
      <c r="I38" s="13"/>
      <c r="J38" s="116">
        <v>1821.76</v>
      </c>
      <c r="K38" s="120">
        <v>0.0126727639363813</v>
      </c>
    </row>
    <row r="39" spans="2:11" ht="24" customHeight="1" thickBot="1">
      <c r="B39" s="39" t="s">
        <v>160</v>
      </c>
      <c r="C39" s="17" t="s">
        <v>61</v>
      </c>
      <c r="D39" s="17" t="s">
        <v>3</v>
      </c>
      <c r="E39" s="18" t="s">
        <v>62</v>
      </c>
      <c r="F39" s="17" t="s">
        <v>5</v>
      </c>
      <c r="G39" s="19">
        <v>24.13</v>
      </c>
      <c r="H39" s="130">
        <v>20.79</v>
      </c>
      <c r="I39" s="130">
        <v>24.74</v>
      </c>
      <c r="J39" s="130">
        <v>596.97</v>
      </c>
      <c r="K39" s="121">
        <v>0.004152720384189765</v>
      </c>
    </row>
    <row r="40" spans="2:11" ht="24" customHeight="1" thickBot="1">
      <c r="B40" s="39" t="s">
        <v>161</v>
      </c>
      <c r="C40" s="20" t="s">
        <v>63</v>
      </c>
      <c r="D40" s="20" t="s">
        <v>16</v>
      </c>
      <c r="E40" s="21" t="s">
        <v>64</v>
      </c>
      <c r="F40" s="20" t="s">
        <v>21</v>
      </c>
      <c r="G40" s="22">
        <v>5</v>
      </c>
      <c r="H40" s="131">
        <v>129.92</v>
      </c>
      <c r="I40" s="131">
        <v>154.6</v>
      </c>
      <c r="J40" s="131">
        <v>773</v>
      </c>
      <c r="K40" s="122">
        <v>0.0053772431729880695</v>
      </c>
    </row>
    <row r="41" spans="2:11" ht="24" customHeight="1" thickBot="1">
      <c r="B41" s="39" t="s">
        <v>162</v>
      </c>
      <c r="C41" s="20" t="s">
        <v>65</v>
      </c>
      <c r="D41" s="20" t="s">
        <v>16</v>
      </c>
      <c r="E41" s="21" t="s">
        <v>66</v>
      </c>
      <c r="F41" s="20" t="s">
        <v>21</v>
      </c>
      <c r="G41" s="22">
        <v>2</v>
      </c>
      <c r="H41" s="131">
        <v>17.33</v>
      </c>
      <c r="I41" s="131">
        <v>20.62</v>
      </c>
      <c r="J41" s="131">
        <v>41.24</v>
      </c>
      <c r="K41" s="122">
        <v>0.0002868790536274618</v>
      </c>
    </row>
    <row r="42" spans="2:11" ht="24" customHeight="1" thickBot="1">
      <c r="B42" s="39" t="s">
        <v>163</v>
      </c>
      <c r="C42" s="20" t="s">
        <v>67</v>
      </c>
      <c r="D42" s="20" t="s">
        <v>16</v>
      </c>
      <c r="E42" s="21" t="s">
        <v>68</v>
      </c>
      <c r="F42" s="20" t="s">
        <v>21</v>
      </c>
      <c r="G42" s="22">
        <v>15</v>
      </c>
      <c r="H42" s="131">
        <v>10.5</v>
      </c>
      <c r="I42" s="131">
        <v>12.49</v>
      </c>
      <c r="J42" s="131">
        <v>187.35</v>
      </c>
      <c r="K42" s="122">
        <v>0.0013032684456136027</v>
      </c>
    </row>
    <row r="43" spans="2:11" ht="24" customHeight="1" thickBot="1">
      <c r="B43" s="39" t="s">
        <v>164</v>
      </c>
      <c r="C43" s="23" t="s">
        <v>69</v>
      </c>
      <c r="D43" s="23" t="s">
        <v>16</v>
      </c>
      <c r="E43" s="24" t="s">
        <v>70</v>
      </c>
      <c r="F43" s="23" t="s">
        <v>21</v>
      </c>
      <c r="G43" s="25">
        <v>15</v>
      </c>
      <c r="H43" s="132">
        <v>12.51</v>
      </c>
      <c r="I43" s="132">
        <v>14.88</v>
      </c>
      <c r="J43" s="132">
        <v>223.2</v>
      </c>
      <c r="K43" s="123">
        <v>0.0015526528799624025</v>
      </c>
    </row>
    <row r="44" spans="2:11" ht="24" customHeight="1" thickBot="1">
      <c r="B44" s="40" t="s">
        <v>165</v>
      </c>
      <c r="C44" s="8"/>
      <c r="D44" s="9"/>
      <c r="E44" s="10" t="s">
        <v>71</v>
      </c>
      <c r="F44" s="10"/>
      <c r="G44" s="11"/>
      <c r="H44" s="13"/>
      <c r="I44" s="14"/>
      <c r="J44" s="116">
        <v>53.76</v>
      </c>
      <c r="K44" s="120">
        <v>0.0003739723065715894</v>
      </c>
    </row>
    <row r="45" spans="2:11" ht="24" customHeight="1">
      <c r="B45" s="39" t="s">
        <v>166</v>
      </c>
      <c r="C45" s="17" t="s">
        <v>72</v>
      </c>
      <c r="D45" s="17" t="s">
        <v>3</v>
      </c>
      <c r="E45" s="18" t="s">
        <v>73</v>
      </c>
      <c r="F45" s="17" t="s">
        <v>5</v>
      </c>
      <c r="G45" s="19">
        <v>1.8</v>
      </c>
      <c r="H45" s="130">
        <v>11.46</v>
      </c>
      <c r="I45" s="130">
        <v>13.63</v>
      </c>
      <c r="J45" s="130">
        <v>24.53</v>
      </c>
      <c r="K45" s="121">
        <v>0.00017063877753350237</v>
      </c>
    </row>
    <row r="46" spans="2:11" ht="24" customHeight="1" thickBot="1">
      <c r="B46" s="41" t="s">
        <v>167</v>
      </c>
      <c r="C46" s="23" t="s">
        <v>74</v>
      </c>
      <c r="D46" s="23" t="s">
        <v>55</v>
      </c>
      <c r="E46" s="24" t="s">
        <v>75</v>
      </c>
      <c r="F46" s="23" t="s">
        <v>39</v>
      </c>
      <c r="G46" s="25">
        <v>15.8</v>
      </c>
      <c r="H46" s="132">
        <v>1.56</v>
      </c>
      <c r="I46" s="132">
        <v>1.85</v>
      </c>
      <c r="J46" s="132">
        <v>29.23</v>
      </c>
      <c r="K46" s="123">
        <v>0.00020333352903808703</v>
      </c>
    </row>
    <row r="47" spans="2:11" ht="24" customHeight="1" thickBot="1">
      <c r="B47" s="40" t="s">
        <v>168</v>
      </c>
      <c r="C47" s="8"/>
      <c r="D47" s="9"/>
      <c r="E47" s="10" t="s">
        <v>76</v>
      </c>
      <c r="F47" s="10"/>
      <c r="G47" s="11"/>
      <c r="H47" s="12"/>
      <c r="I47" s="13"/>
      <c r="J47" s="119">
        <v>46651</v>
      </c>
      <c r="K47" s="120">
        <v>0.3245197558383783</v>
      </c>
    </row>
    <row r="48" spans="2:11" ht="24" customHeight="1" thickBot="1">
      <c r="B48" s="40" t="s">
        <v>169</v>
      </c>
      <c r="C48" s="8"/>
      <c r="D48" s="9"/>
      <c r="E48" s="10" t="s">
        <v>77</v>
      </c>
      <c r="F48" s="10"/>
      <c r="G48" s="11"/>
      <c r="H48" s="12"/>
      <c r="I48" s="13"/>
      <c r="J48" s="119">
        <v>22276.81</v>
      </c>
      <c r="K48" s="120">
        <v>0.15496484409890343</v>
      </c>
    </row>
    <row r="49" spans="2:11" ht="24" customHeight="1" thickBot="1">
      <c r="B49" s="39" t="s">
        <v>170</v>
      </c>
      <c r="C49" s="17" t="s">
        <v>78</v>
      </c>
      <c r="D49" s="17" t="s">
        <v>3</v>
      </c>
      <c r="E49" s="18" t="s">
        <v>79</v>
      </c>
      <c r="F49" s="17" t="s">
        <v>29</v>
      </c>
      <c r="G49" s="19">
        <v>0.66</v>
      </c>
      <c r="H49" s="130">
        <v>3230.49</v>
      </c>
      <c r="I49" s="130">
        <v>3844.28</v>
      </c>
      <c r="J49" s="130">
        <v>2537.22</v>
      </c>
      <c r="K49" s="121">
        <v>0.017649739874991965</v>
      </c>
    </row>
    <row r="50" spans="2:11" ht="24" customHeight="1" thickBot="1">
      <c r="B50" s="39" t="s">
        <v>171</v>
      </c>
      <c r="C50" s="20" t="s">
        <v>80</v>
      </c>
      <c r="D50" s="20" t="s">
        <v>3</v>
      </c>
      <c r="E50" s="21" t="s">
        <v>81</v>
      </c>
      <c r="F50" s="20" t="s">
        <v>29</v>
      </c>
      <c r="G50" s="22">
        <v>0.78</v>
      </c>
      <c r="H50" s="131">
        <v>2975.19</v>
      </c>
      <c r="I50" s="131">
        <v>3540.47</v>
      </c>
      <c r="J50" s="131">
        <v>2761.56</v>
      </c>
      <c r="K50" s="122">
        <v>0.019210322971276755</v>
      </c>
    </row>
    <row r="51" spans="2:11" ht="36" customHeight="1" thickBot="1">
      <c r="B51" s="39" t="s">
        <v>172</v>
      </c>
      <c r="C51" s="20" t="s">
        <v>82</v>
      </c>
      <c r="D51" s="20" t="s">
        <v>55</v>
      </c>
      <c r="E51" s="21" t="s">
        <v>83</v>
      </c>
      <c r="F51" s="20" t="s">
        <v>29</v>
      </c>
      <c r="G51" s="22">
        <v>1.97</v>
      </c>
      <c r="H51" s="131">
        <v>848.98</v>
      </c>
      <c r="I51" s="131">
        <v>1010.28</v>
      </c>
      <c r="J51" s="131">
        <v>1990.25</v>
      </c>
      <c r="K51" s="122">
        <v>0.011385077670208181</v>
      </c>
    </row>
    <row r="52" spans="2:11" ht="24" customHeight="1" thickBot="1">
      <c r="B52" s="39" t="s">
        <v>173</v>
      </c>
      <c r="C52" s="20" t="s">
        <v>287</v>
      </c>
      <c r="D52" s="20" t="s">
        <v>9</v>
      </c>
      <c r="E52" s="21" t="s">
        <v>84</v>
      </c>
      <c r="F52" s="20" t="s">
        <v>5</v>
      </c>
      <c r="G52" s="22">
        <v>1.76</v>
      </c>
      <c r="H52" s="131">
        <v>26.24</v>
      </c>
      <c r="I52" s="131">
        <v>31.22</v>
      </c>
      <c r="J52" s="131">
        <v>54.94</v>
      </c>
      <c r="K52" s="122">
        <v>0.0003821807760982724</v>
      </c>
    </row>
    <row r="53" spans="2:11" ht="24" customHeight="1" thickBot="1">
      <c r="B53" s="39" t="s">
        <v>174</v>
      </c>
      <c r="C53" s="20" t="s">
        <v>227</v>
      </c>
      <c r="D53" s="20" t="s">
        <v>9</v>
      </c>
      <c r="E53" s="21" t="s">
        <v>85</v>
      </c>
      <c r="F53" s="20" t="s">
        <v>39</v>
      </c>
      <c r="G53" s="22">
        <v>10</v>
      </c>
      <c r="H53" s="131">
        <v>42.67</v>
      </c>
      <c r="I53" s="131">
        <v>50.77</v>
      </c>
      <c r="J53" s="131">
        <v>507.7</v>
      </c>
      <c r="K53" s="122">
        <v>0.0030019346945294586</v>
      </c>
    </row>
    <row r="54" spans="2:11" ht="24" customHeight="1" thickBot="1">
      <c r="B54" s="39" t="s">
        <v>175</v>
      </c>
      <c r="C54" s="20" t="s">
        <v>86</v>
      </c>
      <c r="D54" s="20" t="s">
        <v>3</v>
      </c>
      <c r="E54" s="21" t="s">
        <v>87</v>
      </c>
      <c r="F54" s="20" t="s">
        <v>88</v>
      </c>
      <c r="G54" s="22">
        <v>1</v>
      </c>
      <c r="H54" s="131">
        <v>47.61</v>
      </c>
      <c r="I54" s="131">
        <v>56.65</v>
      </c>
      <c r="J54" s="131">
        <v>56.65</v>
      </c>
      <c r="K54" s="122">
        <v>0.0003940761005818553</v>
      </c>
    </row>
    <row r="55" spans="2:11" ht="58.5" customHeight="1" thickBot="1">
      <c r="B55" s="39" t="s">
        <v>176</v>
      </c>
      <c r="C55" s="20" t="s">
        <v>89</v>
      </c>
      <c r="D55" s="20" t="s">
        <v>55</v>
      </c>
      <c r="E55" s="21" t="s">
        <v>90</v>
      </c>
      <c r="F55" s="20" t="s">
        <v>5</v>
      </c>
      <c r="G55" s="22">
        <v>3</v>
      </c>
      <c r="H55" s="131">
        <v>20.58</v>
      </c>
      <c r="I55" s="131">
        <v>24.49</v>
      </c>
      <c r="J55" s="131">
        <v>73.47</v>
      </c>
      <c r="K55" s="122">
        <v>0.0005110815729876242</v>
      </c>
    </row>
    <row r="56" spans="2:11" ht="24" customHeight="1" thickBot="1">
      <c r="B56" s="39" t="s">
        <v>177</v>
      </c>
      <c r="C56" s="20" t="s">
        <v>91</v>
      </c>
      <c r="D56" s="20" t="s">
        <v>31</v>
      </c>
      <c r="E56" s="21" t="s">
        <v>92</v>
      </c>
      <c r="F56" s="20" t="s">
        <v>88</v>
      </c>
      <c r="G56" s="22">
        <v>4</v>
      </c>
      <c r="H56" s="131">
        <v>331.62</v>
      </c>
      <c r="I56" s="131">
        <v>394.62</v>
      </c>
      <c r="J56" s="131">
        <v>1578.48</v>
      </c>
      <c r="K56" s="122">
        <v>0.010980427947863141</v>
      </c>
    </row>
    <row r="57" spans="2:11" ht="60" customHeight="1" thickBot="1">
      <c r="B57" s="39" t="s">
        <v>178</v>
      </c>
      <c r="C57" s="20" t="s">
        <v>93</v>
      </c>
      <c r="D57" s="20" t="s">
        <v>55</v>
      </c>
      <c r="E57" s="21" t="s">
        <v>94</v>
      </c>
      <c r="F57" s="20" t="s">
        <v>5</v>
      </c>
      <c r="G57" s="22">
        <v>5.64</v>
      </c>
      <c r="H57" s="131">
        <v>186.67</v>
      </c>
      <c r="I57" s="131">
        <v>222.13</v>
      </c>
      <c r="J57" s="131">
        <v>1252.81</v>
      </c>
      <c r="K57" s="122">
        <v>0.00871495992179972</v>
      </c>
    </row>
    <row r="58" spans="2:11" ht="24" customHeight="1" thickBot="1">
      <c r="B58" s="39" t="s">
        <v>179</v>
      </c>
      <c r="C58" s="20" t="s">
        <v>40</v>
      </c>
      <c r="D58" s="20" t="s">
        <v>3</v>
      </c>
      <c r="E58" s="21" t="s">
        <v>41</v>
      </c>
      <c r="F58" s="20" t="s">
        <v>5</v>
      </c>
      <c r="G58" s="22">
        <v>8.4</v>
      </c>
      <c r="H58" s="131">
        <v>10.87</v>
      </c>
      <c r="I58" s="131">
        <v>12.93</v>
      </c>
      <c r="J58" s="131">
        <v>108.61</v>
      </c>
      <c r="K58" s="122">
        <v>0.0007555270129601995</v>
      </c>
    </row>
    <row r="59" spans="2:11" ht="24" customHeight="1" thickBot="1">
      <c r="B59" s="39" t="s">
        <v>180</v>
      </c>
      <c r="C59" s="20" t="s">
        <v>42</v>
      </c>
      <c r="D59" s="20" t="s">
        <v>3</v>
      </c>
      <c r="E59" s="21" t="s">
        <v>43</v>
      </c>
      <c r="F59" s="20" t="s">
        <v>5</v>
      </c>
      <c r="G59" s="22">
        <v>8.4</v>
      </c>
      <c r="H59" s="131">
        <v>44.44</v>
      </c>
      <c r="I59" s="131">
        <v>52.88</v>
      </c>
      <c r="J59" s="131">
        <v>444.19</v>
      </c>
      <c r="K59" s="122">
        <v>0.0030899322703875427</v>
      </c>
    </row>
    <row r="60" spans="2:11" ht="36" customHeight="1" thickBot="1">
      <c r="B60" s="39" t="s">
        <v>181</v>
      </c>
      <c r="C60" s="20" t="s">
        <v>95</v>
      </c>
      <c r="D60" s="20" t="s">
        <v>16</v>
      </c>
      <c r="E60" s="21" t="s">
        <v>633</v>
      </c>
      <c r="F60" s="20" t="s">
        <v>5</v>
      </c>
      <c r="G60" s="22">
        <v>7</v>
      </c>
      <c r="H60" s="131">
        <v>116.9</v>
      </c>
      <c r="I60" s="131">
        <v>139.11</v>
      </c>
      <c r="J60" s="131">
        <v>973.77</v>
      </c>
      <c r="K60" s="122">
        <v>0.008128610857050477</v>
      </c>
    </row>
    <row r="61" spans="2:11" ht="33.75" customHeight="1" thickBot="1">
      <c r="B61" s="39" t="s">
        <v>182</v>
      </c>
      <c r="C61" s="20" t="s">
        <v>96</v>
      </c>
      <c r="D61" s="20" t="s">
        <v>3</v>
      </c>
      <c r="E61" s="21" t="s">
        <v>97</v>
      </c>
      <c r="F61" s="20" t="s">
        <v>29</v>
      </c>
      <c r="G61" s="22">
        <v>1.8</v>
      </c>
      <c r="H61" s="131">
        <v>3296.33</v>
      </c>
      <c r="I61" s="131">
        <v>3922.63</v>
      </c>
      <c r="J61" s="131">
        <v>7060.73</v>
      </c>
      <c r="K61" s="122">
        <v>0.04911676867892891</v>
      </c>
    </row>
    <row r="62" spans="2:11" ht="24" customHeight="1" thickBot="1">
      <c r="B62" s="40" t="s">
        <v>183</v>
      </c>
      <c r="C62" s="8"/>
      <c r="D62" s="9"/>
      <c r="E62" s="10" t="s">
        <v>98</v>
      </c>
      <c r="F62" s="10"/>
      <c r="G62" s="11"/>
      <c r="H62" s="12"/>
      <c r="I62" s="13"/>
      <c r="J62" s="116">
        <v>1802.26</v>
      </c>
      <c r="K62" s="120">
        <v>0.01253711549928781</v>
      </c>
    </row>
    <row r="63" spans="2:11" ht="24" customHeight="1" thickBot="1">
      <c r="B63" s="42" t="s">
        <v>184</v>
      </c>
      <c r="C63" s="26" t="s">
        <v>99</v>
      </c>
      <c r="D63" s="26" t="s">
        <v>3</v>
      </c>
      <c r="E63" s="27" t="s">
        <v>100</v>
      </c>
      <c r="F63" s="26" t="s">
        <v>88</v>
      </c>
      <c r="G63" s="28">
        <v>2</v>
      </c>
      <c r="H63" s="133">
        <v>757.26</v>
      </c>
      <c r="I63" s="133">
        <v>901.13</v>
      </c>
      <c r="J63" s="133">
        <v>1802.26</v>
      </c>
      <c r="K63" s="124">
        <v>0.01253711549928781</v>
      </c>
    </row>
    <row r="64" spans="2:11" ht="24" customHeight="1" thickBot="1">
      <c r="B64" s="40" t="s">
        <v>185</v>
      </c>
      <c r="C64" s="8"/>
      <c r="D64" s="9"/>
      <c r="E64" s="10" t="s">
        <v>101</v>
      </c>
      <c r="F64" s="10"/>
      <c r="G64" s="11"/>
      <c r="H64" s="12"/>
      <c r="I64" s="13"/>
      <c r="J64" s="116">
        <v>8842.24</v>
      </c>
      <c r="K64" s="120">
        <v>0.061509540328489036</v>
      </c>
    </row>
    <row r="65" spans="2:11" ht="24" customHeight="1" thickBot="1">
      <c r="B65" s="39" t="s">
        <v>186</v>
      </c>
      <c r="C65" s="17" t="s">
        <v>102</v>
      </c>
      <c r="D65" s="17" t="s">
        <v>16</v>
      </c>
      <c r="E65" s="18" t="s">
        <v>103</v>
      </c>
      <c r="F65" s="17" t="s">
        <v>21</v>
      </c>
      <c r="G65" s="19">
        <v>2</v>
      </c>
      <c r="H65" s="130">
        <v>760.18</v>
      </c>
      <c r="I65" s="130">
        <v>904.61</v>
      </c>
      <c r="J65" s="130">
        <v>1809.22</v>
      </c>
      <c r="K65" s="112">
        <v>0.012585531556835025</v>
      </c>
    </row>
    <row r="66" spans="2:11" ht="24" customHeight="1" thickBot="1">
      <c r="B66" s="39" t="s">
        <v>187</v>
      </c>
      <c r="C66" s="20" t="s">
        <v>104</v>
      </c>
      <c r="D66" s="20" t="s">
        <v>9</v>
      </c>
      <c r="E66" s="21" t="s">
        <v>105</v>
      </c>
      <c r="F66" s="20" t="s">
        <v>88</v>
      </c>
      <c r="G66" s="22">
        <v>2</v>
      </c>
      <c r="H66" s="131">
        <v>596.83</v>
      </c>
      <c r="I66" s="131">
        <v>710.22</v>
      </c>
      <c r="J66" s="131">
        <v>1420.44</v>
      </c>
      <c r="K66" s="113">
        <v>0.009881049537696213</v>
      </c>
    </row>
    <row r="67" spans="2:11" ht="24" customHeight="1" thickBot="1">
      <c r="B67" s="39" t="s">
        <v>188</v>
      </c>
      <c r="C67" s="23" t="s">
        <v>361</v>
      </c>
      <c r="D67" s="23" t="s">
        <v>9</v>
      </c>
      <c r="E67" s="24" t="s">
        <v>106</v>
      </c>
      <c r="F67" s="23" t="s">
        <v>107</v>
      </c>
      <c r="G67" s="25">
        <v>6</v>
      </c>
      <c r="H67" s="132">
        <v>786.08</v>
      </c>
      <c r="I67" s="132">
        <v>935.43</v>
      </c>
      <c r="J67" s="132">
        <v>5612.58</v>
      </c>
      <c r="K67" s="114">
        <v>0.0390429592339578</v>
      </c>
    </row>
    <row r="68" spans="2:11" ht="24" customHeight="1" thickBot="1">
      <c r="B68" s="40" t="s">
        <v>189</v>
      </c>
      <c r="C68" s="15"/>
      <c r="D68" s="9"/>
      <c r="E68" s="10" t="s">
        <v>108</v>
      </c>
      <c r="F68" s="10"/>
      <c r="G68" s="11"/>
      <c r="H68" s="12"/>
      <c r="I68" s="16"/>
      <c r="J68" s="116">
        <v>13729.69</v>
      </c>
      <c r="K68" s="125">
        <v>0.09550825591169801</v>
      </c>
    </row>
    <row r="69" spans="2:11" ht="48" customHeight="1" thickBot="1">
      <c r="B69" s="39" t="s">
        <v>190</v>
      </c>
      <c r="C69" s="17" t="s">
        <v>228</v>
      </c>
      <c r="D69" s="17" t="s">
        <v>9</v>
      </c>
      <c r="E69" s="18" t="s">
        <v>110</v>
      </c>
      <c r="F69" s="17" t="s">
        <v>21</v>
      </c>
      <c r="G69" s="19">
        <v>2</v>
      </c>
      <c r="H69" s="130">
        <v>4492.98</v>
      </c>
      <c r="I69" s="130">
        <v>5346.64</v>
      </c>
      <c r="J69" s="130">
        <v>10693.28</v>
      </c>
      <c r="K69" s="112">
        <v>0.07438598561041379</v>
      </c>
    </row>
    <row r="70" spans="2:11" ht="24" customHeight="1" thickBot="1">
      <c r="B70" s="39" t="s">
        <v>191</v>
      </c>
      <c r="C70" s="20" t="s">
        <v>111</v>
      </c>
      <c r="D70" s="20" t="s">
        <v>3</v>
      </c>
      <c r="E70" s="21" t="s">
        <v>112</v>
      </c>
      <c r="F70" s="20" t="s">
        <v>39</v>
      </c>
      <c r="G70" s="22">
        <v>50</v>
      </c>
      <c r="H70" s="131">
        <v>11.93</v>
      </c>
      <c r="I70" s="131">
        <v>14.19</v>
      </c>
      <c r="J70" s="131">
        <v>709.5</v>
      </c>
      <c r="K70" s="113">
        <v>0.004935516211170809</v>
      </c>
    </row>
    <row r="71" spans="2:11" ht="36" customHeight="1" thickBot="1">
      <c r="B71" s="39" t="s">
        <v>192</v>
      </c>
      <c r="C71" s="20" t="s">
        <v>113</v>
      </c>
      <c r="D71" s="20" t="s">
        <v>55</v>
      </c>
      <c r="E71" s="21" t="s">
        <v>114</v>
      </c>
      <c r="F71" s="20" t="s">
        <v>88</v>
      </c>
      <c r="G71" s="22">
        <v>2</v>
      </c>
      <c r="H71" s="131">
        <v>192.86</v>
      </c>
      <c r="I71" s="131">
        <v>229.5</v>
      </c>
      <c r="J71" s="131">
        <v>459</v>
      </c>
      <c r="K71" s="113">
        <v>0.003192955519277521</v>
      </c>
    </row>
    <row r="72" spans="2:11" ht="36" customHeight="1" thickBot="1">
      <c r="B72" s="39" t="s">
        <v>193</v>
      </c>
      <c r="C72" s="20" t="s">
        <v>115</v>
      </c>
      <c r="D72" s="20" t="s">
        <v>55</v>
      </c>
      <c r="E72" s="21" t="s">
        <v>116</v>
      </c>
      <c r="F72" s="20" t="s">
        <v>39</v>
      </c>
      <c r="G72" s="22">
        <v>50</v>
      </c>
      <c r="H72" s="131">
        <v>5.38</v>
      </c>
      <c r="I72" s="131">
        <v>6.4</v>
      </c>
      <c r="J72" s="131">
        <v>320</v>
      </c>
      <c r="K72" s="113">
        <v>0.002226025634354699</v>
      </c>
    </row>
    <row r="73" spans="2:11" ht="36" customHeight="1" thickBot="1">
      <c r="B73" s="39" t="s">
        <v>194</v>
      </c>
      <c r="C73" s="20" t="s">
        <v>117</v>
      </c>
      <c r="D73" s="20" t="s">
        <v>55</v>
      </c>
      <c r="E73" s="21" t="s">
        <v>118</v>
      </c>
      <c r="F73" s="20" t="s">
        <v>39</v>
      </c>
      <c r="G73" s="22">
        <v>50</v>
      </c>
      <c r="H73" s="131">
        <v>10.22</v>
      </c>
      <c r="I73" s="131">
        <v>12.16</v>
      </c>
      <c r="J73" s="131">
        <v>608</v>
      </c>
      <c r="K73" s="113">
        <v>0.004229448705273928</v>
      </c>
    </row>
    <row r="74" spans="2:11" ht="24" customHeight="1" thickBot="1">
      <c r="B74" s="39" t="s">
        <v>195</v>
      </c>
      <c r="C74" s="20" t="s">
        <v>119</v>
      </c>
      <c r="D74" s="20" t="s">
        <v>3</v>
      </c>
      <c r="E74" s="21" t="s">
        <v>120</v>
      </c>
      <c r="F74" s="20" t="s">
        <v>88</v>
      </c>
      <c r="G74" s="22">
        <v>2</v>
      </c>
      <c r="H74" s="131">
        <v>83.04</v>
      </c>
      <c r="I74" s="131">
        <v>98.81</v>
      </c>
      <c r="J74" s="131">
        <v>197.62</v>
      </c>
      <c r="K74" s="113">
        <v>0.0013747099558161736</v>
      </c>
    </row>
    <row r="75" spans="2:11" ht="48" customHeight="1" thickBot="1">
      <c r="B75" s="39" t="s">
        <v>196</v>
      </c>
      <c r="C75" s="23" t="s">
        <v>121</v>
      </c>
      <c r="D75" s="23" t="s">
        <v>55</v>
      </c>
      <c r="E75" s="24" t="s">
        <v>122</v>
      </c>
      <c r="F75" s="23" t="s">
        <v>88</v>
      </c>
      <c r="G75" s="25">
        <v>1</v>
      </c>
      <c r="H75" s="132">
        <v>623.78</v>
      </c>
      <c r="I75" s="132">
        <v>742.29</v>
      </c>
      <c r="J75" s="132">
        <v>742.29</v>
      </c>
      <c r="K75" s="114">
        <v>0.005163614275391091</v>
      </c>
    </row>
    <row r="76" spans="2:11" ht="24" customHeight="1" thickBot="1">
      <c r="B76" s="43" t="s">
        <v>197</v>
      </c>
      <c r="C76" s="15"/>
      <c r="D76" s="9"/>
      <c r="E76" s="10" t="s">
        <v>123</v>
      </c>
      <c r="F76" s="10"/>
      <c r="G76" s="11"/>
      <c r="H76" s="12"/>
      <c r="I76" s="16"/>
      <c r="J76" s="119">
        <v>2959.4</v>
      </c>
      <c r="K76" s="115">
        <v>0.02058656331971655</v>
      </c>
    </row>
    <row r="77" spans="2:11" ht="24" customHeight="1">
      <c r="B77" s="44" t="s">
        <v>198</v>
      </c>
      <c r="C77" s="17" t="s">
        <v>124</v>
      </c>
      <c r="D77" s="17" t="s">
        <v>16</v>
      </c>
      <c r="E77" s="18" t="s">
        <v>125</v>
      </c>
      <c r="F77" s="17" t="s">
        <v>5</v>
      </c>
      <c r="G77" s="19">
        <v>255.27</v>
      </c>
      <c r="H77" s="130">
        <v>2.22</v>
      </c>
      <c r="I77" s="130">
        <v>2.64</v>
      </c>
      <c r="J77" s="130">
        <v>673.91</v>
      </c>
      <c r="K77" s="110">
        <v>0.004687940422649922</v>
      </c>
    </row>
    <row r="78" spans="2:11" ht="24" customHeight="1" thickBot="1">
      <c r="B78" s="45" t="s">
        <v>199</v>
      </c>
      <c r="C78" s="23" t="s">
        <v>139</v>
      </c>
      <c r="D78" s="23" t="s">
        <v>9</v>
      </c>
      <c r="E78" s="24" t="s">
        <v>126</v>
      </c>
      <c r="F78" s="23" t="s">
        <v>88</v>
      </c>
      <c r="G78" s="25">
        <v>1</v>
      </c>
      <c r="H78" s="132">
        <v>1920.58</v>
      </c>
      <c r="I78" s="134">
        <v>2285.49</v>
      </c>
      <c r="J78" s="134">
        <v>2285.49</v>
      </c>
      <c r="K78" s="111">
        <v>0.015898622897066627</v>
      </c>
    </row>
    <row r="79" spans="2:11" ht="24" customHeight="1" thickBot="1">
      <c r="B79" s="339" t="s">
        <v>200</v>
      </c>
      <c r="C79" s="340"/>
      <c r="D79" s="340"/>
      <c r="E79" s="340"/>
      <c r="F79" s="340"/>
      <c r="G79" s="340"/>
      <c r="H79" s="341"/>
      <c r="I79" s="332">
        <v>141392.47</v>
      </c>
      <c r="J79" s="333"/>
      <c r="K79" s="334"/>
    </row>
    <row r="80" spans="2:11" ht="24" customHeight="1" thickBot="1">
      <c r="B80" s="60">
        <v>2</v>
      </c>
      <c r="C80" s="335" t="s">
        <v>244</v>
      </c>
      <c r="D80" s="336"/>
      <c r="E80" s="336"/>
      <c r="F80" s="336"/>
      <c r="G80" s="336"/>
      <c r="H80" s="336"/>
      <c r="I80" s="336"/>
      <c r="J80" s="337"/>
      <c r="K80" s="338"/>
    </row>
    <row r="81" spans="2:11" ht="24.75" customHeight="1" thickBot="1">
      <c r="B81" s="71" t="s">
        <v>245</v>
      </c>
      <c r="C81" s="71"/>
      <c r="D81" s="73"/>
      <c r="E81" s="367" t="s">
        <v>1</v>
      </c>
      <c r="F81" s="367"/>
      <c r="G81" s="367"/>
      <c r="H81" s="367"/>
      <c r="I81" s="368"/>
      <c r="J81" s="126">
        <v>33902.53</v>
      </c>
      <c r="K81" s="109">
        <v>0.24342185377397776</v>
      </c>
    </row>
    <row r="82" spans="2:11" ht="24.75" customHeight="1">
      <c r="B82" s="46" t="s">
        <v>246</v>
      </c>
      <c r="C82" s="47" t="s">
        <v>2</v>
      </c>
      <c r="D82" s="47" t="s">
        <v>3</v>
      </c>
      <c r="E82" s="48" t="s">
        <v>4</v>
      </c>
      <c r="F82" s="47" t="s">
        <v>5</v>
      </c>
      <c r="G82" s="47">
        <v>6</v>
      </c>
      <c r="H82" s="135">
        <v>176.25</v>
      </c>
      <c r="I82" s="135">
        <v>209.73</v>
      </c>
      <c r="J82" s="135">
        <v>1258.38</v>
      </c>
      <c r="K82" s="104">
        <v>0.00903523106836269</v>
      </c>
    </row>
    <row r="83" spans="2:11" ht="24.75" customHeight="1">
      <c r="B83" s="46" t="s">
        <v>247</v>
      </c>
      <c r="C83" s="49" t="s">
        <v>6</v>
      </c>
      <c r="D83" s="49" t="s">
        <v>3</v>
      </c>
      <c r="E83" s="50" t="s">
        <v>7</v>
      </c>
      <c r="F83" s="49" t="s">
        <v>5</v>
      </c>
      <c r="G83" s="49">
        <v>6</v>
      </c>
      <c r="H83" s="136">
        <v>562.39</v>
      </c>
      <c r="I83" s="136">
        <v>669.24</v>
      </c>
      <c r="J83" s="136">
        <v>4015.44</v>
      </c>
      <c r="K83" s="106">
        <v>0.02883105917222642</v>
      </c>
    </row>
    <row r="84" spans="2:11" ht="24.75" customHeight="1">
      <c r="B84" s="46" t="s">
        <v>248</v>
      </c>
      <c r="C84" s="49" t="s">
        <v>201</v>
      </c>
      <c r="D84" s="49" t="s">
        <v>9</v>
      </c>
      <c r="E84" s="50" t="s">
        <v>10</v>
      </c>
      <c r="F84" s="49" t="s">
        <v>11</v>
      </c>
      <c r="G84" s="49">
        <v>103.78</v>
      </c>
      <c r="H84" s="136">
        <v>132.19</v>
      </c>
      <c r="I84" s="136">
        <v>157.3</v>
      </c>
      <c r="J84" s="136">
        <v>16324.59</v>
      </c>
      <c r="K84" s="106">
        <v>0.11721136917805662</v>
      </c>
    </row>
    <row r="85" spans="2:11" ht="24.75" customHeight="1">
      <c r="B85" s="46" t="s">
        <v>249</v>
      </c>
      <c r="C85" s="49" t="s">
        <v>202</v>
      </c>
      <c r="D85" s="49" t="s">
        <v>9</v>
      </c>
      <c r="E85" s="50" t="s">
        <v>13</v>
      </c>
      <c r="F85" s="49" t="s">
        <v>18</v>
      </c>
      <c r="G85" s="49">
        <v>1</v>
      </c>
      <c r="H85" s="136">
        <v>7339.6</v>
      </c>
      <c r="I85" s="136">
        <v>8734.12</v>
      </c>
      <c r="J85" s="136">
        <v>8734.12</v>
      </c>
      <c r="K85" s="106">
        <v>0.0627114165663853</v>
      </c>
    </row>
    <row r="86" spans="2:11" ht="24.75" customHeight="1" thickBot="1">
      <c r="B86" s="54" t="s">
        <v>250</v>
      </c>
      <c r="C86" s="52" t="s">
        <v>203</v>
      </c>
      <c r="D86" s="52" t="s">
        <v>16</v>
      </c>
      <c r="E86" s="53" t="s">
        <v>204</v>
      </c>
      <c r="F86" s="52" t="s">
        <v>18</v>
      </c>
      <c r="G86" s="52">
        <v>3</v>
      </c>
      <c r="H86" s="137">
        <v>1000</v>
      </c>
      <c r="I86" s="137">
        <v>1190</v>
      </c>
      <c r="J86" s="137">
        <v>3570</v>
      </c>
      <c r="K86" s="107">
        <v>0.025632777788946744</v>
      </c>
    </row>
    <row r="87" spans="2:11" ht="24" customHeight="1" thickBot="1">
      <c r="B87" s="76" t="s">
        <v>251</v>
      </c>
      <c r="C87" s="71"/>
      <c r="D87" s="73"/>
      <c r="E87" s="74" t="s">
        <v>205</v>
      </c>
      <c r="F87" s="74"/>
      <c r="G87" s="73"/>
      <c r="H87" s="74"/>
      <c r="I87" s="75"/>
      <c r="J87" s="127">
        <v>5234.92</v>
      </c>
      <c r="K87" s="101">
        <v>0.037586986303337</v>
      </c>
    </row>
    <row r="88" spans="2:11" ht="24.75" customHeight="1">
      <c r="B88" s="46" t="s">
        <v>252</v>
      </c>
      <c r="C88" s="47" t="s">
        <v>23</v>
      </c>
      <c r="D88" s="47" t="s">
        <v>3</v>
      </c>
      <c r="E88" s="48" t="s">
        <v>24</v>
      </c>
      <c r="F88" s="47" t="s">
        <v>5</v>
      </c>
      <c r="G88" s="47">
        <v>345.33</v>
      </c>
      <c r="H88" s="135">
        <v>8.31</v>
      </c>
      <c r="I88" s="135">
        <v>9.88</v>
      </c>
      <c r="J88" s="135">
        <v>3411.86</v>
      </c>
      <c r="K88" s="104">
        <v>0.02449732471344421</v>
      </c>
    </row>
    <row r="89" spans="2:11" ht="25.5">
      <c r="B89" s="46" t="s">
        <v>253</v>
      </c>
      <c r="C89" s="49" t="s">
        <v>206</v>
      </c>
      <c r="D89" s="49" t="s">
        <v>55</v>
      </c>
      <c r="E89" s="50" t="s">
        <v>207</v>
      </c>
      <c r="F89" s="49" t="s">
        <v>88</v>
      </c>
      <c r="G89" s="49">
        <v>3</v>
      </c>
      <c r="H89" s="136">
        <v>104.54</v>
      </c>
      <c r="I89" s="136">
        <v>124.4</v>
      </c>
      <c r="J89" s="136">
        <v>373.2</v>
      </c>
      <c r="K89" s="106">
        <v>0.002679594585668046</v>
      </c>
    </row>
    <row r="90" spans="2:11" ht="24.75" customHeight="1">
      <c r="B90" s="46" t="s">
        <v>254</v>
      </c>
      <c r="C90" s="49" t="s">
        <v>208</v>
      </c>
      <c r="D90" s="49" t="s">
        <v>55</v>
      </c>
      <c r="E90" s="50" t="s">
        <v>209</v>
      </c>
      <c r="F90" s="49" t="s">
        <v>88</v>
      </c>
      <c r="G90" s="49">
        <v>3</v>
      </c>
      <c r="H90" s="136">
        <v>164.17</v>
      </c>
      <c r="I90" s="136">
        <v>195.36</v>
      </c>
      <c r="J90" s="136">
        <v>586.08</v>
      </c>
      <c r="K90" s="106">
        <v>0.004208083587267761</v>
      </c>
    </row>
    <row r="91" spans="2:11" ht="24.75" customHeight="1">
      <c r="B91" s="46" t="s">
        <v>255</v>
      </c>
      <c r="C91" s="49" t="s">
        <v>210</v>
      </c>
      <c r="D91" s="49" t="s">
        <v>3</v>
      </c>
      <c r="E91" s="50" t="s">
        <v>211</v>
      </c>
      <c r="F91" s="49" t="s">
        <v>29</v>
      </c>
      <c r="G91" s="49">
        <v>0.41</v>
      </c>
      <c r="H91" s="136">
        <v>57.59</v>
      </c>
      <c r="I91" s="136">
        <v>68.53</v>
      </c>
      <c r="J91" s="136">
        <v>28.09</v>
      </c>
      <c r="K91" s="106">
        <v>0.000201687598905186</v>
      </c>
    </row>
    <row r="92" spans="2:11" ht="24.75" customHeight="1" thickBot="1">
      <c r="B92" s="54" t="s">
        <v>256</v>
      </c>
      <c r="C92" s="52" t="s">
        <v>25</v>
      </c>
      <c r="D92" s="52" t="s">
        <v>3</v>
      </c>
      <c r="E92" s="53" t="s">
        <v>26</v>
      </c>
      <c r="F92" s="52" t="s">
        <v>5</v>
      </c>
      <c r="G92" s="52">
        <v>345.33</v>
      </c>
      <c r="H92" s="137">
        <v>2.04</v>
      </c>
      <c r="I92" s="137">
        <v>2.42</v>
      </c>
      <c r="J92" s="137">
        <v>835.69</v>
      </c>
      <c r="K92" s="107">
        <v>0.006000295818051794</v>
      </c>
    </row>
    <row r="93" spans="2:11" ht="24.75" customHeight="1" thickBot="1">
      <c r="B93" s="76" t="s">
        <v>257</v>
      </c>
      <c r="C93" s="71"/>
      <c r="D93" s="73"/>
      <c r="E93" s="74" t="s">
        <v>33</v>
      </c>
      <c r="F93" s="74"/>
      <c r="G93" s="73"/>
      <c r="H93" s="74"/>
      <c r="I93" s="75"/>
      <c r="J93" s="127">
        <v>3865.16</v>
      </c>
      <c r="K93" s="101">
        <v>0.027752041288158374</v>
      </c>
    </row>
    <row r="94" spans="2:11" ht="24.75" customHeight="1" thickBot="1">
      <c r="B94" s="54" t="s">
        <v>258</v>
      </c>
      <c r="C94" s="55" t="s">
        <v>34</v>
      </c>
      <c r="D94" s="55" t="s">
        <v>3</v>
      </c>
      <c r="E94" s="56" t="s">
        <v>35</v>
      </c>
      <c r="F94" s="55" t="s">
        <v>29</v>
      </c>
      <c r="G94" s="55">
        <v>30.71</v>
      </c>
      <c r="H94" s="138">
        <v>105.77</v>
      </c>
      <c r="I94" s="138">
        <v>125.86</v>
      </c>
      <c r="J94" s="138">
        <v>3865.16</v>
      </c>
      <c r="K94" s="108">
        <v>0.027752041288158374</v>
      </c>
    </row>
    <row r="95" spans="2:11" ht="24.75" customHeight="1" thickBot="1">
      <c r="B95" s="76" t="s">
        <v>259</v>
      </c>
      <c r="C95" s="71"/>
      <c r="D95" s="73"/>
      <c r="E95" s="74" t="s">
        <v>46</v>
      </c>
      <c r="F95" s="74"/>
      <c r="G95" s="73"/>
      <c r="H95" s="74"/>
      <c r="I95" s="75"/>
      <c r="J95" s="127">
        <v>55142.17</v>
      </c>
      <c r="K95" s="101">
        <v>0.39592352672558134</v>
      </c>
    </row>
    <row r="96" spans="2:11" ht="32.25" customHeight="1">
      <c r="B96" s="46" t="s">
        <v>260</v>
      </c>
      <c r="C96" s="47" t="s">
        <v>212</v>
      </c>
      <c r="D96" s="47" t="s">
        <v>9</v>
      </c>
      <c r="E96" s="48" t="s">
        <v>48</v>
      </c>
      <c r="F96" s="47" t="s">
        <v>5</v>
      </c>
      <c r="G96" s="47">
        <v>74.12</v>
      </c>
      <c r="H96" s="135">
        <v>66.19</v>
      </c>
      <c r="I96" s="135">
        <v>78.76</v>
      </c>
      <c r="J96" s="135">
        <v>5837.69</v>
      </c>
      <c r="K96" s="104">
        <v>0.04191490492178054</v>
      </c>
    </row>
    <row r="97" spans="2:11" ht="32.25" customHeight="1">
      <c r="B97" s="46" t="s">
        <v>261</v>
      </c>
      <c r="C97" s="49" t="s">
        <v>51</v>
      </c>
      <c r="D97" s="49" t="s">
        <v>3</v>
      </c>
      <c r="E97" s="50" t="s">
        <v>213</v>
      </c>
      <c r="F97" s="49" t="s">
        <v>5</v>
      </c>
      <c r="G97" s="49">
        <v>137.65</v>
      </c>
      <c r="H97" s="136">
        <v>130.48</v>
      </c>
      <c r="I97" s="136">
        <v>155.27</v>
      </c>
      <c r="J97" s="136">
        <v>21372.91</v>
      </c>
      <c r="K97" s="106">
        <v>0.1534585581885596</v>
      </c>
    </row>
    <row r="98" spans="2:11" ht="32.25" customHeight="1">
      <c r="B98" s="46" t="s">
        <v>262</v>
      </c>
      <c r="C98" s="49" t="s">
        <v>51</v>
      </c>
      <c r="D98" s="49" t="s">
        <v>3</v>
      </c>
      <c r="E98" s="50" t="s">
        <v>214</v>
      </c>
      <c r="F98" s="49" t="s">
        <v>5</v>
      </c>
      <c r="G98" s="49">
        <v>118.8</v>
      </c>
      <c r="H98" s="136">
        <v>130.48</v>
      </c>
      <c r="I98" s="136">
        <v>155.27</v>
      </c>
      <c r="J98" s="136">
        <v>18446.07</v>
      </c>
      <c r="K98" s="106">
        <v>0.13244370122951174</v>
      </c>
    </row>
    <row r="99" spans="2:11" ht="24.75" customHeight="1">
      <c r="B99" s="46" t="s">
        <v>263</v>
      </c>
      <c r="C99" s="49" t="s">
        <v>57</v>
      </c>
      <c r="D99" s="49" t="s">
        <v>9</v>
      </c>
      <c r="E99" s="50" t="s">
        <v>58</v>
      </c>
      <c r="F99" s="49" t="s">
        <v>5</v>
      </c>
      <c r="G99" s="49">
        <v>10.8</v>
      </c>
      <c r="H99" s="136">
        <v>88.12</v>
      </c>
      <c r="I99" s="136">
        <v>104.86</v>
      </c>
      <c r="J99" s="136">
        <v>1132.48</v>
      </c>
      <c r="K99" s="106">
        <v>0.00813126279843877</v>
      </c>
    </row>
    <row r="100" spans="2:11" ht="24.75" customHeight="1">
      <c r="B100" s="46" t="s">
        <v>264</v>
      </c>
      <c r="C100" s="49" t="s">
        <v>215</v>
      </c>
      <c r="D100" s="49" t="s">
        <v>3</v>
      </c>
      <c r="E100" s="50" t="s">
        <v>216</v>
      </c>
      <c r="F100" s="49" t="s">
        <v>5</v>
      </c>
      <c r="G100" s="49">
        <v>3.08</v>
      </c>
      <c r="H100" s="136">
        <v>119.54</v>
      </c>
      <c r="I100" s="136">
        <v>142.25</v>
      </c>
      <c r="J100" s="136">
        <v>438.13</v>
      </c>
      <c r="K100" s="106">
        <v>0.0031457952192356408</v>
      </c>
    </row>
    <row r="101" spans="2:11" ht="51">
      <c r="B101" s="46" t="s">
        <v>265</v>
      </c>
      <c r="C101" s="49" t="s">
        <v>217</v>
      </c>
      <c r="D101" s="49" t="s">
        <v>55</v>
      </c>
      <c r="E101" s="50" t="s">
        <v>218</v>
      </c>
      <c r="F101" s="49" t="s">
        <v>11</v>
      </c>
      <c r="G101" s="49">
        <v>44.63</v>
      </c>
      <c r="H101" s="136">
        <v>105.79</v>
      </c>
      <c r="I101" s="136">
        <v>125.89</v>
      </c>
      <c r="J101" s="136">
        <v>5618.47</v>
      </c>
      <c r="K101" s="106">
        <v>0.04034089440444359</v>
      </c>
    </row>
    <row r="102" spans="2:11" ht="51">
      <c r="B102" s="46" t="s">
        <v>266</v>
      </c>
      <c r="C102" s="49" t="s">
        <v>219</v>
      </c>
      <c r="D102" s="49" t="s">
        <v>55</v>
      </c>
      <c r="E102" s="50" t="s">
        <v>220</v>
      </c>
      <c r="F102" s="49" t="s">
        <v>11</v>
      </c>
      <c r="G102" s="49">
        <v>5.3</v>
      </c>
      <c r="H102" s="136">
        <v>113.45</v>
      </c>
      <c r="I102" s="136">
        <v>135</v>
      </c>
      <c r="J102" s="136">
        <v>715.5</v>
      </c>
      <c r="K102" s="106">
        <v>0.005137325632490587</v>
      </c>
    </row>
    <row r="103" spans="2:11" ht="24.75" customHeight="1" thickBot="1">
      <c r="B103" s="54" t="s">
        <v>267</v>
      </c>
      <c r="C103" s="52" t="s">
        <v>221</v>
      </c>
      <c r="D103" s="52" t="s">
        <v>3</v>
      </c>
      <c r="E103" s="53" t="s">
        <v>222</v>
      </c>
      <c r="F103" s="52" t="s">
        <v>11</v>
      </c>
      <c r="G103" s="52">
        <v>42.35</v>
      </c>
      <c r="H103" s="137">
        <v>31.37</v>
      </c>
      <c r="I103" s="137">
        <v>37.33</v>
      </c>
      <c r="J103" s="137">
        <v>1580.92</v>
      </c>
      <c r="K103" s="107">
        <v>0.011351084331120921</v>
      </c>
    </row>
    <row r="104" spans="2:11" ht="24.75" customHeight="1" thickBot="1">
      <c r="B104" s="76" t="s">
        <v>268</v>
      </c>
      <c r="C104" s="71"/>
      <c r="D104" s="73"/>
      <c r="E104" s="74" t="s">
        <v>71</v>
      </c>
      <c r="F104" s="74"/>
      <c r="G104" s="73"/>
      <c r="H104" s="74"/>
      <c r="I104" s="75"/>
      <c r="J104" s="127">
        <v>170.71</v>
      </c>
      <c r="K104" s="101">
        <v>0.0012257063014989072</v>
      </c>
    </row>
    <row r="105" spans="2:11" ht="32.25" customHeight="1" thickBot="1">
      <c r="B105" s="54" t="s">
        <v>269</v>
      </c>
      <c r="C105" s="55" t="s">
        <v>74</v>
      </c>
      <c r="D105" s="55" t="s">
        <v>55</v>
      </c>
      <c r="E105" s="56" t="s">
        <v>75</v>
      </c>
      <c r="F105" s="55" t="s">
        <v>11</v>
      </c>
      <c r="G105" s="55">
        <v>92.28</v>
      </c>
      <c r="H105" s="138">
        <v>1.56</v>
      </c>
      <c r="I105" s="138">
        <v>1.85</v>
      </c>
      <c r="J105" s="138">
        <v>170.71</v>
      </c>
      <c r="K105" s="108">
        <v>0.0012257063014989072</v>
      </c>
    </row>
    <row r="106" spans="2:11" ht="24.75" customHeight="1" thickBot="1">
      <c r="B106" s="76" t="s">
        <v>270</v>
      </c>
      <c r="C106" s="71"/>
      <c r="D106" s="73"/>
      <c r="E106" s="74" t="s">
        <v>76</v>
      </c>
      <c r="F106" s="74"/>
      <c r="G106" s="73"/>
      <c r="H106" s="74"/>
      <c r="I106" s="75"/>
      <c r="J106" s="127">
        <v>31898.6</v>
      </c>
      <c r="K106" s="101">
        <v>0.2290335365766097</v>
      </c>
    </row>
    <row r="107" spans="2:11" ht="24.75" customHeight="1" thickBot="1">
      <c r="B107" s="80" t="s">
        <v>362</v>
      </c>
      <c r="C107" s="81"/>
      <c r="D107" s="82"/>
      <c r="E107" s="79" t="s">
        <v>77</v>
      </c>
      <c r="F107" s="79"/>
      <c r="G107" s="82"/>
      <c r="H107" s="79"/>
      <c r="I107" s="83"/>
      <c r="J107" s="128">
        <v>13877.45</v>
      </c>
      <c r="K107" s="96">
        <v>0.0996407821084647</v>
      </c>
    </row>
    <row r="108" spans="2:11" ht="24.75" customHeight="1">
      <c r="B108" s="46" t="s">
        <v>363</v>
      </c>
      <c r="C108" s="47" t="s">
        <v>80</v>
      </c>
      <c r="D108" s="47" t="s">
        <v>3</v>
      </c>
      <c r="E108" s="48" t="s">
        <v>81</v>
      </c>
      <c r="F108" s="47" t="s">
        <v>29</v>
      </c>
      <c r="G108" s="47">
        <v>0.78</v>
      </c>
      <c r="H108" s="135">
        <v>2975.19</v>
      </c>
      <c r="I108" s="135">
        <v>3540.47</v>
      </c>
      <c r="J108" s="135">
        <v>2761.56</v>
      </c>
      <c r="K108" s="104">
        <v>0.019828138327967443</v>
      </c>
    </row>
    <row r="109" spans="2:11" ht="29.25" customHeight="1">
      <c r="B109" s="46" t="s">
        <v>364</v>
      </c>
      <c r="C109" s="49" t="s">
        <v>223</v>
      </c>
      <c r="D109" s="49" t="s">
        <v>3</v>
      </c>
      <c r="E109" s="50" t="s">
        <v>224</v>
      </c>
      <c r="F109" s="49" t="s">
        <v>29</v>
      </c>
      <c r="G109" s="49">
        <v>0.28</v>
      </c>
      <c r="H109" s="136">
        <v>3250.68</v>
      </c>
      <c r="I109" s="136">
        <v>3868.3</v>
      </c>
      <c r="J109" s="136">
        <v>1083.12</v>
      </c>
      <c r="K109" s="106">
        <v>0.0077768555402700276</v>
      </c>
    </row>
    <row r="110" spans="2:11" ht="41.25" customHeight="1">
      <c r="B110" s="46" t="s">
        <v>365</v>
      </c>
      <c r="C110" s="49" t="s">
        <v>82</v>
      </c>
      <c r="D110" s="49" t="s">
        <v>55</v>
      </c>
      <c r="E110" s="50" t="s">
        <v>83</v>
      </c>
      <c r="F110" s="49" t="s">
        <v>29</v>
      </c>
      <c r="G110" s="49">
        <v>1.62</v>
      </c>
      <c r="H110" s="136">
        <v>848.98</v>
      </c>
      <c r="I110" s="136">
        <v>1010.28</v>
      </c>
      <c r="J110" s="136">
        <v>1636.65</v>
      </c>
      <c r="K110" s="106">
        <v>0.011751228506520921</v>
      </c>
    </row>
    <row r="111" spans="2:11" ht="24" customHeight="1">
      <c r="B111" s="46" t="s">
        <v>366</v>
      </c>
      <c r="C111" s="49" t="s">
        <v>225</v>
      </c>
      <c r="D111" s="49" t="s">
        <v>3</v>
      </c>
      <c r="E111" s="50" t="s">
        <v>226</v>
      </c>
      <c r="F111" s="49" t="s">
        <v>5</v>
      </c>
      <c r="G111" s="49">
        <v>2.8</v>
      </c>
      <c r="H111" s="136">
        <v>35.42</v>
      </c>
      <c r="I111" s="136">
        <v>42.14</v>
      </c>
      <c r="J111" s="136">
        <v>117.99</v>
      </c>
      <c r="K111" s="106">
        <v>0.0008471740759993912</v>
      </c>
    </row>
    <row r="112" spans="2:11" ht="24.75" customHeight="1">
      <c r="B112" s="46" t="s">
        <v>367</v>
      </c>
      <c r="C112" s="49" t="s">
        <v>86</v>
      </c>
      <c r="D112" s="49" t="s">
        <v>3</v>
      </c>
      <c r="E112" s="50" t="s">
        <v>87</v>
      </c>
      <c r="F112" s="49" t="s">
        <v>88</v>
      </c>
      <c r="G112" s="49">
        <v>1</v>
      </c>
      <c r="H112" s="136">
        <v>47.61</v>
      </c>
      <c r="I112" s="136">
        <v>56.65</v>
      </c>
      <c r="J112" s="136">
        <v>56.65</v>
      </c>
      <c r="K112" s="106">
        <v>0.00040674982121675994</v>
      </c>
    </row>
    <row r="113" spans="2:11" ht="53.25" customHeight="1">
      <c r="B113" s="46" t="s">
        <v>368</v>
      </c>
      <c r="C113" s="49" t="s">
        <v>93</v>
      </c>
      <c r="D113" s="49" t="s">
        <v>55</v>
      </c>
      <c r="E113" s="50" t="s">
        <v>94</v>
      </c>
      <c r="F113" s="49" t="s">
        <v>5</v>
      </c>
      <c r="G113" s="49">
        <v>5.64</v>
      </c>
      <c r="H113" s="136">
        <v>186.67</v>
      </c>
      <c r="I113" s="136">
        <v>222.13</v>
      </c>
      <c r="J113" s="136">
        <v>1252.81</v>
      </c>
      <c r="K113" s="106">
        <v>0.008995238190972093</v>
      </c>
    </row>
    <row r="114" spans="2:11" ht="24.75" customHeight="1">
      <c r="B114" s="46" t="s">
        <v>369</v>
      </c>
      <c r="C114" s="49" t="s">
        <v>40</v>
      </c>
      <c r="D114" s="49" t="s">
        <v>3</v>
      </c>
      <c r="E114" s="50" t="s">
        <v>41</v>
      </c>
      <c r="F114" s="49" t="s">
        <v>5</v>
      </c>
      <c r="G114" s="49">
        <v>8.4</v>
      </c>
      <c r="H114" s="136">
        <v>10.87</v>
      </c>
      <c r="I114" s="136">
        <v>12.93</v>
      </c>
      <c r="J114" s="136">
        <v>108.61</v>
      </c>
      <c r="K114" s="106">
        <v>0.0007798252088676487</v>
      </c>
    </row>
    <row r="115" spans="2:11" ht="24.75" customHeight="1">
      <c r="B115" s="46" t="s">
        <v>370</v>
      </c>
      <c r="C115" s="49" t="s">
        <v>42</v>
      </c>
      <c r="D115" s="49" t="s">
        <v>3</v>
      </c>
      <c r="E115" s="50" t="s">
        <v>43</v>
      </c>
      <c r="F115" s="49" t="s">
        <v>5</v>
      </c>
      <c r="G115" s="49">
        <v>8.4</v>
      </c>
      <c r="H115" s="136">
        <v>44.44</v>
      </c>
      <c r="I115" s="136">
        <v>52.88</v>
      </c>
      <c r="J115" s="136">
        <v>444.19</v>
      </c>
      <c r="K115" s="106">
        <v>0.0031893063210286427</v>
      </c>
    </row>
    <row r="116" spans="2:11" ht="36" customHeight="1">
      <c r="B116" s="46" t="s">
        <v>371</v>
      </c>
      <c r="C116" s="49">
        <v>13166</v>
      </c>
      <c r="D116" s="49" t="s">
        <v>16</v>
      </c>
      <c r="E116" s="21" t="s">
        <v>633</v>
      </c>
      <c r="F116" s="49" t="s">
        <v>5</v>
      </c>
      <c r="G116" s="49">
        <v>7</v>
      </c>
      <c r="H116" s="136">
        <v>139.99</v>
      </c>
      <c r="I116" s="136">
        <v>166.58</v>
      </c>
      <c r="J116" s="136">
        <v>973.77</v>
      </c>
      <c r="K116" s="106">
        <v>0.010046828284800984</v>
      </c>
    </row>
    <row r="117" spans="2:11" ht="25.5" customHeight="1">
      <c r="B117" s="46" t="s">
        <v>372</v>
      </c>
      <c r="C117" s="49" t="s">
        <v>227</v>
      </c>
      <c r="D117" s="49" t="s">
        <v>9</v>
      </c>
      <c r="E117" s="50" t="s">
        <v>85</v>
      </c>
      <c r="F117" s="49" t="s">
        <v>11</v>
      </c>
      <c r="G117" s="49">
        <v>10</v>
      </c>
      <c r="H117" s="136">
        <v>42.67</v>
      </c>
      <c r="I117" s="136">
        <v>50.77</v>
      </c>
      <c r="J117" s="136">
        <v>507.7</v>
      </c>
      <c r="K117" s="106">
        <v>0.0030984786910482013</v>
      </c>
    </row>
    <row r="118" spans="2:11" ht="24.75" customHeight="1">
      <c r="B118" s="46" t="s">
        <v>373</v>
      </c>
      <c r="C118" s="49" t="s">
        <v>91</v>
      </c>
      <c r="D118" s="49" t="s">
        <v>31</v>
      </c>
      <c r="E118" s="50" t="s">
        <v>92</v>
      </c>
      <c r="F118" s="49" t="s">
        <v>88</v>
      </c>
      <c r="G118" s="49">
        <v>4</v>
      </c>
      <c r="H118" s="136">
        <v>331.62</v>
      </c>
      <c r="I118" s="136">
        <v>394.62</v>
      </c>
      <c r="J118" s="136">
        <v>1578.48</v>
      </c>
      <c r="K118" s="106">
        <v>0.019833738766812086</v>
      </c>
    </row>
    <row r="119" spans="2:11" ht="51.75" thickBot="1">
      <c r="B119" s="46" t="s">
        <v>374</v>
      </c>
      <c r="C119" s="52" t="s">
        <v>89</v>
      </c>
      <c r="D119" s="52" t="s">
        <v>55</v>
      </c>
      <c r="E119" s="53" t="s">
        <v>90</v>
      </c>
      <c r="F119" s="52" t="s">
        <v>5</v>
      </c>
      <c r="G119" s="52">
        <v>3</v>
      </c>
      <c r="H119" s="137">
        <v>20.58</v>
      </c>
      <c r="I119" s="137">
        <v>24.49</v>
      </c>
      <c r="J119" s="137">
        <v>73.47</v>
      </c>
      <c r="K119" s="107">
        <v>0.0005275182588666435</v>
      </c>
    </row>
    <row r="120" spans="2:11" ht="24.75" customHeight="1" thickBot="1">
      <c r="B120" s="80" t="s">
        <v>375</v>
      </c>
      <c r="C120" s="81"/>
      <c r="D120" s="82"/>
      <c r="E120" s="79" t="s">
        <v>98</v>
      </c>
      <c r="F120" s="79"/>
      <c r="G120" s="82"/>
      <c r="H120" s="79"/>
      <c r="I120" s="83"/>
      <c r="J120" s="128">
        <v>12512.18</v>
      </c>
      <c r="K120" s="96">
        <v>0.08983807551689178</v>
      </c>
    </row>
    <row r="121" spans="2:11" ht="24.75" customHeight="1">
      <c r="B121" s="46" t="s">
        <v>376</v>
      </c>
      <c r="C121" s="47" t="s">
        <v>99</v>
      </c>
      <c r="D121" s="47" t="s">
        <v>3</v>
      </c>
      <c r="E121" s="48" t="s">
        <v>100</v>
      </c>
      <c r="F121" s="47" t="s">
        <v>88</v>
      </c>
      <c r="G121" s="47">
        <v>2</v>
      </c>
      <c r="H121" s="135">
        <v>757.26</v>
      </c>
      <c r="I121" s="135">
        <v>901.13</v>
      </c>
      <c r="J121" s="135">
        <v>1802.26</v>
      </c>
      <c r="K121" s="104">
        <v>0.012940316554035618</v>
      </c>
    </row>
    <row r="122" spans="2:11" ht="51.75" customHeight="1" thickBot="1">
      <c r="B122" s="54" t="s">
        <v>377</v>
      </c>
      <c r="C122" s="52" t="s">
        <v>228</v>
      </c>
      <c r="D122" s="52" t="s">
        <v>9</v>
      </c>
      <c r="E122" s="53" t="s">
        <v>110</v>
      </c>
      <c r="F122" s="52" t="s">
        <v>88</v>
      </c>
      <c r="G122" s="52">
        <v>2</v>
      </c>
      <c r="H122" s="137">
        <v>4499.97</v>
      </c>
      <c r="I122" s="137">
        <v>5354.96</v>
      </c>
      <c r="J122" s="137">
        <v>10709.92</v>
      </c>
      <c r="K122" s="107">
        <v>0.07689775896285617</v>
      </c>
    </row>
    <row r="123" spans="2:11" ht="24.75" customHeight="1" thickBot="1">
      <c r="B123" s="76" t="s">
        <v>378</v>
      </c>
      <c r="C123" s="81"/>
      <c r="D123" s="73"/>
      <c r="E123" s="74" t="s">
        <v>101</v>
      </c>
      <c r="F123" s="74"/>
      <c r="G123" s="73"/>
      <c r="H123" s="74"/>
      <c r="I123" s="75"/>
      <c r="J123" s="127">
        <v>5508.97</v>
      </c>
      <c r="K123" s="101">
        <v>0.039554678951253204</v>
      </c>
    </row>
    <row r="124" spans="2:11" ht="24.75" customHeight="1">
      <c r="B124" s="46" t="s">
        <v>379</v>
      </c>
      <c r="C124" s="47" t="s">
        <v>44</v>
      </c>
      <c r="D124" s="47" t="s">
        <v>3</v>
      </c>
      <c r="E124" s="48" t="s">
        <v>45</v>
      </c>
      <c r="F124" s="47" t="s">
        <v>5</v>
      </c>
      <c r="G124" s="47">
        <v>5.04</v>
      </c>
      <c r="H124" s="135">
        <v>68.22</v>
      </c>
      <c r="I124" s="135">
        <v>81.18</v>
      </c>
      <c r="J124" s="135">
        <v>409.14</v>
      </c>
      <c r="K124" s="104">
        <v>0.002937645575509712</v>
      </c>
    </row>
    <row r="125" spans="2:11" ht="36" customHeight="1">
      <c r="B125" s="46" t="s">
        <v>380</v>
      </c>
      <c r="C125" s="49" t="s">
        <v>96</v>
      </c>
      <c r="D125" s="49" t="s">
        <v>3</v>
      </c>
      <c r="E125" s="50" t="s">
        <v>97</v>
      </c>
      <c r="F125" s="49" t="s">
        <v>29</v>
      </c>
      <c r="G125" s="49">
        <v>0.33</v>
      </c>
      <c r="H125" s="136">
        <v>3296.33</v>
      </c>
      <c r="I125" s="136">
        <v>3922.63</v>
      </c>
      <c r="J125" s="136">
        <v>1294.46</v>
      </c>
      <c r="K125" s="106">
        <v>0.009294287265176471</v>
      </c>
    </row>
    <row r="126" spans="2:11" ht="24.75" customHeight="1">
      <c r="B126" s="46" t="s">
        <v>381</v>
      </c>
      <c r="C126" s="49" t="s">
        <v>40</v>
      </c>
      <c r="D126" s="49" t="s">
        <v>3</v>
      </c>
      <c r="E126" s="50" t="s">
        <v>41</v>
      </c>
      <c r="F126" s="49" t="s">
        <v>5</v>
      </c>
      <c r="G126" s="49">
        <v>11.13</v>
      </c>
      <c r="H126" s="136">
        <v>10.87</v>
      </c>
      <c r="I126" s="136">
        <v>12.93</v>
      </c>
      <c r="J126" s="136">
        <v>143.91</v>
      </c>
      <c r="K126" s="106">
        <v>0.001033280966836786</v>
      </c>
    </row>
    <row r="127" spans="2:11" ht="24.75" customHeight="1">
      <c r="B127" s="46" t="s">
        <v>382</v>
      </c>
      <c r="C127" s="49" t="s">
        <v>42</v>
      </c>
      <c r="D127" s="49" t="s">
        <v>3</v>
      </c>
      <c r="E127" s="50" t="s">
        <v>43</v>
      </c>
      <c r="F127" s="49" t="s">
        <v>5</v>
      </c>
      <c r="G127" s="49">
        <v>11.13</v>
      </c>
      <c r="H127" s="136">
        <v>44.44</v>
      </c>
      <c r="I127" s="136">
        <v>52.88</v>
      </c>
      <c r="J127" s="136">
        <v>588.55</v>
      </c>
      <c r="K127" s="106">
        <v>0.0042258183102758</v>
      </c>
    </row>
    <row r="128" spans="2:11" ht="36" customHeight="1">
      <c r="B128" s="46" t="s">
        <v>383</v>
      </c>
      <c r="C128" s="49" t="s">
        <v>223</v>
      </c>
      <c r="D128" s="49" t="s">
        <v>3</v>
      </c>
      <c r="E128" s="50" t="s">
        <v>224</v>
      </c>
      <c r="F128" s="49" t="s">
        <v>29</v>
      </c>
      <c r="G128" s="49">
        <v>0.67</v>
      </c>
      <c r="H128" s="136">
        <v>3250.68</v>
      </c>
      <c r="I128" s="136">
        <v>3868.3</v>
      </c>
      <c r="J128" s="136">
        <v>2591.76</v>
      </c>
      <c r="K128" s="106">
        <v>0.018608965871787286</v>
      </c>
    </row>
    <row r="129" spans="2:11" ht="36" customHeight="1" thickBot="1">
      <c r="B129" s="54" t="s">
        <v>384</v>
      </c>
      <c r="C129" s="52" t="s">
        <v>229</v>
      </c>
      <c r="D129" s="52" t="s">
        <v>55</v>
      </c>
      <c r="E129" s="53" t="s">
        <v>230</v>
      </c>
      <c r="F129" s="52" t="s">
        <v>5</v>
      </c>
      <c r="G129" s="52">
        <v>8.4</v>
      </c>
      <c r="H129" s="137">
        <v>48.14</v>
      </c>
      <c r="I129" s="137">
        <v>57.28</v>
      </c>
      <c r="J129" s="137">
        <v>481.15</v>
      </c>
      <c r="K129" s="107">
        <v>0.0034546809616671503</v>
      </c>
    </row>
    <row r="130" spans="2:11" ht="24.75" customHeight="1" thickBot="1">
      <c r="B130" s="76" t="s">
        <v>385</v>
      </c>
      <c r="C130" s="71"/>
      <c r="D130" s="73"/>
      <c r="E130" s="74" t="s">
        <v>231</v>
      </c>
      <c r="F130" s="74"/>
      <c r="G130" s="73"/>
      <c r="H130" s="74"/>
      <c r="I130" s="75"/>
      <c r="J130" s="127">
        <v>4846.12</v>
      </c>
      <c r="K130" s="101">
        <v>0.034795382940776075</v>
      </c>
    </row>
    <row r="131" spans="2:11" ht="24.75" customHeight="1">
      <c r="B131" s="46" t="s">
        <v>386</v>
      </c>
      <c r="C131" s="47" t="s">
        <v>111</v>
      </c>
      <c r="D131" s="47" t="s">
        <v>3</v>
      </c>
      <c r="E131" s="48" t="s">
        <v>112</v>
      </c>
      <c r="F131" s="47" t="s">
        <v>11</v>
      </c>
      <c r="G131" s="47">
        <v>52.58</v>
      </c>
      <c r="H131" s="135">
        <v>11.93</v>
      </c>
      <c r="I131" s="135">
        <v>14.19</v>
      </c>
      <c r="J131" s="135">
        <v>746.11</v>
      </c>
      <c r="K131" s="104">
        <v>0.005357106956893853</v>
      </c>
    </row>
    <row r="132" spans="2:11" ht="50.25" customHeight="1">
      <c r="B132" s="46" t="s">
        <v>387</v>
      </c>
      <c r="C132" s="49" t="s">
        <v>232</v>
      </c>
      <c r="D132" s="49" t="s">
        <v>55</v>
      </c>
      <c r="E132" s="50" t="s">
        <v>233</v>
      </c>
      <c r="F132" s="49" t="s">
        <v>88</v>
      </c>
      <c r="G132" s="49">
        <v>1</v>
      </c>
      <c r="H132" s="136">
        <v>427.71</v>
      </c>
      <c r="I132" s="136">
        <v>508.97</v>
      </c>
      <c r="J132" s="136">
        <v>508.97</v>
      </c>
      <c r="K132" s="106">
        <v>0.003654429947126113</v>
      </c>
    </row>
    <row r="133" spans="2:11" ht="50.25" customHeight="1">
      <c r="B133" s="46" t="s">
        <v>388</v>
      </c>
      <c r="C133" s="49" t="s">
        <v>113</v>
      </c>
      <c r="D133" s="49" t="s">
        <v>55</v>
      </c>
      <c r="E133" s="50" t="s">
        <v>114</v>
      </c>
      <c r="F133" s="49" t="s">
        <v>88</v>
      </c>
      <c r="G133" s="49">
        <v>2</v>
      </c>
      <c r="H133" s="136">
        <v>192.86</v>
      </c>
      <c r="I133" s="136">
        <v>229.5</v>
      </c>
      <c r="J133" s="136">
        <v>459</v>
      </c>
      <c r="K133" s="106">
        <v>0.003295642858578867</v>
      </c>
    </row>
    <row r="134" spans="2:11" ht="24.75" customHeight="1">
      <c r="B134" s="46" t="s">
        <v>389</v>
      </c>
      <c r="C134" s="49" t="s">
        <v>119</v>
      </c>
      <c r="D134" s="49" t="s">
        <v>3</v>
      </c>
      <c r="E134" s="50" t="s">
        <v>120</v>
      </c>
      <c r="F134" s="49" t="s">
        <v>88</v>
      </c>
      <c r="G134" s="49">
        <v>2</v>
      </c>
      <c r="H134" s="136">
        <v>83.04</v>
      </c>
      <c r="I134" s="136">
        <v>98.81</v>
      </c>
      <c r="J134" s="136">
        <v>197.62</v>
      </c>
      <c r="K134" s="106">
        <v>0.0014189214416391192</v>
      </c>
    </row>
    <row r="135" spans="2:11" ht="24.75" customHeight="1">
      <c r="B135" s="46" t="s">
        <v>390</v>
      </c>
      <c r="C135" s="49" t="s">
        <v>234</v>
      </c>
      <c r="D135" s="49" t="s">
        <v>3</v>
      </c>
      <c r="E135" s="50" t="s">
        <v>235</v>
      </c>
      <c r="F135" s="49" t="s">
        <v>88</v>
      </c>
      <c r="G135" s="49">
        <v>1</v>
      </c>
      <c r="H135" s="136">
        <v>341.8</v>
      </c>
      <c r="I135" s="136">
        <v>406.74</v>
      </c>
      <c r="J135" s="136">
        <v>406.74</v>
      </c>
      <c r="K135" s="106">
        <v>0.002920413455987731</v>
      </c>
    </row>
    <row r="136" spans="2:11" ht="25.5" customHeight="1">
      <c r="B136" s="46" t="s">
        <v>391</v>
      </c>
      <c r="C136" s="49" t="s">
        <v>236</v>
      </c>
      <c r="D136" s="49" t="s">
        <v>3</v>
      </c>
      <c r="E136" s="50" t="s">
        <v>237</v>
      </c>
      <c r="F136" s="49" t="s">
        <v>11</v>
      </c>
      <c r="G136" s="49">
        <v>157.74</v>
      </c>
      <c r="H136" s="136">
        <v>12.74</v>
      </c>
      <c r="I136" s="136">
        <v>15.16</v>
      </c>
      <c r="J136" s="136">
        <v>2391.33</v>
      </c>
      <c r="K136" s="106">
        <v>0.017169868490207848</v>
      </c>
    </row>
    <row r="137" spans="2:11" ht="24.75" customHeight="1" thickBot="1">
      <c r="B137" s="54" t="s">
        <v>392</v>
      </c>
      <c r="C137" s="52" t="s">
        <v>238</v>
      </c>
      <c r="D137" s="52" t="s">
        <v>3</v>
      </c>
      <c r="E137" s="53" t="s">
        <v>239</v>
      </c>
      <c r="F137" s="52" t="s">
        <v>11</v>
      </c>
      <c r="G137" s="52">
        <v>15</v>
      </c>
      <c r="H137" s="137">
        <v>7.64</v>
      </c>
      <c r="I137" s="137">
        <v>9.09</v>
      </c>
      <c r="J137" s="137">
        <v>136.35</v>
      </c>
      <c r="K137" s="107">
        <v>0.000978999790342546</v>
      </c>
    </row>
    <row r="138" spans="2:11" ht="24.75" customHeight="1" thickBot="1">
      <c r="B138" s="76" t="s">
        <v>393</v>
      </c>
      <c r="C138" s="71"/>
      <c r="D138" s="73"/>
      <c r="E138" s="74" t="s">
        <v>60</v>
      </c>
      <c r="F138" s="74"/>
      <c r="G138" s="73"/>
      <c r="H138" s="74"/>
      <c r="I138" s="75"/>
      <c r="J138" s="127">
        <v>1017.43</v>
      </c>
      <c r="K138" s="101">
        <v>0.007305198068853805</v>
      </c>
    </row>
    <row r="139" spans="2:11" ht="24.75" customHeight="1">
      <c r="B139" s="46" t="s">
        <v>394</v>
      </c>
      <c r="C139" s="47" t="s">
        <v>61</v>
      </c>
      <c r="D139" s="47" t="s">
        <v>3</v>
      </c>
      <c r="E139" s="48" t="s">
        <v>62</v>
      </c>
      <c r="F139" s="47" t="s">
        <v>5</v>
      </c>
      <c r="G139" s="47">
        <v>12.1</v>
      </c>
      <c r="H139" s="135">
        <v>20.79</v>
      </c>
      <c r="I139" s="135">
        <v>24.74</v>
      </c>
      <c r="J139" s="135">
        <v>299.35</v>
      </c>
      <c r="K139" s="104">
        <v>0.002149347907877089</v>
      </c>
    </row>
    <row r="140" spans="2:11" ht="24.75" customHeight="1">
      <c r="B140" s="46" t="s">
        <v>395</v>
      </c>
      <c r="C140" s="49" t="s">
        <v>240</v>
      </c>
      <c r="D140" s="49" t="s">
        <v>16</v>
      </c>
      <c r="E140" s="50" t="s">
        <v>241</v>
      </c>
      <c r="F140" s="49" t="s">
        <v>88</v>
      </c>
      <c r="G140" s="49">
        <v>6</v>
      </c>
      <c r="H140" s="136">
        <v>72.78</v>
      </c>
      <c r="I140" s="136">
        <v>86.6</v>
      </c>
      <c r="J140" s="136">
        <v>519.6</v>
      </c>
      <c r="K140" s="106">
        <v>0.0037307538765088875</v>
      </c>
    </row>
    <row r="141" spans="2:11" ht="24.75" customHeight="1" thickBot="1">
      <c r="B141" s="54" t="s">
        <v>396</v>
      </c>
      <c r="C141" s="52" t="s">
        <v>242</v>
      </c>
      <c r="D141" s="52" t="s">
        <v>16</v>
      </c>
      <c r="E141" s="53" t="s">
        <v>243</v>
      </c>
      <c r="F141" s="52" t="s">
        <v>88</v>
      </c>
      <c r="G141" s="52">
        <v>2</v>
      </c>
      <c r="H141" s="137">
        <v>83.4</v>
      </c>
      <c r="I141" s="137">
        <v>99.24</v>
      </c>
      <c r="J141" s="137">
        <v>198.48</v>
      </c>
      <c r="K141" s="107">
        <v>0.0014250962844678291</v>
      </c>
    </row>
    <row r="142" spans="2:11" ht="24.75" customHeight="1" thickBot="1">
      <c r="B142" s="76" t="s">
        <v>397</v>
      </c>
      <c r="C142" s="71"/>
      <c r="D142" s="73"/>
      <c r="E142" s="74" t="s">
        <v>123</v>
      </c>
      <c r="F142" s="74"/>
      <c r="G142" s="73"/>
      <c r="H142" s="74"/>
      <c r="I142" s="75"/>
      <c r="J142" s="127">
        <v>3197.16</v>
      </c>
      <c r="K142" s="101">
        <v>0.022955768021206996</v>
      </c>
    </row>
    <row r="143" spans="2:11" ht="24.75" customHeight="1">
      <c r="B143" s="46" t="s">
        <v>398</v>
      </c>
      <c r="C143" s="47" t="s">
        <v>124</v>
      </c>
      <c r="D143" s="47" t="s">
        <v>16</v>
      </c>
      <c r="E143" s="48" t="s">
        <v>125</v>
      </c>
      <c r="F143" s="47" t="s">
        <v>5</v>
      </c>
      <c r="G143" s="47">
        <v>345.33</v>
      </c>
      <c r="H143" s="135">
        <v>2.22</v>
      </c>
      <c r="I143" s="135">
        <v>2.64</v>
      </c>
      <c r="J143" s="135">
        <v>911.67</v>
      </c>
      <c r="K143" s="104">
        <v>0.006545836001918509</v>
      </c>
    </row>
    <row r="144" spans="2:11" ht="26.25" thickBot="1">
      <c r="B144" s="46" t="s">
        <v>399</v>
      </c>
      <c r="C144" s="58" t="s">
        <v>139</v>
      </c>
      <c r="D144" s="58" t="s">
        <v>9</v>
      </c>
      <c r="E144" s="59" t="s">
        <v>126</v>
      </c>
      <c r="F144" s="58" t="s">
        <v>88</v>
      </c>
      <c r="G144" s="58">
        <v>1</v>
      </c>
      <c r="H144" s="139">
        <v>1920.58</v>
      </c>
      <c r="I144" s="139">
        <v>2285.49</v>
      </c>
      <c r="J144" s="139">
        <v>2285.49</v>
      </c>
      <c r="K144" s="105">
        <v>0.016409932019288486</v>
      </c>
    </row>
    <row r="145" spans="2:11" ht="24.75" customHeight="1" thickBot="1">
      <c r="B145" s="339" t="s">
        <v>200</v>
      </c>
      <c r="C145" s="340"/>
      <c r="D145" s="340"/>
      <c r="E145" s="340"/>
      <c r="F145" s="340"/>
      <c r="G145" s="340"/>
      <c r="H145" s="341"/>
      <c r="I145" s="342">
        <v>135991.09</v>
      </c>
      <c r="J145" s="333"/>
      <c r="K145" s="334"/>
    </row>
    <row r="146" spans="2:11" ht="24" customHeight="1" thickBot="1">
      <c r="B146" s="77">
        <v>3</v>
      </c>
      <c r="C146" s="335" t="s">
        <v>307</v>
      </c>
      <c r="D146" s="336"/>
      <c r="E146" s="336"/>
      <c r="F146" s="336"/>
      <c r="G146" s="336"/>
      <c r="H146" s="336"/>
      <c r="I146" s="336"/>
      <c r="J146" s="337"/>
      <c r="K146" s="338"/>
    </row>
    <row r="147" spans="2:11" ht="24.75" customHeight="1" thickBot="1">
      <c r="B147" s="76" t="s">
        <v>400</v>
      </c>
      <c r="C147" s="71"/>
      <c r="D147" s="73"/>
      <c r="E147" s="74" t="s">
        <v>1</v>
      </c>
      <c r="F147" s="74"/>
      <c r="G147" s="78"/>
      <c r="H147" s="74"/>
      <c r="I147" s="75"/>
      <c r="J147" s="127">
        <v>27921.98</v>
      </c>
      <c r="K147" s="101">
        <v>0.2009860141073251</v>
      </c>
    </row>
    <row r="148" spans="2:11" ht="24.75" customHeight="1">
      <c r="B148" s="46" t="s">
        <v>401</v>
      </c>
      <c r="C148" s="47" t="s">
        <v>2</v>
      </c>
      <c r="D148" s="47" t="s">
        <v>3</v>
      </c>
      <c r="E148" s="48" t="s">
        <v>4</v>
      </c>
      <c r="F148" s="47" t="s">
        <v>5</v>
      </c>
      <c r="G148" s="47">
        <v>6</v>
      </c>
      <c r="H148" s="135">
        <v>176.25</v>
      </c>
      <c r="I148" s="135">
        <v>209.73</v>
      </c>
      <c r="J148" s="135">
        <v>1258.38</v>
      </c>
      <c r="K148" s="104">
        <v>0.009057981576964663</v>
      </c>
    </row>
    <row r="149" spans="2:11" ht="25.5" customHeight="1">
      <c r="B149" s="46" t="s">
        <v>402</v>
      </c>
      <c r="C149" s="49" t="s">
        <v>6</v>
      </c>
      <c r="D149" s="49" t="s">
        <v>3</v>
      </c>
      <c r="E149" s="50" t="s">
        <v>7</v>
      </c>
      <c r="F149" s="49" t="s">
        <v>5</v>
      </c>
      <c r="G149" s="49">
        <v>6</v>
      </c>
      <c r="H149" s="136">
        <v>562.39</v>
      </c>
      <c r="I149" s="136">
        <v>669.24</v>
      </c>
      <c r="J149" s="136">
        <v>4015.44</v>
      </c>
      <c r="K149" s="106">
        <v>0.02890365513072918</v>
      </c>
    </row>
    <row r="150" spans="2:11" ht="24.75" customHeight="1">
      <c r="B150" s="46" t="s">
        <v>403</v>
      </c>
      <c r="C150" s="49" t="s">
        <v>201</v>
      </c>
      <c r="D150" s="49" t="s">
        <v>9</v>
      </c>
      <c r="E150" s="50" t="s">
        <v>10</v>
      </c>
      <c r="F150" s="49" t="s">
        <v>11</v>
      </c>
      <c r="G150" s="49">
        <v>65.76</v>
      </c>
      <c r="H150" s="136">
        <v>132.19</v>
      </c>
      <c r="I150" s="136">
        <v>157.3</v>
      </c>
      <c r="J150" s="136">
        <v>10344.04</v>
      </c>
      <c r="K150" s="106">
        <v>0.07445773435002587</v>
      </c>
    </row>
    <row r="151" spans="2:11" ht="24.75" customHeight="1">
      <c r="B151" s="46" t="s">
        <v>404</v>
      </c>
      <c r="C151" s="49" t="s">
        <v>202</v>
      </c>
      <c r="D151" s="49" t="s">
        <v>9</v>
      </c>
      <c r="E151" s="50" t="s">
        <v>13</v>
      </c>
      <c r="F151" s="49" t="s">
        <v>14</v>
      </c>
      <c r="G151" s="49">
        <v>1</v>
      </c>
      <c r="H151" s="136">
        <v>7339.6</v>
      </c>
      <c r="I151" s="136">
        <v>8734.12</v>
      </c>
      <c r="J151" s="136">
        <v>8734.12</v>
      </c>
      <c r="K151" s="106">
        <v>0.06286932250274051</v>
      </c>
    </row>
    <row r="152" spans="2:11" ht="24.75" customHeight="1" thickBot="1">
      <c r="B152" s="54" t="s">
        <v>405</v>
      </c>
      <c r="C152" s="52" t="s">
        <v>203</v>
      </c>
      <c r="D152" s="52" t="s">
        <v>16</v>
      </c>
      <c r="E152" s="53" t="s">
        <v>204</v>
      </c>
      <c r="F152" s="52" t="s">
        <v>18</v>
      </c>
      <c r="G152" s="52">
        <v>3</v>
      </c>
      <c r="H152" s="137">
        <v>1000</v>
      </c>
      <c r="I152" s="137">
        <v>1190</v>
      </c>
      <c r="J152" s="137">
        <v>3570</v>
      </c>
      <c r="K152" s="107">
        <v>0.025697320546864893</v>
      </c>
    </row>
    <row r="153" spans="2:11" ht="24.75" customHeight="1" thickBot="1">
      <c r="B153" s="76" t="s">
        <v>406</v>
      </c>
      <c r="C153" s="71"/>
      <c r="D153" s="73"/>
      <c r="E153" s="74" t="s">
        <v>271</v>
      </c>
      <c r="F153" s="74"/>
      <c r="G153" s="73"/>
      <c r="H153" s="74"/>
      <c r="I153" s="75"/>
      <c r="J153" s="127">
        <v>4626.02</v>
      </c>
      <c r="K153" s="101">
        <v>0.0332986887384336</v>
      </c>
    </row>
    <row r="154" spans="2:11" ht="24.75" customHeight="1">
      <c r="B154" s="46" t="s">
        <v>407</v>
      </c>
      <c r="C154" s="47" t="s">
        <v>23</v>
      </c>
      <c r="D154" s="47" t="s">
        <v>3</v>
      </c>
      <c r="E154" s="48" t="s">
        <v>24</v>
      </c>
      <c r="F154" s="47" t="s">
        <v>5</v>
      </c>
      <c r="G154" s="47">
        <v>376.1</v>
      </c>
      <c r="H154" s="135">
        <v>8.31</v>
      </c>
      <c r="I154" s="135">
        <v>9.88</v>
      </c>
      <c r="J154" s="135">
        <v>3715.86</v>
      </c>
      <c r="K154" s="104">
        <v>0.026747239643493945</v>
      </c>
    </row>
    <row r="155" spans="2:11" ht="24.75" customHeight="1" thickBot="1">
      <c r="B155" s="51" t="s">
        <v>408</v>
      </c>
      <c r="C155" s="52" t="s">
        <v>25</v>
      </c>
      <c r="D155" s="52" t="s">
        <v>3</v>
      </c>
      <c r="E155" s="53" t="s">
        <v>26</v>
      </c>
      <c r="F155" s="52" t="s">
        <v>5</v>
      </c>
      <c r="G155" s="52">
        <v>376.1</v>
      </c>
      <c r="H155" s="137">
        <v>2.04</v>
      </c>
      <c r="I155" s="137">
        <v>2.42</v>
      </c>
      <c r="J155" s="137">
        <v>910.16</v>
      </c>
      <c r="K155" s="107">
        <v>0.006551449094939651</v>
      </c>
    </row>
    <row r="156" spans="2:11" ht="24.75" customHeight="1" thickBot="1">
      <c r="B156" s="76" t="s">
        <v>409</v>
      </c>
      <c r="C156" s="71"/>
      <c r="D156" s="73"/>
      <c r="E156" s="74" t="s">
        <v>33</v>
      </c>
      <c r="F156" s="74"/>
      <c r="G156" s="73"/>
      <c r="H156" s="74"/>
      <c r="I156" s="75"/>
      <c r="J156" s="127">
        <v>7824.71</v>
      </c>
      <c r="K156" s="101">
        <v>0.0563232720045544</v>
      </c>
    </row>
    <row r="157" spans="2:11" ht="24.75" customHeight="1" thickBot="1">
      <c r="B157" s="54" t="s">
        <v>410</v>
      </c>
      <c r="C157" s="55" t="s">
        <v>34</v>
      </c>
      <c r="D157" s="55" t="s">
        <v>3</v>
      </c>
      <c r="E157" s="56" t="s">
        <v>35</v>
      </c>
      <c r="F157" s="55" t="s">
        <v>29</v>
      </c>
      <c r="G157" s="55">
        <v>62.17</v>
      </c>
      <c r="H157" s="138">
        <v>105.77</v>
      </c>
      <c r="I157" s="138">
        <v>125.86</v>
      </c>
      <c r="J157" s="138">
        <v>7824.71</v>
      </c>
      <c r="K157" s="108">
        <v>0.0563232720045544</v>
      </c>
    </row>
    <row r="158" spans="2:11" ht="24.75" customHeight="1" thickBot="1">
      <c r="B158" s="76" t="s">
        <v>411</v>
      </c>
      <c r="C158" s="71"/>
      <c r="D158" s="73"/>
      <c r="E158" s="74" t="s">
        <v>272</v>
      </c>
      <c r="F158" s="74"/>
      <c r="G158" s="73"/>
      <c r="H158" s="74"/>
      <c r="I158" s="75"/>
      <c r="J158" s="127">
        <v>6049.31</v>
      </c>
      <c r="K158" s="101">
        <v>0.043543713769567303</v>
      </c>
    </row>
    <row r="159" spans="2:11" ht="36" customHeight="1">
      <c r="B159" s="46" t="s">
        <v>412</v>
      </c>
      <c r="C159" s="47" t="s">
        <v>80</v>
      </c>
      <c r="D159" s="47" t="s">
        <v>3</v>
      </c>
      <c r="E159" s="48" t="s">
        <v>273</v>
      </c>
      <c r="F159" s="47" t="s">
        <v>29</v>
      </c>
      <c r="G159" s="47">
        <v>0.78</v>
      </c>
      <c r="H159" s="135">
        <v>2975.19</v>
      </c>
      <c r="I159" s="135">
        <v>3540.47</v>
      </c>
      <c r="J159" s="135">
        <v>2761.56</v>
      </c>
      <c r="K159" s="104">
        <v>0.019878065134285774</v>
      </c>
    </row>
    <row r="160" spans="2:11" ht="24.75" customHeight="1">
      <c r="B160" s="46" t="s">
        <v>413</v>
      </c>
      <c r="C160" s="49" t="s">
        <v>44</v>
      </c>
      <c r="D160" s="49" t="s">
        <v>3</v>
      </c>
      <c r="E160" s="50" t="s">
        <v>274</v>
      </c>
      <c r="F160" s="49" t="s">
        <v>5</v>
      </c>
      <c r="G160" s="49">
        <v>15.45</v>
      </c>
      <c r="H160" s="136">
        <v>68.22</v>
      </c>
      <c r="I160" s="136">
        <v>81.18</v>
      </c>
      <c r="J160" s="136">
        <v>1254.23</v>
      </c>
      <c r="K160" s="106">
        <v>0.009028109341595057</v>
      </c>
    </row>
    <row r="161" spans="2:11" ht="24.75" customHeight="1">
      <c r="B161" s="46" t="s">
        <v>414</v>
      </c>
      <c r="C161" s="49" t="s">
        <v>40</v>
      </c>
      <c r="D161" s="49" t="s">
        <v>3</v>
      </c>
      <c r="E161" s="50" t="s">
        <v>41</v>
      </c>
      <c r="F161" s="49" t="s">
        <v>5</v>
      </c>
      <c r="G161" s="49">
        <v>30.9</v>
      </c>
      <c r="H161" s="136">
        <v>10.87</v>
      </c>
      <c r="I161" s="136">
        <v>12.93</v>
      </c>
      <c r="J161" s="136">
        <v>399.53</v>
      </c>
      <c r="K161" s="106">
        <v>0.002875868481257404</v>
      </c>
    </row>
    <row r="162" spans="2:11" ht="24.75" customHeight="1" thickBot="1">
      <c r="B162" s="54" t="s">
        <v>415</v>
      </c>
      <c r="C162" s="52" t="s">
        <v>42</v>
      </c>
      <c r="D162" s="52" t="s">
        <v>3</v>
      </c>
      <c r="E162" s="53" t="s">
        <v>43</v>
      </c>
      <c r="F162" s="52" t="s">
        <v>5</v>
      </c>
      <c r="G162" s="52">
        <v>30.9</v>
      </c>
      <c r="H162" s="137">
        <v>44.44</v>
      </c>
      <c r="I162" s="137">
        <v>52.88</v>
      </c>
      <c r="J162" s="137">
        <v>1633.99</v>
      </c>
      <c r="K162" s="107">
        <v>0.011761670812429067</v>
      </c>
    </row>
    <row r="163" spans="2:11" ht="24.75" customHeight="1" thickBot="1">
      <c r="B163" s="76" t="s">
        <v>416</v>
      </c>
      <c r="C163" s="71"/>
      <c r="D163" s="73"/>
      <c r="E163" s="74" t="s">
        <v>231</v>
      </c>
      <c r="F163" s="74"/>
      <c r="G163" s="73"/>
      <c r="H163" s="74"/>
      <c r="I163" s="75"/>
      <c r="J163" s="127">
        <v>4063.79</v>
      </c>
      <c r="K163" s="101">
        <v>0.029251684668107587</v>
      </c>
    </row>
    <row r="164" spans="2:11" ht="24.75" customHeight="1">
      <c r="B164" s="46" t="s">
        <v>417</v>
      </c>
      <c r="C164" s="47" t="s">
        <v>111</v>
      </c>
      <c r="D164" s="47" t="s">
        <v>3</v>
      </c>
      <c r="E164" s="48" t="s">
        <v>112</v>
      </c>
      <c r="F164" s="47" t="s">
        <v>11</v>
      </c>
      <c r="G164" s="47">
        <v>36.02</v>
      </c>
      <c r="H164" s="135">
        <v>11.93</v>
      </c>
      <c r="I164" s="135">
        <v>14.19</v>
      </c>
      <c r="J164" s="135">
        <v>511.12</v>
      </c>
      <c r="K164" s="104">
        <v>0.0036791076968945616</v>
      </c>
    </row>
    <row r="165" spans="2:11" ht="50.25" customHeight="1">
      <c r="B165" s="46" t="s">
        <v>418</v>
      </c>
      <c r="C165" s="49" t="s">
        <v>232</v>
      </c>
      <c r="D165" s="49" t="s">
        <v>55</v>
      </c>
      <c r="E165" s="50" t="s">
        <v>233</v>
      </c>
      <c r="F165" s="49" t="s">
        <v>88</v>
      </c>
      <c r="G165" s="49">
        <v>1</v>
      </c>
      <c r="H165" s="136">
        <v>427.71</v>
      </c>
      <c r="I165" s="136">
        <v>508.97</v>
      </c>
      <c r="J165" s="136">
        <v>508.97</v>
      </c>
      <c r="K165" s="106">
        <v>0.003663631719534405</v>
      </c>
    </row>
    <row r="166" spans="2:11" ht="50.25" customHeight="1">
      <c r="B166" s="46" t="s">
        <v>419</v>
      </c>
      <c r="C166" s="49" t="s">
        <v>113</v>
      </c>
      <c r="D166" s="49" t="s">
        <v>55</v>
      </c>
      <c r="E166" s="50" t="s">
        <v>114</v>
      </c>
      <c r="F166" s="49" t="s">
        <v>88</v>
      </c>
      <c r="G166" s="49">
        <v>2</v>
      </c>
      <c r="H166" s="136">
        <v>192.86</v>
      </c>
      <c r="I166" s="136">
        <v>229.5</v>
      </c>
      <c r="J166" s="136">
        <v>459</v>
      </c>
      <c r="K166" s="106">
        <v>0.0033039412131683436</v>
      </c>
    </row>
    <row r="167" spans="2:11" ht="24.75" customHeight="1">
      <c r="B167" s="46" t="s">
        <v>420</v>
      </c>
      <c r="C167" s="49" t="s">
        <v>119</v>
      </c>
      <c r="D167" s="49" t="s">
        <v>3</v>
      </c>
      <c r="E167" s="50" t="s">
        <v>120</v>
      </c>
      <c r="F167" s="49" t="s">
        <v>88</v>
      </c>
      <c r="G167" s="49">
        <v>4</v>
      </c>
      <c r="H167" s="136">
        <v>83.04</v>
      </c>
      <c r="I167" s="136">
        <v>98.81</v>
      </c>
      <c r="J167" s="136">
        <v>395.24</v>
      </c>
      <c r="K167" s="106">
        <v>0.0028449885078271377</v>
      </c>
    </row>
    <row r="168" spans="2:11" ht="25.5" customHeight="1">
      <c r="B168" s="46" t="s">
        <v>421</v>
      </c>
      <c r="C168" s="49" t="s">
        <v>234</v>
      </c>
      <c r="D168" s="49" t="s">
        <v>3</v>
      </c>
      <c r="E168" s="50" t="s">
        <v>235</v>
      </c>
      <c r="F168" s="49" t="s">
        <v>88</v>
      </c>
      <c r="G168" s="49">
        <v>1</v>
      </c>
      <c r="H168" s="136">
        <v>341.8</v>
      </c>
      <c r="I168" s="136">
        <v>406.74</v>
      </c>
      <c r="J168" s="136">
        <v>406.74</v>
      </c>
      <c r="K168" s="106">
        <v>0.0029277669913814644</v>
      </c>
    </row>
    <row r="169" spans="2:11" ht="24.75" customHeight="1">
      <c r="B169" s="46" t="s">
        <v>422</v>
      </c>
      <c r="C169" s="49" t="s">
        <v>236</v>
      </c>
      <c r="D169" s="49" t="s">
        <v>3</v>
      </c>
      <c r="E169" s="50" t="s">
        <v>237</v>
      </c>
      <c r="F169" s="49" t="s">
        <v>11</v>
      </c>
      <c r="G169" s="49">
        <v>108.6</v>
      </c>
      <c r="H169" s="136">
        <v>12.74</v>
      </c>
      <c r="I169" s="136">
        <v>15.16</v>
      </c>
      <c r="J169" s="136">
        <v>1646.37</v>
      </c>
      <c r="K169" s="106">
        <v>0.01185078364950755</v>
      </c>
    </row>
    <row r="170" spans="2:11" ht="24.75" customHeight="1" thickBot="1">
      <c r="B170" s="54" t="s">
        <v>423</v>
      </c>
      <c r="C170" s="52" t="s">
        <v>238</v>
      </c>
      <c r="D170" s="52" t="s">
        <v>3</v>
      </c>
      <c r="E170" s="53" t="s">
        <v>239</v>
      </c>
      <c r="F170" s="52" t="s">
        <v>11</v>
      </c>
      <c r="G170" s="52">
        <v>15</v>
      </c>
      <c r="H170" s="137">
        <v>7.64</v>
      </c>
      <c r="I170" s="137">
        <v>9.09</v>
      </c>
      <c r="J170" s="137">
        <v>136.35</v>
      </c>
      <c r="K170" s="107">
        <v>0.0009814648897941256</v>
      </c>
    </row>
    <row r="171" spans="2:11" ht="24.75" customHeight="1" thickBot="1">
      <c r="B171" s="76" t="s">
        <v>424</v>
      </c>
      <c r="C171" s="71"/>
      <c r="D171" s="73"/>
      <c r="E171" s="74" t="s">
        <v>46</v>
      </c>
      <c r="F171" s="74"/>
      <c r="G171" s="73"/>
      <c r="H171" s="74"/>
      <c r="I171" s="75"/>
      <c r="J171" s="127">
        <v>48663.44</v>
      </c>
      <c r="K171" s="101">
        <v>0.350285718933649</v>
      </c>
    </row>
    <row r="172" spans="2:11" ht="36.75" customHeight="1">
      <c r="B172" s="46" t="s">
        <v>425</v>
      </c>
      <c r="C172" s="47" t="s">
        <v>212</v>
      </c>
      <c r="D172" s="47" t="s">
        <v>9</v>
      </c>
      <c r="E172" s="48" t="s">
        <v>48</v>
      </c>
      <c r="F172" s="47" t="s">
        <v>5</v>
      </c>
      <c r="G172" s="47">
        <v>66.27</v>
      </c>
      <c r="H172" s="135">
        <v>66.19</v>
      </c>
      <c r="I172" s="135">
        <v>78.76</v>
      </c>
      <c r="J172" s="135">
        <v>5219.42</v>
      </c>
      <c r="K172" s="104">
        <v>0.037570058489836855</v>
      </c>
    </row>
    <row r="173" spans="2:11" ht="24.75" customHeight="1">
      <c r="B173" s="46" t="s">
        <v>426</v>
      </c>
      <c r="C173" s="49" t="s">
        <v>49</v>
      </c>
      <c r="D173" s="49" t="s">
        <v>3</v>
      </c>
      <c r="E173" s="50" t="s">
        <v>50</v>
      </c>
      <c r="F173" s="49" t="s">
        <v>5</v>
      </c>
      <c r="G173" s="49">
        <v>84.71</v>
      </c>
      <c r="H173" s="136">
        <v>115.37</v>
      </c>
      <c r="I173" s="136">
        <v>137.29</v>
      </c>
      <c r="J173" s="136">
        <v>11629.83</v>
      </c>
      <c r="K173" s="106">
        <v>0.08371301664301002</v>
      </c>
    </row>
    <row r="174" spans="2:11" ht="36" customHeight="1">
      <c r="B174" s="46" t="s">
        <v>427</v>
      </c>
      <c r="C174" s="49" t="s">
        <v>51</v>
      </c>
      <c r="D174" s="49" t="s">
        <v>3</v>
      </c>
      <c r="E174" s="50" t="s">
        <v>275</v>
      </c>
      <c r="F174" s="49" t="s">
        <v>5</v>
      </c>
      <c r="G174" s="49">
        <v>78.28</v>
      </c>
      <c r="H174" s="136">
        <v>130.48</v>
      </c>
      <c r="I174" s="136">
        <v>155.27</v>
      </c>
      <c r="J174" s="136">
        <v>12154.53</v>
      </c>
      <c r="K174" s="106">
        <v>0.08748987493178872</v>
      </c>
    </row>
    <row r="175" spans="2:11" ht="36" customHeight="1">
      <c r="B175" s="46" t="s">
        <v>428</v>
      </c>
      <c r="C175" s="49" t="s">
        <v>51</v>
      </c>
      <c r="D175" s="49" t="s">
        <v>3</v>
      </c>
      <c r="E175" s="50" t="s">
        <v>276</v>
      </c>
      <c r="F175" s="49" t="s">
        <v>5</v>
      </c>
      <c r="G175" s="49">
        <v>78.97</v>
      </c>
      <c r="H175" s="136">
        <v>130.48</v>
      </c>
      <c r="I175" s="136">
        <v>155.27</v>
      </c>
      <c r="J175" s="136">
        <v>12261.67</v>
      </c>
      <c r="K175" s="106">
        <v>0.08826108247335486</v>
      </c>
    </row>
    <row r="176" spans="2:11" ht="51">
      <c r="B176" s="46" t="s">
        <v>429</v>
      </c>
      <c r="C176" s="49" t="s">
        <v>54</v>
      </c>
      <c r="D176" s="49" t="s">
        <v>55</v>
      </c>
      <c r="E176" s="50" t="s">
        <v>56</v>
      </c>
      <c r="F176" s="49" t="s">
        <v>11</v>
      </c>
      <c r="G176" s="49">
        <v>40.56</v>
      </c>
      <c r="H176" s="136">
        <v>59.3</v>
      </c>
      <c r="I176" s="136">
        <v>70.56</v>
      </c>
      <c r="J176" s="136">
        <v>2861.91</v>
      </c>
      <c r="K176" s="106">
        <v>0.020600397379909836</v>
      </c>
    </row>
    <row r="177" spans="2:11" ht="24.75" customHeight="1">
      <c r="B177" s="46" t="s">
        <v>430</v>
      </c>
      <c r="C177" s="49" t="s">
        <v>57</v>
      </c>
      <c r="D177" s="49" t="s">
        <v>9</v>
      </c>
      <c r="E177" s="50" t="s">
        <v>58</v>
      </c>
      <c r="F177" s="49" t="s">
        <v>5</v>
      </c>
      <c r="G177" s="49">
        <v>17.28</v>
      </c>
      <c r="H177" s="136">
        <v>88.12</v>
      </c>
      <c r="I177" s="136">
        <v>104.86</v>
      </c>
      <c r="J177" s="136">
        <v>1811.98</v>
      </c>
      <c r="K177" s="106">
        <v>0.013042865793979902</v>
      </c>
    </row>
    <row r="178" spans="2:11" ht="24.75" customHeight="1" thickBot="1">
      <c r="B178" s="54" t="s">
        <v>431</v>
      </c>
      <c r="C178" s="52" t="s">
        <v>215</v>
      </c>
      <c r="D178" s="52" t="s">
        <v>3</v>
      </c>
      <c r="E178" s="53" t="s">
        <v>216</v>
      </c>
      <c r="F178" s="52" t="s">
        <v>5</v>
      </c>
      <c r="G178" s="52">
        <v>2.7</v>
      </c>
      <c r="H178" s="137">
        <v>119.54</v>
      </c>
      <c r="I178" s="137">
        <v>142.25</v>
      </c>
      <c r="J178" s="137">
        <v>384.07</v>
      </c>
      <c r="K178" s="107">
        <v>0.00276458540684437</v>
      </c>
    </row>
    <row r="179" spans="2:11" ht="24.75" customHeight="1" thickBot="1">
      <c r="B179" s="76" t="s">
        <v>432</v>
      </c>
      <c r="C179" s="71"/>
      <c r="D179" s="73"/>
      <c r="E179" s="74" t="s">
        <v>277</v>
      </c>
      <c r="F179" s="74"/>
      <c r="G179" s="73"/>
      <c r="H179" s="74"/>
      <c r="I179" s="75"/>
      <c r="J179" s="127">
        <v>909.95</v>
      </c>
      <c r="K179" s="101">
        <v>0.006549937487848659</v>
      </c>
    </row>
    <row r="180" spans="2:11" ht="36" customHeight="1" thickBot="1">
      <c r="B180" s="54" t="s">
        <v>433</v>
      </c>
      <c r="C180" s="55" t="s">
        <v>278</v>
      </c>
      <c r="D180" s="55" t="s">
        <v>55</v>
      </c>
      <c r="E180" s="56" t="s">
        <v>279</v>
      </c>
      <c r="F180" s="55" t="s">
        <v>5</v>
      </c>
      <c r="G180" s="55">
        <v>36.96</v>
      </c>
      <c r="H180" s="138">
        <v>20.69</v>
      </c>
      <c r="I180" s="138">
        <v>24.62</v>
      </c>
      <c r="J180" s="138">
        <v>909.95</v>
      </c>
      <c r="K180" s="108">
        <v>0.006549937487848659</v>
      </c>
    </row>
    <row r="181" spans="2:11" ht="24.75" customHeight="1" thickBot="1">
      <c r="B181" s="76" t="s">
        <v>434</v>
      </c>
      <c r="C181" s="71"/>
      <c r="D181" s="73"/>
      <c r="E181" s="74" t="s">
        <v>60</v>
      </c>
      <c r="F181" s="74"/>
      <c r="G181" s="73"/>
      <c r="H181" s="74"/>
      <c r="I181" s="75"/>
      <c r="J181" s="127">
        <v>10009.34</v>
      </c>
      <c r="K181" s="101">
        <v>0.07204852057214473</v>
      </c>
    </row>
    <row r="182" spans="2:11" ht="36" customHeight="1">
      <c r="B182" s="46" t="s">
        <v>435</v>
      </c>
      <c r="C182" s="47" t="s">
        <v>280</v>
      </c>
      <c r="D182" s="47" t="s">
        <v>9</v>
      </c>
      <c r="E182" s="48" t="s">
        <v>281</v>
      </c>
      <c r="F182" s="47" t="s">
        <v>282</v>
      </c>
      <c r="G182" s="47">
        <v>3</v>
      </c>
      <c r="H182" s="135">
        <v>1399.91</v>
      </c>
      <c r="I182" s="135">
        <v>1665.89</v>
      </c>
      <c r="J182" s="135">
        <v>4997.67</v>
      </c>
      <c r="K182" s="104">
        <v>0.03597387338303929</v>
      </c>
    </row>
    <row r="183" spans="2:11" ht="36" customHeight="1">
      <c r="B183" s="46" t="s">
        <v>436</v>
      </c>
      <c r="C183" s="49" t="s">
        <v>283</v>
      </c>
      <c r="D183" s="49" t="s">
        <v>55</v>
      </c>
      <c r="E183" s="50" t="s">
        <v>284</v>
      </c>
      <c r="F183" s="49" t="s">
        <v>88</v>
      </c>
      <c r="G183" s="49">
        <v>55</v>
      </c>
      <c r="H183" s="136">
        <v>59.68</v>
      </c>
      <c r="I183" s="136">
        <v>71.01</v>
      </c>
      <c r="J183" s="136">
        <v>3905.55</v>
      </c>
      <c r="K183" s="106">
        <v>0.028112652734400053</v>
      </c>
    </row>
    <row r="184" spans="2:11" ht="24.75" customHeight="1" thickBot="1">
      <c r="B184" s="54" t="s">
        <v>437</v>
      </c>
      <c r="C184" s="52" t="s">
        <v>61</v>
      </c>
      <c r="D184" s="52" t="s">
        <v>3</v>
      </c>
      <c r="E184" s="53" t="s">
        <v>62</v>
      </c>
      <c r="F184" s="52" t="s">
        <v>5</v>
      </c>
      <c r="G184" s="52">
        <v>44.71</v>
      </c>
      <c r="H184" s="137">
        <v>20.79</v>
      </c>
      <c r="I184" s="137">
        <v>24.74</v>
      </c>
      <c r="J184" s="137">
        <v>1106.12</v>
      </c>
      <c r="K184" s="107">
        <v>0.007961994454705378</v>
      </c>
    </row>
    <row r="185" spans="2:11" ht="24.75" customHeight="1" thickBot="1">
      <c r="B185" s="76" t="s">
        <v>438</v>
      </c>
      <c r="C185" s="71"/>
      <c r="D185" s="73"/>
      <c r="E185" s="74" t="s">
        <v>71</v>
      </c>
      <c r="F185" s="74"/>
      <c r="G185" s="73"/>
      <c r="H185" s="74"/>
      <c r="I185" s="75"/>
      <c r="J185" s="127">
        <v>75.03</v>
      </c>
      <c r="K185" s="101">
        <v>0.0005400756192244462</v>
      </c>
    </row>
    <row r="186" spans="2:11" ht="36" customHeight="1" thickBot="1">
      <c r="B186" s="54" t="s">
        <v>439</v>
      </c>
      <c r="C186" s="55" t="s">
        <v>74</v>
      </c>
      <c r="D186" s="55" t="s">
        <v>55</v>
      </c>
      <c r="E186" s="56" t="s">
        <v>75</v>
      </c>
      <c r="F186" s="55" t="s">
        <v>11</v>
      </c>
      <c r="G186" s="55">
        <v>40.56</v>
      </c>
      <c r="H186" s="138">
        <v>1.56</v>
      </c>
      <c r="I186" s="138">
        <v>1.85</v>
      </c>
      <c r="J186" s="138">
        <v>75.03</v>
      </c>
      <c r="K186" s="108">
        <v>0.0005400756192244462</v>
      </c>
    </row>
    <row r="187" spans="2:11" ht="24.75" customHeight="1" thickBot="1">
      <c r="B187" s="76" t="s">
        <v>440</v>
      </c>
      <c r="C187" s="71"/>
      <c r="D187" s="73"/>
      <c r="E187" s="74" t="s">
        <v>76</v>
      </c>
      <c r="F187" s="74"/>
      <c r="G187" s="73"/>
      <c r="H187" s="74"/>
      <c r="I187" s="75"/>
      <c r="J187" s="127">
        <v>25503.03</v>
      </c>
      <c r="K187" s="101">
        <v>0.18357409995134785</v>
      </c>
    </row>
    <row r="188" spans="2:11" ht="24.75" customHeight="1" thickBot="1">
      <c r="B188" s="76" t="s">
        <v>441</v>
      </c>
      <c r="C188" s="71"/>
      <c r="D188" s="73"/>
      <c r="E188" s="74" t="s">
        <v>77</v>
      </c>
      <c r="F188" s="74"/>
      <c r="G188" s="73"/>
      <c r="H188" s="74"/>
      <c r="I188" s="75"/>
      <c r="J188" s="127">
        <v>5030.66</v>
      </c>
      <c r="K188" s="101">
        <v>0.03621133965890514</v>
      </c>
    </row>
    <row r="189" spans="2:11" ht="36" customHeight="1">
      <c r="B189" s="46" t="s">
        <v>442</v>
      </c>
      <c r="C189" s="47" t="s">
        <v>78</v>
      </c>
      <c r="D189" s="47" t="s">
        <v>3</v>
      </c>
      <c r="E189" s="48" t="s">
        <v>79</v>
      </c>
      <c r="F189" s="47" t="s">
        <v>29</v>
      </c>
      <c r="G189" s="47">
        <v>0.28</v>
      </c>
      <c r="H189" s="135">
        <v>3230.49</v>
      </c>
      <c r="I189" s="135">
        <v>3844.28</v>
      </c>
      <c r="J189" s="135">
        <v>1076.39</v>
      </c>
      <c r="K189" s="104">
        <v>0.007747994079394931</v>
      </c>
    </row>
    <row r="190" spans="2:11" ht="24.75" customHeight="1">
      <c r="B190" s="46" t="s">
        <v>443</v>
      </c>
      <c r="C190" s="49" t="s">
        <v>285</v>
      </c>
      <c r="D190" s="49" t="s">
        <v>31</v>
      </c>
      <c r="E190" s="50" t="s">
        <v>286</v>
      </c>
      <c r="F190" s="49" t="s">
        <v>5</v>
      </c>
      <c r="G190" s="49">
        <v>1.74</v>
      </c>
      <c r="H190" s="136">
        <v>177.11</v>
      </c>
      <c r="I190" s="136">
        <v>210.76</v>
      </c>
      <c r="J190" s="136">
        <v>366.72</v>
      </c>
      <c r="K190" s="106">
        <v>0.002639697868612407</v>
      </c>
    </row>
    <row r="191" spans="2:11" ht="24.75" customHeight="1">
      <c r="B191" s="46" t="s">
        <v>444</v>
      </c>
      <c r="C191" s="49" t="s">
        <v>86</v>
      </c>
      <c r="D191" s="49" t="s">
        <v>3</v>
      </c>
      <c r="E191" s="50" t="s">
        <v>87</v>
      </c>
      <c r="F191" s="49" t="s">
        <v>88</v>
      </c>
      <c r="G191" s="49">
        <v>1</v>
      </c>
      <c r="H191" s="136">
        <v>47.61</v>
      </c>
      <c r="I191" s="136">
        <v>56.65</v>
      </c>
      <c r="J191" s="136">
        <v>56.65</v>
      </c>
      <c r="K191" s="106">
        <v>0.00040777400811761803</v>
      </c>
    </row>
    <row r="192" spans="2:11" ht="24" customHeight="1">
      <c r="B192" s="46" t="s">
        <v>445</v>
      </c>
      <c r="C192" s="49" t="s">
        <v>91</v>
      </c>
      <c r="D192" s="49" t="s">
        <v>31</v>
      </c>
      <c r="E192" s="50" t="s">
        <v>92</v>
      </c>
      <c r="F192" s="49" t="s">
        <v>88</v>
      </c>
      <c r="G192" s="49">
        <v>4</v>
      </c>
      <c r="H192" s="136">
        <v>331.62</v>
      </c>
      <c r="I192" s="136">
        <v>394.62</v>
      </c>
      <c r="J192" s="136">
        <v>1578.48</v>
      </c>
      <c r="K192" s="106">
        <v>0.01988367967490946</v>
      </c>
    </row>
    <row r="193" spans="2:11" ht="24.75" customHeight="1">
      <c r="B193" s="46" t="s">
        <v>446</v>
      </c>
      <c r="C193" s="49" t="s">
        <v>287</v>
      </c>
      <c r="D193" s="49" t="s">
        <v>9</v>
      </c>
      <c r="E193" s="50" t="s">
        <v>84</v>
      </c>
      <c r="F193" s="49" t="s">
        <v>5</v>
      </c>
      <c r="G193" s="49">
        <v>2.76</v>
      </c>
      <c r="H193" s="136">
        <v>26.24</v>
      </c>
      <c r="I193" s="136">
        <v>31.22</v>
      </c>
      <c r="J193" s="136">
        <v>86.16</v>
      </c>
      <c r="K193" s="106">
        <v>0.000620190795047025</v>
      </c>
    </row>
    <row r="194" spans="2:11" ht="24.75" customHeight="1">
      <c r="B194" s="46" t="s">
        <v>447</v>
      </c>
      <c r="C194" s="49">
        <v>13166</v>
      </c>
      <c r="D194" s="49" t="s">
        <v>16</v>
      </c>
      <c r="E194" s="21" t="s">
        <v>633</v>
      </c>
      <c r="F194" s="49" t="s">
        <v>5</v>
      </c>
      <c r="G194" s="49">
        <v>7</v>
      </c>
      <c r="H194" s="136">
        <v>139.99</v>
      </c>
      <c r="I194" s="136">
        <v>166.58</v>
      </c>
      <c r="J194" s="136">
        <v>973.77</v>
      </c>
      <c r="K194" s="106">
        <v>7.46828284801E-05</v>
      </c>
    </row>
    <row r="195" spans="2:11" ht="25.5">
      <c r="B195" s="46" t="s">
        <v>448</v>
      </c>
      <c r="C195" s="49" t="s">
        <v>227</v>
      </c>
      <c r="D195" s="49" t="s">
        <v>9</v>
      </c>
      <c r="E195" s="50" t="s">
        <v>85</v>
      </c>
      <c r="F195" s="49" t="s">
        <v>39</v>
      </c>
      <c r="G195" s="49">
        <v>10</v>
      </c>
      <c r="H195" s="136">
        <v>42.67</v>
      </c>
      <c r="I195" s="136">
        <v>50.77</v>
      </c>
      <c r="J195" s="136">
        <v>507.7</v>
      </c>
      <c r="K195" s="106">
        <v>0.003106280590698621</v>
      </c>
    </row>
    <row r="196" spans="2:11" ht="51.75" thickBot="1">
      <c r="B196" s="46" t="s">
        <v>449</v>
      </c>
      <c r="C196" s="52" t="s">
        <v>89</v>
      </c>
      <c r="D196" s="52" t="s">
        <v>55</v>
      </c>
      <c r="E196" s="53" t="s">
        <v>90</v>
      </c>
      <c r="F196" s="52" t="s">
        <v>5</v>
      </c>
      <c r="G196" s="52">
        <v>3</v>
      </c>
      <c r="H196" s="137">
        <v>20.58</v>
      </c>
      <c r="I196" s="137">
        <v>24.49</v>
      </c>
      <c r="J196" s="137">
        <v>73.47</v>
      </c>
      <c r="K196" s="107">
        <v>0.0005288465379770766</v>
      </c>
    </row>
    <row r="197" spans="2:11" ht="24.75" customHeight="1" thickBot="1">
      <c r="B197" s="76" t="s">
        <v>450</v>
      </c>
      <c r="C197" s="71"/>
      <c r="D197" s="73"/>
      <c r="E197" s="74" t="s">
        <v>98</v>
      </c>
      <c r="F197" s="74"/>
      <c r="G197" s="73"/>
      <c r="H197" s="74"/>
      <c r="I197" s="75"/>
      <c r="J197" s="127">
        <v>13396.67</v>
      </c>
      <c r="K197" s="101">
        <v>0.09643095889371667</v>
      </c>
    </row>
    <row r="198" spans="2:11" ht="24.75" customHeight="1">
      <c r="B198" s="46" t="s">
        <v>451</v>
      </c>
      <c r="C198" s="47" t="s">
        <v>99</v>
      </c>
      <c r="D198" s="47" t="s">
        <v>3</v>
      </c>
      <c r="E198" s="48" t="s">
        <v>100</v>
      </c>
      <c r="F198" s="47" t="s">
        <v>88</v>
      </c>
      <c r="G198" s="47">
        <v>3</v>
      </c>
      <c r="H198" s="135">
        <v>757.26</v>
      </c>
      <c r="I198" s="135">
        <v>901.13</v>
      </c>
      <c r="J198" s="135">
        <v>2703.39</v>
      </c>
      <c r="K198" s="104">
        <v>0.019459349970080978</v>
      </c>
    </row>
    <row r="199" spans="2:11" ht="50.25" customHeight="1" thickBot="1">
      <c r="B199" s="51" t="s">
        <v>452</v>
      </c>
      <c r="C199" s="52" t="s">
        <v>228</v>
      </c>
      <c r="D199" s="52" t="s">
        <v>9</v>
      </c>
      <c r="E199" s="53" t="s">
        <v>110</v>
      </c>
      <c r="F199" s="52" t="s">
        <v>88</v>
      </c>
      <c r="G199" s="52">
        <v>2</v>
      </c>
      <c r="H199" s="137">
        <v>4492.98</v>
      </c>
      <c r="I199" s="137">
        <v>5346.64</v>
      </c>
      <c r="J199" s="137">
        <v>10693.28</v>
      </c>
      <c r="K199" s="107">
        <v>0.07697160892363569</v>
      </c>
    </row>
    <row r="200" spans="2:11" ht="24.75" customHeight="1" thickBot="1">
      <c r="B200" s="76" t="s">
        <v>453</v>
      </c>
      <c r="C200" s="71"/>
      <c r="D200" s="73"/>
      <c r="E200" s="74" t="s">
        <v>101</v>
      </c>
      <c r="F200" s="74"/>
      <c r="G200" s="73"/>
      <c r="H200" s="74"/>
      <c r="I200" s="75"/>
      <c r="J200" s="127">
        <v>7075.7</v>
      </c>
      <c r="K200" s="101">
        <v>0.05093180139872603</v>
      </c>
    </row>
    <row r="201" spans="2:11" ht="36" customHeight="1">
      <c r="B201" s="46" t="s">
        <v>454</v>
      </c>
      <c r="C201" s="47" t="s">
        <v>223</v>
      </c>
      <c r="D201" s="47" t="s">
        <v>3</v>
      </c>
      <c r="E201" s="48" t="s">
        <v>224</v>
      </c>
      <c r="F201" s="47" t="s">
        <v>29</v>
      </c>
      <c r="G201" s="47">
        <v>1.46</v>
      </c>
      <c r="H201" s="135">
        <v>3250.68</v>
      </c>
      <c r="I201" s="135">
        <v>3868.3</v>
      </c>
      <c r="J201" s="135">
        <v>5647.71</v>
      </c>
      <c r="K201" s="104">
        <v>0.04065294516127012</v>
      </c>
    </row>
    <row r="202" spans="2:11" ht="36" customHeight="1" thickBot="1">
      <c r="B202" s="54" t="s">
        <v>455</v>
      </c>
      <c r="C202" s="52" t="s">
        <v>229</v>
      </c>
      <c r="D202" s="52" t="s">
        <v>55</v>
      </c>
      <c r="E202" s="53" t="s">
        <v>230</v>
      </c>
      <c r="F202" s="52" t="s">
        <v>5</v>
      </c>
      <c r="G202" s="52">
        <v>24.93</v>
      </c>
      <c r="H202" s="137">
        <v>48.14</v>
      </c>
      <c r="I202" s="137">
        <v>57.28</v>
      </c>
      <c r="J202" s="137">
        <v>1427.99</v>
      </c>
      <c r="K202" s="107">
        <v>0.01027885623745591</v>
      </c>
    </row>
    <row r="203" spans="2:11" ht="24.75" customHeight="1" thickBot="1">
      <c r="B203" s="76" t="s">
        <v>456</v>
      </c>
      <c r="C203" s="71"/>
      <c r="D203" s="73"/>
      <c r="E203" s="74" t="s">
        <v>123</v>
      </c>
      <c r="F203" s="74"/>
      <c r="G203" s="73"/>
      <c r="H203" s="74"/>
      <c r="I203" s="75"/>
      <c r="J203" s="127">
        <v>3278.39</v>
      </c>
      <c r="K203" s="101">
        <v>0.02359827414779731</v>
      </c>
    </row>
    <row r="204" spans="2:11" ht="25.5" customHeight="1">
      <c r="B204" s="46" t="s">
        <v>457</v>
      </c>
      <c r="C204" s="47" t="s">
        <v>124</v>
      </c>
      <c r="D204" s="47" t="s">
        <v>16</v>
      </c>
      <c r="E204" s="48" t="s">
        <v>125</v>
      </c>
      <c r="F204" s="47" t="s">
        <v>5</v>
      </c>
      <c r="G204" s="47">
        <v>376.1</v>
      </c>
      <c r="H204" s="135">
        <v>2.22</v>
      </c>
      <c r="I204" s="135">
        <v>2.64</v>
      </c>
      <c r="J204" s="135">
        <v>992.9</v>
      </c>
      <c r="K204" s="104">
        <v>0.0071470222887905195</v>
      </c>
    </row>
    <row r="205" spans="2:11" ht="25.5" customHeight="1" thickBot="1">
      <c r="B205" s="46" t="s">
        <v>458</v>
      </c>
      <c r="C205" s="58" t="s">
        <v>139</v>
      </c>
      <c r="D205" s="58" t="s">
        <v>9</v>
      </c>
      <c r="E205" s="59" t="s">
        <v>126</v>
      </c>
      <c r="F205" s="58" t="s">
        <v>88</v>
      </c>
      <c r="G205" s="58">
        <v>1</v>
      </c>
      <c r="H205" s="139">
        <v>1920.58</v>
      </c>
      <c r="I205" s="139">
        <v>2285.49</v>
      </c>
      <c r="J205" s="139">
        <v>2285.49</v>
      </c>
      <c r="K205" s="105">
        <v>0.016451251859006793</v>
      </c>
    </row>
    <row r="206" spans="2:11" ht="24.75" customHeight="1" thickBot="1">
      <c r="B206" s="339" t="s">
        <v>200</v>
      </c>
      <c r="C206" s="340"/>
      <c r="D206" s="340"/>
      <c r="E206" s="340"/>
      <c r="F206" s="340"/>
      <c r="G206" s="340"/>
      <c r="H206" s="341"/>
      <c r="I206" s="392">
        <v>136273.64</v>
      </c>
      <c r="J206" s="393"/>
      <c r="K206" s="394"/>
    </row>
    <row r="207" spans="2:11" ht="25.5" customHeight="1" thickBot="1">
      <c r="B207" s="84">
        <v>4</v>
      </c>
      <c r="C207" s="386" t="s">
        <v>308</v>
      </c>
      <c r="D207" s="386"/>
      <c r="E207" s="386"/>
      <c r="F207" s="386"/>
      <c r="G207" s="386"/>
      <c r="H207" s="386"/>
      <c r="I207" s="386"/>
      <c r="J207" s="387"/>
      <c r="K207" s="388"/>
    </row>
    <row r="208" spans="2:11" ht="24.75" customHeight="1" thickBot="1">
      <c r="B208" s="76" t="s">
        <v>459</v>
      </c>
      <c r="C208" s="71"/>
      <c r="D208" s="73"/>
      <c r="E208" s="74" t="s">
        <v>1</v>
      </c>
      <c r="F208" s="74"/>
      <c r="G208" s="78"/>
      <c r="H208" s="74"/>
      <c r="I208" s="75"/>
      <c r="J208" s="127">
        <v>27881.09</v>
      </c>
      <c r="K208" s="101">
        <v>0.19955215604883855</v>
      </c>
    </row>
    <row r="209" spans="2:11" ht="24.75" customHeight="1">
      <c r="B209" s="46" t="s">
        <v>460</v>
      </c>
      <c r="C209" s="47" t="s">
        <v>2</v>
      </c>
      <c r="D209" s="47" t="s">
        <v>3</v>
      </c>
      <c r="E209" s="48" t="s">
        <v>4</v>
      </c>
      <c r="F209" s="47" t="s">
        <v>5</v>
      </c>
      <c r="G209" s="47">
        <v>6</v>
      </c>
      <c r="H209" s="135">
        <v>176.25</v>
      </c>
      <c r="I209" s="135">
        <v>209.73</v>
      </c>
      <c r="J209" s="135">
        <v>1258.38</v>
      </c>
      <c r="K209" s="104">
        <v>0.009006550394146622</v>
      </c>
    </row>
    <row r="210" spans="2:11" ht="24.75" customHeight="1">
      <c r="B210" s="46" t="s">
        <v>461</v>
      </c>
      <c r="C210" s="49" t="s">
        <v>6</v>
      </c>
      <c r="D210" s="49" t="s">
        <v>3</v>
      </c>
      <c r="E210" s="50" t="s">
        <v>7</v>
      </c>
      <c r="F210" s="49" t="s">
        <v>5</v>
      </c>
      <c r="G210" s="49">
        <v>6</v>
      </c>
      <c r="H210" s="136">
        <v>562.39</v>
      </c>
      <c r="I210" s="136">
        <v>669.24</v>
      </c>
      <c r="J210" s="136">
        <v>4015.44</v>
      </c>
      <c r="K210" s="106">
        <v>0.028739540293609336</v>
      </c>
    </row>
    <row r="211" spans="2:11" ht="24.75" customHeight="1">
      <c r="B211" s="46" t="s">
        <v>462</v>
      </c>
      <c r="C211" s="49" t="s">
        <v>8</v>
      </c>
      <c r="D211" s="49" t="s">
        <v>9</v>
      </c>
      <c r="E211" s="50" t="s">
        <v>10</v>
      </c>
      <c r="F211" s="49" t="s">
        <v>11</v>
      </c>
      <c r="G211" s="49">
        <v>65.5</v>
      </c>
      <c r="H211" s="136">
        <v>132.19</v>
      </c>
      <c r="I211" s="136">
        <v>157.3</v>
      </c>
      <c r="J211" s="136">
        <v>10303.15</v>
      </c>
      <c r="K211" s="106">
        <v>0.07374230335308235</v>
      </c>
    </row>
    <row r="212" spans="2:11" ht="24.75" customHeight="1">
      <c r="B212" s="46" t="s">
        <v>463</v>
      </c>
      <c r="C212" s="49" t="s">
        <v>12</v>
      </c>
      <c r="D212" s="49" t="s">
        <v>9</v>
      </c>
      <c r="E212" s="50" t="s">
        <v>13</v>
      </c>
      <c r="F212" s="49" t="s">
        <v>18</v>
      </c>
      <c r="G212" s="49">
        <v>1</v>
      </c>
      <c r="H212" s="136">
        <v>7339.6</v>
      </c>
      <c r="I212" s="136">
        <v>8734.12</v>
      </c>
      <c r="J212" s="136">
        <v>8734.12</v>
      </c>
      <c r="K212" s="106">
        <v>0.06251235074343513</v>
      </c>
    </row>
    <row r="213" spans="2:11" ht="25.5" customHeight="1" thickBot="1">
      <c r="B213" s="54" t="s">
        <v>464</v>
      </c>
      <c r="C213" s="52" t="s">
        <v>203</v>
      </c>
      <c r="D213" s="52" t="s">
        <v>16</v>
      </c>
      <c r="E213" s="53" t="s">
        <v>288</v>
      </c>
      <c r="F213" s="52" t="s">
        <v>18</v>
      </c>
      <c r="G213" s="52">
        <v>3</v>
      </c>
      <c r="H213" s="137">
        <v>1000</v>
      </c>
      <c r="I213" s="137">
        <v>1190</v>
      </c>
      <c r="J213" s="137">
        <v>3570</v>
      </c>
      <c r="K213" s="107">
        <v>0.02555141126456511</v>
      </c>
    </row>
    <row r="214" spans="2:11" ht="24.75" customHeight="1" thickBot="1">
      <c r="B214" s="76" t="s">
        <v>465</v>
      </c>
      <c r="C214" s="73"/>
      <c r="D214" s="71"/>
      <c r="E214" s="74" t="s">
        <v>205</v>
      </c>
      <c r="F214" s="74"/>
      <c r="G214" s="73"/>
      <c r="H214" s="74"/>
      <c r="I214" s="75"/>
      <c r="J214" s="127">
        <v>9630.76</v>
      </c>
      <c r="K214" s="101">
        <v>0.06892983460793363</v>
      </c>
    </row>
    <row r="215" spans="2:11" ht="24.75" customHeight="1">
      <c r="B215" s="46" t="s">
        <v>466</v>
      </c>
      <c r="C215" s="47" t="s">
        <v>23</v>
      </c>
      <c r="D215" s="47" t="s">
        <v>3</v>
      </c>
      <c r="E215" s="48" t="s">
        <v>24</v>
      </c>
      <c r="F215" s="47" t="s">
        <v>5</v>
      </c>
      <c r="G215" s="47">
        <v>344.8</v>
      </c>
      <c r="H215" s="135">
        <v>8.31</v>
      </c>
      <c r="I215" s="135">
        <v>9.88</v>
      </c>
      <c r="J215" s="135">
        <v>3406.62</v>
      </c>
      <c r="K215" s="104">
        <v>0.024382058443163247</v>
      </c>
    </row>
    <row r="216" spans="2:11" ht="24.75" customHeight="1">
      <c r="B216" s="46" t="s">
        <v>467</v>
      </c>
      <c r="C216" s="49" t="s">
        <v>289</v>
      </c>
      <c r="D216" s="49" t="s">
        <v>3</v>
      </c>
      <c r="E216" s="50" t="s">
        <v>290</v>
      </c>
      <c r="F216" s="49" t="s">
        <v>29</v>
      </c>
      <c r="G216" s="49">
        <v>0.45</v>
      </c>
      <c r="H216" s="136">
        <v>511.72</v>
      </c>
      <c r="I216" s="136">
        <v>608.94</v>
      </c>
      <c r="J216" s="136">
        <v>274.02</v>
      </c>
      <c r="K216" s="106">
        <v>0.0019612318528616614</v>
      </c>
    </row>
    <row r="217" spans="2:11" ht="36.75" customHeight="1">
      <c r="B217" s="46" t="s">
        <v>468</v>
      </c>
      <c r="C217" s="49" t="s">
        <v>291</v>
      </c>
      <c r="D217" s="49" t="s">
        <v>55</v>
      </c>
      <c r="E217" s="50" t="s">
        <v>292</v>
      </c>
      <c r="F217" s="49" t="s">
        <v>88</v>
      </c>
      <c r="G217" s="49">
        <v>1</v>
      </c>
      <c r="H217" s="136">
        <v>250.02</v>
      </c>
      <c r="I217" s="136">
        <v>297.52</v>
      </c>
      <c r="J217" s="136">
        <v>297.52</v>
      </c>
      <c r="K217" s="106">
        <v>0.0021294274172082386</v>
      </c>
    </row>
    <row r="218" spans="2:11" ht="36" customHeight="1">
      <c r="B218" s="46" t="s">
        <v>469</v>
      </c>
      <c r="C218" s="49" t="s">
        <v>293</v>
      </c>
      <c r="D218" s="49" t="s">
        <v>55</v>
      </c>
      <c r="E218" s="50" t="s">
        <v>294</v>
      </c>
      <c r="F218" s="49" t="s">
        <v>88</v>
      </c>
      <c r="G218" s="49">
        <v>1</v>
      </c>
      <c r="H218" s="136">
        <v>240.09</v>
      </c>
      <c r="I218" s="136">
        <v>285.7</v>
      </c>
      <c r="J218" s="136">
        <v>285.7</v>
      </c>
      <c r="K218" s="106">
        <v>0.002044828626970939</v>
      </c>
    </row>
    <row r="219" spans="2:11" ht="24.75" customHeight="1">
      <c r="B219" s="46" t="s">
        <v>470</v>
      </c>
      <c r="C219" s="49" t="s">
        <v>295</v>
      </c>
      <c r="D219" s="49" t="s">
        <v>3</v>
      </c>
      <c r="E219" s="50" t="s">
        <v>296</v>
      </c>
      <c r="F219" s="49" t="s">
        <v>29</v>
      </c>
      <c r="G219" s="49">
        <v>41.37</v>
      </c>
      <c r="H219" s="136">
        <v>92.07</v>
      </c>
      <c r="I219" s="136">
        <v>109.56</v>
      </c>
      <c r="J219" s="136">
        <v>4532.49</v>
      </c>
      <c r="K219" s="106">
        <v>0.032440200572136896</v>
      </c>
    </row>
    <row r="220" spans="2:11" ht="24.75" customHeight="1" thickBot="1">
      <c r="B220" s="54" t="s">
        <v>471</v>
      </c>
      <c r="C220" s="52" t="s">
        <v>25</v>
      </c>
      <c r="D220" s="52" t="s">
        <v>3</v>
      </c>
      <c r="E220" s="53" t="s">
        <v>26</v>
      </c>
      <c r="F220" s="52" t="s">
        <v>5</v>
      </c>
      <c r="G220" s="52">
        <v>344.8</v>
      </c>
      <c r="H220" s="137">
        <v>2.04</v>
      </c>
      <c r="I220" s="137">
        <v>2.42</v>
      </c>
      <c r="J220" s="137">
        <v>834.41</v>
      </c>
      <c r="K220" s="107">
        <v>0.005972087695592654</v>
      </c>
    </row>
    <row r="221" spans="2:11" ht="24.75" customHeight="1" thickBot="1">
      <c r="B221" s="76" t="s">
        <v>472</v>
      </c>
      <c r="C221" s="73"/>
      <c r="D221" s="71"/>
      <c r="E221" s="74" t="s">
        <v>33</v>
      </c>
      <c r="F221" s="74"/>
      <c r="G221" s="73"/>
      <c r="H221" s="74"/>
      <c r="I221" s="75"/>
      <c r="J221" s="127">
        <v>5181.65</v>
      </c>
      <c r="K221" s="101">
        <v>0.03708640621261451</v>
      </c>
    </row>
    <row r="222" spans="2:11" ht="24.75" customHeight="1" thickBot="1">
      <c r="B222" s="54" t="s">
        <v>473</v>
      </c>
      <c r="C222" s="55" t="s">
        <v>34</v>
      </c>
      <c r="D222" s="55" t="s">
        <v>3</v>
      </c>
      <c r="E222" s="56" t="s">
        <v>35</v>
      </c>
      <c r="F222" s="55" t="s">
        <v>29</v>
      </c>
      <c r="G222" s="55">
        <v>41.17</v>
      </c>
      <c r="H222" s="138">
        <v>105.77</v>
      </c>
      <c r="I222" s="138">
        <v>125.86</v>
      </c>
      <c r="J222" s="138">
        <v>5181.65</v>
      </c>
      <c r="K222" s="108">
        <v>0.03708640621261451</v>
      </c>
    </row>
    <row r="223" spans="2:11" ht="24.75" customHeight="1" thickBot="1">
      <c r="B223" s="76" t="s">
        <v>474</v>
      </c>
      <c r="C223" s="73"/>
      <c r="D223" s="71"/>
      <c r="E223" s="74" t="s">
        <v>46</v>
      </c>
      <c r="F223" s="74"/>
      <c r="G223" s="73"/>
      <c r="H223" s="74"/>
      <c r="I223" s="75"/>
      <c r="J223" s="127">
        <v>42593.45</v>
      </c>
      <c r="K223" s="101">
        <v>0.30485231320075373</v>
      </c>
    </row>
    <row r="224" spans="2:11" ht="36" customHeight="1">
      <c r="B224" s="46" t="s">
        <v>475</v>
      </c>
      <c r="C224" s="47" t="s">
        <v>47</v>
      </c>
      <c r="D224" s="47" t="s">
        <v>9</v>
      </c>
      <c r="E224" s="48" t="s">
        <v>48</v>
      </c>
      <c r="F224" s="47" t="s">
        <v>5</v>
      </c>
      <c r="G224" s="47">
        <v>111.82</v>
      </c>
      <c r="H224" s="135">
        <v>66.19</v>
      </c>
      <c r="I224" s="135">
        <v>78.76</v>
      </c>
      <c r="J224" s="135">
        <v>8806.94</v>
      </c>
      <c r="K224" s="104">
        <v>0.0630335422751678</v>
      </c>
    </row>
    <row r="225" spans="2:11" ht="51.75" customHeight="1">
      <c r="B225" s="46" t="s">
        <v>476</v>
      </c>
      <c r="C225" s="49" t="s">
        <v>297</v>
      </c>
      <c r="D225" s="49" t="s">
        <v>55</v>
      </c>
      <c r="E225" s="50" t="s">
        <v>298</v>
      </c>
      <c r="F225" s="49" t="s">
        <v>5</v>
      </c>
      <c r="G225" s="49">
        <v>15.3</v>
      </c>
      <c r="H225" s="136">
        <v>66.03</v>
      </c>
      <c r="I225" s="136">
        <v>78.57</v>
      </c>
      <c r="J225" s="136">
        <v>1202.12</v>
      </c>
      <c r="K225" s="106">
        <v>0.00860388305584286</v>
      </c>
    </row>
    <row r="226" spans="2:11" ht="24.75" customHeight="1">
      <c r="B226" s="46" t="s">
        <v>477</v>
      </c>
      <c r="C226" s="49" t="s">
        <v>49</v>
      </c>
      <c r="D226" s="49" t="s">
        <v>3</v>
      </c>
      <c r="E226" s="50" t="s">
        <v>50</v>
      </c>
      <c r="F226" s="49" t="s">
        <v>5</v>
      </c>
      <c r="G226" s="49">
        <v>83.26</v>
      </c>
      <c r="H226" s="136">
        <v>115.37</v>
      </c>
      <c r="I226" s="136">
        <v>137.29</v>
      </c>
      <c r="J226" s="136">
        <v>11430.76</v>
      </c>
      <c r="K226" s="106">
        <v>0.08181289911107571</v>
      </c>
    </row>
    <row r="227" spans="2:11" ht="36.75" customHeight="1">
      <c r="B227" s="46" t="s">
        <v>478</v>
      </c>
      <c r="C227" s="49" t="s">
        <v>51</v>
      </c>
      <c r="D227" s="49" t="s">
        <v>3</v>
      </c>
      <c r="E227" s="50" t="s">
        <v>214</v>
      </c>
      <c r="F227" s="49" t="s">
        <v>5</v>
      </c>
      <c r="G227" s="49">
        <v>60.26</v>
      </c>
      <c r="H227" s="136">
        <v>130.48</v>
      </c>
      <c r="I227" s="136">
        <v>155.27</v>
      </c>
      <c r="J227" s="136">
        <v>9356.57</v>
      </c>
      <c r="K227" s="106">
        <v>0.06696738602120224</v>
      </c>
    </row>
    <row r="228" spans="2:11" ht="24.75" customHeight="1">
      <c r="B228" s="46" t="s">
        <v>479</v>
      </c>
      <c r="C228" s="49" t="s">
        <v>215</v>
      </c>
      <c r="D228" s="49" t="s">
        <v>3</v>
      </c>
      <c r="E228" s="50" t="s">
        <v>216</v>
      </c>
      <c r="F228" s="49" t="s">
        <v>5</v>
      </c>
      <c r="G228" s="49">
        <v>2.7</v>
      </c>
      <c r="H228" s="136">
        <v>119.54</v>
      </c>
      <c r="I228" s="136">
        <v>142.25</v>
      </c>
      <c r="J228" s="136">
        <v>384.07</v>
      </c>
      <c r="K228" s="106">
        <v>0.002748888102067653</v>
      </c>
    </row>
    <row r="229" spans="2:11" ht="24.75" customHeight="1">
      <c r="B229" s="46" t="s">
        <v>480</v>
      </c>
      <c r="C229" s="49" t="s">
        <v>57</v>
      </c>
      <c r="D229" s="49" t="s">
        <v>9</v>
      </c>
      <c r="E229" s="50" t="s">
        <v>58</v>
      </c>
      <c r="F229" s="49" t="s">
        <v>5</v>
      </c>
      <c r="G229" s="49">
        <v>10.8</v>
      </c>
      <c r="H229" s="136">
        <v>88.12</v>
      </c>
      <c r="I229" s="136">
        <v>104.86</v>
      </c>
      <c r="J229" s="136">
        <v>1132.48</v>
      </c>
      <c r="K229" s="106">
        <v>0.008105451604732408</v>
      </c>
    </row>
    <row r="230" spans="2:11" ht="51">
      <c r="B230" s="46" t="s">
        <v>481</v>
      </c>
      <c r="C230" s="49" t="s">
        <v>217</v>
      </c>
      <c r="D230" s="49" t="s">
        <v>55</v>
      </c>
      <c r="E230" s="50" t="s">
        <v>218</v>
      </c>
      <c r="F230" s="49" t="s">
        <v>11</v>
      </c>
      <c r="G230" s="49">
        <v>47.23</v>
      </c>
      <c r="H230" s="136">
        <v>105.79</v>
      </c>
      <c r="I230" s="136">
        <v>125.89</v>
      </c>
      <c r="J230" s="136">
        <v>5945.78</v>
      </c>
      <c r="K230" s="106">
        <v>0.042555481811940035</v>
      </c>
    </row>
    <row r="231" spans="2:11" ht="51">
      <c r="B231" s="46" t="s">
        <v>482</v>
      </c>
      <c r="C231" s="49" t="s">
        <v>219</v>
      </c>
      <c r="D231" s="49" t="s">
        <v>55</v>
      </c>
      <c r="E231" s="50" t="s">
        <v>220</v>
      </c>
      <c r="F231" s="49" t="s">
        <v>11</v>
      </c>
      <c r="G231" s="49">
        <v>3.13</v>
      </c>
      <c r="H231" s="136">
        <v>113.45</v>
      </c>
      <c r="I231" s="136">
        <v>135</v>
      </c>
      <c r="J231" s="136">
        <v>422.55</v>
      </c>
      <c r="K231" s="106">
        <v>0.0030242993921126013</v>
      </c>
    </row>
    <row r="232" spans="2:11" ht="24.75" customHeight="1" thickBot="1">
      <c r="B232" s="54" t="s">
        <v>483</v>
      </c>
      <c r="C232" s="52" t="s">
        <v>221</v>
      </c>
      <c r="D232" s="52" t="s">
        <v>3</v>
      </c>
      <c r="E232" s="53" t="s">
        <v>299</v>
      </c>
      <c r="F232" s="52" t="s">
        <v>11</v>
      </c>
      <c r="G232" s="52">
        <v>104.8</v>
      </c>
      <c r="H232" s="137">
        <v>31.37</v>
      </c>
      <c r="I232" s="137">
        <v>37.33</v>
      </c>
      <c r="J232" s="137">
        <v>3912.18</v>
      </c>
      <c r="K232" s="107">
        <v>0.028000481826612418</v>
      </c>
    </row>
    <row r="233" spans="2:11" ht="24.75" customHeight="1" thickBot="1">
      <c r="B233" s="76" t="s">
        <v>484</v>
      </c>
      <c r="C233" s="73"/>
      <c r="D233" s="71"/>
      <c r="E233" s="74" t="s">
        <v>71</v>
      </c>
      <c r="F233" s="74"/>
      <c r="G233" s="73"/>
      <c r="H233" s="74"/>
      <c r="I233" s="75"/>
      <c r="J233" s="127">
        <v>305.54</v>
      </c>
      <c r="K233" s="101">
        <v>0.0021868286268277937</v>
      </c>
    </row>
    <row r="234" spans="2:11" ht="36" customHeight="1" thickBot="1">
      <c r="B234" s="54" t="s">
        <v>485</v>
      </c>
      <c r="C234" s="55" t="s">
        <v>74</v>
      </c>
      <c r="D234" s="55" t="s">
        <v>55</v>
      </c>
      <c r="E234" s="56" t="s">
        <v>75</v>
      </c>
      <c r="F234" s="55" t="s">
        <v>11</v>
      </c>
      <c r="G234" s="55">
        <v>165.16</v>
      </c>
      <c r="H234" s="138">
        <v>1.56</v>
      </c>
      <c r="I234" s="138">
        <v>1.85</v>
      </c>
      <c r="J234" s="138">
        <v>305.54</v>
      </c>
      <c r="K234" s="108">
        <v>0.0021868286268277937</v>
      </c>
    </row>
    <row r="235" spans="2:11" ht="24.75" customHeight="1" thickBot="1">
      <c r="B235" s="76" t="s">
        <v>486</v>
      </c>
      <c r="C235" s="73"/>
      <c r="D235" s="71"/>
      <c r="E235" s="74" t="s">
        <v>300</v>
      </c>
      <c r="F235" s="74"/>
      <c r="G235" s="73"/>
      <c r="H235" s="74"/>
      <c r="I235" s="75"/>
      <c r="J235" s="127">
        <v>12495.54</v>
      </c>
      <c r="K235" s="101">
        <v>0.08943380434532883</v>
      </c>
    </row>
    <row r="236" spans="2:11" ht="24.75" customHeight="1">
      <c r="B236" s="46" t="s">
        <v>487</v>
      </c>
      <c r="C236" s="47" t="s">
        <v>99</v>
      </c>
      <c r="D236" s="47" t="s">
        <v>3</v>
      </c>
      <c r="E236" s="48" t="s">
        <v>100</v>
      </c>
      <c r="F236" s="47" t="s">
        <v>88</v>
      </c>
      <c r="G236" s="47">
        <v>2</v>
      </c>
      <c r="H236" s="135">
        <v>757.26</v>
      </c>
      <c r="I236" s="135">
        <v>901.13</v>
      </c>
      <c r="J236" s="135">
        <v>1802.26</v>
      </c>
      <c r="K236" s="104">
        <v>0.012899239906351573</v>
      </c>
    </row>
    <row r="237" spans="2:11" ht="51" customHeight="1" thickBot="1">
      <c r="B237" s="51" t="s">
        <v>488</v>
      </c>
      <c r="C237" s="52" t="s">
        <v>109</v>
      </c>
      <c r="D237" s="52" t="s">
        <v>9</v>
      </c>
      <c r="E237" s="53" t="s">
        <v>110</v>
      </c>
      <c r="F237" s="52" t="s">
        <v>88</v>
      </c>
      <c r="G237" s="52">
        <v>2</v>
      </c>
      <c r="H237" s="137">
        <v>4492.98</v>
      </c>
      <c r="I237" s="137">
        <v>5346.64</v>
      </c>
      <c r="J237" s="137">
        <v>10693.28</v>
      </c>
      <c r="K237" s="107">
        <v>0.07653456443897726</v>
      </c>
    </row>
    <row r="238" spans="2:11" ht="25.5" customHeight="1" thickBot="1">
      <c r="B238" s="76" t="s">
        <v>489</v>
      </c>
      <c r="C238" s="73"/>
      <c r="D238" s="71"/>
      <c r="E238" s="74" t="s">
        <v>101</v>
      </c>
      <c r="F238" s="74"/>
      <c r="G238" s="73"/>
      <c r="H238" s="74"/>
      <c r="I238" s="75"/>
      <c r="J238" s="127">
        <v>11601.89</v>
      </c>
      <c r="K238" s="101">
        <v>0.08303772068242166</v>
      </c>
    </row>
    <row r="239" spans="2:11" ht="24.75" customHeight="1">
      <c r="B239" s="46" t="s">
        <v>490</v>
      </c>
      <c r="C239" s="47" t="s">
        <v>44</v>
      </c>
      <c r="D239" s="47" t="s">
        <v>3</v>
      </c>
      <c r="E239" s="48" t="s">
        <v>45</v>
      </c>
      <c r="F239" s="47" t="s">
        <v>5</v>
      </c>
      <c r="G239" s="47">
        <v>21.03</v>
      </c>
      <c r="H239" s="135">
        <v>68.22</v>
      </c>
      <c r="I239" s="135">
        <v>81.18</v>
      </c>
      <c r="J239" s="135">
        <v>1707.21</v>
      </c>
      <c r="K239" s="104">
        <v>0.012218942528005098</v>
      </c>
    </row>
    <row r="240" spans="2:11" ht="24.75" customHeight="1">
      <c r="B240" s="46" t="s">
        <v>491</v>
      </c>
      <c r="C240" s="49" t="s">
        <v>40</v>
      </c>
      <c r="D240" s="49" t="s">
        <v>3</v>
      </c>
      <c r="E240" s="50" t="s">
        <v>41</v>
      </c>
      <c r="F240" s="49" t="s">
        <v>5</v>
      </c>
      <c r="G240" s="49">
        <v>42.06</v>
      </c>
      <c r="H240" s="136">
        <v>10.87</v>
      </c>
      <c r="I240" s="136">
        <v>12.93</v>
      </c>
      <c r="J240" s="136">
        <v>543.83</v>
      </c>
      <c r="K240" s="106">
        <v>0.003892331649302085</v>
      </c>
    </row>
    <row r="241" spans="2:11" ht="24.75" customHeight="1">
      <c r="B241" s="46" t="s">
        <v>492</v>
      </c>
      <c r="C241" s="49" t="s">
        <v>42</v>
      </c>
      <c r="D241" s="49" t="s">
        <v>3</v>
      </c>
      <c r="E241" s="50" t="s">
        <v>43</v>
      </c>
      <c r="F241" s="49" t="s">
        <v>5</v>
      </c>
      <c r="G241" s="49">
        <v>42.06</v>
      </c>
      <c r="H241" s="136">
        <v>44.44</v>
      </c>
      <c r="I241" s="136">
        <v>52.88</v>
      </c>
      <c r="J241" s="136">
        <v>2224.13</v>
      </c>
      <c r="K241" s="106">
        <v>0.01591867236298521</v>
      </c>
    </row>
    <row r="242" spans="2:11" ht="36.75" customHeight="1">
      <c r="B242" s="46" t="s">
        <v>493</v>
      </c>
      <c r="C242" s="49" t="s">
        <v>223</v>
      </c>
      <c r="D242" s="49" t="s">
        <v>3</v>
      </c>
      <c r="E242" s="50" t="s">
        <v>224</v>
      </c>
      <c r="F242" s="49" t="s">
        <v>29</v>
      </c>
      <c r="G242" s="49">
        <v>1.03</v>
      </c>
      <c r="H242" s="136">
        <v>3250.68</v>
      </c>
      <c r="I242" s="136">
        <v>3868.3</v>
      </c>
      <c r="J242" s="136">
        <v>3984.34</v>
      </c>
      <c r="K242" s="106">
        <v>0.028516949568027267</v>
      </c>
    </row>
    <row r="243" spans="2:11" ht="36" customHeight="1" thickBot="1">
      <c r="B243" s="54" t="s">
        <v>494</v>
      </c>
      <c r="C243" s="52" t="s">
        <v>229</v>
      </c>
      <c r="D243" s="52" t="s">
        <v>55</v>
      </c>
      <c r="E243" s="53" t="s">
        <v>230</v>
      </c>
      <c r="F243" s="52" t="s">
        <v>5</v>
      </c>
      <c r="G243" s="52">
        <v>54.86</v>
      </c>
      <c r="H243" s="137">
        <v>48.14</v>
      </c>
      <c r="I243" s="137">
        <v>57.28</v>
      </c>
      <c r="J243" s="137">
        <v>3142.38</v>
      </c>
      <c r="K243" s="107">
        <v>0.02249082457410199</v>
      </c>
    </row>
    <row r="244" spans="2:11" ht="25.5" customHeight="1" thickBot="1">
      <c r="B244" s="76" t="s">
        <v>495</v>
      </c>
      <c r="C244" s="73"/>
      <c r="D244" s="71"/>
      <c r="E244" s="74" t="s">
        <v>301</v>
      </c>
      <c r="F244" s="74"/>
      <c r="G244" s="73"/>
      <c r="H244" s="74"/>
      <c r="I244" s="75"/>
      <c r="J244" s="127">
        <v>20758.12</v>
      </c>
      <c r="K244" s="101">
        <v>0.14857122162442418</v>
      </c>
    </row>
    <row r="245" spans="2:11" ht="50.25" customHeight="1">
      <c r="B245" s="46" t="s">
        <v>496</v>
      </c>
      <c r="C245" s="47" t="s">
        <v>82</v>
      </c>
      <c r="D245" s="47" t="s">
        <v>55</v>
      </c>
      <c r="E245" s="48" t="s">
        <v>83</v>
      </c>
      <c r="F245" s="47" t="s">
        <v>29</v>
      </c>
      <c r="G245" s="47">
        <v>1.62</v>
      </c>
      <c r="H245" s="135">
        <v>848.98</v>
      </c>
      <c r="I245" s="135">
        <v>1010.28</v>
      </c>
      <c r="J245" s="135">
        <v>1636.65</v>
      </c>
      <c r="K245" s="104">
        <v>0.01171392639948193</v>
      </c>
    </row>
    <row r="246" spans="2:11" ht="24.75" customHeight="1">
      <c r="B246" s="46" t="s">
        <v>497</v>
      </c>
      <c r="C246" s="49" t="s">
        <v>225</v>
      </c>
      <c r="D246" s="49" t="s">
        <v>3</v>
      </c>
      <c r="E246" s="50" t="s">
        <v>226</v>
      </c>
      <c r="F246" s="49" t="s">
        <v>5</v>
      </c>
      <c r="G246" s="49">
        <v>2.8</v>
      </c>
      <c r="H246" s="136">
        <v>35.42</v>
      </c>
      <c r="I246" s="136">
        <v>42.14</v>
      </c>
      <c r="J246" s="136">
        <v>117.99</v>
      </c>
      <c r="K246" s="106">
        <v>0.0008444848781809628</v>
      </c>
    </row>
    <row r="247" spans="2:11" ht="36" customHeight="1">
      <c r="B247" s="46" t="s">
        <v>498</v>
      </c>
      <c r="C247" s="49" t="s">
        <v>78</v>
      </c>
      <c r="D247" s="49" t="s">
        <v>3</v>
      </c>
      <c r="E247" s="50" t="s">
        <v>79</v>
      </c>
      <c r="F247" s="49" t="s">
        <v>29</v>
      </c>
      <c r="G247" s="49">
        <v>0.28</v>
      </c>
      <c r="H247" s="136">
        <v>3230.49</v>
      </c>
      <c r="I247" s="136">
        <v>3844.28</v>
      </c>
      <c r="J247" s="136">
        <v>1076.39</v>
      </c>
      <c r="K247" s="106">
        <v>0.007704001000298386</v>
      </c>
    </row>
    <row r="248" spans="2:11" ht="24.75" customHeight="1">
      <c r="B248" s="46" t="s">
        <v>499</v>
      </c>
      <c r="C248" s="49" t="s">
        <v>86</v>
      </c>
      <c r="D248" s="49" t="s">
        <v>3</v>
      </c>
      <c r="E248" s="50" t="s">
        <v>87</v>
      </c>
      <c r="F248" s="49" t="s">
        <v>88</v>
      </c>
      <c r="G248" s="49">
        <v>1</v>
      </c>
      <c r="H248" s="136">
        <v>47.61</v>
      </c>
      <c r="I248" s="136">
        <v>56.65</v>
      </c>
      <c r="J248" s="136">
        <v>56.65</v>
      </c>
      <c r="K248" s="106">
        <v>0.00040545866894611024</v>
      </c>
    </row>
    <row r="249" spans="2:11" ht="24.75" customHeight="1">
      <c r="B249" s="46" t="s">
        <v>500</v>
      </c>
      <c r="C249" s="49" t="s">
        <v>91</v>
      </c>
      <c r="D249" s="49" t="s">
        <v>31</v>
      </c>
      <c r="E249" s="50" t="s">
        <v>92</v>
      </c>
      <c r="F249" s="49" t="s">
        <v>88</v>
      </c>
      <c r="G249" s="49">
        <v>4</v>
      </c>
      <c r="H249" s="136">
        <v>331.62</v>
      </c>
      <c r="I249" s="136">
        <v>394.62</v>
      </c>
      <c r="J249" s="136">
        <v>1578.48</v>
      </c>
      <c r="K249" s="106">
        <v>0.019770780222005263</v>
      </c>
    </row>
    <row r="250" spans="2:11" ht="60.75" customHeight="1">
      <c r="B250" s="46" t="s">
        <v>501</v>
      </c>
      <c r="C250" s="49" t="s">
        <v>93</v>
      </c>
      <c r="D250" s="49" t="s">
        <v>55</v>
      </c>
      <c r="E250" s="50" t="s">
        <v>94</v>
      </c>
      <c r="F250" s="49" t="s">
        <v>5</v>
      </c>
      <c r="G250" s="49">
        <v>5.64</v>
      </c>
      <c r="H250" s="136">
        <v>186.67</v>
      </c>
      <c r="I250" s="136">
        <v>222.13</v>
      </c>
      <c r="J250" s="136">
        <v>1252.81</v>
      </c>
      <c r="K250" s="106">
        <v>0.008966684466767455</v>
      </c>
    </row>
    <row r="251" spans="2:11" ht="24.75" customHeight="1">
      <c r="B251" s="46" t="s">
        <v>502</v>
      </c>
      <c r="C251" s="49" t="s">
        <v>40</v>
      </c>
      <c r="D251" s="49" t="s">
        <v>3</v>
      </c>
      <c r="E251" s="50" t="s">
        <v>41</v>
      </c>
      <c r="F251" s="49" t="s">
        <v>5</v>
      </c>
      <c r="G251" s="49">
        <v>8.4</v>
      </c>
      <c r="H251" s="136">
        <v>10.87</v>
      </c>
      <c r="I251" s="136">
        <v>12.93</v>
      </c>
      <c r="J251" s="136">
        <v>108.61</v>
      </c>
      <c r="K251" s="106">
        <v>0.000777349797603478</v>
      </c>
    </row>
    <row r="252" spans="2:11" ht="25.5" customHeight="1">
      <c r="B252" s="46" t="s">
        <v>503</v>
      </c>
      <c r="C252" s="49" t="s">
        <v>42</v>
      </c>
      <c r="D252" s="49" t="s">
        <v>3</v>
      </c>
      <c r="E252" s="50" t="s">
        <v>43</v>
      </c>
      <c r="F252" s="49" t="s">
        <v>5</v>
      </c>
      <c r="G252" s="49">
        <v>8.4</v>
      </c>
      <c r="H252" s="136">
        <v>44.44</v>
      </c>
      <c r="I252" s="136">
        <v>52.88</v>
      </c>
      <c r="J252" s="136">
        <v>444.19</v>
      </c>
      <c r="K252" s="106">
        <v>0.0031791824564725985</v>
      </c>
    </row>
    <row r="253" spans="2:11" ht="36.75" customHeight="1">
      <c r="B253" s="46" t="s">
        <v>504</v>
      </c>
      <c r="C253" s="49">
        <v>13166</v>
      </c>
      <c r="D253" s="49" t="s">
        <v>16</v>
      </c>
      <c r="E253" s="21" t="s">
        <v>633</v>
      </c>
      <c r="F253" s="49" t="s">
        <v>5</v>
      </c>
      <c r="G253" s="49">
        <v>7</v>
      </c>
      <c r="H253" s="136">
        <v>139.99</v>
      </c>
      <c r="I253" s="136">
        <v>166.58</v>
      </c>
      <c r="J253" s="136">
        <v>973.77</v>
      </c>
      <c r="K253" s="106">
        <v>0.010028749989890373</v>
      </c>
    </row>
    <row r="254" spans="2:11" ht="24.75" customHeight="1">
      <c r="B254" s="46" t="s">
        <v>505</v>
      </c>
      <c r="C254" s="49" t="s">
        <v>227</v>
      </c>
      <c r="D254" s="49" t="s">
        <v>9</v>
      </c>
      <c r="E254" s="50" t="s">
        <v>85</v>
      </c>
      <c r="F254" s="49" t="s">
        <v>11</v>
      </c>
      <c r="G254" s="49">
        <v>10</v>
      </c>
      <c r="H254" s="136">
        <v>42.67</v>
      </c>
      <c r="I254" s="136">
        <v>50.77</v>
      </c>
      <c r="J254" s="136">
        <v>507.7</v>
      </c>
      <c r="K254" s="106">
        <v>0.003088643142047739</v>
      </c>
    </row>
    <row r="255" spans="2:11" ht="36.75" customHeight="1">
      <c r="B255" s="46" t="s">
        <v>506</v>
      </c>
      <c r="C255" s="49" t="s">
        <v>96</v>
      </c>
      <c r="D255" s="49" t="s">
        <v>3</v>
      </c>
      <c r="E255" s="50" t="s">
        <v>97</v>
      </c>
      <c r="F255" s="49" t="s">
        <v>29</v>
      </c>
      <c r="G255" s="49">
        <v>1.8</v>
      </c>
      <c r="H255" s="136">
        <v>3296.33</v>
      </c>
      <c r="I255" s="136">
        <v>3922.63</v>
      </c>
      <c r="J255" s="136">
        <v>7060.73</v>
      </c>
      <c r="K255" s="106">
        <v>0.05053546668292796</v>
      </c>
    </row>
    <row r="256" spans="2:11" ht="24.75" customHeight="1">
      <c r="B256" s="46" t="s">
        <v>507</v>
      </c>
      <c r="C256" s="49" t="s">
        <v>80</v>
      </c>
      <c r="D256" s="49" t="s">
        <v>3</v>
      </c>
      <c r="E256" s="50" t="s">
        <v>302</v>
      </c>
      <c r="F256" s="49" t="s">
        <v>29</v>
      </c>
      <c r="G256" s="49">
        <v>0.78</v>
      </c>
      <c r="H256" s="136">
        <v>2975.19</v>
      </c>
      <c r="I256" s="136">
        <v>3540.47</v>
      </c>
      <c r="J256" s="136">
        <v>2761.56</v>
      </c>
      <c r="K256" s="106">
        <v>0.019765197560720565</v>
      </c>
    </row>
    <row r="257" spans="2:11" ht="51.75" thickBot="1">
      <c r="B257" s="46" t="s">
        <v>508</v>
      </c>
      <c r="C257" s="52" t="s">
        <v>89</v>
      </c>
      <c r="D257" s="52" t="s">
        <v>55</v>
      </c>
      <c r="E257" s="53" t="s">
        <v>90</v>
      </c>
      <c r="F257" s="52" t="s">
        <v>5</v>
      </c>
      <c r="G257" s="52">
        <v>3</v>
      </c>
      <c r="H257" s="137">
        <v>20.58</v>
      </c>
      <c r="I257" s="137">
        <v>24.49</v>
      </c>
      <c r="J257" s="137">
        <v>73.47</v>
      </c>
      <c r="K257" s="107">
        <v>0.0005258437494699156</v>
      </c>
    </row>
    <row r="258" spans="2:11" ht="24.75" customHeight="1" thickBot="1">
      <c r="B258" s="76" t="s">
        <v>509</v>
      </c>
      <c r="C258" s="73"/>
      <c r="D258" s="71"/>
      <c r="E258" s="74" t="s">
        <v>231</v>
      </c>
      <c r="F258" s="74"/>
      <c r="G258" s="73"/>
      <c r="H258" s="74"/>
      <c r="I258" s="75"/>
      <c r="J258" s="127">
        <v>3811.12</v>
      </c>
      <c r="K258" s="101">
        <v>0.027277169327341564</v>
      </c>
    </row>
    <row r="259" spans="2:11" ht="24.75" customHeight="1">
      <c r="B259" s="46" t="s">
        <v>510</v>
      </c>
      <c r="C259" s="47" t="s">
        <v>111</v>
      </c>
      <c r="D259" s="47" t="s">
        <v>3</v>
      </c>
      <c r="E259" s="48" t="s">
        <v>112</v>
      </c>
      <c r="F259" s="47" t="s">
        <v>11</v>
      </c>
      <c r="G259" s="47">
        <v>37.76</v>
      </c>
      <c r="H259" s="135">
        <v>11.93</v>
      </c>
      <c r="I259" s="135">
        <v>14.19</v>
      </c>
      <c r="J259" s="135">
        <v>535.81</v>
      </c>
      <c r="K259" s="104">
        <v>0.00383493043968253</v>
      </c>
    </row>
    <row r="260" spans="2:11" ht="50.25" customHeight="1">
      <c r="B260" s="46" t="s">
        <v>511</v>
      </c>
      <c r="C260" s="49" t="s">
        <v>113</v>
      </c>
      <c r="D260" s="49" t="s">
        <v>55</v>
      </c>
      <c r="E260" s="50" t="s">
        <v>114</v>
      </c>
      <c r="F260" s="49" t="s">
        <v>88</v>
      </c>
      <c r="G260" s="49">
        <v>3</v>
      </c>
      <c r="H260" s="136">
        <v>192.86</v>
      </c>
      <c r="I260" s="136">
        <v>229.5</v>
      </c>
      <c r="J260" s="136">
        <v>688.5</v>
      </c>
      <c r="K260" s="106">
        <v>0.004927772172451842</v>
      </c>
    </row>
    <row r="261" spans="2:11" ht="35.25" customHeight="1">
      <c r="B261" s="46" t="s">
        <v>512</v>
      </c>
      <c r="C261" s="49" t="s">
        <v>115</v>
      </c>
      <c r="D261" s="49" t="s">
        <v>55</v>
      </c>
      <c r="E261" s="50" t="s">
        <v>116</v>
      </c>
      <c r="F261" s="49" t="s">
        <v>11</v>
      </c>
      <c r="G261" s="49">
        <v>15</v>
      </c>
      <c r="H261" s="136">
        <v>5.38</v>
      </c>
      <c r="I261" s="136">
        <v>6.4</v>
      </c>
      <c r="J261" s="136">
        <v>96</v>
      </c>
      <c r="K261" s="106">
        <v>0.0006870967735009106</v>
      </c>
    </row>
    <row r="262" spans="2:11" ht="36" customHeight="1">
      <c r="B262" s="46" t="s">
        <v>513</v>
      </c>
      <c r="C262" s="49" t="s">
        <v>117</v>
      </c>
      <c r="D262" s="49" t="s">
        <v>55</v>
      </c>
      <c r="E262" s="50" t="s">
        <v>118</v>
      </c>
      <c r="F262" s="49" t="s">
        <v>11</v>
      </c>
      <c r="G262" s="49">
        <v>113.28</v>
      </c>
      <c r="H262" s="136">
        <v>10.22</v>
      </c>
      <c r="I262" s="136">
        <v>12.16</v>
      </c>
      <c r="J262" s="136">
        <v>1377.48</v>
      </c>
      <c r="K262" s="106">
        <v>0.00985897982877119</v>
      </c>
    </row>
    <row r="263" spans="2:11" ht="24.75" customHeight="1">
      <c r="B263" s="46" t="s">
        <v>514</v>
      </c>
      <c r="C263" s="49" t="s">
        <v>119</v>
      </c>
      <c r="D263" s="49" t="s">
        <v>3</v>
      </c>
      <c r="E263" s="50" t="s">
        <v>120</v>
      </c>
      <c r="F263" s="49" t="s">
        <v>88</v>
      </c>
      <c r="G263" s="49">
        <v>2</v>
      </c>
      <c r="H263" s="136">
        <v>83.04</v>
      </c>
      <c r="I263" s="136">
        <v>98.81</v>
      </c>
      <c r="J263" s="136">
        <v>197.62</v>
      </c>
      <c r="K263" s="106">
        <v>0.0014144173372838535</v>
      </c>
    </row>
    <row r="264" spans="2:11" ht="50.25" customHeight="1">
      <c r="B264" s="46" t="s">
        <v>515</v>
      </c>
      <c r="C264" s="49" t="s">
        <v>232</v>
      </c>
      <c r="D264" s="49" t="s">
        <v>55</v>
      </c>
      <c r="E264" s="50" t="s">
        <v>233</v>
      </c>
      <c r="F264" s="49" t="s">
        <v>88</v>
      </c>
      <c r="G264" s="49">
        <v>1</v>
      </c>
      <c r="H264" s="136">
        <v>427.71</v>
      </c>
      <c r="I264" s="136">
        <v>508.97</v>
      </c>
      <c r="J264" s="136">
        <v>508.97</v>
      </c>
      <c r="K264" s="106">
        <v>0.003642829633424567</v>
      </c>
    </row>
    <row r="265" spans="2:11" ht="24.75" customHeight="1" thickBot="1">
      <c r="B265" s="54" t="s">
        <v>516</v>
      </c>
      <c r="C265" s="52" t="s">
        <v>234</v>
      </c>
      <c r="D265" s="52" t="s">
        <v>3</v>
      </c>
      <c r="E265" s="53" t="s">
        <v>235</v>
      </c>
      <c r="F265" s="52" t="s">
        <v>88</v>
      </c>
      <c r="G265" s="52">
        <v>1</v>
      </c>
      <c r="H265" s="137">
        <v>341.8</v>
      </c>
      <c r="I265" s="137">
        <v>406.74</v>
      </c>
      <c r="J265" s="137">
        <v>406.74</v>
      </c>
      <c r="K265" s="107">
        <v>0.0029111431422266703</v>
      </c>
    </row>
    <row r="266" spans="2:11" ht="24.75" customHeight="1" thickBot="1">
      <c r="B266" s="76" t="s">
        <v>517</v>
      </c>
      <c r="C266" s="73"/>
      <c r="D266" s="71"/>
      <c r="E266" s="74" t="s">
        <v>60</v>
      </c>
      <c r="F266" s="74"/>
      <c r="G266" s="73"/>
      <c r="H266" s="74"/>
      <c r="I266" s="75"/>
      <c r="J266" s="127">
        <v>2481.75</v>
      </c>
      <c r="K266" s="101">
        <v>0.01776252518370713</v>
      </c>
    </row>
    <row r="267" spans="2:11" ht="24.75" customHeight="1">
      <c r="B267" s="46" t="s">
        <v>518</v>
      </c>
      <c r="C267" s="47" t="s">
        <v>61</v>
      </c>
      <c r="D267" s="47" t="s">
        <v>3</v>
      </c>
      <c r="E267" s="48" t="s">
        <v>62</v>
      </c>
      <c r="F267" s="47" t="s">
        <v>5</v>
      </c>
      <c r="G267" s="47">
        <v>26.04</v>
      </c>
      <c r="H267" s="135">
        <v>20.79</v>
      </c>
      <c r="I267" s="135">
        <v>24.74</v>
      </c>
      <c r="J267" s="135">
        <v>644.22</v>
      </c>
      <c r="K267" s="104">
        <v>0.004610848785674548</v>
      </c>
    </row>
    <row r="268" spans="2:11" ht="25.5" customHeight="1">
      <c r="B268" s="46" t="s">
        <v>519</v>
      </c>
      <c r="C268" s="49" t="s">
        <v>240</v>
      </c>
      <c r="D268" s="49" t="s">
        <v>16</v>
      </c>
      <c r="E268" s="50" t="s">
        <v>241</v>
      </c>
      <c r="F268" s="49" t="s">
        <v>88</v>
      </c>
      <c r="G268" s="49">
        <v>6</v>
      </c>
      <c r="H268" s="136">
        <v>74.51</v>
      </c>
      <c r="I268" s="136">
        <v>88.66</v>
      </c>
      <c r="J268" s="136">
        <v>531.96</v>
      </c>
      <c r="K268" s="106">
        <v>0.0038073749961619204</v>
      </c>
    </row>
    <row r="269" spans="2:11" ht="24.75" customHeight="1">
      <c r="B269" s="46" t="s">
        <v>520</v>
      </c>
      <c r="C269" s="49" t="s">
        <v>303</v>
      </c>
      <c r="D269" s="49" t="s">
        <v>16</v>
      </c>
      <c r="E269" s="50" t="s">
        <v>304</v>
      </c>
      <c r="F269" s="49" t="s">
        <v>88</v>
      </c>
      <c r="G269" s="49">
        <v>75</v>
      </c>
      <c r="H269" s="136">
        <v>7.83</v>
      </c>
      <c r="I269" s="136">
        <v>9.31</v>
      </c>
      <c r="J269" s="136">
        <v>698.25</v>
      </c>
      <c r="K269" s="106">
        <v>0.004997555438510529</v>
      </c>
    </row>
    <row r="270" spans="2:11" ht="24.75" customHeight="1" thickBot="1">
      <c r="B270" s="54" t="s">
        <v>521</v>
      </c>
      <c r="C270" s="52" t="s">
        <v>305</v>
      </c>
      <c r="D270" s="52" t="s">
        <v>16</v>
      </c>
      <c r="E270" s="53" t="s">
        <v>306</v>
      </c>
      <c r="F270" s="52" t="s">
        <v>88</v>
      </c>
      <c r="G270" s="52">
        <v>12</v>
      </c>
      <c r="H270" s="137">
        <v>42.53</v>
      </c>
      <c r="I270" s="137">
        <v>50.61</v>
      </c>
      <c r="J270" s="137">
        <v>607.32</v>
      </c>
      <c r="K270" s="107">
        <v>0.0043467459633601355</v>
      </c>
    </row>
    <row r="271" spans="2:11" ht="24.75" customHeight="1" thickBot="1">
      <c r="B271" s="76" t="s">
        <v>522</v>
      </c>
      <c r="C271" s="73"/>
      <c r="D271" s="71"/>
      <c r="E271" s="74" t="s">
        <v>123</v>
      </c>
      <c r="F271" s="74"/>
      <c r="G271" s="73"/>
      <c r="H271" s="74"/>
      <c r="I271" s="75"/>
      <c r="J271" s="127">
        <v>2977.4</v>
      </c>
      <c r="K271" s="101">
        <v>0.02131002013980845</v>
      </c>
    </row>
    <row r="272" spans="2:11" ht="24.75" customHeight="1">
      <c r="B272" s="46" t="s">
        <v>523</v>
      </c>
      <c r="C272" s="47" t="s">
        <v>124</v>
      </c>
      <c r="D272" s="47" t="s">
        <v>16</v>
      </c>
      <c r="E272" s="48" t="s">
        <v>125</v>
      </c>
      <c r="F272" s="47" t="s">
        <v>5</v>
      </c>
      <c r="G272" s="47">
        <v>262.09</v>
      </c>
      <c r="H272" s="135">
        <v>2.22</v>
      </c>
      <c r="I272" s="135">
        <v>2.64</v>
      </c>
      <c r="J272" s="135">
        <v>691.91</v>
      </c>
      <c r="K272" s="104">
        <v>0.00495217842242724</v>
      </c>
    </row>
    <row r="273" spans="2:11" ht="26.25" customHeight="1" thickBot="1">
      <c r="B273" s="57" t="s">
        <v>524</v>
      </c>
      <c r="C273" s="58" t="s">
        <v>139</v>
      </c>
      <c r="D273" s="58" t="s">
        <v>9</v>
      </c>
      <c r="E273" s="59" t="s">
        <v>126</v>
      </c>
      <c r="F273" s="58" t="s">
        <v>88</v>
      </c>
      <c r="G273" s="58">
        <v>1</v>
      </c>
      <c r="H273" s="139">
        <v>1920.58</v>
      </c>
      <c r="I273" s="139">
        <v>2285.49</v>
      </c>
      <c r="J273" s="139">
        <v>2285.49</v>
      </c>
      <c r="K273" s="105">
        <v>0.016357841717381208</v>
      </c>
    </row>
    <row r="274" spans="2:11" ht="24" customHeight="1" thickBot="1">
      <c r="B274" s="339" t="s">
        <v>200</v>
      </c>
      <c r="C274" s="340"/>
      <c r="D274" s="340"/>
      <c r="E274" s="340"/>
      <c r="F274" s="340"/>
      <c r="G274" s="340"/>
      <c r="H274" s="341"/>
      <c r="I274" s="389">
        <v>136609.19</v>
      </c>
      <c r="J274" s="390"/>
      <c r="K274" s="391"/>
    </row>
    <row r="275" spans="2:11" ht="24" customHeight="1" thickBot="1">
      <c r="B275" s="87">
        <v>5</v>
      </c>
      <c r="C275" s="380" t="s">
        <v>325</v>
      </c>
      <c r="D275" s="372"/>
      <c r="E275" s="372"/>
      <c r="F275" s="372"/>
      <c r="G275" s="372"/>
      <c r="H275" s="372"/>
      <c r="I275" s="372"/>
      <c r="J275" s="381"/>
      <c r="K275" s="382"/>
    </row>
    <row r="276" spans="2:11" ht="24.75" customHeight="1" thickBot="1">
      <c r="B276" s="80" t="s">
        <v>525</v>
      </c>
      <c r="C276" s="81"/>
      <c r="D276" s="82"/>
      <c r="E276" s="79" t="s">
        <v>309</v>
      </c>
      <c r="F276" s="82"/>
      <c r="G276" s="90"/>
      <c r="H276" s="91"/>
      <c r="I276" s="92"/>
      <c r="J276" s="129">
        <v>27772.02</v>
      </c>
      <c r="K276" s="94">
        <f aca="true" t="shared" si="0" ref="K276:K310">J276/116262.84</f>
        <v>0.23887271289777542</v>
      </c>
    </row>
    <row r="277" spans="2:11" ht="24.75" customHeight="1">
      <c r="B277" s="163" t="s">
        <v>526</v>
      </c>
      <c r="C277" s="164" t="s">
        <v>2</v>
      </c>
      <c r="D277" s="164" t="s">
        <v>3</v>
      </c>
      <c r="E277" s="165" t="s">
        <v>4</v>
      </c>
      <c r="F277" s="164" t="s">
        <v>5</v>
      </c>
      <c r="G277" s="166">
        <v>6</v>
      </c>
      <c r="H277" s="167">
        <v>176.25</v>
      </c>
      <c r="I277" s="167">
        <f>TRUNC(H277*(1+19.21/100),2)</f>
        <v>210.1</v>
      </c>
      <c r="J277" s="167">
        <f>TRUNC(G277*I277,2)</f>
        <v>1260.6</v>
      </c>
      <c r="K277" s="168">
        <f t="shared" si="0"/>
        <v>0.010842673376979264</v>
      </c>
    </row>
    <row r="278" spans="2:11" ht="24.75" customHeight="1">
      <c r="B278" s="169" t="s">
        <v>527</v>
      </c>
      <c r="C278" s="62" t="s">
        <v>6</v>
      </c>
      <c r="D278" s="62" t="s">
        <v>3</v>
      </c>
      <c r="E278" s="63" t="s">
        <v>7</v>
      </c>
      <c r="F278" s="62" t="s">
        <v>5</v>
      </c>
      <c r="G278" s="64">
        <v>6</v>
      </c>
      <c r="H278" s="141">
        <v>562.39</v>
      </c>
      <c r="I278" s="141">
        <f>TRUNC(H278*(1+19.21/100),2)</f>
        <v>670.42</v>
      </c>
      <c r="J278" s="141">
        <f>TRUNC(G278*I278,2)</f>
        <v>4022.52</v>
      </c>
      <c r="K278" s="170">
        <f t="shared" si="0"/>
        <v>0.03459850112039238</v>
      </c>
    </row>
    <row r="279" spans="2:11" ht="14.25">
      <c r="B279" s="169" t="s">
        <v>528</v>
      </c>
      <c r="C279" s="62" t="s">
        <v>201</v>
      </c>
      <c r="D279" s="62" t="s">
        <v>9</v>
      </c>
      <c r="E279" s="63" t="s">
        <v>10</v>
      </c>
      <c r="F279" s="62" t="s">
        <v>11</v>
      </c>
      <c r="G279" s="64">
        <v>102.24</v>
      </c>
      <c r="H279" s="141">
        <v>132.27</v>
      </c>
      <c r="I279" s="141">
        <f>TRUNC(H279*(1+19.21/100),2)</f>
        <v>157.67</v>
      </c>
      <c r="J279" s="141">
        <f>TRUNC(G279*I279,2)</f>
        <v>16120.18</v>
      </c>
      <c r="K279" s="170">
        <f t="shared" si="0"/>
        <v>0.13865290061725655</v>
      </c>
    </row>
    <row r="280" spans="2:11" ht="15" customHeight="1">
      <c r="B280" s="171" t="s">
        <v>529</v>
      </c>
      <c r="C280" s="67" t="s">
        <v>202</v>
      </c>
      <c r="D280" s="67" t="s">
        <v>9</v>
      </c>
      <c r="E280" s="68" t="s">
        <v>13</v>
      </c>
      <c r="F280" s="67" t="s">
        <v>14</v>
      </c>
      <c r="G280" s="69">
        <v>1</v>
      </c>
      <c r="H280" s="142">
        <v>5342.44</v>
      </c>
      <c r="I280" s="142">
        <f>TRUNC(H280*(1+19.21/100),2)</f>
        <v>6368.72</v>
      </c>
      <c r="J280" s="142">
        <f>TRUNC(G280*I280,2)</f>
        <v>6368.72</v>
      </c>
      <c r="K280" s="172">
        <f aca="true" t="shared" si="1" ref="K280">J280/116262.84</f>
        <v>0.054778637783147226</v>
      </c>
    </row>
    <row r="281" spans="2:11" ht="24.75" customHeight="1" thickBot="1">
      <c r="B281" s="57" t="s">
        <v>634</v>
      </c>
      <c r="C281" s="58" t="s">
        <v>203</v>
      </c>
      <c r="D281" s="58" t="s">
        <v>16</v>
      </c>
      <c r="E281" s="59" t="s">
        <v>288</v>
      </c>
      <c r="F281" s="58" t="s">
        <v>18</v>
      </c>
      <c r="G281" s="58">
        <v>3</v>
      </c>
      <c r="H281" s="139">
        <v>1000</v>
      </c>
      <c r="I281" s="139">
        <v>1190</v>
      </c>
      <c r="J281" s="139">
        <v>3570</v>
      </c>
      <c r="K281" s="105">
        <v>0.02555141126456511</v>
      </c>
    </row>
    <row r="282" spans="2:11" ht="24.75" customHeight="1" thickBot="1">
      <c r="B282" s="154" t="s">
        <v>530</v>
      </c>
      <c r="C282" s="155"/>
      <c r="D282" s="156"/>
      <c r="E282" s="157" t="s">
        <v>22</v>
      </c>
      <c r="F282" s="156"/>
      <c r="G282" s="158"/>
      <c r="H282" s="159"/>
      <c r="I282" s="160"/>
      <c r="J282" s="161">
        <v>3828.29</v>
      </c>
      <c r="K282" s="162">
        <f t="shared" si="0"/>
        <v>0.032927889943166706</v>
      </c>
    </row>
    <row r="283" spans="2:11" ht="24.75" customHeight="1">
      <c r="B283" s="88" t="s">
        <v>531</v>
      </c>
      <c r="C283" s="85" t="s">
        <v>23</v>
      </c>
      <c r="D283" s="85" t="s">
        <v>3</v>
      </c>
      <c r="E283" s="89" t="s">
        <v>24</v>
      </c>
      <c r="F283" s="85" t="s">
        <v>5</v>
      </c>
      <c r="G283" s="86">
        <v>384.07</v>
      </c>
      <c r="H283" s="140">
        <v>8.31</v>
      </c>
      <c r="I283" s="140">
        <f>TRUNC(H283*(1+19.21/100),2)</f>
        <v>9.9</v>
      </c>
      <c r="J283" s="140">
        <f>TRUNC(G283*I283,2)</f>
        <v>3802.29</v>
      </c>
      <c r="K283" s="93">
        <f t="shared" si="0"/>
        <v>0.032704258729616444</v>
      </c>
    </row>
    <row r="284" spans="2:11" ht="24.75" customHeight="1" thickBot="1">
      <c r="B284" s="66" t="s">
        <v>532</v>
      </c>
      <c r="C284" s="67" t="s">
        <v>310</v>
      </c>
      <c r="D284" s="67" t="s">
        <v>16</v>
      </c>
      <c r="E284" s="68" t="s">
        <v>311</v>
      </c>
      <c r="F284" s="67" t="s">
        <v>5</v>
      </c>
      <c r="G284" s="69">
        <v>4</v>
      </c>
      <c r="H284" s="142">
        <v>5.46</v>
      </c>
      <c r="I284" s="142">
        <f>TRUNC(H284*(1+19.21/100),2)</f>
        <v>6.5</v>
      </c>
      <c r="J284" s="142">
        <f>TRUNC(G284*I284,2)</f>
        <v>26</v>
      </c>
      <c r="K284" s="70">
        <f t="shared" si="0"/>
        <v>0.0002236312135502625</v>
      </c>
    </row>
    <row r="285" spans="2:11" ht="24.75" customHeight="1" thickBot="1">
      <c r="B285" s="80" t="s">
        <v>533</v>
      </c>
      <c r="C285" s="81"/>
      <c r="D285" s="82"/>
      <c r="E285" s="79" t="s">
        <v>46</v>
      </c>
      <c r="F285" s="82"/>
      <c r="G285" s="90"/>
      <c r="H285" s="91"/>
      <c r="I285" s="92"/>
      <c r="J285" s="129">
        <v>42758.43</v>
      </c>
      <c r="K285" s="96">
        <f t="shared" si="0"/>
        <v>0.36777383040015194</v>
      </c>
    </row>
    <row r="286" spans="2:11" ht="36.75" customHeight="1">
      <c r="B286" s="88" t="s">
        <v>534</v>
      </c>
      <c r="C286" s="85" t="s">
        <v>47</v>
      </c>
      <c r="D286" s="85" t="s">
        <v>9</v>
      </c>
      <c r="E286" s="89" t="s">
        <v>48</v>
      </c>
      <c r="F286" s="85" t="s">
        <v>5</v>
      </c>
      <c r="G286" s="86">
        <v>176.29</v>
      </c>
      <c r="H286" s="140">
        <v>63.88</v>
      </c>
      <c r="I286" s="140">
        <f aca="true" t="shared" si="2" ref="I286:I292">TRUNC(H286*(1+19.21/100),2)</f>
        <v>76.15</v>
      </c>
      <c r="J286" s="140">
        <f aca="true" t="shared" si="3" ref="J286:J292">TRUNC(G286*I286,2)</f>
        <v>13424.48</v>
      </c>
      <c r="K286" s="93">
        <f t="shared" si="0"/>
        <v>0.11546664437235492</v>
      </c>
    </row>
    <row r="287" spans="2:11" ht="24.75" customHeight="1">
      <c r="B287" s="88" t="s">
        <v>535</v>
      </c>
      <c r="C287" s="62" t="s">
        <v>49</v>
      </c>
      <c r="D287" s="62" t="s">
        <v>3</v>
      </c>
      <c r="E287" s="63" t="s">
        <v>50</v>
      </c>
      <c r="F287" s="62" t="s">
        <v>5</v>
      </c>
      <c r="G287" s="64">
        <v>83.23</v>
      </c>
      <c r="H287" s="141">
        <v>115.37</v>
      </c>
      <c r="I287" s="141">
        <f t="shared" si="2"/>
        <v>137.53</v>
      </c>
      <c r="J287" s="141">
        <f t="shared" si="3"/>
        <v>11446.62</v>
      </c>
      <c r="K287" s="65">
        <f t="shared" si="0"/>
        <v>0.09845467390956561</v>
      </c>
    </row>
    <row r="288" spans="2:11" ht="51">
      <c r="B288" s="88" t="s">
        <v>536</v>
      </c>
      <c r="C288" s="62" t="s">
        <v>312</v>
      </c>
      <c r="D288" s="62" t="s">
        <v>55</v>
      </c>
      <c r="E288" s="63" t="s">
        <v>313</v>
      </c>
      <c r="F288" s="62" t="s">
        <v>39</v>
      </c>
      <c r="G288" s="64">
        <v>24.48</v>
      </c>
      <c r="H288" s="141">
        <v>60.99</v>
      </c>
      <c r="I288" s="141">
        <f t="shared" si="2"/>
        <v>72.7</v>
      </c>
      <c r="J288" s="141">
        <f t="shared" si="3"/>
        <v>1779.69</v>
      </c>
      <c r="K288" s="65">
        <f t="shared" si="0"/>
        <v>0.015307470555510258</v>
      </c>
    </row>
    <row r="289" spans="2:11" ht="51">
      <c r="B289" s="88" t="s">
        <v>537</v>
      </c>
      <c r="C289" s="62" t="s">
        <v>54</v>
      </c>
      <c r="D289" s="62" t="s">
        <v>55</v>
      </c>
      <c r="E289" s="63" t="s">
        <v>56</v>
      </c>
      <c r="F289" s="62" t="s">
        <v>39</v>
      </c>
      <c r="G289" s="64">
        <v>74.2</v>
      </c>
      <c r="H289" s="141">
        <v>56.86</v>
      </c>
      <c r="I289" s="141">
        <f t="shared" si="2"/>
        <v>67.78</v>
      </c>
      <c r="J289" s="141">
        <f t="shared" si="3"/>
        <v>5029.27</v>
      </c>
      <c r="K289" s="65">
        <f t="shared" si="0"/>
        <v>0.04325775974507418</v>
      </c>
    </row>
    <row r="290" spans="2:11" ht="36" customHeight="1">
      <c r="B290" s="88" t="s">
        <v>538</v>
      </c>
      <c r="C290" s="62" t="s">
        <v>314</v>
      </c>
      <c r="D290" s="62" t="s">
        <v>55</v>
      </c>
      <c r="E290" s="63" t="s">
        <v>315</v>
      </c>
      <c r="F290" s="62" t="s">
        <v>39</v>
      </c>
      <c r="G290" s="64">
        <v>56</v>
      </c>
      <c r="H290" s="141">
        <v>38.05</v>
      </c>
      <c r="I290" s="141">
        <f t="shared" si="2"/>
        <v>45.35</v>
      </c>
      <c r="J290" s="141">
        <f t="shared" si="3"/>
        <v>2539.6</v>
      </c>
      <c r="K290" s="65">
        <f t="shared" si="0"/>
        <v>0.021843608843547947</v>
      </c>
    </row>
    <row r="291" spans="2:11" ht="36" customHeight="1">
      <c r="B291" s="88" t="s">
        <v>539</v>
      </c>
      <c r="C291" s="62" t="s">
        <v>316</v>
      </c>
      <c r="D291" s="62" t="s">
        <v>55</v>
      </c>
      <c r="E291" s="63" t="s">
        <v>317</v>
      </c>
      <c r="F291" s="62" t="s">
        <v>39</v>
      </c>
      <c r="G291" s="64">
        <v>74.2</v>
      </c>
      <c r="H291" s="141">
        <v>34.77</v>
      </c>
      <c r="I291" s="141">
        <f t="shared" si="2"/>
        <v>41.44</v>
      </c>
      <c r="J291" s="141">
        <f t="shared" si="3"/>
        <v>3074.84</v>
      </c>
      <c r="K291" s="65">
        <f t="shared" si="0"/>
        <v>0.026447315410495737</v>
      </c>
    </row>
    <row r="292" spans="2:11" ht="36" customHeight="1" thickBot="1">
      <c r="B292" s="95" t="s">
        <v>540</v>
      </c>
      <c r="C292" s="67" t="s">
        <v>223</v>
      </c>
      <c r="D292" s="67" t="s">
        <v>3</v>
      </c>
      <c r="E292" s="68" t="s">
        <v>318</v>
      </c>
      <c r="F292" s="67" t="s">
        <v>29</v>
      </c>
      <c r="G292" s="69">
        <v>1.41</v>
      </c>
      <c r="H292" s="142">
        <v>3250.68</v>
      </c>
      <c r="I292" s="142">
        <f t="shared" si="2"/>
        <v>3875.13</v>
      </c>
      <c r="J292" s="142">
        <f t="shared" si="3"/>
        <v>5463.93</v>
      </c>
      <c r="K292" s="70">
        <f t="shared" si="0"/>
        <v>0.0469963575636033</v>
      </c>
    </row>
    <row r="293" spans="2:11" ht="24.75" customHeight="1" thickBot="1">
      <c r="B293" s="80" t="s">
        <v>541</v>
      </c>
      <c r="C293" s="81"/>
      <c r="D293" s="82"/>
      <c r="E293" s="79" t="s">
        <v>60</v>
      </c>
      <c r="F293" s="82"/>
      <c r="G293" s="90"/>
      <c r="H293" s="102"/>
      <c r="I293" s="103"/>
      <c r="J293" s="129">
        <v>1772.51</v>
      </c>
      <c r="K293" s="96">
        <f t="shared" si="0"/>
        <v>0.015245713935768299</v>
      </c>
    </row>
    <row r="294" spans="2:11" ht="24.75" customHeight="1" thickBot="1">
      <c r="B294" s="95" t="s">
        <v>542</v>
      </c>
      <c r="C294" s="97" t="s">
        <v>61</v>
      </c>
      <c r="D294" s="97" t="s">
        <v>3</v>
      </c>
      <c r="E294" s="99" t="s">
        <v>62</v>
      </c>
      <c r="F294" s="97" t="s">
        <v>5</v>
      </c>
      <c r="G294" s="98">
        <v>71.53</v>
      </c>
      <c r="H294" s="143">
        <v>20.79</v>
      </c>
      <c r="I294" s="143">
        <f>TRUNC(H294*(1+19.21/100),2)</f>
        <v>24.78</v>
      </c>
      <c r="J294" s="143">
        <f>TRUNC(G294*I294,2)</f>
        <v>1772.51</v>
      </c>
      <c r="K294" s="100">
        <f t="shared" si="0"/>
        <v>0.015245713935768299</v>
      </c>
    </row>
    <row r="295" spans="2:11" ht="24.75" customHeight="1" thickBot="1">
      <c r="B295" s="80" t="s">
        <v>543</v>
      </c>
      <c r="C295" s="81"/>
      <c r="D295" s="82"/>
      <c r="E295" s="79" t="s">
        <v>71</v>
      </c>
      <c r="F295" s="82"/>
      <c r="G295" s="90"/>
      <c r="H295" s="102"/>
      <c r="I295" s="103"/>
      <c r="J295" s="129">
        <v>190.19</v>
      </c>
      <c r="K295" s="96">
        <f t="shared" si="0"/>
        <v>0.0016358623271201702</v>
      </c>
    </row>
    <row r="296" spans="2:11" ht="36" customHeight="1" thickBot="1">
      <c r="B296" s="95" t="s">
        <v>544</v>
      </c>
      <c r="C296" s="97" t="s">
        <v>74</v>
      </c>
      <c r="D296" s="97" t="s">
        <v>55</v>
      </c>
      <c r="E296" s="99" t="s">
        <v>75</v>
      </c>
      <c r="F296" s="97" t="s">
        <v>39</v>
      </c>
      <c r="G296" s="98">
        <v>102.81</v>
      </c>
      <c r="H296" s="143">
        <v>1.56</v>
      </c>
      <c r="I296" s="143">
        <f>TRUNC(H296*(1+19.21/100),2)</f>
        <v>1.85</v>
      </c>
      <c r="J296" s="143">
        <f>TRUNC(G296*I296,2)</f>
        <v>190.19</v>
      </c>
      <c r="K296" s="100">
        <f t="shared" si="0"/>
        <v>0.0016358623271201702</v>
      </c>
    </row>
    <row r="297" spans="2:11" ht="24.75" customHeight="1" thickBot="1">
      <c r="B297" s="80" t="s">
        <v>545</v>
      </c>
      <c r="C297" s="81"/>
      <c r="D297" s="82"/>
      <c r="E297" s="79" t="s">
        <v>76</v>
      </c>
      <c r="F297" s="82"/>
      <c r="G297" s="90"/>
      <c r="H297" s="102"/>
      <c r="I297" s="103"/>
      <c r="J297" s="129">
        <v>33019.2</v>
      </c>
      <c r="K297" s="96">
        <f t="shared" si="0"/>
        <v>0.2840047602484164</v>
      </c>
    </row>
    <row r="298" spans="2:11" ht="26.25" thickBot="1">
      <c r="B298" s="95" t="s">
        <v>546</v>
      </c>
      <c r="C298" s="97" t="s">
        <v>548</v>
      </c>
      <c r="D298" s="97" t="s">
        <v>9</v>
      </c>
      <c r="E298" s="99" t="s">
        <v>319</v>
      </c>
      <c r="F298" s="97" t="s">
        <v>88</v>
      </c>
      <c r="G298" s="98">
        <v>8</v>
      </c>
      <c r="H298" s="143">
        <v>3462.3</v>
      </c>
      <c r="I298" s="143">
        <f>TRUNC(H298*(1+19.21/100),2)</f>
        <v>4127.4</v>
      </c>
      <c r="J298" s="143">
        <f>TRUNC(G298*I298,2)</f>
        <v>33019.2</v>
      </c>
      <c r="K298" s="100">
        <f t="shared" si="0"/>
        <v>0.2840047602484164</v>
      </c>
    </row>
    <row r="299" spans="2:11" ht="24.75" customHeight="1" thickBot="1">
      <c r="B299" s="80" t="s">
        <v>547</v>
      </c>
      <c r="C299" s="81"/>
      <c r="D299" s="82"/>
      <c r="E299" s="79" t="s">
        <v>301</v>
      </c>
      <c r="F299" s="82"/>
      <c r="G299" s="90"/>
      <c r="H299" s="102"/>
      <c r="I299" s="103"/>
      <c r="J299" s="129">
        <v>2375.6</v>
      </c>
      <c r="K299" s="96">
        <f t="shared" si="0"/>
        <v>0.02043301195807706</v>
      </c>
    </row>
    <row r="300" spans="2:11" ht="36" customHeight="1">
      <c r="B300" s="88" t="s">
        <v>549</v>
      </c>
      <c r="C300" s="85" t="s">
        <v>223</v>
      </c>
      <c r="D300" s="85" t="s">
        <v>3</v>
      </c>
      <c r="E300" s="89" t="s">
        <v>320</v>
      </c>
      <c r="F300" s="85" t="s">
        <v>29</v>
      </c>
      <c r="G300" s="86">
        <v>0.28</v>
      </c>
      <c r="H300" s="140">
        <v>3250.68</v>
      </c>
      <c r="I300" s="140">
        <f aca="true" t="shared" si="4" ref="I300:I302">TRUNC(H300*(1+19.21/100),2)</f>
        <v>3875.13</v>
      </c>
      <c r="J300" s="140">
        <f aca="true" t="shared" si="5" ref="J300:J302">TRUNC(G300*I300,2)</f>
        <v>1085.03</v>
      </c>
      <c r="K300" s="93">
        <f t="shared" si="0"/>
        <v>0.009332560601478511</v>
      </c>
    </row>
    <row r="301" spans="2:11" ht="24.75" customHeight="1">
      <c r="B301" s="88" t="s">
        <v>550</v>
      </c>
      <c r="C301" s="62" t="s">
        <v>321</v>
      </c>
      <c r="D301" s="62" t="s">
        <v>55</v>
      </c>
      <c r="E301" s="63" t="s">
        <v>322</v>
      </c>
      <c r="F301" s="62" t="s">
        <v>39</v>
      </c>
      <c r="G301" s="64">
        <v>10</v>
      </c>
      <c r="H301" s="141">
        <v>46.67</v>
      </c>
      <c r="I301" s="141">
        <f t="shared" si="4"/>
        <v>55.63</v>
      </c>
      <c r="J301" s="141">
        <f t="shared" si="5"/>
        <v>556.3</v>
      </c>
      <c r="K301" s="65">
        <f t="shared" si="0"/>
        <v>0.0047848478499235006</v>
      </c>
    </row>
    <row r="302" spans="2:11" ht="24.75" customHeight="1">
      <c r="B302" s="88" t="s">
        <v>551</v>
      </c>
      <c r="C302" s="62" t="s">
        <v>86</v>
      </c>
      <c r="D302" s="62" t="s">
        <v>3</v>
      </c>
      <c r="E302" s="63" t="s">
        <v>87</v>
      </c>
      <c r="F302" s="62" t="s">
        <v>88</v>
      </c>
      <c r="G302" s="64">
        <v>1</v>
      </c>
      <c r="H302" s="141">
        <v>47.61</v>
      </c>
      <c r="I302" s="141">
        <f t="shared" si="4"/>
        <v>56.75</v>
      </c>
      <c r="J302" s="141">
        <f t="shared" si="5"/>
        <v>56.75</v>
      </c>
      <c r="K302" s="65">
        <f t="shared" si="0"/>
        <v>0.0004881181295760537</v>
      </c>
    </row>
    <row r="303" spans="2:11" ht="51.75" customHeight="1">
      <c r="B303" s="88" t="s">
        <v>552</v>
      </c>
      <c r="C303" s="52" t="s">
        <v>89</v>
      </c>
      <c r="D303" s="52" t="s">
        <v>55</v>
      </c>
      <c r="E303" s="53" t="s">
        <v>90</v>
      </c>
      <c r="F303" s="52" t="s">
        <v>5</v>
      </c>
      <c r="G303" s="52">
        <v>3</v>
      </c>
      <c r="H303" s="137">
        <v>20.58</v>
      </c>
      <c r="I303" s="137">
        <v>24.49</v>
      </c>
      <c r="J303" s="137">
        <v>73.47</v>
      </c>
      <c r="K303" s="65">
        <f t="shared" si="0"/>
        <v>0.0006319302022899148</v>
      </c>
    </row>
    <row r="304" spans="2:11" ht="51.75" customHeight="1">
      <c r="B304" s="88" t="s">
        <v>553</v>
      </c>
      <c r="C304" s="49">
        <v>13166</v>
      </c>
      <c r="D304" s="49" t="s">
        <v>16</v>
      </c>
      <c r="E304" s="21" t="s">
        <v>633</v>
      </c>
      <c r="F304" s="49" t="s">
        <v>5</v>
      </c>
      <c r="G304" s="49">
        <v>7</v>
      </c>
      <c r="H304" s="136">
        <v>111.6</v>
      </c>
      <c r="I304" s="136">
        <v>133.03</v>
      </c>
      <c r="J304" s="136">
        <v>931.21</v>
      </c>
      <c r="K304" s="106">
        <v>0.010028749989890373</v>
      </c>
    </row>
    <row r="305" spans="2:11" ht="51.75" customHeight="1">
      <c r="B305" s="88" t="s">
        <v>554</v>
      </c>
      <c r="C305" s="67" t="s">
        <v>91</v>
      </c>
      <c r="D305" s="67" t="s">
        <v>31</v>
      </c>
      <c r="E305" s="68" t="s">
        <v>323</v>
      </c>
      <c r="F305" s="67" t="s">
        <v>88</v>
      </c>
      <c r="G305" s="69">
        <v>4</v>
      </c>
      <c r="H305" s="142">
        <v>122.2</v>
      </c>
      <c r="I305" s="142">
        <f aca="true" t="shared" si="6" ref="I305">TRUNC(H305*(1+19.21/100),2)</f>
        <v>145.67</v>
      </c>
      <c r="J305" s="142">
        <f aca="true" t="shared" si="7" ref="J305">TRUNC(G305*I305,2)</f>
        <v>582.68</v>
      </c>
      <c r="K305" s="70">
        <f aca="true" t="shared" si="8" ref="K305">J305/116262.84</f>
        <v>0.005011747519671805</v>
      </c>
    </row>
    <row r="306" spans="2:11" ht="24.75" customHeight="1" thickBot="1">
      <c r="B306" s="88" t="s">
        <v>635</v>
      </c>
      <c r="C306" s="49" t="s">
        <v>225</v>
      </c>
      <c r="D306" s="49" t="s">
        <v>3</v>
      </c>
      <c r="E306" s="50" t="s">
        <v>226</v>
      </c>
      <c r="F306" s="49" t="s">
        <v>5</v>
      </c>
      <c r="G306" s="49">
        <v>2.8</v>
      </c>
      <c r="H306" s="136">
        <v>35.42</v>
      </c>
      <c r="I306" s="136">
        <v>42.14</v>
      </c>
      <c r="J306" s="136">
        <v>117.99</v>
      </c>
      <c r="K306" s="106">
        <v>0.0008444848781809628</v>
      </c>
    </row>
    <row r="307" spans="2:11" ht="25.5" customHeight="1" thickBot="1">
      <c r="B307" s="80" t="s">
        <v>555</v>
      </c>
      <c r="C307" s="81"/>
      <c r="D307" s="82"/>
      <c r="E307" s="79" t="s">
        <v>123</v>
      </c>
      <c r="F307" s="82"/>
      <c r="G307" s="90"/>
      <c r="H307" s="102"/>
      <c r="I307" s="103"/>
      <c r="J307" s="129">
        <v>4546.6</v>
      </c>
      <c r="K307" s="96">
        <f t="shared" si="0"/>
        <v>0.039106218289523986</v>
      </c>
    </row>
    <row r="308" spans="2:11" ht="24" customHeight="1">
      <c r="B308" s="88" t="s">
        <v>556</v>
      </c>
      <c r="C308" s="85" t="s">
        <v>99</v>
      </c>
      <c r="D308" s="85" t="s">
        <v>3</v>
      </c>
      <c r="E308" s="89" t="s">
        <v>100</v>
      </c>
      <c r="F308" s="85" t="s">
        <v>88</v>
      </c>
      <c r="G308" s="86">
        <v>2</v>
      </c>
      <c r="H308" s="140">
        <v>757.26</v>
      </c>
      <c r="I308" s="140">
        <f>TRUNC(H308*(1+19.21/100),2)</f>
        <v>902.72</v>
      </c>
      <c r="J308" s="140">
        <f>TRUNC(G308*I308,2)</f>
        <v>1805.44</v>
      </c>
      <c r="K308" s="93">
        <f t="shared" si="0"/>
        <v>0.015528951468930229</v>
      </c>
    </row>
    <row r="309" spans="2:11" ht="27" customHeight="1">
      <c r="B309" s="88" t="s">
        <v>557</v>
      </c>
      <c r="C309" s="62" t="s">
        <v>139</v>
      </c>
      <c r="D309" s="62" t="s">
        <v>9</v>
      </c>
      <c r="E309" s="63" t="s">
        <v>126</v>
      </c>
      <c r="F309" s="85" t="s">
        <v>88</v>
      </c>
      <c r="G309" s="64">
        <v>1</v>
      </c>
      <c r="H309" s="141">
        <v>1467.25</v>
      </c>
      <c r="I309" s="141">
        <f>TRUNC(H309*(1+19.21/100),2)</f>
        <v>1749.1</v>
      </c>
      <c r="J309" s="141">
        <f>TRUNC(G309*I309,2)</f>
        <v>1749.1</v>
      </c>
      <c r="K309" s="65">
        <f t="shared" si="0"/>
        <v>0.015044359831567851</v>
      </c>
    </row>
    <row r="310" spans="2:11" ht="24.75" customHeight="1" thickBot="1">
      <c r="B310" s="88" t="s">
        <v>558</v>
      </c>
      <c r="C310" s="67" t="s">
        <v>124</v>
      </c>
      <c r="D310" s="67" t="s">
        <v>16</v>
      </c>
      <c r="E310" s="68" t="s">
        <v>125</v>
      </c>
      <c r="F310" s="67" t="s">
        <v>5</v>
      </c>
      <c r="G310" s="69">
        <v>377.21</v>
      </c>
      <c r="H310" s="142">
        <v>2.21</v>
      </c>
      <c r="I310" s="142">
        <f>TRUNC(H310*(1+19.21/100),2)</f>
        <v>2.63</v>
      </c>
      <c r="J310" s="142">
        <f>TRUNC(G310*I310,2)</f>
        <v>992.06</v>
      </c>
      <c r="K310" s="70">
        <f t="shared" si="0"/>
        <v>0.008532906989025901</v>
      </c>
    </row>
    <row r="311" spans="2:11" ht="24" customHeight="1" thickBot="1">
      <c r="B311" s="383" t="s">
        <v>200</v>
      </c>
      <c r="C311" s="384"/>
      <c r="D311" s="384"/>
      <c r="E311" s="384"/>
      <c r="F311" s="384"/>
      <c r="G311" s="384"/>
      <c r="H311" s="385"/>
      <c r="I311" s="377">
        <v>120867.13</v>
      </c>
      <c r="J311" s="378"/>
      <c r="K311" s="379"/>
    </row>
    <row r="312" spans="2:11" ht="24" customHeight="1" thickBot="1">
      <c r="B312" s="87">
        <v>6</v>
      </c>
      <c r="C312" s="372" t="s">
        <v>324</v>
      </c>
      <c r="D312" s="372"/>
      <c r="E312" s="372"/>
      <c r="F312" s="372"/>
      <c r="G312" s="372"/>
      <c r="H312" s="372"/>
      <c r="I312" s="372"/>
      <c r="J312" s="372"/>
      <c r="K312" s="373"/>
    </row>
    <row r="313" spans="2:11" ht="24.75" customHeight="1" thickBot="1">
      <c r="B313" s="76" t="s">
        <v>559</v>
      </c>
      <c r="C313" s="71"/>
      <c r="D313" s="73"/>
      <c r="E313" s="74" t="s">
        <v>1</v>
      </c>
      <c r="F313" s="73"/>
      <c r="G313" s="73"/>
      <c r="H313" s="73"/>
      <c r="I313" s="72"/>
      <c r="J313" s="126">
        <v>34042.37</v>
      </c>
      <c r="K313" s="101">
        <f aca="true" t="shared" si="9" ref="K313:K371">J313/263722.05</f>
        <v>0.12908427641905562</v>
      </c>
    </row>
    <row r="314" spans="2:11" ht="24.75" customHeight="1">
      <c r="B314" s="88" t="s">
        <v>560</v>
      </c>
      <c r="C314" s="85" t="s">
        <v>2</v>
      </c>
      <c r="D314" s="85" t="s">
        <v>3</v>
      </c>
      <c r="E314" s="89" t="s">
        <v>4</v>
      </c>
      <c r="F314" s="85" t="s">
        <v>5</v>
      </c>
      <c r="G314" s="85">
        <v>6</v>
      </c>
      <c r="H314" s="144">
        <v>176.25</v>
      </c>
      <c r="I314" s="144">
        <f>TRUNC(H314*(1+19.21/100),2)</f>
        <v>210.1</v>
      </c>
      <c r="J314" s="144">
        <f>TRUNC(G314*I314,2)</f>
        <v>1260.6</v>
      </c>
      <c r="K314" s="93">
        <f t="shared" si="9"/>
        <v>0.004780032613882684</v>
      </c>
    </row>
    <row r="315" spans="2:11" ht="24.75" customHeight="1">
      <c r="B315" s="88" t="s">
        <v>561</v>
      </c>
      <c r="C315" s="62" t="s">
        <v>6</v>
      </c>
      <c r="D315" s="62" t="s">
        <v>3</v>
      </c>
      <c r="E315" s="63" t="s">
        <v>7</v>
      </c>
      <c r="F315" s="62" t="s">
        <v>5</v>
      </c>
      <c r="G315" s="62">
        <v>6</v>
      </c>
      <c r="H315" s="145">
        <v>562.39</v>
      </c>
      <c r="I315" s="145">
        <f>TRUNC(H315*(1+19.21/100),2)</f>
        <v>670.42</v>
      </c>
      <c r="J315" s="145">
        <f>TRUNC(G315*I315,2)</f>
        <v>4022.52</v>
      </c>
      <c r="K315" s="65">
        <f t="shared" si="9"/>
        <v>0.015252877034741692</v>
      </c>
    </row>
    <row r="316" spans="2:11" ht="24.75" customHeight="1">
      <c r="B316" s="88" t="s">
        <v>562</v>
      </c>
      <c r="C316" s="62" t="s">
        <v>201</v>
      </c>
      <c r="D316" s="62" t="s">
        <v>9</v>
      </c>
      <c r="E316" s="63" t="s">
        <v>10</v>
      </c>
      <c r="F316" s="62" t="s">
        <v>11</v>
      </c>
      <c r="G316" s="62">
        <v>131.44</v>
      </c>
      <c r="H316" s="145">
        <v>133.82</v>
      </c>
      <c r="I316" s="145">
        <f>TRUNC(H316*(1+19.21/100),2)</f>
        <v>159.52</v>
      </c>
      <c r="J316" s="145">
        <f>TRUNC(G316*I316,2)</f>
        <v>20967.3</v>
      </c>
      <c r="K316" s="65">
        <f t="shared" si="9"/>
        <v>0.07950529733861844</v>
      </c>
    </row>
    <row r="317" spans="2:11" ht="24" customHeight="1" thickBot="1">
      <c r="B317" s="88" t="s">
        <v>563</v>
      </c>
      <c r="C317" s="67" t="s">
        <v>202</v>
      </c>
      <c r="D317" s="67" t="s">
        <v>9</v>
      </c>
      <c r="E317" s="68" t="s">
        <v>13</v>
      </c>
      <c r="F317" s="67" t="s">
        <v>14</v>
      </c>
      <c r="G317" s="67">
        <v>1</v>
      </c>
      <c r="H317" s="146">
        <v>6536.33</v>
      </c>
      <c r="I317" s="146">
        <f>TRUNC(H317*(1+19.21/100),2)</f>
        <v>7791.95</v>
      </c>
      <c r="J317" s="146">
        <f>TRUNC(G317*I317,2)</f>
        <v>7791.95</v>
      </c>
      <c r="K317" s="70">
        <f t="shared" si="9"/>
        <v>0.029546069431812774</v>
      </c>
    </row>
    <row r="318" spans="2:11" ht="24.75" customHeight="1" thickBot="1">
      <c r="B318" s="76" t="s">
        <v>564</v>
      </c>
      <c r="C318" s="71"/>
      <c r="D318" s="73"/>
      <c r="E318" s="74" t="s">
        <v>271</v>
      </c>
      <c r="F318" s="73"/>
      <c r="G318" s="73"/>
      <c r="H318" s="73"/>
      <c r="I318" s="72"/>
      <c r="J318" s="126">
        <v>8326.25</v>
      </c>
      <c r="K318" s="101">
        <f t="shared" si="9"/>
        <v>0.03157206612037181</v>
      </c>
    </row>
    <row r="319" spans="2:11" ht="24.75" customHeight="1">
      <c r="B319" s="88" t="s">
        <v>565</v>
      </c>
      <c r="C319" s="85" t="s">
        <v>23</v>
      </c>
      <c r="D319" s="85" t="s">
        <v>3</v>
      </c>
      <c r="E319" s="89" t="s">
        <v>24</v>
      </c>
      <c r="F319" s="85" t="s">
        <v>5</v>
      </c>
      <c r="G319" s="85">
        <v>512.5</v>
      </c>
      <c r="H319" s="144">
        <v>8.31</v>
      </c>
      <c r="I319" s="144">
        <f aca="true" t="shared" si="10" ref="I319:I324">TRUNC(H319*(1+19.21/100),2)</f>
        <v>9.9</v>
      </c>
      <c r="J319" s="144">
        <f aca="true" t="shared" si="11" ref="J319:J324">TRUNC(G319*I319,2)</f>
        <v>5073.75</v>
      </c>
      <c r="K319" s="93">
        <f t="shared" si="9"/>
        <v>0.019239005612158713</v>
      </c>
    </row>
    <row r="320" spans="2:11" ht="24.75" customHeight="1">
      <c r="B320" s="88" t="s">
        <v>566</v>
      </c>
      <c r="C320" s="62" t="s">
        <v>25</v>
      </c>
      <c r="D320" s="62" t="s">
        <v>3</v>
      </c>
      <c r="E320" s="63" t="s">
        <v>26</v>
      </c>
      <c r="F320" s="62" t="s">
        <v>5</v>
      </c>
      <c r="G320" s="62">
        <v>512.5</v>
      </c>
      <c r="H320" s="145">
        <v>2.04</v>
      </c>
      <c r="I320" s="145">
        <f t="shared" si="10"/>
        <v>2.43</v>
      </c>
      <c r="J320" s="145">
        <f t="shared" si="11"/>
        <v>1245.37</v>
      </c>
      <c r="K320" s="65">
        <f t="shared" si="9"/>
        <v>0.004722282418174741</v>
      </c>
    </row>
    <row r="321" spans="2:11" ht="36.75" customHeight="1">
      <c r="B321" s="88" t="s">
        <v>567</v>
      </c>
      <c r="C321" s="62" t="s">
        <v>291</v>
      </c>
      <c r="D321" s="62" t="s">
        <v>55</v>
      </c>
      <c r="E321" s="63" t="s">
        <v>292</v>
      </c>
      <c r="F321" s="62" t="s">
        <v>88</v>
      </c>
      <c r="G321" s="62">
        <v>2</v>
      </c>
      <c r="H321" s="145">
        <v>252.12</v>
      </c>
      <c r="I321" s="145">
        <f t="shared" si="10"/>
        <v>300.55</v>
      </c>
      <c r="J321" s="145">
        <f t="shared" si="11"/>
        <v>601.1</v>
      </c>
      <c r="K321" s="65">
        <f t="shared" si="9"/>
        <v>0.0022792936730167235</v>
      </c>
    </row>
    <row r="322" spans="2:11" ht="36" customHeight="1">
      <c r="B322" s="88" t="s">
        <v>568</v>
      </c>
      <c r="C322" s="62" t="s">
        <v>293</v>
      </c>
      <c r="D322" s="62" t="s">
        <v>55</v>
      </c>
      <c r="E322" s="63" t="s">
        <v>294</v>
      </c>
      <c r="F322" s="62" t="s">
        <v>88</v>
      </c>
      <c r="G322" s="62">
        <v>2</v>
      </c>
      <c r="H322" s="145">
        <v>246.07</v>
      </c>
      <c r="I322" s="145">
        <f t="shared" si="10"/>
        <v>293.34</v>
      </c>
      <c r="J322" s="145">
        <f t="shared" si="11"/>
        <v>586.68</v>
      </c>
      <c r="K322" s="65">
        <f t="shared" si="9"/>
        <v>0.0022246148928388807</v>
      </c>
    </row>
    <row r="323" spans="2:11" ht="24.75" customHeight="1">
      <c r="B323" s="88" t="s">
        <v>569</v>
      </c>
      <c r="C323" s="62" t="s">
        <v>210</v>
      </c>
      <c r="D323" s="62" t="s">
        <v>3</v>
      </c>
      <c r="E323" s="63" t="s">
        <v>211</v>
      </c>
      <c r="F323" s="62" t="s">
        <v>29</v>
      </c>
      <c r="G323" s="62">
        <v>9.53</v>
      </c>
      <c r="H323" s="145">
        <v>57.59</v>
      </c>
      <c r="I323" s="145">
        <f t="shared" si="10"/>
        <v>68.65</v>
      </c>
      <c r="J323" s="145">
        <f t="shared" si="11"/>
        <v>654.23</v>
      </c>
      <c r="K323" s="65">
        <f t="shared" si="9"/>
        <v>0.0024807557805651822</v>
      </c>
    </row>
    <row r="324" spans="2:11" ht="24.75" customHeight="1" thickBot="1">
      <c r="B324" s="95" t="s">
        <v>570</v>
      </c>
      <c r="C324" s="67" t="s">
        <v>326</v>
      </c>
      <c r="D324" s="67" t="s">
        <v>16</v>
      </c>
      <c r="E324" s="68" t="s">
        <v>327</v>
      </c>
      <c r="F324" s="67" t="s">
        <v>21</v>
      </c>
      <c r="G324" s="67">
        <v>8</v>
      </c>
      <c r="H324" s="146">
        <v>17.32</v>
      </c>
      <c r="I324" s="146">
        <f t="shared" si="10"/>
        <v>20.64</v>
      </c>
      <c r="J324" s="146">
        <f t="shared" si="11"/>
        <v>165.12</v>
      </c>
      <c r="K324" s="70">
        <f t="shared" si="9"/>
        <v>0.0006261137436175702</v>
      </c>
    </row>
    <row r="325" spans="2:11" ht="24.75" customHeight="1" thickBot="1">
      <c r="B325" s="76" t="s">
        <v>571</v>
      </c>
      <c r="C325" s="71"/>
      <c r="D325" s="73"/>
      <c r="E325" s="74" t="s">
        <v>33</v>
      </c>
      <c r="F325" s="73"/>
      <c r="G325" s="73"/>
      <c r="H325" s="73"/>
      <c r="I325" s="72"/>
      <c r="J325" s="126">
        <v>4889.38</v>
      </c>
      <c r="K325" s="101">
        <f t="shared" si="9"/>
        <v>0.01853989835131344</v>
      </c>
    </row>
    <row r="326" spans="2:11" ht="24.75" customHeight="1" thickBot="1">
      <c r="B326" s="95" t="s">
        <v>572</v>
      </c>
      <c r="C326" s="97" t="s">
        <v>34</v>
      </c>
      <c r="D326" s="97" t="s">
        <v>3</v>
      </c>
      <c r="E326" s="99" t="s">
        <v>35</v>
      </c>
      <c r="F326" s="97" t="s">
        <v>29</v>
      </c>
      <c r="G326" s="97">
        <v>38.78</v>
      </c>
      <c r="H326" s="147">
        <v>105.77</v>
      </c>
      <c r="I326" s="147">
        <f>TRUNC(H326*(1+19.21/100),2)</f>
        <v>126.08</v>
      </c>
      <c r="J326" s="147">
        <f>TRUNC(G326*I326,2)</f>
        <v>4889.38</v>
      </c>
      <c r="K326" s="100">
        <f t="shared" si="9"/>
        <v>0.01853989835131344</v>
      </c>
    </row>
    <row r="327" spans="2:11" ht="24.75" customHeight="1" thickBot="1">
      <c r="B327" s="76" t="s">
        <v>573</v>
      </c>
      <c r="C327" s="71"/>
      <c r="D327" s="73"/>
      <c r="E327" s="74" t="s">
        <v>46</v>
      </c>
      <c r="F327" s="73"/>
      <c r="G327" s="73"/>
      <c r="H327" s="73"/>
      <c r="I327" s="72"/>
      <c r="J327" s="126">
        <v>58505.36</v>
      </c>
      <c r="K327" s="101">
        <f t="shared" si="9"/>
        <v>0.22184477938041208</v>
      </c>
    </row>
    <row r="328" spans="2:11" ht="36.75" customHeight="1">
      <c r="B328" s="88" t="s">
        <v>574</v>
      </c>
      <c r="C328" s="85" t="s">
        <v>47</v>
      </c>
      <c r="D328" s="85" t="s">
        <v>9</v>
      </c>
      <c r="E328" s="89" t="s">
        <v>48</v>
      </c>
      <c r="F328" s="85" t="s">
        <v>5</v>
      </c>
      <c r="G328" s="85">
        <v>222.94</v>
      </c>
      <c r="H328" s="144">
        <v>64.85</v>
      </c>
      <c r="I328" s="144">
        <f aca="true" t="shared" si="12" ref="I328:I333">TRUNC(H328*(1+19.21/100),2)</f>
        <v>77.3</v>
      </c>
      <c r="J328" s="144">
        <f aca="true" t="shared" si="13" ref="J328:J333">TRUNC(G328*I328,2)</f>
        <v>17233.26</v>
      </c>
      <c r="K328" s="93">
        <f t="shared" si="9"/>
        <v>0.06534629925711559</v>
      </c>
    </row>
    <row r="329" spans="2:11" ht="24.75" customHeight="1">
      <c r="B329" s="88" t="s">
        <v>575</v>
      </c>
      <c r="C329" s="62" t="s">
        <v>49</v>
      </c>
      <c r="D329" s="62" t="s">
        <v>3</v>
      </c>
      <c r="E329" s="63" t="s">
        <v>50</v>
      </c>
      <c r="F329" s="62" t="s">
        <v>5</v>
      </c>
      <c r="G329" s="62">
        <v>113.17</v>
      </c>
      <c r="H329" s="145">
        <v>115.37</v>
      </c>
      <c r="I329" s="145">
        <f t="shared" si="12"/>
        <v>137.53</v>
      </c>
      <c r="J329" s="145">
        <f t="shared" si="13"/>
        <v>15564.27</v>
      </c>
      <c r="K329" s="65">
        <f t="shared" si="9"/>
        <v>0.05901770443540842</v>
      </c>
    </row>
    <row r="330" spans="2:11" ht="36.75" customHeight="1">
      <c r="B330" s="88" t="s">
        <v>576</v>
      </c>
      <c r="C330" s="62" t="s">
        <v>51</v>
      </c>
      <c r="D330" s="62" t="s">
        <v>3</v>
      </c>
      <c r="E330" s="63" t="s">
        <v>214</v>
      </c>
      <c r="F330" s="62" t="s">
        <v>5</v>
      </c>
      <c r="G330" s="62">
        <v>82.88</v>
      </c>
      <c r="H330" s="145">
        <v>130.48</v>
      </c>
      <c r="I330" s="145">
        <f t="shared" si="12"/>
        <v>155.54</v>
      </c>
      <c r="J330" s="145">
        <f t="shared" si="13"/>
        <v>12891.15</v>
      </c>
      <c r="K330" s="65">
        <f t="shared" si="9"/>
        <v>0.048881578161553044</v>
      </c>
    </row>
    <row r="331" spans="2:11" ht="51">
      <c r="B331" s="88" t="s">
        <v>577</v>
      </c>
      <c r="C331" s="62" t="s">
        <v>54</v>
      </c>
      <c r="D331" s="62" t="s">
        <v>55</v>
      </c>
      <c r="E331" s="63" t="s">
        <v>56</v>
      </c>
      <c r="F331" s="62" t="s">
        <v>39</v>
      </c>
      <c r="G331" s="62">
        <v>81.14</v>
      </c>
      <c r="H331" s="145">
        <v>58.18</v>
      </c>
      <c r="I331" s="145">
        <f t="shared" si="12"/>
        <v>69.35</v>
      </c>
      <c r="J331" s="145">
        <f t="shared" si="13"/>
        <v>5627.05</v>
      </c>
      <c r="K331" s="65">
        <f t="shared" si="9"/>
        <v>0.021337047850189243</v>
      </c>
    </row>
    <row r="332" spans="2:11" ht="24.75" customHeight="1">
      <c r="B332" s="88" t="s">
        <v>578</v>
      </c>
      <c r="C332" s="62" t="s">
        <v>57</v>
      </c>
      <c r="D332" s="62" t="s">
        <v>9</v>
      </c>
      <c r="E332" s="63" t="s">
        <v>58</v>
      </c>
      <c r="F332" s="62" t="s">
        <v>59</v>
      </c>
      <c r="G332" s="62">
        <v>4.32</v>
      </c>
      <c r="H332" s="145">
        <v>86.33</v>
      </c>
      <c r="I332" s="145">
        <f t="shared" si="12"/>
        <v>102.91</v>
      </c>
      <c r="J332" s="145">
        <f t="shared" si="13"/>
        <v>444.57</v>
      </c>
      <c r="K332" s="65">
        <f t="shared" si="9"/>
        <v>0.0016857521015023204</v>
      </c>
    </row>
    <row r="333" spans="2:11" ht="24.75" customHeight="1" thickBot="1">
      <c r="B333" s="95" t="s">
        <v>579</v>
      </c>
      <c r="C333" s="67" t="s">
        <v>225</v>
      </c>
      <c r="D333" s="67" t="s">
        <v>3</v>
      </c>
      <c r="E333" s="68" t="s">
        <v>226</v>
      </c>
      <c r="F333" s="67" t="s">
        <v>5</v>
      </c>
      <c r="G333" s="67">
        <v>159.76</v>
      </c>
      <c r="H333" s="146">
        <v>35.42</v>
      </c>
      <c r="I333" s="146">
        <f t="shared" si="12"/>
        <v>42.22</v>
      </c>
      <c r="J333" s="146">
        <f t="shared" si="13"/>
        <v>6745.06</v>
      </c>
      <c r="K333" s="70">
        <f t="shared" si="9"/>
        <v>0.02557639757464346</v>
      </c>
    </row>
    <row r="334" spans="2:11" ht="24.75" customHeight="1" thickBot="1">
      <c r="B334" s="76" t="s">
        <v>580</v>
      </c>
      <c r="C334" s="71"/>
      <c r="D334" s="73"/>
      <c r="E334" s="74" t="s">
        <v>277</v>
      </c>
      <c r="F334" s="73"/>
      <c r="G334" s="73"/>
      <c r="H334" s="73"/>
      <c r="I334" s="72"/>
      <c r="J334" s="126">
        <v>2846.25</v>
      </c>
      <c r="K334" s="101">
        <f t="shared" si="9"/>
        <v>0.010792612904381715</v>
      </c>
    </row>
    <row r="335" spans="2:11" ht="25.5" customHeight="1">
      <c r="B335" s="88" t="s">
        <v>581</v>
      </c>
      <c r="C335" s="85" t="s">
        <v>44</v>
      </c>
      <c r="D335" s="85" t="s">
        <v>3</v>
      </c>
      <c r="E335" s="89" t="s">
        <v>45</v>
      </c>
      <c r="F335" s="85" t="s">
        <v>5</v>
      </c>
      <c r="G335" s="85">
        <v>12.3</v>
      </c>
      <c r="H335" s="144">
        <v>68.22</v>
      </c>
      <c r="I335" s="144">
        <f>TRUNC(H335*(1+19.21/100),2)</f>
        <v>81.32</v>
      </c>
      <c r="J335" s="144">
        <f>TRUNC(G335*I335,2)</f>
        <v>1000.23</v>
      </c>
      <c r="K335" s="93">
        <f t="shared" si="9"/>
        <v>0.003792743155151418</v>
      </c>
    </row>
    <row r="336" spans="2:11" ht="24.75" customHeight="1">
      <c r="B336" s="61" t="s">
        <v>582</v>
      </c>
      <c r="C336" s="62" t="s">
        <v>40</v>
      </c>
      <c r="D336" s="62" t="s">
        <v>3</v>
      </c>
      <c r="E336" s="63" t="s">
        <v>41</v>
      </c>
      <c r="F336" s="62" t="s">
        <v>5</v>
      </c>
      <c r="G336" s="62">
        <v>12.3</v>
      </c>
      <c r="H336" s="145">
        <v>10.87</v>
      </c>
      <c r="I336" s="145">
        <f>TRUNC(H336*(1+19.21/100),2)</f>
        <v>12.95</v>
      </c>
      <c r="J336" s="145">
        <f>TRUNC(G336*I336,2)</f>
        <v>159.28</v>
      </c>
      <c r="K336" s="65">
        <f t="shared" si="9"/>
        <v>0.0006039692168326463</v>
      </c>
    </row>
    <row r="337" spans="2:11" ht="24.75" customHeight="1">
      <c r="B337" s="61" t="s">
        <v>583</v>
      </c>
      <c r="C337" s="62" t="s">
        <v>42</v>
      </c>
      <c r="D337" s="62" t="s">
        <v>3</v>
      </c>
      <c r="E337" s="63" t="s">
        <v>43</v>
      </c>
      <c r="F337" s="62" t="s">
        <v>5</v>
      </c>
      <c r="G337" s="62">
        <v>12.3</v>
      </c>
      <c r="H337" s="145">
        <v>44.44</v>
      </c>
      <c r="I337" s="145">
        <f>TRUNC(H337*(1+19.21/100),2)</f>
        <v>52.97</v>
      </c>
      <c r="J337" s="145">
        <f>TRUNC(G337*I337,2)</f>
        <v>651.53</v>
      </c>
      <c r="K337" s="65">
        <f t="shared" si="9"/>
        <v>0.0024705177287981796</v>
      </c>
    </row>
    <row r="338" spans="2:11" ht="36" customHeight="1" thickBot="1">
      <c r="B338" s="66" t="s">
        <v>584</v>
      </c>
      <c r="C338" s="67" t="s">
        <v>278</v>
      </c>
      <c r="D338" s="67" t="s">
        <v>55</v>
      </c>
      <c r="E338" s="68" t="s">
        <v>328</v>
      </c>
      <c r="F338" s="67" t="s">
        <v>5</v>
      </c>
      <c r="G338" s="67">
        <v>42.76</v>
      </c>
      <c r="H338" s="146">
        <v>20.31</v>
      </c>
      <c r="I338" s="146">
        <f>TRUNC(H338*(1+19.21/100),2)</f>
        <v>24.21</v>
      </c>
      <c r="J338" s="146">
        <f>TRUNC(G338*I338,2)</f>
        <v>1035.21</v>
      </c>
      <c r="K338" s="70">
        <f t="shared" si="9"/>
        <v>0.0039253828035994715</v>
      </c>
    </row>
    <row r="339" spans="2:11" ht="24.75" customHeight="1" thickBot="1">
      <c r="B339" s="76" t="s">
        <v>585</v>
      </c>
      <c r="C339" s="71"/>
      <c r="D339" s="73"/>
      <c r="E339" s="74" t="s">
        <v>60</v>
      </c>
      <c r="F339" s="73"/>
      <c r="G339" s="73"/>
      <c r="H339" s="73"/>
      <c r="I339" s="72"/>
      <c r="J339" s="126">
        <v>1826.1</v>
      </c>
      <c r="K339" s="101">
        <f t="shared" si="9"/>
        <v>0.006924335678415969</v>
      </c>
    </row>
    <row r="340" spans="2:11" ht="24.75" customHeight="1">
      <c r="B340" s="88" t="s">
        <v>586</v>
      </c>
      <c r="C340" s="85" t="s">
        <v>61</v>
      </c>
      <c r="D340" s="85" t="s">
        <v>3</v>
      </c>
      <c r="E340" s="89" t="s">
        <v>62</v>
      </c>
      <c r="F340" s="85" t="s">
        <v>5</v>
      </c>
      <c r="G340" s="85">
        <v>46.78</v>
      </c>
      <c r="H340" s="144">
        <v>20.79</v>
      </c>
      <c r="I340" s="144">
        <f>TRUNC(H340*(1+19.21/100),2)</f>
        <v>24.78</v>
      </c>
      <c r="J340" s="144">
        <f>TRUNC(G340*I340,2)</f>
        <v>1159.2</v>
      </c>
      <c r="K340" s="93">
        <f t="shared" si="9"/>
        <v>0.004395536891966372</v>
      </c>
    </row>
    <row r="341" spans="2:11" ht="36" customHeight="1" thickBot="1">
      <c r="B341" s="66" t="s">
        <v>587</v>
      </c>
      <c r="C341" s="67" t="s">
        <v>329</v>
      </c>
      <c r="D341" s="67" t="s">
        <v>55</v>
      </c>
      <c r="E341" s="68" t="s">
        <v>330</v>
      </c>
      <c r="F341" s="67" t="s">
        <v>88</v>
      </c>
      <c r="G341" s="67">
        <v>5</v>
      </c>
      <c r="H341" s="146">
        <v>111.89</v>
      </c>
      <c r="I341" s="146">
        <f>TRUNC(H341*(1+19.21/100),2)</f>
        <v>133.38</v>
      </c>
      <c r="J341" s="146">
        <f>TRUNC(G341*I341,2)</f>
        <v>666.9</v>
      </c>
      <c r="K341" s="70">
        <f t="shared" si="9"/>
        <v>0.0025287987864495974</v>
      </c>
    </row>
    <row r="342" spans="2:11" ht="25.5" customHeight="1" thickBot="1">
      <c r="B342" s="76" t="s">
        <v>588</v>
      </c>
      <c r="C342" s="71"/>
      <c r="D342" s="73"/>
      <c r="E342" s="74" t="s">
        <v>71</v>
      </c>
      <c r="F342" s="73"/>
      <c r="G342" s="73"/>
      <c r="H342" s="73"/>
      <c r="I342" s="72"/>
      <c r="J342" s="126">
        <v>271.15</v>
      </c>
      <c r="K342" s="101">
        <f t="shared" si="9"/>
        <v>0.0010281658283787798</v>
      </c>
    </row>
    <row r="343" spans="2:11" ht="36" customHeight="1">
      <c r="B343" s="88" t="s">
        <v>590</v>
      </c>
      <c r="C343" s="85" t="s">
        <v>74</v>
      </c>
      <c r="D343" s="85" t="s">
        <v>55</v>
      </c>
      <c r="E343" s="89" t="s">
        <v>75</v>
      </c>
      <c r="F343" s="85" t="s">
        <v>39</v>
      </c>
      <c r="G343" s="85">
        <v>81.14</v>
      </c>
      <c r="H343" s="144">
        <v>1.56</v>
      </c>
      <c r="I343" s="144">
        <f>TRUNC(H343*(1+19.21/100),2)</f>
        <v>1.85</v>
      </c>
      <c r="J343" s="144">
        <f>TRUNC(G343*I343,2)</f>
        <v>150.1</v>
      </c>
      <c r="K343" s="93">
        <f t="shared" si="9"/>
        <v>0.0005691598408248381</v>
      </c>
    </row>
    <row r="344" spans="2:11" ht="36" customHeight="1" thickBot="1">
      <c r="B344" s="66" t="s">
        <v>591</v>
      </c>
      <c r="C344" s="67" t="s">
        <v>278</v>
      </c>
      <c r="D344" s="67" t="s">
        <v>55</v>
      </c>
      <c r="E344" s="68" t="s">
        <v>331</v>
      </c>
      <c r="F344" s="67" t="s">
        <v>5</v>
      </c>
      <c r="G344" s="67">
        <v>5</v>
      </c>
      <c r="H344" s="146">
        <v>20.31</v>
      </c>
      <c r="I344" s="146">
        <f>TRUNC(H344*(1+19.21/100),2)</f>
        <v>24.21</v>
      </c>
      <c r="J344" s="146">
        <f>TRUNC(G344*I344,2)</f>
        <v>121.05</v>
      </c>
      <c r="K344" s="70">
        <f t="shared" si="9"/>
        <v>0.00045900598755394174</v>
      </c>
    </row>
    <row r="345" spans="2:11" ht="24.75" customHeight="1" thickBot="1">
      <c r="B345" s="76" t="s">
        <v>592</v>
      </c>
      <c r="C345" s="73"/>
      <c r="D345" s="73"/>
      <c r="E345" s="74" t="s">
        <v>76</v>
      </c>
      <c r="F345" s="73"/>
      <c r="G345" s="73"/>
      <c r="H345" s="73"/>
      <c r="I345" s="72"/>
      <c r="J345" s="126">
        <v>59168.14</v>
      </c>
      <c r="K345" s="101">
        <f t="shared" si="9"/>
        <v>0.22435795565823943</v>
      </c>
    </row>
    <row r="346" spans="2:11" ht="24.75" customHeight="1" thickBot="1">
      <c r="B346" s="76" t="s">
        <v>593</v>
      </c>
      <c r="C346" s="73"/>
      <c r="D346" s="73"/>
      <c r="E346" s="74" t="s">
        <v>332</v>
      </c>
      <c r="F346" s="73"/>
      <c r="G346" s="73"/>
      <c r="H346" s="73"/>
      <c r="I346" s="72"/>
      <c r="J346" s="126">
        <v>38198.34</v>
      </c>
      <c r="K346" s="101">
        <f t="shared" si="9"/>
        <v>0.14484317864205892</v>
      </c>
    </row>
    <row r="347" spans="2:11" ht="36" customHeight="1">
      <c r="B347" s="88" t="s">
        <v>594</v>
      </c>
      <c r="C347" s="85" t="s">
        <v>333</v>
      </c>
      <c r="D347" s="85" t="s">
        <v>16</v>
      </c>
      <c r="E347" s="89" t="s">
        <v>334</v>
      </c>
      <c r="F347" s="85" t="s">
        <v>21</v>
      </c>
      <c r="G347" s="85">
        <v>1</v>
      </c>
      <c r="H347" s="144">
        <v>12206.06</v>
      </c>
      <c r="I347" s="144">
        <f>TRUNC(H347*(1+19.21/100),2)</f>
        <v>14550.84</v>
      </c>
      <c r="J347" s="144">
        <f>TRUNC(G347*I347,2)</f>
        <v>14550.84</v>
      </c>
      <c r="K347" s="93">
        <f t="shared" si="9"/>
        <v>0.055174908582729436</v>
      </c>
    </row>
    <row r="348" spans="2:11" ht="36.75" customHeight="1">
      <c r="B348" s="88" t="s">
        <v>595</v>
      </c>
      <c r="C348" s="62" t="s">
        <v>335</v>
      </c>
      <c r="D348" s="62" t="s">
        <v>16</v>
      </c>
      <c r="E348" s="63" t="s">
        <v>336</v>
      </c>
      <c r="F348" s="62" t="s">
        <v>21</v>
      </c>
      <c r="G348" s="62">
        <v>1</v>
      </c>
      <c r="H348" s="145">
        <v>1760</v>
      </c>
      <c r="I348" s="145">
        <f>TRUNC(H348*(1+19.21/100),2)</f>
        <v>2098.09</v>
      </c>
      <c r="J348" s="145">
        <f>TRUNC(G348*I348,2)</f>
        <v>2098.09</v>
      </c>
      <c r="K348" s="65">
        <f t="shared" si="9"/>
        <v>0.007955686678455594</v>
      </c>
    </row>
    <row r="349" spans="2:11" ht="36" customHeight="1">
      <c r="B349" s="88" t="s">
        <v>596</v>
      </c>
      <c r="C349" s="62" t="s">
        <v>337</v>
      </c>
      <c r="D349" s="62" t="s">
        <v>16</v>
      </c>
      <c r="E349" s="63" t="s">
        <v>338</v>
      </c>
      <c r="F349" s="62" t="s">
        <v>21</v>
      </c>
      <c r="G349" s="62">
        <v>1</v>
      </c>
      <c r="H349" s="145">
        <v>2076.85</v>
      </c>
      <c r="I349" s="145">
        <f>TRUNC(H349*(1+19.21/100),2)</f>
        <v>2475.81</v>
      </c>
      <c r="J349" s="145">
        <f>TRUNC(G349*I349,2)</f>
        <v>2475.81</v>
      </c>
      <c r="K349" s="65">
        <f t="shared" si="9"/>
        <v>0.009387952201948983</v>
      </c>
    </row>
    <row r="350" spans="2:11" ht="24.75" customHeight="1" thickBot="1">
      <c r="B350" s="95" t="s">
        <v>597</v>
      </c>
      <c r="C350" s="67" t="s">
        <v>589</v>
      </c>
      <c r="D350" s="67" t="s">
        <v>9</v>
      </c>
      <c r="E350" s="68" t="s">
        <v>339</v>
      </c>
      <c r="F350" s="67" t="s">
        <v>88</v>
      </c>
      <c r="G350" s="67">
        <v>1</v>
      </c>
      <c r="H350" s="146">
        <v>16000</v>
      </c>
      <c r="I350" s="146">
        <f>TRUNC(H350*(1+19.21/100),2)</f>
        <v>19073.6</v>
      </c>
      <c r="J350" s="146">
        <f>TRUNC(G350*I350,2)</f>
        <v>19073.6</v>
      </c>
      <c r="K350" s="70">
        <f t="shared" si="9"/>
        <v>0.07232463117892493</v>
      </c>
    </row>
    <row r="351" spans="2:11" ht="24.75" customHeight="1" thickBot="1">
      <c r="B351" s="76" t="s">
        <v>598</v>
      </c>
      <c r="C351" s="71"/>
      <c r="D351" s="73"/>
      <c r="E351" s="74" t="s">
        <v>98</v>
      </c>
      <c r="F351" s="73"/>
      <c r="G351" s="73"/>
      <c r="H351" s="73"/>
      <c r="I351" s="72"/>
      <c r="J351" s="126">
        <v>20969.8</v>
      </c>
      <c r="K351" s="101">
        <f t="shared" si="9"/>
        <v>0.07951477701618048</v>
      </c>
    </row>
    <row r="352" spans="2:11" ht="36" customHeight="1">
      <c r="B352" s="88" t="s">
        <v>599</v>
      </c>
      <c r="C352" s="85" t="s">
        <v>602</v>
      </c>
      <c r="D352" s="85" t="s">
        <v>9</v>
      </c>
      <c r="E352" s="89" t="s">
        <v>340</v>
      </c>
      <c r="F352" s="85" t="s">
        <v>21</v>
      </c>
      <c r="G352" s="85">
        <v>18</v>
      </c>
      <c r="H352" s="144">
        <v>419.93</v>
      </c>
      <c r="I352" s="144">
        <f>TRUNC(H352*(1+19.21/100),2)</f>
        <v>500.59</v>
      </c>
      <c r="J352" s="144">
        <f>TRUNC(G352*I352,2)</f>
        <v>9010.62</v>
      </c>
      <c r="K352" s="93">
        <f t="shared" si="9"/>
        <v>0.03416710889362494</v>
      </c>
    </row>
    <row r="353" spans="2:11" ht="50.25" customHeight="1">
      <c r="B353" s="61" t="s">
        <v>600</v>
      </c>
      <c r="C353" s="62" t="s">
        <v>603</v>
      </c>
      <c r="D353" s="62" t="s">
        <v>9</v>
      </c>
      <c r="E353" s="63" t="s">
        <v>341</v>
      </c>
      <c r="F353" s="62" t="s">
        <v>21</v>
      </c>
      <c r="G353" s="62">
        <v>5</v>
      </c>
      <c r="H353" s="145">
        <v>1400.61</v>
      </c>
      <c r="I353" s="145">
        <f>TRUNC(H353*(1+19.21/100),2)</f>
        <v>1669.66</v>
      </c>
      <c r="J353" s="145">
        <f>TRUNC(G353*I353,2)</f>
        <v>8348.3</v>
      </c>
      <c r="K353" s="65">
        <f t="shared" si="9"/>
        <v>0.031655676876468995</v>
      </c>
    </row>
    <row r="354" spans="2:11" ht="24.75" customHeight="1" thickBot="1">
      <c r="B354" s="66" t="s">
        <v>601</v>
      </c>
      <c r="C354" s="67" t="s">
        <v>99</v>
      </c>
      <c r="D354" s="67" t="s">
        <v>3</v>
      </c>
      <c r="E354" s="68" t="s">
        <v>100</v>
      </c>
      <c r="F354" s="67" t="s">
        <v>88</v>
      </c>
      <c r="G354" s="67">
        <v>4</v>
      </c>
      <c r="H354" s="146">
        <v>757.26</v>
      </c>
      <c r="I354" s="146">
        <f>TRUNC(H354*(1+19.21/100),2)</f>
        <v>902.72</v>
      </c>
      <c r="J354" s="146">
        <f>TRUNC(G354*I354,2)</f>
        <v>3610.88</v>
      </c>
      <c r="K354" s="70">
        <f t="shared" si="9"/>
        <v>0.013691991246086553</v>
      </c>
    </row>
    <row r="355" spans="2:11" ht="24.75" customHeight="1" thickBot="1">
      <c r="B355" s="76" t="s">
        <v>604</v>
      </c>
      <c r="C355" s="71"/>
      <c r="D355" s="73"/>
      <c r="E355" s="74" t="s">
        <v>342</v>
      </c>
      <c r="F355" s="73"/>
      <c r="G355" s="73"/>
      <c r="H355" s="73"/>
      <c r="I355" s="72"/>
      <c r="J355" s="126">
        <v>89617.39</v>
      </c>
      <c r="K355" s="101">
        <f t="shared" si="9"/>
        <v>0.3398175844606092</v>
      </c>
    </row>
    <row r="356" spans="2:11" ht="25.5" customHeight="1">
      <c r="B356" s="163" t="s">
        <v>605</v>
      </c>
      <c r="C356" s="164" t="s">
        <v>343</v>
      </c>
      <c r="D356" s="164" t="s">
        <v>3</v>
      </c>
      <c r="E356" s="165" t="s">
        <v>344</v>
      </c>
      <c r="F356" s="164" t="s">
        <v>5</v>
      </c>
      <c r="G356" s="164">
        <v>125.12</v>
      </c>
      <c r="H356" s="180">
        <v>68.47</v>
      </c>
      <c r="I356" s="180">
        <f aca="true" t="shared" si="14" ref="I356:I368">TRUNC(H356*(1+19.21/100),2)</f>
        <v>81.62</v>
      </c>
      <c r="J356" s="180">
        <f aca="true" t="shared" si="15" ref="J356:J368">TRUNC(G356*I356,2)</f>
        <v>10212.29</v>
      </c>
      <c r="K356" s="168">
        <f t="shared" si="9"/>
        <v>0.03872368654801524</v>
      </c>
    </row>
    <row r="357" spans="2:11" ht="24.75" customHeight="1">
      <c r="B357" s="169" t="s">
        <v>606</v>
      </c>
      <c r="C357" s="62" t="s">
        <v>345</v>
      </c>
      <c r="D357" s="62" t="s">
        <v>3</v>
      </c>
      <c r="E357" s="63" t="s">
        <v>346</v>
      </c>
      <c r="F357" s="62" t="s">
        <v>5</v>
      </c>
      <c r="G357" s="62">
        <v>125.12</v>
      </c>
      <c r="H357" s="145">
        <v>112.99</v>
      </c>
      <c r="I357" s="145">
        <f t="shared" si="14"/>
        <v>134.69</v>
      </c>
      <c r="J357" s="145">
        <f t="shared" si="15"/>
        <v>16852.41</v>
      </c>
      <c r="K357" s="170">
        <f t="shared" si="9"/>
        <v>0.06390216517731452</v>
      </c>
    </row>
    <row r="358" spans="2:11" ht="24.75" customHeight="1">
      <c r="B358" s="169" t="s">
        <v>607</v>
      </c>
      <c r="C358" s="62" t="s">
        <v>347</v>
      </c>
      <c r="D358" s="62" t="s">
        <v>3</v>
      </c>
      <c r="E358" s="63" t="s">
        <v>348</v>
      </c>
      <c r="F358" s="62" t="s">
        <v>29</v>
      </c>
      <c r="G358" s="62">
        <v>1.84</v>
      </c>
      <c r="H358" s="145">
        <v>1454.43</v>
      </c>
      <c r="I358" s="145">
        <f t="shared" si="14"/>
        <v>1733.82</v>
      </c>
      <c r="J358" s="145">
        <f t="shared" si="15"/>
        <v>3190.22</v>
      </c>
      <c r="K358" s="170">
        <f t="shared" si="9"/>
        <v>0.012096902780787575</v>
      </c>
    </row>
    <row r="359" spans="2:11" ht="24.75" customHeight="1">
      <c r="B359" s="169" t="s">
        <v>608</v>
      </c>
      <c r="C359" s="62" t="s">
        <v>44</v>
      </c>
      <c r="D359" s="62" t="s">
        <v>3</v>
      </c>
      <c r="E359" s="63" t="s">
        <v>45</v>
      </c>
      <c r="F359" s="62" t="s">
        <v>5</v>
      </c>
      <c r="G359" s="62">
        <v>13.79</v>
      </c>
      <c r="H359" s="145">
        <v>68.22</v>
      </c>
      <c r="I359" s="145">
        <f t="shared" si="14"/>
        <v>81.32</v>
      </c>
      <c r="J359" s="145">
        <f t="shared" si="15"/>
        <v>1121.4</v>
      </c>
      <c r="K359" s="170">
        <f t="shared" si="9"/>
        <v>0.004252204167228338</v>
      </c>
    </row>
    <row r="360" spans="2:11" ht="24.75" customHeight="1">
      <c r="B360" s="169" t="s">
        <v>609</v>
      </c>
      <c r="C360" s="62" t="s">
        <v>40</v>
      </c>
      <c r="D360" s="62" t="s">
        <v>3</v>
      </c>
      <c r="E360" s="63" t="s">
        <v>41</v>
      </c>
      <c r="F360" s="62" t="s">
        <v>5</v>
      </c>
      <c r="G360" s="62">
        <v>13.79</v>
      </c>
      <c r="H360" s="145">
        <v>10.87</v>
      </c>
      <c r="I360" s="145">
        <f t="shared" si="14"/>
        <v>12.95</v>
      </c>
      <c r="J360" s="145">
        <f t="shared" si="15"/>
        <v>178.58</v>
      </c>
      <c r="K360" s="170">
        <f t="shared" si="9"/>
        <v>0.0006771523276115896</v>
      </c>
    </row>
    <row r="361" spans="2:11" ht="25.5" customHeight="1">
      <c r="B361" s="169" t="s">
        <v>610</v>
      </c>
      <c r="C361" s="62" t="s">
        <v>42</v>
      </c>
      <c r="D361" s="62" t="s">
        <v>3</v>
      </c>
      <c r="E361" s="63" t="s">
        <v>43</v>
      </c>
      <c r="F361" s="62" t="s">
        <v>5</v>
      </c>
      <c r="G361" s="62">
        <v>13.79</v>
      </c>
      <c r="H361" s="145">
        <v>44.44</v>
      </c>
      <c r="I361" s="145">
        <f t="shared" si="14"/>
        <v>52.97</v>
      </c>
      <c r="J361" s="145">
        <f t="shared" si="15"/>
        <v>730.45</v>
      </c>
      <c r="K361" s="170">
        <f t="shared" si="9"/>
        <v>0.002769772190076636</v>
      </c>
    </row>
    <row r="362" spans="2:11" ht="24.75" customHeight="1">
      <c r="B362" s="169" t="s">
        <v>611</v>
      </c>
      <c r="C362" s="62" t="s">
        <v>349</v>
      </c>
      <c r="D362" s="62" t="s">
        <v>3</v>
      </c>
      <c r="E362" s="63" t="s">
        <v>350</v>
      </c>
      <c r="F362" s="62" t="s">
        <v>5</v>
      </c>
      <c r="G362" s="62">
        <v>13.79</v>
      </c>
      <c r="H362" s="145">
        <v>40.8</v>
      </c>
      <c r="I362" s="145">
        <f t="shared" si="14"/>
        <v>48.63</v>
      </c>
      <c r="J362" s="145">
        <f t="shared" si="15"/>
        <v>670.6</v>
      </c>
      <c r="K362" s="170">
        <f t="shared" si="9"/>
        <v>0.0025428287092414156</v>
      </c>
    </row>
    <row r="363" spans="2:11" ht="24.75" customHeight="1">
      <c r="B363" s="169" t="s">
        <v>612</v>
      </c>
      <c r="C363" s="62" t="s">
        <v>351</v>
      </c>
      <c r="D363" s="62" t="s">
        <v>3</v>
      </c>
      <c r="E363" s="63" t="s">
        <v>352</v>
      </c>
      <c r="F363" s="62" t="s">
        <v>5</v>
      </c>
      <c r="G363" s="62">
        <v>91.9</v>
      </c>
      <c r="H363" s="145">
        <v>411.78</v>
      </c>
      <c r="I363" s="145">
        <f t="shared" si="14"/>
        <v>490.88</v>
      </c>
      <c r="J363" s="145">
        <f t="shared" si="15"/>
        <v>45111.87</v>
      </c>
      <c r="K363" s="170">
        <f t="shared" si="9"/>
        <v>0.17105839272825313</v>
      </c>
    </row>
    <row r="364" spans="2:11" ht="24.75" customHeight="1">
      <c r="B364" s="169" t="s">
        <v>613</v>
      </c>
      <c r="C364" s="62" t="s">
        <v>353</v>
      </c>
      <c r="D364" s="62" t="s">
        <v>3</v>
      </c>
      <c r="E364" s="63" t="s">
        <v>354</v>
      </c>
      <c r="F364" s="62" t="s">
        <v>5</v>
      </c>
      <c r="G364" s="62">
        <v>223.83</v>
      </c>
      <c r="H364" s="145">
        <v>19.97</v>
      </c>
      <c r="I364" s="145">
        <f t="shared" si="14"/>
        <v>23.8</v>
      </c>
      <c r="J364" s="145">
        <f t="shared" si="15"/>
        <v>5327.15</v>
      </c>
      <c r="K364" s="170">
        <f t="shared" si="9"/>
        <v>0.02019986572984701</v>
      </c>
    </row>
    <row r="365" spans="2:11" ht="36" customHeight="1">
      <c r="B365" s="169" t="s">
        <v>614</v>
      </c>
      <c r="C365" s="62" t="s">
        <v>278</v>
      </c>
      <c r="D365" s="62" t="s">
        <v>55</v>
      </c>
      <c r="E365" s="63" t="s">
        <v>355</v>
      </c>
      <c r="F365" s="62" t="s">
        <v>5</v>
      </c>
      <c r="G365" s="62">
        <v>125.12</v>
      </c>
      <c r="H365" s="145">
        <v>20.31</v>
      </c>
      <c r="I365" s="145">
        <f t="shared" si="14"/>
        <v>24.21</v>
      </c>
      <c r="J365" s="145">
        <f t="shared" si="15"/>
        <v>3029.15</v>
      </c>
      <c r="K365" s="170">
        <f t="shared" si="9"/>
        <v>0.01148614611482051</v>
      </c>
    </row>
    <row r="366" spans="2:11" ht="36.75" customHeight="1">
      <c r="B366" s="169" t="s">
        <v>615</v>
      </c>
      <c r="C366" s="62" t="s">
        <v>356</v>
      </c>
      <c r="D366" s="62" t="s">
        <v>55</v>
      </c>
      <c r="E366" s="63" t="s">
        <v>357</v>
      </c>
      <c r="F366" s="62" t="s">
        <v>39</v>
      </c>
      <c r="G366" s="62">
        <v>92.83</v>
      </c>
      <c r="H366" s="145">
        <v>8.39</v>
      </c>
      <c r="I366" s="145">
        <f t="shared" si="14"/>
        <v>10</v>
      </c>
      <c r="J366" s="145">
        <f t="shared" si="15"/>
        <v>928.3</v>
      </c>
      <c r="K366" s="170">
        <f t="shared" si="9"/>
        <v>0.003519993872336424</v>
      </c>
    </row>
    <row r="367" spans="2:11" ht="36.75" customHeight="1">
      <c r="B367" s="171" t="s">
        <v>616</v>
      </c>
      <c r="C367" s="67" t="s">
        <v>358</v>
      </c>
      <c r="D367" s="67" t="s">
        <v>31</v>
      </c>
      <c r="E367" s="68" t="s">
        <v>359</v>
      </c>
      <c r="F367" s="62" t="s">
        <v>88</v>
      </c>
      <c r="G367" s="67">
        <v>1</v>
      </c>
      <c r="H367" s="146">
        <v>1899.99</v>
      </c>
      <c r="I367" s="146">
        <f aca="true" t="shared" si="16" ref="I367">TRUNC(H367*(1+19.21/100),2)</f>
        <v>2264.97</v>
      </c>
      <c r="J367" s="146">
        <f aca="true" t="shared" si="17" ref="J367">TRUNC(G367*I367,2)</f>
        <v>2264.97</v>
      </c>
      <c r="K367" s="172">
        <f aca="true" t="shared" si="18" ref="K367">J367/263722.05</f>
        <v>0.00858847411507684</v>
      </c>
    </row>
    <row r="368" spans="2:11" ht="24.75" customHeight="1" thickBot="1">
      <c r="B368" s="181" t="s">
        <v>636</v>
      </c>
      <c r="C368" s="182">
        <v>50267</v>
      </c>
      <c r="D368" s="182" t="s">
        <v>3</v>
      </c>
      <c r="E368" s="59" t="s">
        <v>637</v>
      </c>
      <c r="F368" s="182" t="s">
        <v>29</v>
      </c>
      <c r="G368" s="182">
        <v>2.52</v>
      </c>
      <c r="H368" s="183">
        <v>3250.68</v>
      </c>
      <c r="I368" s="183">
        <f t="shared" si="14"/>
        <v>3875.13</v>
      </c>
      <c r="J368" s="183">
        <f t="shared" si="15"/>
        <v>9765.32</v>
      </c>
      <c r="K368" s="184">
        <f t="shared" si="9"/>
        <v>0.03702883395605335</v>
      </c>
    </row>
    <row r="369" spans="2:11" ht="24.75" customHeight="1" thickBot="1">
      <c r="B369" s="174" t="s">
        <v>617</v>
      </c>
      <c r="C369" s="175"/>
      <c r="D369" s="173"/>
      <c r="E369" s="176" t="s">
        <v>123</v>
      </c>
      <c r="F369" s="173"/>
      <c r="G369" s="173"/>
      <c r="H369" s="173"/>
      <c r="I369" s="177"/>
      <c r="J369" s="178">
        <v>4229.66</v>
      </c>
      <c r="K369" s="179">
        <f t="shared" si="9"/>
        <v>0.016038325198822017</v>
      </c>
    </row>
    <row r="370" spans="2:11" ht="24.75" customHeight="1">
      <c r="B370" s="88" t="s">
        <v>618</v>
      </c>
      <c r="C370" s="85" t="s">
        <v>124</v>
      </c>
      <c r="D370" s="85" t="s">
        <v>16</v>
      </c>
      <c r="E370" s="89" t="s">
        <v>125</v>
      </c>
      <c r="F370" s="85" t="s">
        <v>5</v>
      </c>
      <c r="G370" s="85">
        <v>775.63</v>
      </c>
      <c r="H370" s="144">
        <v>2.22</v>
      </c>
      <c r="I370" s="144">
        <f>TRUNC(H370*(1+19.21/100),2)</f>
        <v>2.64</v>
      </c>
      <c r="J370" s="144">
        <f>TRUNC(G370*I370,2)</f>
        <v>2047.66</v>
      </c>
      <c r="K370" s="93">
        <f t="shared" si="9"/>
        <v>0.007764462622674138</v>
      </c>
    </row>
    <row r="371" spans="2:11" ht="26.25" thickBot="1">
      <c r="B371" s="66" t="s">
        <v>619</v>
      </c>
      <c r="C371" s="67" t="s">
        <v>139</v>
      </c>
      <c r="D371" s="67" t="s">
        <v>9</v>
      </c>
      <c r="E371" s="68" t="s">
        <v>126</v>
      </c>
      <c r="F371" s="67" t="s">
        <v>88</v>
      </c>
      <c r="G371" s="67">
        <v>1</v>
      </c>
      <c r="H371" s="146">
        <v>1830.39</v>
      </c>
      <c r="I371" s="146">
        <f>TRUNC(H371*(1+19.21/100),2)</f>
        <v>2182</v>
      </c>
      <c r="J371" s="146">
        <f>TRUNC(G371*I371,2)</f>
        <v>2182</v>
      </c>
      <c r="K371" s="70">
        <f t="shared" si="9"/>
        <v>0.008273862576147881</v>
      </c>
    </row>
    <row r="372" spans="2:11" ht="24" customHeight="1" thickBot="1">
      <c r="B372" s="374" t="s">
        <v>200</v>
      </c>
      <c r="C372" s="375"/>
      <c r="D372" s="375"/>
      <c r="E372" s="375"/>
      <c r="F372" s="375"/>
      <c r="G372" s="375"/>
      <c r="H372" s="376"/>
      <c r="I372" s="369">
        <v>273487.37</v>
      </c>
      <c r="J372" s="370"/>
      <c r="K372" s="371"/>
    </row>
    <row r="373" spans="2:11" ht="24.75" customHeight="1" thickBot="1">
      <c r="B373" s="362" t="s">
        <v>360</v>
      </c>
      <c r="C373" s="363"/>
      <c r="D373" s="363"/>
      <c r="E373" s="363"/>
      <c r="F373" s="363"/>
      <c r="G373" s="363"/>
      <c r="H373" s="364"/>
      <c r="I373" s="365">
        <f>SUM(I79,I145,I206,I274,I311,I372)</f>
        <v>944620.89</v>
      </c>
      <c r="J373" s="365"/>
      <c r="K373" s="366"/>
    </row>
  </sheetData>
  <mergeCells count="27">
    <mergeCell ref="B373:H373"/>
    <mergeCell ref="I373:K373"/>
    <mergeCell ref="E81:I81"/>
    <mergeCell ref="I372:K372"/>
    <mergeCell ref="C312:K312"/>
    <mergeCell ref="B372:H372"/>
    <mergeCell ref="I311:K311"/>
    <mergeCell ref="C275:K275"/>
    <mergeCell ref="B311:H311"/>
    <mergeCell ref="C207:K207"/>
    <mergeCell ref="B274:H274"/>
    <mergeCell ref="I274:K274"/>
    <mergeCell ref="C146:K146"/>
    <mergeCell ref="I206:K206"/>
    <mergeCell ref="B206:H206"/>
    <mergeCell ref="I79:K79"/>
    <mergeCell ref="C80:K80"/>
    <mergeCell ref="B145:H145"/>
    <mergeCell ref="I145:K145"/>
    <mergeCell ref="B2:K2"/>
    <mergeCell ref="B3:K3"/>
    <mergeCell ref="B4:K4"/>
    <mergeCell ref="B6:K6"/>
    <mergeCell ref="B5:K5"/>
    <mergeCell ref="B7:K7"/>
    <mergeCell ref="C9:K9"/>
    <mergeCell ref="B79:H79"/>
  </mergeCells>
  <printOptions/>
  <pageMargins left="0.31496062992125984" right="0.31496062992125984" top="0.7874015748031497" bottom="0.7874015748031497" header="0.5118110236220472" footer="0.5118110236220472"/>
  <pageSetup fitToHeight="0" fitToWidth="1" horizontalDpi="600" verticalDpi="600" orientation="portrait" paperSize="9" scale="54" r:id="rId2"/>
  <headerFooter>
    <oddHeader xml:space="preserve">&amp;L &amp;CPREFEITURA MUNICIPAL DE ANANINDEUA
CNPJ: 05.058.441/0001-68 </oddHeader>
    <oddFooter>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8"/>
  <sheetViews>
    <sheetView workbookViewId="0" topLeftCell="A1">
      <selection activeCell="B3" sqref="B3:K3"/>
    </sheetView>
  </sheetViews>
  <sheetFormatPr defaultColWidth="9.00390625" defaultRowHeight="14.25"/>
  <cols>
    <col min="1" max="1" width="3.50390625" style="193" customWidth="1"/>
    <col min="2" max="2" width="6.625" style="0" customWidth="1"/>
    <col min="3" max="3" width="27.875" style="0" customWidth="1"/>
    <col min="4" max="4" width="13.25390625" style="0" customWidth="1"/>
    <col min="5" max="11" width="13.625" style="0" customWidth="1"/>
    <col min="12" max="19" width="12.625" style="0" customWidth="1"/>
  </cols>
  <sheetData>
    <row r="1" spans="2:19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99"/>
      <c r="M1" s="199"/>
      <c r="N1" s="199"/>
      <c r="O1" s="199"/>
      <c r="P1" s="199"/>
      <c r="Q1" s="199"/>
      <c r="R1" s="199"/>
      <c r="S1" s="199"/>
    </row>
    <row r="2" spans="2:19" ht="20.1" customHeight="1">
      <c r="B2" s="404" t="s">
        <v>127</v>
      </c>
      <c r="C2" s="405"/>
      <c r="D2" s="405"/>
      <c r="E2" s="405"/>
      <c r="F2" s="405"/>
      <c r="G2" s="405"/>
      <c r="H2" s="405"/>
      <c r="I2" s="405"/>
      <c r="J2" s="405"/>
      <c r="K2" s="406"/>
      <c r="L2" s="198"/>
      <c r="M2" s="198"/>
      <c r="N2" s="198"/>
      <c r="O2" s="198"/>
      <c r="P2" s="198"/>
      <c r="Q2" s="198"/>
      <c r="R2" s="198"/>
      <c r="S2" s="198"/>
    </row>
    <row r="3" spans="2:19" ht="20.1" customHeight="1">
      <c r="B3" s="401" t="s">
        <v>664</v>
      </c>
      <c r="C3" s="402"/>
      <c r="D3" s="402"/>
      <c r="E3" s="402"/>
      <c r="F3" s="402"/>
      <c r="G3" s="402"/>
      <c r="H3" s="402"/>
      <c r="I3" s="402"/>
      <c r="J3" s="402"/>
      <c r="K3" s="403"/>
      <c r="L3" s="198"/>
      <c r="M3" s="198"/>
      <c r="N3" s="198"/>
      <c r="O3" s="198"/>
      <c r="P3" s="198"/>
      <c r="Q3" s="198"/>
      <c r="R3" s="198"/>
      <c r="S3" s="198"/>
    </row>
    <row r="4" spans="2:19" ht="20.1" customHeight="1">
      <c r="B4" s="401" t="s">
        <v>813</v>
      </c>
      <c r="C4" s="402"/>
      <c r="D4" s="402"/>
      <c r="E4" s="402"/>
      <c r="F4" s="402"/>
      <c r="G4" s="402"/>
      <c r="H4" s="402"/>
      <c r="I4" s="402"/>
      <c r="J4" s="402"/>
      <c r="K4" s="403"/>
      <c r="L4" s="198"/>
      <c r="M4" s="198"/>
      <c r="N4" s="198"/>
      <c r="O4" s="198"/>
      <c r="P4" s="198"/>
      <c r="Q4" s="198"/>
      <c r="R4" s="198"/>
      <c r="S4" s="198"/>
    </row>
    <row r="5" spans="2:19" ht="20.1" customHeight="1" thickBot="1">
      <c r="B5" s="398" t="s">
        <v>629</v>
      </c>
      <c r="C5" s="399"/>
      <c r="D5" s="399"/>
      <c r="E5" s="399"/>
      <c r="F5" s="399"/>
      <c r="G5" s="399"/>
      <c r="H5" s="399"/>
      <c r="I5" s="399"/>
      <c r="J5" s="399"/>
      <c r="K5" s="400"/>
      <c r="L5" s="198"/>
      <c r="M5" s="198"/>
      <c r="N5" s="198"/>
      <c r="O5" s="198"/>
      <c r="P5" s="198"/>
      <c r="Q5" s="198"/>
      <c r="R5" s="198"/>
      <c r="S5" s="198"/>
    </row>
    <row r="6" spans="2:19" ht="15" customHeight="1" thickBot="1">
      <c r="B6" s="395" t="s">
        <v>665</v>
      </c>
      <c r="C6" s="396"/>
      <c r="D6" s="396"/>
      <c r="E6" s="396"/>
      <c r="F6" s="396"/>
      <c r="G6" s="396"/>
      <c r="H6" s="396"/>
      <c r="I6" s="396"/>
      <c r="J6" s="396"/>
      <c r="K6" s="397"/>
      <c r="L6" s="200"/>
      <c r="M6" s="200"/>
      <c r="N6" s="200"/>
      <c r="O6" s="200"/>
      <c r="P6" s="200"/>
      <c r="Q6" s="200"/>
      <c r="R6" s="200"/>
      <c r="S6" s="200"/>
    </row>
    <row r="7" spans="2:19" s="4" customFormat="1" ht="30.75" thickBot="1">
      <c r="B7" s="219" t="s">
        <v>639</v>
      </c>
      <c r="C7" s="220" t="s">
        <v>640</v>
      </c>
      <c r="D7" s="220" t="s">
        <v>641</v>
      </c>
      <c r="E7" s="220" t="s">
        <v>697</v>
      </c>
      <c r="F7" s="220" t="s">
        <v>691</v>
      </c>
      <c r="G7" s="220" t="s">
        <v>692</v>
      </c>
      <c r="H7" s="220" t="s">
        <v>693</v>
      </c>
      <c r="I7" s="220" t="s">
        <v>694</v>
      </c>
      <c r="J7" s="220" t="s">
        <v>695</v>
      </c>
      <c r="K7" s="221" t="s">
        <v>696</v>
      </c>
      <c r="L7" s="210"/>
      <c r="M7" s="210"/>
      <c r="N7" s="210"/>
      <c r="O7" s="210"/>
      <c r="P7" s="210"/>
      <c r="Q7" s="210"/>
      <c r="R7" s="210"/>
      <c r="S7" s="210"/>
    </row>
    <row r="8" spans="2:19" s="201" customFormat="1" ht="36.75" customHeight="1" thickBot="1">
      <c r="B8" s="202" t="s">
        <v>642</v>
      </c>
      <c r="C8" s="203" t="s">
        <v>643</v>
      </c>
      <c r="D8" s="208" t="s">
        <v>685</v>
      </c>
      <c r="E8" s="213" t="s">
        <v>674</v>
      </c>
      <c r="F8" s="213" t="s">
        <v>675</v>
      </c>
      <c r="G8" s="214" t="s">
        <v>644</v>
      </c>
      <c r="H8" s="214" t="s">
        <v>644</v>
      </c>
      <c r="I8" s="214" t="s">
        <v>644</v>
      </c>
      <c r="J8" s="214" t="s">
        <v>644</v>
      </c>
      <c r="K8" s="215" t="s">
        <v>644</v>
      </c>
      <c r="L8" s="196"/>
      <c r="M8" s="196"/>
      <c r="N8" s="196"/>
      <c r="O8" s="196"/>
      <c r="P8" s="196"/>
      <c r="Q8" s="196"/>
      <c r="R8" s="196"/>
      <c r="S8" s="196"/>
    </row>
    <row r="9" spans="2:19" s="201" customFormat="1" ht="36.75" customHeight="1" thickBot="1" thickTop="1">
      <c r="B9" s="204" t="s">
        <v>645</v>
      </c>
      <c r="C9" s="205" t="s">
        <v>646</v>
      </c>
      <c r="D9" s="209" t="s">
        <v>686</v>
      </c>
      <c r="E9" s="213" t="s">
        <v>676</v>
      </c>
      <c r="F9" s="213" t="s">
        <v>677</v>
      </c>
      <c r="G9" s="213" t="s">
        <v>676</v>
      </c>
      <c r="H9" s="216" t="s">
        <v>644</v>
      </c>
      <c r="I9" s="216" t="s">
        <v>644</v>
      </c>
      <c r="J9" s="216" t="s">
        <v>644</v>
      </c>
      <c r="K9" s="217" t="s">
        <v>644</v>
      </c>
      <c r="L9" s="196"/>
      <c r="M9" s="196"/>
      <c r="N9" s="196"/>
      <c r="O9" s="196"/>
      <c r="P9" s="196"/>
      <c r="Q9" s="196"/>
      <c r="R9" s="196"/>
      <c r="S9" s="196"/>
    </row>
    <row r="10" spans="2:19" s="201" customFormat="1" ht="36.75" customHeight="1" thickBot="1" thickTop="1">
      <c r="B10" s="204" t="s">
        <v>647</v>
      </c>
      <c r="C10" s="205" t="s">
        <v>648</v>
      </c>
      <c r="D10" s="209" t="s">
        <v>687</v>
      </c>
      <c r="E10" s="216" t="s">
        <v>644</v>
      </c>
      <c r="F10" s="213" t="s">
        <v>678</v>
      </c>
      <c r="G10" s="213" t="s">
        <v>679</v>
      </c>
      <c r="H10" s="216" t="s">
        <v>644</v>
      </c>
      <c r="I10" s="216" t="s">
        <v>644</v>
      </c>
      <c r="J10" s="216" t="s">
        <v>644</v>
      </c>
      <c r="K10" s="217" t="s">
        <v>644</v>
      </c>
      <c r="L10" s="196"/>
      <c r="M10" s="196"/>
      <c r="N10" s="196"/>
      <c r="O10" s="196"/>
      <c r="P10" s="196"/>
      <c r="Q10" s="196"/>
      <c r="R10" s="196"/>
      <c r="S10" s="196"/>
    </row>
    <row r="11" spans="2:19" s="201" customFormat="1" ht="36.75" customHeight="1" thickBot="1" thickTop="1">
      <c r="B11" s="204" t="s">
        <v>649</v>
      </c>
      <c r="C11" s="205" t="s">
        <v>650</v>
      </c>
      <c r="D11" s="209" t="s">
        <v>688</v>
      </c>
      <c r="E11" s="216" t="s">
        <v>644</v>
      </c>
      <c r="F11" s="216" t="s">
        <v>644</v>
      </c>
      <c r="G11" s="213" t="s">
        <v>680</v>
      </c>
      <c r="H11" s="213" t="s">
        <v>680</v>
      </c>
      <c r="I11" s="216" t="s">
        <v>644</v>
      </c>
      <c r="J11" s="216" t="s">
        <v>644</v>
      </c>
      <c r="K11" s="217" t="s">
        <v>644</v>
      </c>
      <c r="L11" s="197"/>
      <c r="M11" s="196"/>
      <c r="N11" s="196"/>
      <c r="O11" s="196"/>
      <c r="P11" s="196"/>
      <c r="Q11" s="196"/>
      <c r="R11" s="196"/>
      <c r="S11" s="196"/>
    </row>
    <row r="12" spans="2:19" s="201" customFormat="1" ht="36.75" customHeight="1" thickBot="1" thickTop="1">
      <c r="B12" s="204" t="s">
        <v>651</v>
      </c>
      <c r="C12" s="205" t="s">
        <v>652</v>
      </c>
      <c r="D12" s="209" t="s">
        <v>689</v>
      </c>
      <c r="E12" s="216" t="s">
        <v>644</v>
      </c>
      <c r="F12" s="216" t="s">
        <v>644</v>
      </c>
      <c r="G12" s="216" t="s">
        <v>644</v>
      </c>
      <c r="H12" s="213" t="s">
        <v>681</v>
      </c>
      <c r="I12" s="213" t="s">
        <v>683</v>
      </c>
      <c r="J12" s="213" t="s">
        <v>684</v>
      </c>
      <c r="K12" s="217" t="s">
        <v>644</v>
      </c>
      <c r="L12" s="196"/>
      <c r="M12" s="197"/>
      <c r="N12" s="197"/>
      <c r="O12" s="197"/>
      <c r="P12" s="196"/>
      <c r="Q12" s="196"/>
      <c r="R12" s="196"/>
      <c r="S12" s="196"/>
    </row>
    <row r="13" spans="2:19" s="201" customFormat="1" ht="36.75" customHeight="1" thickBot="1" thickTop="1">
      <c r="B13" s="204" t="s">
        <v>653</v>
      </c>
      <c r="C13" s="205" t="s">
        <v>654</v>
      </c>
      <c r="D13" s="209" t="s">
        <v>690</v>
      </c>
      <c r="E13" s="216" t="s">
        <v>644</v>
      </c>
      <c r="F13" s="216" t="s">
        <v>644</v>
      </c>
      <c r="G13" s="216" t="s">
        <v>644</v>
      </c>
      <c r="H13" s="213" t="s">
        <v>682</v>
      </c>
      <c r="I13" s="213" t="s">
        <v>682</v>
      </c>
      <c r="J13" s="213" t="s">
        <v>682</v>
      </c>
      <c r="K13" s="218" t="s">
        <v>682</v>
      </c>
      <c r="L13" s="196"/>
      <c r="M13" s="196"/>
      <c r="N13" s="196"/>
      <c r="O13" s="196"/>
      <c r="P13" s="197"/>
      <c r="Q13" s="197"/>
      <c r="R13" s="197"/>
      <c r="S13" s="197"/>
    </row>
    <row r="14" spans="2:19" ht="16.5" customHeight="1" thickTop="1">
      <c r="B14" s="410" t="s">
        <v>655</v>
      </c>
      <c r="C14" s="411"/>
      <c r="D14" s="411"/>
      <c r="E14" s="206" t="s">
        <v>659</v>
      </c>
      <c r="F14" s="206" t="s">
        <v>666</v>
      </c>
      <c r="G14" s="206" t="s">
        <v>667</v>
      </c>
      <c r="H14" s="206" t="s">
        <v>668</v>
      </c>
      <c r="I14" s="206" t="s">
        <v>669</v>
      </c>
      <c r="J14" s="206" t="s">
        <v>670</v>
      </c>
      <c r="K14" s="207" t="s">
        <v>656</v>
      </c>
      <c r="L14" s="194"/>
      <c r="M14" s="194"/>
      <c r="N14" s="194"/>
      <c r="O14" s="194"/>
      <c r="P14" s="194"/>
      <c r="Q14" s="194"/>
      <c r="R14" s="194"/>
      <c r="S14" s="194"/>
    </row>
    <row r="15" spans="2:19" s="192" customFormat="1" ht="16.5" customHeight="1">
      <c r="B15" s="412" t="s">
        <v>657</v>
      </c>
      <c r="C15" s="413"/>
      <c r="D15" s="413"/>
      <c r="E15" s="211">
        <v>136061.73</v>
      </c>
      <c r="F15" s="211">
        <v>165761.2</v>
      </c>
      <c r="G15" s="211">
        <v>180138.86</v>
      </c>
      <c r="H15" s="211">
        <v>185023.29</v>
      </c>
      <c r="I15" s="211">
        <v>110675.34</v>
      </c>
      <c r="J15" s="211">
        <v>98588.63</v>
      </c>
      <c r="K15" s="212">
        <v>68371.84</v>
      </c>
      <c r="L15" s="195"/>
      <c r="M15" s="195"/>
      <c r="N15" s="195"/>
      <c r="O15" s="195"/>
      <c r="P15" s="195"/>
      <c r="Q15" s="195"/>
      <c r="R15" s="195"/>
      <c r="S15" s="195"/>
    </row>
    <row r="16" spans="2:19" ht="16.5" customHeight="1">
      <c r="B16" s="414" t="s">
        <v>658</v>
      </c>
      <c r="C16" s="415"/>
      <c r="D16" s="415"/>
      <c r="E16" s="206" t="s">
        <v>659</v>
      </c>
      <c r="F16" s="206" t="s">
        <v>671</v>
      </c>
      <c r="G16" s="206" t="s">
        <v>660</v>
      </c>
      <c r="H16" s="206" t="s">
        <v>672</v>
      </c>
      <c r="I16" s="206" t="s">
        <v>673</v>
      </c>
      <c r="J16" s="206" t="s">
        <v>661</v>
      </c>
      <c r="K16" s="207" t="s">
        <v>662</v>
      </c>
      <c r="L16" s="194"/>
      <c r="M16" s="194"/>
      <c r="N16" s="194"/>
      <c r="O16" s="194"/>
      <c r="P16" s="194"/>
      <c r="Q16" s="194"/>
      <c r="R16" s="194"/>
      <c r="S16" s="194"/>
    </row>
    <row r="17" spans="2:19" s="192" customFormat="1" ht="16.5" customHeight="1">
      <c r="B17" s="412" t="s">
        <v>663</v>
      </c>
      <c r="C17" s="413"/>
      <c r="D17" s="413"/>
      <c r="E17" s="211">
        <v>136061.72</v>
      </c>
      <c r="F17" s="211">
        <v>301822.93</v>
      </c>
      <c r="G17" s="211">
        <v>481961.79</v>
      </c>
      <c r="H17" s="211">
        <v>666985.08</v>
      </c>
      <c r="I17" s="211">
        <v>777660.42</v>
      </c>
      <c r="J17" s="211">
        <v>876249.04</v>
      </c>
      <c r="K17" s="212">
        <v>944620.89</v>
      </c>
      <c r="L17" s="195"/>
      <c r="M17" s="195"/>
      <c r="N17" s="195"/>
      <c r="O17" s="195"/>
      <c r="P17" s="195"/>
      <c r="Q17" s="195"/>
      <c r="R17" s="195"/>
      <c r="S17" s="195"/>
    </row>
    <row r="18" spans="2:11" ht="6.75" customHeight="1" thickBot="1">
      <c r="B18" s="407"/>
      <c r="C18" s="408"/>
      <c r="D18" s="408"/>
      <c r="E18" s="408"/>
      <c r="F18" s="408"/>
      <c r="G18" s="408"/>
      <c r="H18" s="408"/>
      <c r="I18" s="408"/>
      <c r="J18" s="408"/>
      <c r="K18" s="409"/>
    </row>
  </sheetData>
  <mergeCells count="10">
    <mergeCell ref="B18:K18"/>
    <mergeCell ref="B14:D14"/>
    <mergeCell ref="B15:D15"/>
    <mergeCell ref="B16:D16"/>
    <mergeCell ref="B17:D17"/>
    <mergeCell ref="B6:K6"/>
    <mergeCell ref="B5:K5"/>
    <mergeCell ref="B4:K4"/>
    <mergeCell ref="B3:K3"/>
    <mergeCell ref="B2:K2"/>
  </mergeCells>
  <printOptions horizontalCentered="1" verticalCentered="1"/>
  <pageMargins left="0.31496062992125984" right="0.31496062992125984" top="0.5905511811023623" bottom="0.7874015748031497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workbookViewId="0" topLeftCell="A1">
      <selection activeCell="F10" sqref="F10"/>
    </sheetView>
  </sheetViews>
  <sheetFormatPr defaultColWidth="9.00390625" defaultRowHeight="14.25"/>
  <cols>
    <col min="2" max="2" width="18.875" style="0" customWidth="1"/>
    <col min="3" max="8" width="13.625" style="0" customWidth="1"/>
    <col min="9" max="9" width="22.875" style="0" customWidth="1"/>
  </cols>
  <sheetData>
    <row r="1" ht="15" thickBot="1"/>
    <row r="2" spans="2:9" ht="19.5" customHeight="1" thickTop="1">
      <c r="B2" s="416" t="s">
        <v>127</v>
      </c>
      <c r="C2" s="417"/>
      <c r="D2" s="417"/>
      <c r="E2" s="417"/>
      <c r="F2" s="417"/>
      <c r="G2" s="417"/>
      <c r="H2" s="417"/>
      <c r="I2" s="418"/>
    </row>
    <row r="3" spans="2:9" ht="19.5" customHeight="1">
      <c r="B3" s="346" t="s">
        <v>128</v>
      </c>
      <c r="C3" s="402"/>
      <c r="D3" s="402"/>
      <c r="E3" s="402"/>
      <c r="F3" s="402"/>
      <c r="G3" s="402"/>
      <c r="H3" s="402"/>
      <c r="I3" s="348"/>
    </row>
    <row r="4" spans="2:9" ht="28.5" customHeight="1">
      <c r="B4" s="306"/>
      <c r="C4" s="426" t="s">
        <v>638</v>
      </c>
      <c r="D4" s="426"/>
      <c r="E4" s="426"/>
      <c r="F4" s="426"/>
      <c r="G4" s="426"/>
      <c r="H4" s="426"/>
      <c r="I4" s="307"/>
    </row>
    <row r="5" spans="2:9" ht="19.5" customHeight="1" thickBot="1">
      <c r="B5" s="346" t="s">
        <v>629</v>
      </c>
      <c r="C5" s="402"/>
      <c r="D5" s="402"/>
      <c r="E5" s="402"/>
      <c r="F5" s="402"/>
      <c r="G5" s="402"/>
      <c r="H5" s="402"/>
      <c r="I5" s="348"/>
    </row>
    <row r="6" spans="2:9" ht="24.75" customHeight="1" thickBot="1">
      <c r="B6" s="419" t="s">
        <v>698</v>
      </c>
      <c r="C6" s="420"/>
      <c r="D6" s="420"/>
      <c r="E6" s="420"/>
      <c r="F6" s="420"/>
      <c r="G6" s="420"/>
      <c r="H6" s="420"/>
      <c r="I6" s="421"/>
    </row>
    <row r="7" spans="2:9" ht="34.5" customHeight="1" thickBot="1">
      <c r="B7" s="222"/>
      <c r="C7" s="223"/>
      <c r="D7" s="223"/>
      <c r="E7" s="223"/>
      <c r="F7" s="223"/>
      <c r="G7" s="223"/>
      <c r="H7" s="224"/>
      <c r="I7" s="225" t="s">
        <v>699</v>
      </c>
    </row>
    <row r="8" spans="2:9" ht="14.25">
      <c r="B8" s="226"/>
      <c r="C8" s="227" t="s">
        <v>700</v>
      </c>
      <c r="D8" s="228"/>
      <c r="E8" s="228"/>
      <c r="F8" s="228"/>
      <c r="G8" s="228"/>
      <c r="H8" s="229"/>
      <c r="I8" s="230">
        <v>3</v>
      </c>
    </row>
    <row r="9" spans="2:9" ht="14.25">
      <c r="B9" s="231"/>
      <c r="C9" s="232" t="s">
        <v>701</v>
      </c>
      <c r="D9" s="233"/>
      <c r="E9" s="233"/>
      <c r="F9" s="233"/>
      <c r="G9" s="233"/>
      <c r="H9" s="234"/>
      <c r="I9" s="235">
        <v>0.59</v>
      </c>
    </row>
    <row r="10" spans="2:9" ht="16.5" thickBot="1">
      <c r="B10" s="236" t="s">
        <v>702</v>
      </c>
      <c r="C10" s="237"/>
      <c r="D10" s="237"/>
      <c r="E10" s="237"/>
      <c r="F10" s="237"/>
      <c r="G10" s="237"/>
      <c r="H10" s="238"/>
      <c r="I10" s="239">
        <f>I8+I9</f>
        <v>3.59</v>
      </c>
    </row>
    <row r="11" spans="2:9" ht="14.25">
      <c r="B11" s="240" t="s">
        <v>703</v>
      </c>
      <c r="C11" s="228"/>
      <c r="D11" s="228"/>
      <c r="E11" s="228"/>
      <c r="F11" s="228"/>
      <c r="G11" s="228"/>
      <c r="H11" s="229"/>
      <c r="I11" s="230"/>
    </row>
    <row r="12" spans="2:9" ht="14.25">
      <c r="B12" s="241" t="s">
        <v>704</v>
      </c>
      <c r="C12" s="242" t="s">
        <v>705</v>
      </c>
      <c r="D12" s="243"/>
      <c r="E12" s="243"/>
      <c r="F12" s="243"/>
      <c r="G12" s="243"/>
      <c r="H12" s="244"/>
      <c r="I12" s="235">
        <v>0.85</v>
      </c>
    </row>
    <row r="13" spans="2:9" ht="14.25">
      <c r="B13" s="241" t="s">
        <v>706</v>
      </c>
      <c r="C13" s="242" t="s">
        <v>707</v>
      </c>
      <c r="D13" s="243"/>
      <c r="E13" s="243"/>
      <c r="F13" s="243"/>
      <c r="G13" s="243"/>
      <c r="H13" s="244"/>
      <c r="I13" s="235">
        <v>0.73</v>
      </c>
    </row>
    <row r="14" spans="2:9" ht="15.75">
      <c r="B14" s="245" t="s">
        <v>702</v>
      </c>
      <c r="C14" s="246"/>
      <c r="D14" s="246"/>
      <c r="E14" s="246"/>
      <c r="F14" s="246"/>
      <c r="G14" s="246"/>
      <c r="H14" s="247"/>
      <c r="I14" s="248">
        <f>I12+I13</f>
        <v>1.58</v>
      </c>
    </row>
    <row r="15" spans="2:9" ht="14.25">
      <c r="B15" s="249" t="s">
        <v>708</v>
      </c>
      <c r="C15" s="243"/>
      <c r="D15" s="243"/>
      <c r="E15" s="243"/>
      <c r="F15" s="243"/>
      <c r="G15" s="243"/>
      <c r="H15" s="244"/>
      <c r="I15" s="250" t="s">
        <v>709</v>
      </c>
    </row>
    <row r="16" spans="2:9" ht="15.75">
      <c r="B16" s="251" t="s">
        <v>710</v>
      </c>
      <c r="C16" s="252" t="s">
        <v>711</v>
      </c>
      <c r="D16" s="246"/>
      <c r="E16" s="246"/>
      <c r="F16" s="246"/>
      <c r="G16" s="246"/>
      <c r="H16" s="247"/>
      <c r="I16" s="248">
        <f>I17+I18</f>
        <v>6.15</v>
      </c>
    </row>
    <row r="17" spans="2:9" ht="14.25">
      <c r="B17" s="231" t="s">
        <v>712</v>
      </c>
      <c r="C17" s="242" t="s">
        <v>713</v>
      </c>
      <c r="D17" s="243"/>
      <c r="E17" s="243"/>
      <c r="F17" s="243"/>
      <c r="G17" s="243"/>
      <c r="H17" s="244"/>
      <c r="I17" s="235">
        <f>I26</f>
        <v>3.65</v>
      </c>
    </row>
    <row r="18" spans="2:9" ht="14.25">
      <c r="B18" s="231" t="s">
        <v>714</v>
      </c>
      <c r="C18" s="242" t="s">
        <v>715</v>
      </c>
      <c r="D18" s="243"/>
      <c r="E18" s="243"/>
      <c r="F18" s="243"/>
      <c r="G18" s="243"/>
      <c r="H18" s="244"/>
      <c r="I18" s="235">
        <v>2.5</v>
      </c>
    </row>
    <row r="19" spans="2:9" ht="14.25">
      <c r="B19" s="253" t="s">
        <v>716</v>
      </c>
      <c r="C19" s="254" t="s">
        <v>717</v>
      </c>
      <c r="D19" s="255"/>
      <c r="E19" s="255"/>
      <c r="F19" s="255"/>
      <c r="G19" s="255"/>
      <c r="H19" s="256"/>
      <c r="I19" s="257">
        <v>6.16</v>
      </c>
    </row>
    <row r="20" spans="2:9" ht="14.25">
      <c r="B20" s="258"/>
      <c r="C20" s="259"/>
      <c r="D20" s="259"/>
      <c r="E20" s="259"/>
      <c r="F20" s="259"/>
      <c r="G20" s="259"/>
      <c r="H20" s="259"/>
      <c r="I20" s="260"/>
    </row>
    <row r="21" spans="2:9" ht="18.75">
      <c r="B21" s="261"/>
      <c r="C21" s="193"/>
      <c r="D21" s="193"/>
      <c r="E21" s="193"/>
      <c r="F21" s="193"/>
      <c r="G21" s="193"/>
      <c r="H21" s="193"/>
      <c r="I21" s="262"/>
    </row>
    <row r="22" spans="2:9" ht="18.75">
      <c r="B22" s="261"/>
      <c r="C22" s="193"/>
      <c r="D22" s="193"/>
      <c r="E22" s="193"/>
      <c r="F22" s="193"/>
      <c r="G22" s="193"/>
      <c r="H22" s="193"/>
      <c r="I22" s="263"/>
    </row>
    <row r="23" spans="2:9" ht="18.75">
      <c r="B23" s="264"/>
      <c r="C23" s="265"/>
      <c r="D23" s="265"/>
      <c r="E23" s="266"/>
      <c r="F23" s="266"/>
      <c r="G23" s="266"/>
      <c r="H23" s="266"/>
      <c r="I23" s="267"/>
    </row>
    <row r="24" spans="2:9" ht="14.25">
      <c r="B24" s="261"/>
      <c r="C24" s="193"/>
      <c r="D24" s="193"/>
      <c r="E24" s="193"/>
      <c r="F24" s="193"/>
      <c r="G24" s="193"/>
      <c r="H24" s="193"/>
      <c r="I24" s="268"/>
    </row>
    <row r="25" spans="2:9" ht="16.5" thickBot="1">
      <c r="B25" s="269" t="s">
        <v>718</v>
      </c>
      <c r="C25" s="270"/>
      <c r="D25" s="270"/>
      <c r="E25" s="270"/>
      <c r="F25" s="270"/>
      <c r="G25" s="270"/>
      <c r="H25" s="270"/>
      <c r="I25" s="271"/>
    </row>
    <row r="26" spans="2:9" ht="14.25">
      <c r="B26" s="226" t="s">
        <v>712</v>
      </c>
      <c r="C26" s="227" t="s">
        <v>713</v>
      </c>
      <c r="D26" s="228"/>
      <c r="E26" s="228"/>
      <c r="F26" s="228"/>
      <c r="G26" s="228"/>
      <c r="H26" s="229"/>
      <c r="I26" s="272">
        <f>I27+I28+I29</f>
        <v>3.65</v>
      </c>
    </row>
    <row r="27" spans="2:9" ht="14.25">
      <c r="B27" s="273" t="s">
        <v>719</v>
      </c>
      <c r="C27" s="242" t="s">
        <v>720</v>
      </c>
      <c r="D27" s="243"/>
      <c r="E27" s="243"/>
      <c r="F27" s="243"/>
      <c r="G27" s="243"/>
      <c r="H27" s="244"/>
      <c r="I27" s="274">
        <v>0.65</v>
      </c>
    </row>
    <row r="28" spans="2:9" ht="14.25">
      <c r="B28" s="231" t="s">
        <v>721</v>
      </c>
      <c r="C28" s="242" t="s">
        <v>722</v>
      </c>
      <c r="D28" s="243"/>
      <c r="E28" s="243"/>
      <c r="F28" s="243"/>
      <c r="G28" s="243"/>
      <c r="H28" s="244"/>
      <c r="I28" s="274">
        <v>3</v>
      </c>
    </row>
    <row r="29" spans="2:9" ht="15" thickBot="1">
      <c r="B29" s="275" t="s">
        <v>723</v>
      </c>
      <c r="C29" s="276" t="s">
        <v>724</v>
      </c>
      <c r="D29" s="277"/>
      <c r="E29" s="277"/>
      <c r="F29" s="277"/>
      <c r="G29" s="277"/>
      <c r="H29" s="278"/>
      <c r="I29" s="279">
        <v>0</v>
      </c>
    </row>
    <row r="30" spans="2:9" ht="16.5" thickBot="1">
      <c r="B30" s="280" t="s">
        <v>725</v>
      </c>
      <c r="C30" s="281"/>
      <c r="D30" s="281"/>
      <c r="E30" s="281"/>
      <c r="F30" s="281"/>
      <c r="G30" s="281"/>
      <c r="H30" s="281"/>
      <c r="I30" s="282"/>
    </row>
    <row r="31" spans="2:9" ht="14.25">
      <c r="B31" s="226" t="s">
        <v>714</v>
      </c>
      <c r="C31" s="227" t="s">
        <v>726</v>
      </c>
      <c r="D31" s="228"/>
      <c r="E31" s="228"/>
      <c r="F31" s="228"/>
      <c r="G31" s="228"/>
      <c r="H31" s="229"/>
      <c r="I31" s="272">
        <f>I32</f>
        <v>2.5</v>
      </c>
    </row>
    <row r="32" spans="2:9" ht="15" thickBot="1">
      <c r="B32" s="283" t="s">
        <v>727</v>
      </c>
      <c r="C32" s="276" t="s">
        <v>720</v>
      </c>
      <c r="D32" s="277"/>
      <c r="E32" s="277"/>
      <c r="F32" s="277"/>
      <c r="G32" s="277"/>
      <c r="H32" s="278"/>
      <c r="I32" s="284">
        <v>2.5</v>
      </c>
    </row>
    <row r="33" spans="2:9" ht="14.25">
      <c r="B33" s="261"/>
      <c r="C33" s="193"/>
      <c r="D33" s="193"/>
      <c r="E33" s="193"/>
      <c r="F33" s="193"/>
      <c r="G33" s="193"/>
      <c r="H33" s="193"/>
      <c r="I33" s="268"/>
    </row>
    <row r="34" spans="2:9" ht="14.25">
      <c r="B34" s="261"/>
      <c r="C34" s="193"/>
      <c r="D34" s="193"/>
      <c r="E34" s="193"/>
      <c r="F34" s="193"/>
      <c r="G34" s="193"/>
      <c r="H34" s="193"/>
      <c r="I34" s="268"/>
    </row>
    <row r="35" spans="2:9" ht="63">
      <c r="B35" s="285" t="s">
        <v>728</v>
      </c>
      <c r="C35" s="286"/>
      <c r="D35" s="286"/>
      <c r="E35" s="286"/>
      <c r="F35" s="286"/>
      <c r="G35" s="286"/>
      <c r="H35" s="286"/>
      <c r="I35" s="287"/>
    </row>
    <row r="36" spans="2:9" ht="17.25">
      <c r="B36" s="288" t="s">
        <v>729</v>
      </c>
      <c r="C36" s="289"/>
      <c r="D36" s="290">
        <f>I8/100</f>
        <v>0.03</v>
      </c>
      <c r="E36" s="289"/>
      <c r="F36" s="193"/>
      <c r="G36" s="291" t="s">
        <v>729</v>
      </c>
      <c r="H36" s="291"/>
      <c r="I36" s="292">
        <f>D36</f>
        <v>0.03</v>
      </c>
    </row>
    <row r="37" spans="2:9" ht="17.25">
      <c r="B37" s="288" t="s">
        <v>730</v>
      </c>
      <c r="C37" s="289"/>
      <c r="D37" s="290">
        <f>I13/100</f>
        <v>0.0073</v>
      </c>
      <c r="E37" s="289"/>
      <c r="F37" s="193"/>
      <c r="G37" s="291" t="s">
        <v>730</v>
      </c>
      <c r="H37" s="291"/>
      <c r="I37" s="292">
        <f>D37</f>
        <v>0.0073</v>
      </c>
    </row>
    <row r="38" spans="2:9" ht="17.25">
      <c r="B38" s="288" t="s">
        <v>731</v>
      </c>
      <c r="C38" s="289"/>
      <c r="D38" s="290">
        <f>I12/100</f>
        <v>0.0085</v>
      </c>
      <c r="E38" s="289"/>
      <c r="F38" s="193"/>
      <c r="G38" s="291" t="s">
        <v>731</v>
      </c>
      <c r="H38" s="291"/>
      <c r="I38" s="292">
        <f>D38</f>
        <v>0.0085</v>
      </c>
    </row>
    <row r="39" spans="2:9" ht="17.25">
      <c r="B39" s="288" t="s">
        <v>732</v>
      </c>
      <c r="C39" s="289"/>
      <c r="D39" s="293">
        <f>1+D36+D37+D38</f>
        <v>1.0458</v>
      </c>
      <c r="E39" s="289"/>
      <c r="F39" s="193"/>
      <c r="G39" s="291" t="s">
        <v>732</v>
      </c>
      <c r="H39" s="291"/>
      <c r="I39" s="294">
        <f>1+I36+I37+I38</f>
        <v>1.0458</v>
      </c>
    </row>
    <row r="40" spans="2:9" ht="17.25">
      <c r="B40" s="288" t="s">
        <v>733</v>
      </c>
      <c r="C40" s="289"/>
      <c r="D40" s="290">
        <f>I9/100</f>
        <v>0.0059</v>
      </c>
      <c r="E40" s="289"/>
      <c r="F40" s="193"/>
      <c r="G40" s="291" t="s">
        <v>733</v>
      </c>
      <c r="H40" s="291"/>
      <c r="I40" s="292">
        <f>D40</f>
        <v>0.0059</v>
      </c>
    </row>
    <row r="41" spans="2:9" ht="17.25">
      <c r="B41" s="288" t="s">
        <v>734</v>
      </c>
      <c r="C41" s="289"/>
      <c r="D41" s="293">
        <f>1+D40</f>
        <v>1.0059</v>
      </c>
      <c r="E41" s="289"/>
      <c r="F41" s="193"/>
      <c r="G41" s="291" t="s">
        <v>734</v>
      </c>
      <c r="H41" s="291"/>
      <c r="I41" s="294">
        <f>1+I40</f>
        <v>1.0059</v>
      </c>
    </row>
    <row r="42" spans="2:9" ht="17.25">
      <c r="B42" s="288" t="s">
        <v>735</v>
      </c>
      <c r="C42" s="289"/>
      <c r="D42" s="290">
        <f>I19/100</f>
        <v>0.0616</v>
      </c>
      <c r="E42" s="289"/>
      <c r="F42" s="193"/>
      <c r="G42" s="291" t="s">
        <v>735</v>
      </c>
      <c r="H42" s="291"/>
      <c r="I42" s="292">
        <f>D42</f>
        <v>0.0616</v>
      </c>
    </row>
    <row r="43" spans="2:9" ht="17.25">
      <c r="B43" s="288" t="s">
        <v>736</v>
      </c>
      <c r="C43" s="289"/>
      <c r="D43" s="293">
        <f>1+D42</f>
        <v>1.0616</v>
      </c>
      <c r="E43" s="289"/>
      <c r="F43" s="193"/>
      <c r="G43" s="291" t="s">
        <v>736</v>
      </c>
      <c r="H43" s="291"/>
      <c r="I43" s="294">
        <f>1+I42</f>
        <v>1.0616</v>
      </c>
    </row>
    <row r="44" spans="2:9" ht="17.25">
      <c r="B44" s="288"/>
      <c r="C44" s="289"/>
      <c r="D44" s="289"/>
      <c r="E44" s="289"/>
      <c r="F44" s="193"/>
      <c r="G44" s="291"/>
      <c r="H44" s="291"/>
      <c r="I44" s="295"/>
    </row>
    <row r="45" spans="2:9" ht="17.25">
      <c r="B45" s="288" t="s">
        <v>737</v>
      </c>
      <c r="C45" s="289"/>
      <c r="D45" s="290">
        <f>I16/100</f>
        <v>0.061500000000000006</v>
      </c>
      <c r="E45" s="289"/>
      <c r="F45" s="193"/>
      <c r="G45" s="291" t="s">
        <v>737</v>
      </c>
      <c r="H45" s="291"/>
      <c r="I45" s="292">
        <f>D45-(I29/100)</f>
        <v>0.061500000000000006</v>
      </c>
    </row>
    <row r="46" spans="2:9" ht="17.25">
      <c r="B46" s="288" t="s">
        <v>738</v>
      </c>
      <c r="C46" s="289"/>
      <c r="D46" s="293">
        <f>1-D45</f>
        <v>0.9385</v>
      </c>
      <c r="E46" s="289"/>
      <c r="F46" s="193"/>
      <c r="G46" s="291" t="s">
        <v>738</v>
      </c>
      <c r="H46" s="291"/>
      <c r="I46" s="294">
        <f>1-I45</f>
        <v>0.9385</v>
      </c>
    </row>
    <row r="47" spans="2:9" ht="17.25">
      <c r="B47" s="288"/>
      <c r="C47" s="289"/>
      <c r="D47" s="289"/>
      <c r="E47" s="289"/>
      <c r="F47" s="193"/>
      <c r="G47" s="291"/>
      <c r="H47" s="291"/>
      <c r="I47" s="295"/>
    </row>
    <row r="48" spans="2:9" ht="17.25">
      <c r="B48" s="296" t="s">
        <v>739</v>
      </c>
      <c r="C48" s="297"/>
      <c r="D48" s="298">
        <f>(D39*D41*D43)/D46-1</f>
        <v>0.18995374059882808</v>
      </c>
      <c r="E48" s="289"/>
      <c r="F48" s="193"/>
      <c r="G48" s="299" t="s">
        <v>740</v>
      </c>
      <c r="H48" s="300"/>
      <c r="I48" s="301">
        <f>(I39*I41*I43)/I46-1</f>
        <v>0.18995374059882808</v>
      </c>
    </row>
    <row r="49" spans="2:9" ht="15">
      <c r="B49" s="302"/>
      <c r="C49" s="291"/>
      <c r="D49" s="291"/>
      <c r="E49" s="291"/>
      <c r="F49" s="193"/>
      <c r="G49" s="291"/>
      <c r="H49" s="291"/>
      <c r="I49" s="303" t="s">
        <v>741</v>
      </c>
    </row>
    <row r="50" spans="2:9" ht="15">
      <c r="B50" s="302"/>
      <c r="C50" s="291"/>
      <c r="D50" s="291"/>
      <c r="E50" s="291"/>
      <c r="F50" s="291"/>
      <c r="G50" s="422" t="s">
        <v>742</v>
      </c>
      <c r="H50" s="422"/>
      <c r="I50" s="423"/>
    </row>
    <row r="51" spans="2:9" ht="15" thickBot="1">
      <c r="B51" s="304"/>
      <c r="C51" s="305"/>
      <c r="D51" s="305"/>
      <c r="E51" s="305"/>
      <c r="F51" s="305"/>
      <c r="G51" s="424"/>
      <c r="H51" s="424"/>
      <c r="I51" s="425"/>
    </row>
  </sheetData>
  <mergeCells count="6">
    <mergeCell ref="B2:I2"/>
    <mergeCell ref="B3:I3"/>
    <mergeCell ref="B5:I5"/>
    <mergeCell ref="B6:I6"/>
    <mergeCell ref="G50:I51"/>
    <mergeCell ref="C4:H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tabSelected="1" workbookViewId="0" topLeftCell="A1">
      <selection activeCell="B2" sqref="B2:E2"/>
    </sheetView>
  </sheetViews>
  <sheetFormatPr defaultColWidth="9.00390625" defaultRowHeight="14.25"/>
  <cols>
    <col min="2" max="2" width="13.625" style="0" customWidth="1"/>
    <col min="3" max="3" width="34.375" style="0" customWidth="1"/>
    <col min="4" max="4" width="26.625" style="0" customWidth="1"/>
    <col min="5" max="5" width="35.625" style="0" customWidth="1"/>
  </cols>
  <sheetData>
    <row r="1" ht="15" thickBot="1"/>
    <row r="2" spans="2:5" ht="21" customHeight="1">
      <c r="B2" s="434" t="s">
        <v>127</v>
      </c>
      <c r="C2" s="435"/>
      <c r="D2" s="435"/>
      <c r="E2" s="436"/>
    </row>
    <row r="3" spans="2:5" ht="21" customHeight="1">
      <c r="B3" s="437" t="s">
        <v>664</v>
      </c>
      <c r="C3" s="438"/>
      <c r="D3" s="438"/>
      <c r="E3" s="439"/>
    </row>
    <row r="4" spans="2:5" ht="30" customHeight="1">
      <c r="B4" s="328"/>
      <c r="C4" s="432" t="s">
        <v>813</v>
      </c>
      <c r="D4" s="432"/>
      <c r="E4" s="433"/>
    </row>
    <row r="5" spans="2:5" ht="21" customHeight="1" thickBot="1">
      <c r="B5" s="437" t="s">
        <v>629</v>
      </c>
      <c r="C5" s="438"/>
      <c r="D5" s="438"/>
      <c r="E5" s="439"/>
    </row>
    <row r="6" spans="2:5" ht="24" customHeight="1" thickBot="1">
      <c r="B6" s="440" t="s">
        <v>743</v>
      </c>
      <c r="C6" s="441"/>
      <c r="D6" s="441"/>
      <c r="E6" s="442"/>
    </row>
    <row r="7" spans="2:5" ht="22.5" customHeight="1">
      <c r="B7" s="329" t="s">
        <v>621</v>
      </c>
      <c r="C7" s="330" t="s">
        <v>744</v>
      </c>
      <c r="D7" s="330" t="s">
        <v>745</v>
      </c>
      <c r="E7" s="331" t="s">
        <v>746</v>
      </c>
    </row>
    <row r="8" spans="2:5" ht="15">
      <c r="B8" s="427" t="s">
        <v>747</v>
      </c>
      <c r="C8" s="428"/>
      <c r="D8" s="428"/>
      <c r="E8" s="429"/>
    </row>
    <row r="9" spans="2:5" ht="14.25">
      <c r="B9" s="317" t="s">
        <v>748</v>
      </c>
      <c r="C9" s="308" t="s">
        <v>749</v>
      </c>
      <c r="D9" s="309">
        <v>20</v>
      </c>
      <c r="E9" s="318">
        <v>20</v>
      </c>
    </row>
    <row r="10" spans="2:5" ht="14.25">
      <c r="B10" s="317" t="s">
        <v>750</v>
      </c>
      <c r="C10" s="308" t="s">
        <v>751</v>
      </c>
      <c r="D10" s="309">
        <v>1.5</v>
      </c>
      <c r="E10" s="318">
        <v>1.5</v>
      </c>
    </row>
    <row r="11" spans="2:5" ht="14.25">
      <c r="B11" s="317" t="s">
        <v>752</v>
      </c>
      <c r="C11" s="308" t="s">
        <v>753</v>
      </c>
      <c r="D11" s="309">
        <v>1</v>
      </c>
      <c r="E11" s="318">
        <v>1</v>
      </c>
    </row>
    <row r="12" spans="2:5" ht="14.25">
      <c r="B12" s="317" t="s">
        <v>754</v>
      </c>
      <c r="C12" s="308" t="s">
        <v>755</v>
      </c>
      <c r="D12" s="309">
        <v>0.2</v>
      </c>
      <c r="E12" s="318">
        <v>0.2</v>
      </c>
    </row>
    <row r="13" spans="2:5" ht="14.25">
      <c r="B13" s="317" t="s">
        <v>756</v>
      </c>
      <c r="C13" s="308" t="s">
        <v>757</v>
      </c>
      <c r="D13" s="309">
        <v>0.6</v>
      </c>
      <c r="E13" s="318">
        <v>0.6</v>
      </c>
    </row>
    <row r="14" spans="2:5" ht="14.25">
      <c r="B14" s="317" t="s">
        <v>758</v>
      </c>
      <c r="C14" s="308" t="s">
        <v>759</v>
      </c>
      <c r="D14" s="309">
        <v>2.5</v>
      </c>
      <c r="E14" s="318">
        <v>2.5</v>
      </c>
    </row>
    <row r="15" spans="2:5" ht="14.25">
      <c r="B15" s="317" t="s">
        <v>760</v>
      </c>
      <c r="C15" s="308" t="s">
        <v>761</v>
      </c>
      <c r="D15" s="309">
        <v>3</v>
      </c>
      <c r="E15" s="318">
        <v>3</v>
      </c>
    </row>
    <row r="16" spans="2:5" ht="14.25">
      <c r="B16" s="317" t="s">
        <v>762</v>
      </c>
      <c r="C16" s="308" t="s">
        <v>763</v>
      </c>
      <c r="D16" s="309">
        <v>8</v>
      </c>
      <c r="E16" s="318">
        <v>8</v>
      </c>
    </row>
    <row r="17" spans="2:5" ht="14.25">
      <c r="B17" s="317" t="s">
        <v>764</v>
      </c>
      <c r="C17" s="308" t="s">
        <v>765</v>
      </c>
      <c r="D17" s="309">
        <v>0</v>
      </c>
      <c r="E17" s="318">
        <v>0</v>
      </c>
    </row>
    <row r="18" spans="2:5" ht="15">
      <c r="B18" s="319" t="s">
        <v>766</v>
      </c>
      <c r="C18" s="310" t="s">
        <v>767</v>
      </c>
      <c r="D18" s="311">
        <f>SUM(D9:D17)</f>
        <v>36.8</v>
      </c>
      <c r="E18" s="320">
        <f>SUM(E9:E17)</f>
        <v>36.8</v>
      </c>
    </row>
    <row r="19" spans="2:5" ht="15">
      <c r="B19" s="427" t="s">
        <v>768</v>
      </c>
      <c r="C19" s="428"/>
      <c r="D19" s="428"/>
      <c r="E19" s="429"/>
    </row>
    <row r="20" spans="2:5" ht="14.25">
      <c r="B20" s="317" t="s">
        <v>769</v>
      </c>
      <c r="C20" s="308" t="s">
        <v>770</v>
      </c>
      <c r="D20" s="309">
        <v>18.11</v>
      </c>
      <c r="E20" s="318">
        <v>0</v>
      </c>
    </row>
    <row r="21" spans="2:5" ht="14.25">
      <c r="B21" s="317" t="s">
        <v>771</v>
      </c>
      <c r="C21" s="308" t="s">
        <v>772</v>
      </c>
      <c r="D21" s="309">
        <v>4.15</v>
      </c>
      <c r="E21" s="318">
        <v>0</v>
      </c>
    </row>
    <row r="22" spans="2:5" ht="14.25">
      <c r="B22" s="317" t="s">
        <v>773</v>
      </c>
      <c r="C22" s="308" t="s">
        <v>774</v>
      </c>
      <c r="D22" s="309">
        <v>0.91</v>
      </c>
      <c r="E22" s="318">
        <v>0.69</v>
      </c>
    </row>
    <row r="23" spans="2:5" ht="14.25">
      <c r="B23" s="317" t="s">
        <v>775</v>
      </c>
      <c r="C23" s="308" t="s">
        <v>776</v>
      </c>
      <c r="D23" s="309">
        <v>10.94</v>
      </c>
      <c r="E23" s="318">
        <v>8.33</v>
      </c>
    </row>
    <row r="24" spans="2:5" ht="14.25">
      <c r="B24" s="317" t="s">
        <v>777</v>
      </c>
      <c r="C24" s="308" t="s">
        <v>778</v>
      </c>
      <c r="D24" s="309">
        <v>0.07</v>
      </c>
      <c r="E24" s="318">
        <v>0.06</v>
      </c>
    </row>
    <row r="25" spans="2:5" ht="14.25">
      <c r="B25" s="317" t="s">
        <v>779</v>
      </c>
      <c r="C25" s="308" t="s">
        <v>780</v>
      </c>
      <c r="D25" s="309">
        <v>0.73</v>
      </c>
      <c r="E25" s="318">
        <v>0.56</v>
      </c>
    </row>
    <row r="26" spans="2:5" ht="14.25">
      <c r="B26" s="317" t="s">
        <v>781</v>
      </c>
      <c r="C26" s="308" t="s">
        <v>782</v>
      </c>
      <c r="D26" s="309">
        <v>2.66</v>
      </c>
      <c r="E26" s="318">
        <v>0</v>
      </c>
    </row>
    <row r="27" spans="2:5" ht="14.25">
      <c r="B27" s="317" t="s">
        <v>783</v>
      </c>
      <c r="C27" s="308" t="s">
        <v>784</v>
      </c>
      <c r="D27" s="309">
        <v>0.11</v>
      </c>
      <c r="E27" s="318">
        <v>0.09</v>
      </c>
    </row>
    <row r="28" spans="2:5" ht="14.25">
      <c r="B28" s="317" t="s">
        <v>785</v>
      </c>
      <c r="C28" s="308" t="s">
        <v>786</v>
      </c>
      <c r="D28" s="309">
        <v>8.53</v>
      </c>
      <c r="E28" s="318">
        <v>6.5</v>
      </c>
    </row>
    <row r="29" spans="2:5" ht="14.25">
      <c r="B29" s="317" t="s">
        <v>787</v>
      </c>
      <c r="C29" s="308" t="s">
        <v>788</v>
      </c>
      <c r="D29" s="309">
        <v>0.03</v>
      </c>
      <c r="E29" s="318">
        <v>0.03</v>
      </c>
    </row>
    <row r="30" spans="2:5" ht="30">
      <c r="B30" s="319" t="s">
        <v>789</v>
      </c>
      <c r="C30" s="316" t="s">
        <v>790</v>
      </c>
      <c r="D30" s="311">
        <f>SUM(D20:D29)</f>
        <v>46.239999999999995</v>
      </c>
      <c r="E30" s="320">
        <f>SUM(E20:E29)</f>
        <v>16.26</v>
      </c>
    </row>
    <row r="31" spans="2:5" ht="15">
      <c r="B31" s="427" t="s">
        <v>791</v>
      </c>
      <c r="C31" s="428"/>
      <c r="D31" s="428"/>
      <c r="E31" s="429"/>
    </row>
    <row r="32" spans="2:5" ht="14.25">
      <c r="B32" s="317" t="s">
        <v>792</v>
      </c>
      <c r="C32" s="308" t="s">
        <v>793</v>
      </c>
      <c r="D32" s="309">
        <v>5.23</v>
      </c>
      <c r="E32" s="318">
        <v>3.98</v>
      </c>
    </row>
    <row r="33" spans="2:5" ht="14.25">
      <c r="B33" s="317" t="s">
        <v>794</v>
      </c>
      <c r="C33" s="308" t="s">
        <v>795</v>
      </c>
      <c r="D33" s="309">
        <v>0.12</v>
      </c>
      <c r="E33" s="318">
        <v>0.09</v>
      </c>
    </row>
    <row r="34" spans="2:5" ht="14.25">
      <c r="B34" s="317" t="s">
        <v>796</v>
      </c>
      <c r="C34" s="308" t="s">
        <v>797</v>
      </c>
      <c r="D34" s="309">
        <v>5.28</v>
      </c>
      <c r="E34" s="318">
        <v>4.02</v>
      </c>
    </row>
    <row r="35" spans="2:5" ht="14.25">
      <c r="B35" s="317" t="s">
        <v>798</v>
      </c>
      <c r="C35" s="308" t="s">
        <v>799</v>
      </c>
      <c r="D35" s="309">
        <v>3.9</v>
      </c>
      <c r="E35" s="318">
        <v>2.97</v>
      </c>
    </row>
    <row r="36" spans="2:5" ht="14.25">
      <c r="B36" s="317" t="s">
        <v>800</v>
      </c>
      <c r="C36" s="308" t="s">
        <v>801</v>
      </c>
      <c r="D36" s="309">
        <v>0.44</v>
      </c>
      <c r="E36" s="318">
        <v>0.34</v>
      </c>
    </row>
    <row r="37" spans="2:5" ht="30">
      <c r="B37" s="319" t="s">
        <v>802</v>
      </c>
      <c r="C37" s="316" t="s">
        <v>803</v>
      </c>
      <c r="D37" s="311">
        <f>SUM(D32:D36)</f>
        <v>14.97</v>
      </c>
      <c r="E37" s="320">
        <f>SUM(E32:E36)</f>
        <v>11.4</v>
      </c>
    </row>
    <row r="38" spans="2:5" ht="15">
      <c r="B38" s="427" t="s">
        <v>804</v>
      </c>
      <c r="C38" s="428"/>
      <c r="D38" s="428"/>
      <c r="E38" s="429"/>
    </row>
    <row r="39" spans="2:5" ht="14.25">
      <c r="B39" s="317" t="s">
        <v>805</v>
      </c>
      <c r="C39" s="308" t="s">
        <v>806</v>
      </c>
      <c r="D39" s="309">
        <v>17.02</v>
      </c>
      <c r="E39" s="318">
        <v>5.98</v>
      </c>
    </row>
    <row r="40" spans="2:5" ht="51">
      <c r="B40" s="317" t="s">
        <v>807</v>
      </c>
      <c r="C40" s="312" t="s">
        <v>808</v>
      </c>
      <c r="D40" s="313">
        <v>0.46</v>
      </c>
      <c r="E40" s="321">
        <v>0.35</v>
      </c>
    </row>
    <row r="41" spans="2:5" ht="30.75" thickBot="1">
      <c r="B41" s="322" t="s">
        <v>809</v>
      </c>
      <c r="C41" s="327" t="s">
        <v>810</v>
      </c>
      <c r="D41" s="323">
        <f>SUM(D39:D40)</f>
        <v>17.48</v>
      </c>
      <c r="E41" s="324">
        <f>SUM(E39:E40)</f>
        <v>6.33</v>
      </c>
    </row>
    <row r="42" spans="2:5" ht="15.75" thickBot="1">
      <c r="B42" s="430" t="s">
        <v>811</v>
      </c>
      <c r="C42" s="431"/>
      <c r="D42" s="325">
        <f>(D18+D30+D37+D41)</f>
        <v>115.49</v>
      </c>
      <c r="E42" s="326">
        <f>E18+E30+E37+E41</f>
        <v>70.79</v>
      </c>
    </row>
    <row r="43" spans="2:5" ht="14.25">
      <c r="B43" s="314"/>
      <c r="C43" s="314"/>
      <c r="D43" s="315"/>
      <c r="E43" s="315"/>
    </row>
    <row r="44" spans="2:5" ht="14.25">
      <c r="B44" s="314" t="s">
        <v>812</v>
      </c>
      <c r="C44" s="314"/>
      <c r="D44" s="315"/>
      <c r="E44" s="315"/>
    </row>
  </sheetData>
  <mergeCells count="10">
    <mergeCell ref="B2:E2"/>
    <mergeCell ref="B3:E3"/>
    <mergeCell ref="B5:E5"/>
    <mergeCell ref="B6:E6"/>
    <mergeCell ref="B8:E8"/>
    <mergeCell ref="B19:E19"/>
    <mergeCell ref="B31:E31"/>
    <mergeCell ref="B38:E38"/>
    <mergeCell ref="B42:C42"/>
    <mergeCell ref="C4:E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user</cp:lastModifiedBy>
  <cp:lastPrinted>2022-11-01T14:17:07Z</cp:lastPrinted>
  <dcterms:created xsi:type="dcterms:W3CDTF">2022-10-14T18:36:52Z</dcterms:created>
  <dcterms:modified xsi:type="dcterms:W3CDTF">2022-11-01T16:55:43Z</dcterms:modified>
  <cp:category/>
  <cp:version/>
  <cp:contentType/>
  <cp:contentStatus/>
</cp:coreProperties>
</file>