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lina\Documents\SESAN PROJETOS\JULIA SEFFER\"/>
    </mc:Choice>
  </mc:AlternateContent>
  <bookViews>
    <workbookView xWindow="0" yWindow="0" windowWidth="20490" windowHeight="7650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2">CPU!$A$1:$J$69</definedName>
    <definedName name="_xlnm.Print_Area" localSheetId="1">Cronograma!$A$1:$G$18</definedName>
    <definedName name="_xlnm.Print_Area" localSheetId="0">'Orçamento Sintético'!$A$1:$I$55</definedName>
    <definedName name="_xlnm.Print_Titles" localSheetId="2">CPU!$1:$6</definedName>
    <definedName name="_xlnm.Print_Titles" localSheetId="0">'Orçamento Sintético'!$1:$6</definedName>
  </definedNames>
  <calcPr calcId="162913"/>
</workbook>
</file>

<file path=xl/calcChain.xml><?xml version="1.0" encoding="utf-8"?>
<calcChain xmlns="http://schemas.openxmlformats.org/spreadsheetml/2006/main">
  <c r="D40" i="5" l="1"/>
  <c r="C40" i="5"/>
  <c r="D36" i="5"/>
  <c r="C36" i="5"/>
  <c r="D29" i="5"/>
  <c r="C29" i="5"/>
  <c r="D17" i="5"/>
  <c r="D41" i="5" s="1"/>
  <c r="C17" i="5"/>
  <c r="C41" i="5" s="1"/>
  <c r="C41" i="4" l="1"/>
  <c r="H41" i="4" s="1"/>
  <c r="H42" i="4" s="1"/>
  <c r="C39" i="4"/>
  <c r="H39" i="4" s="1"/>
  <c r="H40" i="4" s="1"/>
  <c r="C37" i="4"/>
  <c r="H37" i="4" s="1"/>
  <c r="C36" i="4"/>
  <c r="H36" i="4" s="1"/>
  <c r="C35" i="4"/>
  <c r="H35" i="4" s="1"/>
  <c r="H38" i="4" s="1"/>
  <c r="H30" i="4"/>
  <c r="H25" i="4"/>
  <c r="H16" i="4" s="1"/>
  <c r="H15" i="4" s="1"/>
  <c r="C44" i="4" s="1"/>
  <c r="H13" i="4"/>
  <c r="H9" i="4"/>
  <c r="C40" i="4" l="1"/>
  <c r="C42" i="4"/>
  <c r="H44" i="4"/>
  <c r="H45" i="4" s="1"/>
  <c r="H47" i="4" s="1"/>
  <c r="C45" i="4"/>
  <c r="C38" i="4"/>
  <c r="C47" i="4" l="1"/>
</calcChain>
</file>

<file path=xl/sharedStrings.xml><?xml version="1.0" encoding="utf-8"?>
<sst xmlns="http://schemas.openxmlformats.org/spreadsheetml/2006/main" count="777" uniqueCount="396">
  <si>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</si>
  <si>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</si>
  <si>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</si>
  <si>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</si>
  <si>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</si>
  <si>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</si>
  <si>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</si>
  <si>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</si>
  <si>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</si>
  <si>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</si>
  <si>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</si>
  <si>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</si>
  <si>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</si>
  <si>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</si>
  <si>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</si>
  <si>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</si>
  <si>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</si>
  <si>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</si>
  <si>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</si>
  <si>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</si>
  <si>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</si>
  <si>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98459 </t>
  </si>
  <si>
    <t>SINAPI</t>
  </si>
  <si>
    <t>TAPUME COM TELHA METÁLICA. AF_05/2018</t>
  </si>
  <si>
    <t xml:space="preserve"> 1.4 </t>
  </si>
  <si>
    <t xml:space="preserve"> 2 </t>
  </si>
  <si>
    <t>DEMOLIÇÕES E RETIRADAS</t>
  </si>
  <si>
    <t xml:space="preserve"> 2.1 </t>
  </si>
  <si>
    <t xml:space="preserve"> 010008 </t>
  </si>
  <si>
    <t>Limpeza do terreno</t>
  </si>
  <si>
    <t xml:space="preserve"> 2.2 </t>
  </si>
  <si>
    <t xml:space="preserve"> 020628 </t>
  </si>
  <si>
    <t>Retirada de piso cimentado</t>
  </si>
  <si>
    <t xml:space="preserve"> 2.3 </t>
  </si>
  <si>
    <t xml:space="preserve"> 020174 </t>
  </si>
  <si>
    <t>Retirada de entulho - manualmente (incluindo caixa coletora)</t>
  </si>
  <si>
    <t>m³</t>
  </si>
  <si>
    <t xml:space="preserve"> 3 </t>
  </si>
  <si>
    <t>PAVIMENTAÇÃO</t>
  </si>
  <si>
    <t xml:space="preserve"> 3.1 </t>
  </si>
  <si>
    <t xml:space="preserve"> SESAN 355 </t>
  </si>
  <si>
    <t>Próprio</t>
  </si>
  <si>
    <t>PISO EM CONCRETO COM 20MPA COM JUNTA ELASTICA POLIURETANO E= 7 CM</t>
  </si>
  <si>
    <t xml:space="preserve"> 3.2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</si>
  <si>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</si>
  <si>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</si>
  <si>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>M</t>
  </si>
  <si>
    <t xml:space="preserve"> 3.3 </t>
  </si>
  <si>
    <t xml:space="preserve"> 260278 </t>
  </si>
  <si>
    <t>Colchão de areia e=20 cm</t>
  </si>
  <si>
    <t xml:space="preserve"> 3.4 </t>
  </si>
  <si>
    <t xml:space="preserve"> 130728 </t>
  </si>
  <si>
    <t>PisoTátil direcional na cor amarelo 25x25 premoldado (16 unidades)</t>
  </si>
  <si>
    <t xml:space="preserve"> 3.5 </t>
  </si>
  <si>
    <t>PisoTátil de alerta na cor vermelho 25x25 premoldado (16 unidades)</t>
  </si>
  <si>
    <t xml:space="preserve"> 3.6 </t>
  </si>
  <si>
    <t xml:space="preserve"> 118 </t>
  </si>
  <si>
    <t>RAMPA PARA DEFICIENTE FISICO EM CONCRETO FCK = 25 MPA</t>
  </si>
  <si>
    <t>M²</t>
  </si>
  <si>
    <t xml:space="preserve"> 4 </t>
  </si>
  <si>
    <t>PINTURA</t>
  </si>
  <si>
    <t xml:space="preserve"> 4.1 </t>
  </si>
  <si>
    <t xml:space="preserve"> 102498 </t>
  </si>
  <si>
    <t>PINTURA DE MEIO-FIO COM TINTA BRANCA A BASE DE CAL (CAIAÇÃO). AF_05/2021</t>
  </si>
  <si>
    <t xml:space="preserve"> 4.2 </t>
  </si>
  <si>
    <t xml:space="preserve"> 102492 </t>
  </si>
  <si>
    <t>PINTURA DE PISO COM TINTA ACRÍLICA, APLICAÇÃO MANUAL, 3 DEMÃOS, INCLUSO RESINA</t>
  </si>
  <si>
    <t xml:space="preserve"> 4.3 </t>
  </si>
  <si>
    <t xml:space="preserve"> 102507 </t>
  </si>
  <si>
    <t>PINTURA DE DEMARCAÇÃO DE VAGA COM TINTA EPÓXI, E = 10 CM, APLICAÇÃO MANUAL. AF_05/2021</t>
  </si>
  <si>
    <t xml:space="preserve"> 5 </t>
  </si>
  <si>
    <t>PAISAGISMO</t>
  </si>
  <si>
    <t xml:space="preserve"> 5.1 </t>
  </si>
  <si>
    <t xml:space="preserve"> 260168 </t>
  </si>
  <si>
    <t>Plantio de grama (incl. terra preta)</t>
  </si>
  <si>
    <t xml:space="preserve"> 6 </t>
  </si>
  <si>
    <t>EQUIPAMENTOS</t>
  </si>
  <si>
    <t xml:space="preserve"> 6.1 </t>
  </si>
  <si>
    <t xml:space="preserve"> PMA.SESAN.231 </t>
  </si>
  <si>
    <t>Poste decorativo com 02 pétalas, em tubo de alumínio com difusor em vidro leitoso brilhante, ref. XR-708/2 da Xoulux ou similar, com 6,00m, inclusive lâmpada LED 100W</t>
  </si>
  <si>
    <t>un</t>
  </si>
  <si>
    <t xml:space="preserve"> 6.2 </t>
  </si>
  <si>
    <t xml:space="preserve"> 97886 </t>
  </si>
  <si>
    <t>CAIXA ENTERRADA ELÉTRICA RETANGULAR, EM ALVENARIA COM TIJOLOS CERÂMICOS MACIÇOS, FUNDO COM BRITA, DIMENSÕES INTERNAS: 0,3X0,3X0,3 M. AF_12/2020</t>
  </si>
  <si>
    <t>UN</t>
  </si>
  <si>
    <t xml:space="preserve"> 6.3 </t>
  </si>
  <si>
    <t xml:space="preserve"> 251510 </t>
  </si>
  <si>
    <t>Lixeira em tela moeda</t>
  </si>
  <si>
    <t xml:space="preserve"> 6.4 </t>
  </si>
  <si>
    <t xml:space="preserve"> 2440 </t>
  </si>
  <si>
    <t>ORSE</t>
  </si>
  <si>
    <t>Gangorra com 3 pranchas em aço industrial ou madeira (Sergipark ou similar)</t>
  </si>
  <si>
    <t xml:space="preserve"> 6.5 </t>
  </si>
  <si>
    <t xml:space="preserve"> 9160 </t>
  </si>
  <si>
    <t>Brinquedo - Gira-gira (carrossel ø=1,70m), em tubo de ferro galvanizado de 1 1/2" e assento em chapa galvanizada e=1/4", sergipark ou similar</t>
  </si>
  <si>
    <t xml:space="preserve"> 6.6 </t>
  </si>
  <si>
    <t xml:space="preserve"> 2406 </t>
  </si>
  <si>
    <t>Balanço 3 lugares em aço industrial ou madeira, Sergipark ou similar</t>
  </si>
  <si>
    <t xml:space="preserve"> 6.7 </t>
  </si>
  <si>
    <t xml:space="preserve"> 7185 </t>
  </si>
  <si>
    <t>Escorregadeira em madeira c/2,50m de pista (Sergipark ou similar)</t>
  </si>
  <si>
    <t xml:space="preserve"> 6.8 </t>
  </si>
  <si>
    <t xml:space="preserve"> SESAN 7.5.8 </t>
  </si>
  <si>
    <t>BANCO DE CONCRETO 1,50 M X 0,50 M - E H = 0,40 COM PINTURA ACRÍLICA E RESINA</t>
  </si>
  <si>
    <t xml:space="preserve"> 6.9 </t>
  </si>
  <si>
    <t xml:space="preserve"> 12110 </t>
  </si>
  <si>
    <t>Mesa c/ tampo  Ø=1,00m em concreto armado polido sobre tubo de concreto armado Ø=0,40m, 2 bancos em concreto armado (semi circular), com pintura acrílica.</t>
  </si>
  <si>
    <t>Un</t>
  </si>
  <si>
    <t xml:space="preserve"> 6.10 </t>
  </si>
  <si>
    <t xml:space="preserve"> 9170 </t>
  </si>
  <si>
    <t>Equipamento de ginástica - Prancha abdominal em tubo de ferro galvanizado de 1 1/2" e pranchão em madeira,  ref. Sergipark ou similar</t>
  </si>
  <si>
    <t xml:space="preserve"> 6.11 </t>
  </si>
  <si>
    <t xml:space="preserve"> 9169 </t>
  </si>
  <si>
    <t>Equipamento de ginástica - Barras paralelas em tubo de ferro galv. ø=1 1/2", Sergipark ou similar</t>
  </si>
  <si>
    <t xml:space="preserve"> 6.12 </t>
  </si>
  <si>
    <t xml:space="preserve"> 11110 </t>
  </si>
  <si>
    <t>Equipamento de ginástica - jogo de barras - galvanizado - Rev 01</t>
  </si>
  <si>
    <t xml:space="preserve"> 6.13 </t>
  </si>
  <si>
    <t xml:space="preserve"> 9168 </t>
  </si>
  <si>
    <t>Equipamento de ginástica - barra fixa em tubo de ferro galv. ø=2", conjunto com 03 unidades, Sergipark ou similar</t>
  </si>
  <si>
    <t xml:space="preserve"> 6.14 </t>
  </si>
  <si>
    <t xml:space="preserve"> 12628 </t>
  </si>
  <si>
    <t>Mastro triplo em tubo ferro galvanizado, alt (útil)= 6m (3,80m x 2" + 2,20m x 1 1/2"), inclusive base de concreto ciclópico - Rev 01</t>
  </si>
  <si>
    <t xml:space="preserve"> 7 </t>
  </si>
  <si>
    <t>QUIOSQUE</t>
  </si>
  <si>
    <t xml:space="preserve"> 7.1 </t>
  </si>
  <si>
    <t xml:space="preserve"> 100331 </t>
  </si>
  <si>
    <t>RETIRADA E RECOLOCAÇÃO DE  TELHA CERÂMICA CAPA-CANAL, COM MAIS DE DUAS ÁGUAS, INCLUSO IÇAMENTO. AF_07/2019</t>
  </si>
  <si>
    <t xml:space="preserve"> 7.2 </t>
  </si>
  <si>
    <t xml:space="preserve"> 94219 </t>
  </si>
  <si>
    <t>CUMEEIRA E ESPIGÃO PARA TELHA CERÂMICA EMBOÇADA COM ARGAMASSA TRAÇO 1:2:9 (CIMENTO, CAL E AREIA), PARA TELHADOS COM MAIS DE 2 ÁGUAS, INCLUSO TRANSPORTE VERTICAL. AF_07/2019</t>
  </si>
  <si>
    <t xml:space="preserve"> 7.3 </t>
  </si>
  <si>
    <t xml:space="preserve"> 94204 </t>
  </si>
  <si>
    <t>TELHAMENTO COM TELHA CERÂMICA CAPA-CANAL, TIPO COLONIAL, COM MAIS DE 2 ÁGUAS, INCLUSO TRANSPORTE VERTICAL. AF_07/2019</t>
  </si>
  <si>
    <t xml:space="preserve"> 7.4 </t>
  </si>
  <si>
    <t xml:space="preserve"> 150605 </t>
  </si>
  <si>
    <t>PVA externa (sobre pintura antiga)</t>
  </si>
  <si>
    <t xml:space="preserve"> 7.5 </t>
  </si>
  <si>
    <t xml:space="preserve"> 150286 </t>
  </si>
  <si>
    <t>Pintura s/ telha ceramica</t>
  </si>
  <si>
    <t xml:space="preserve"> 7.6 </t>
  </si>
  <si>
    <t xml:space="preserve"> 180299 </t>
  </si>
  <si>
    <t>Ponto de agua (incl. tubos e conexoes)</t>
  </si>
  <si>
    <t>PT</t>
  </si>
  <si>
    <t xml:space="preserve"> 7.7 </t>
  </si>
  <si>
    <t xml:space="preserve"> 180214 </t>
  </si>
  <si>
    <t>Ponto de esgoto (incl. tubos, conexoes,cx. e ralos)</t>
  </si>
  <si>
    <t xml:space="preserve"> 8 </t>
  </si>
  <si>
    <t>SERVIÇOS COMPLEMENTARES</t>
  </si>
  <si>
    <t xml:space="preserve"> 8.1 </t>
  </si>
  <si>
    <t xml:space="preserve"> 2450 </t>
  </si>
  <si>
    <t>Limpeza geral</t>
  </si>
  <si>
    <t xml:space="preserve"> 8.2 </t>
  </si>
  <si>
    <t xml:space="preserve"> PMA.SESAN.226 </t>
  </si>
  <si>
    <t>PLACA DE INAUGURAÇÃO COMPLETA</t>
  </si>
  <si>
    <t>UNIDADE</t>
  </si>
  <si>
    <t>Total Geral</t>
  </si>
  <si>
    <t>PREFEITURA MUNICIPAL DE ANANINDEUA - PMA</t>
  </si>
  <si>
    <t>SECRETARIA MUNICIPAL DE SANEAMENTO E INFRA ESTRUTURA - SESAN</t>
  </si>
  <si>
    <t>Cronograma Físico e Financeiro</t>
  </si>
  <si>
    <t>Total Por Etapa</t>
  </si>
  <si>
    <t/>
  </si>
  <si>
    <t>100,00%
13.978,79</t>
  </si>
  <si>
    <t>100,00%
131.479,31</t>
  </si>
  <si>
    <t>50,00%
65.739,66</t>
  </si>
  <si>
    <t>100,00%
10.522,89</t>
  </si>
  <si>
    <t>100,00%
20.360,98</t>
  </si>
  <si>
    <t>100,00%
70.407,69</t>
  </si>
  <si>
    <t>100,00%
6.732,37</t>
  </si>
  <si>
    <t>60,00%
4.039,42</t>
  </si>
  <si>
    <t>30,00%
2.019,71</t>
  </si>
  <si>
    <t>10,00%
673,24</t>
  </si>
  <si>
    <t>100,00%
6.483,10</t>
  </si>
  <si>
    <t>Porcentagem</t>
  </si>
  <si>
    <t>Custo</t>
  </si>
  <si>
    <t>83.757,87</t>
  </si>
  <si>
    <t>88.120,35</t>
  </si>
  <si>
    <t>88.086,92</t>
  </si>
  <si>
    <t>Porcentagem Acumulado</t>
  </si>
  <si>
    <t>100,0%</t>
  </si>
  <si>
    <t>Custo Acumulado</t>
  </si>
  <si>
    <t>OBRA: REVITALIZAÇÃO DA PRAÇA JÚLIO SEFFER</t>
  </si>
  <si>
    <t>LOCAL: RUA 07 COM RUA 08, COLETORA OESTE - ANANINDEUA - PA</t>
  </si>
  <si>
    <t>1º MÊS</t>
  </si>
  <si>
    <t>2º MÊS</t>
  </si>
  <si>
    <t>3º MÊS</t>
  </si>
  <si>
    <t>4º MÊS</t>
  </si>
  <si>
    <t>Composições Analíticas com Preço Unitário</t>
  </si>
  <si>
    <t>Composições Principais</t>
  </si>
  <si>
    <t>Tipo</t>
  </si>
  <si>
    <t>Composição</t>
  </si>
  <si>
    <t>PAVI - PAVIMENTAÇÃO</t>
  </si>
  <si>
    <t>Composição Auxiliar</t>
  </si>
  <si>
    <t xml:space="preserve"> 88309 </t>
  </si>
  <si>
    <t>PEDREIRO COM ENCARGOS COMPLEMENTARES</t>
  </si>
  <si>
    <t>SEDI - SERVIÇOS DIVERSOS</t>
  </si>
  <si>
    <t>H</t>
  </si>
  <si>
    <t xml:space="preserve"> 88316 </t>
  </si>
  <si>
    <t>SERVENTE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</si>
  <si>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</si>
  <si>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</si>
  <si>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</si>
  <si>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</si>
  <si>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</si>
  <si>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</si>
  <si>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</si>
  <si>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</si>
  <si>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>MO sem LS =&gt;</t>
  </si>
  <si>
    <t>LS =&gt;</t>
  </si>
  <si>
    <t>MO com LS =&gt;</t>
  </si>
  <si>
    <t>Valor do BDI =&gt;</t>
  </si>
  <si>
    <t>Valor com BDI =&gt;</t>
  </si>
  <si>
    <t>PISO - PISOS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</si>
  <si>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</si>
  <si>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</si>
  <si>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</si>
  <si>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</si>
  <si>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</si>
  <si>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</si>
  <si>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</si>
  <si>
    <t xml:space="preserve"> 126 </t>
  </si>
  <si>
    <t>Concreto simples fabricado na obra, fck=15 mpa, lançado e adensado</t>
  </si>
  <si>
    <t>Concreto Simples</t>
  </si>
  <si>
    <t xml:space="preserve"> 10549 </t>
  </si>
  <si>
    <t>Encargos Complementares - Servente</t>
  </si>
  <si>
    <t>Provisórios</t>
  </si>
  <si>
    <t>h</t>
  </si>
  <si>
    <t xml:space="preserve"> 10552 </t>
  </si>
  <si>
    <t>Encargos Complementares - Eletricista</t>
  </si>
  <si>
    <t xml:space="preserve"> 00002436 </t>
  </si>
  <si>
    <t>ELETRICISTA (HORISTA)</t>
  </si>
  <si>
    <t>Mão de Obra</t>
  </si>
  <si>
    <t xml:space="preserve"> 00006111 </t>
  </si>
  <si>
    <t>SERVENTE DE OBRAS</t>
  </si>
  <si>
    <t xml:space="preserve"> 1360 </t>
  </si>
  <si>
    <t>Luminária fechada, c/ 2 pétalas, p/ iluminação de avenidas e praças c/ difusor acrílico (tecnolux ref.cw-565 D/5 ou similar</t>
  </si>
  <si>
    <t xml:space="preserve"> 13284 </t>
  </si>
  <si>
    <t>Lâmpada led 100w, luz branca 6500k, TLN190 - E40, 120º de ângulo de abertura, marca Glight ou similar</t>
  </si>
  <si>
    <t xml:space="preserve"> 9158 </t>
  </si>
  <si>
    <t>Poste decorativo com 02 pétalas, difusor em vidro leitoso brilhante ref. XR-708/2 da Xoulux ou similar, com 6,00m</t>
  </si>
  <si>
    <t>INES - INSTALAÇÕES ESPECIAIS</t>
  </si>
  <si>
    <t>PINTURA DE PISO COM TINTA ACRÍLICA, APLICAÇÃO MANUAL, 3 DEMÃOS, INCLUSO FUNDO PREPARADOR. AF_05/2021</t>
  </si>
  <si>
    <t>PINT - PINTURAS</t>
  </si>
  <si>
    <t xml:space="preserve"> 050267 </t>
  </si>
  <si>
    <t>Concreto armado Fck=18 MPA c/ forma mad. branca (incl. lançamento e adensamento)</t>
  </si>
  <si>
    <t>URBA - URBANIZAÇÃO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</si>
  <si>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</si>
  <si>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</si>
  <si>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</si>
  <si>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</si>
  <si>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</si>
  <si>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FERRO CHATO, RETANGULAR, 38,1 MM X 12,7 MM (L X E), 3,79 KG/M</t>
  </si>
  <si>
    <t xml:space="preserve"> 00021148 </t>
  </si>
  <si>
    <t>TUBO ACO CARBONO SEM COSTURA 2", E= *3,91* MM, SCHEDULE 40, *5,43* KG/M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</si>
  <si>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</si>
  <si>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</si>
  <si>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</si>
  <si>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</si>
  <si>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</si>
  <si>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</si>
  <si>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</si>
  <si>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</si>
  <si>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</si>
  <si>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</si>
  <si>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</si>
  <si>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</si>
  <si>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</si>
  <si>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</si>
  <si>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</si>
  <si>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</si>
  <si>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</si>
  <si>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</si>
  <si>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</si>
  <si>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</si>
  <si>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</si>
  <si>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</si>
  <si>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</si>
  <si>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</si>
  <si>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</si>
  <si>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</si>
  <si>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</si>
  <si>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</si>
  <si>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</si>
  <si>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</si>
  <si>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</si>
  <si>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</si>
  <si>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</si>
  <si>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</si>
  <si>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</si>
  <si>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</si>
  <si>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</si>
  <si>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</si>
  <si>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</si>
  <si>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</si>
  <si>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</si>
  <si>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</si>
  <si>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</si>
  <si>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</si>
  <si>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</si>
  <si>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</si>
  <si>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</si>
  <si>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>GRUPO 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</si>
  <si>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</si>
  <si>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</si>
  <si>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</si>
  <si>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</si>
  <si>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</si>
  <si>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</si>
  <si>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</si>
  <si>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</si>
  <si>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</si>
  <si>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</si>
  <si>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GRUPO 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</si>
  <si>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</si>
  <si>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</si>
  <si>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</si>
  <si>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</si>
  <si>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</si>
  <si>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</si>
  <si>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</si>
  <si>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</si>
  <si>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</si>
  <si>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</si>
  <si>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</si>
  <si>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GRUPO C</t>
  </si>
  <si>
    <t>C1</t>
  </si>
  <si>
    <t>C2</t>
  </si>
  <si>
    <t>C3</t>
  </si>
  <si>
    <t>C4</t>
  </si>
  <si>
    <t>C5</t>
  </si>
  <si>
    <t>C</t>
  </si>
  <si>
    <t>GRUPO D</t>
  </si>
  <si>
    <t>D1</t>
  </si>
  <si>
    <t>D2</t>
  </si>
  <si>
    <t>D</t>
  </si>
  <si>
    <t>TOTAL (A+B+C+D+E)</t>
  </si>
  <si>
    <t>Fonte: Informação Dias de Chuva - INMET</t>
  </si>
  <si>
    <t xml:space="preserve"> DESCRIÇÃO</t>
  </si>
  <si>
    <t>INSS</t>
  </si>
  <si>
    <t>SESI</t>
  </si>
  <si>
    <t>SENAI</t>
  </si>
  <si>
    <t>INCEA</t>
  </si>
  <si>
    <t>SEBRAE</t>
  </si>
  <si>
    <t>Salário Educação</t>
  </si>
  <si>
    <t>Seguro Contra Acidentes de Trabalho</t>
  </si>
  <si>
    <t>FGTS</t>
  </si>
  <si>
    <t>SECONCI</t>
  </si>
  <si>
    <t>Total dos Encargos Sociais Básicos</t>
  </si>
  <si>
    <t>Repouso Semanal Remunerado</t>
  </si>
  <si>
    <t>Feriados</t>
  </si>
  <si>
    <t>Auxílio - Enfremidade</t>
  </si>
  <si>
    <t>13º Salário</t>
  </si>
  <si>
    <t>Liçença Paternidade</t>
  </si>
  <si>
    <t>Faltas Justificadas</t>
  </si>
  <si>
    <t>Dias de Chuva</t>
  </si>
  <si>
    <t>Auxílio - Acidente de Trabalho</t>
  </si>
  <si>
    <t>Férias Gozadas</t>
  </si>
  <si>
    <t>Salário Maternidade</t>
  </si>
  <si>
    <t>Total dos Encargos Sociais que recebem incidências de A</t>
  </si>
  <si>
    <t>Aviso Prévio Indenizado</t>
  </si>
  <si>
    <t>Aviso Prévio Trabalho</t>
  </si>
  <si>
    <t>Férias Indenizadas</t>
  </si>
  <si>
    <t>Depósito Rescisão sem Justa Causa</t>
  </si>
  <si>
    <t>Indenização Adicional</t>
  </si>
  <si>
    <t>Total dos Encargos Sociais que não recebem incidências de A</t>
  </si>
  <si>
    <t>Reincidência de Grupo A</t>
  </si>
  <si>
    <t>Reincidência de Grupo A sobre Aviso Prévio Trabalho e
Reincidência do FGTS sobre Aviso Prévio Indenizado</t>
  </si>
  <si>
    <t>Total de Reincidência de um Grupo sobre o outro</t>
  </si>
  <si>
    <t>HORISTA</t>
  </si>
  <si>
    <t>MENSALISTA</t>
  </si>
  <si>
    <t xml:space="preserve"> SESAN 1.5.2 </t>
  </si>
  <si>
    <t>TAPUME COM TELHA METÁLICA E REDE</t>
  </si>
  <si>
    <t>m</t>
  </si>
  <si>
    <t xml:space="preserve"> SESAN 1.5.3 </t>
  </si>
  <si>
    <t>LOCAÇÃO DE OBRAS COM TOPOGRÁFO</t>
  </si>
  <si>
    <t>MÊS</t>
  </si>
  <si>
    <t>100,00%
39.884,23</t>
  </si>
  <si>
    <t>13,3%</t>
  </si>
  <si>
    <t>27,93%</t>
  </si>
  <si>
    <t>29,39%</t>
  </si>
  <si>
    <t>29,38%</t>
  </si>
  <si>
    <t>39.884,23</t>
  </si>
  <si>
    <t>41,23%</t>
  </si>
  <si>
    <t>70,62%</t>
  </si>
  <si>
    <t>123.642,09</t>
  </si>
  <si>
    <t>211.762,44</t>
  </si>
  <si>
    <t>299.849,36</t>
  </si>
  <si>
    <t>CANT - CANTEIRO DE OBRAS</t>
  </si>
  <si>
    <t xml:space="preserve"> 4518 </t>
  </si>
  <si>
    <t>Tela de nylon para proteção de fachada</t>
  </si>
  <si>
    <t>Serviços Iniciais de Obras Civis</t>
  </si>
  <si>
    <t xml:space="preserve"> 94296 </t>
  </si>
  <si>
    <t>TOPOGRAFO COM ENCARGOS COMPLEMENTARES</t>
  </si>
  <si>
    <t>MES</t>
  </si>
  <si>
    <t xml:space="preserve"> 101389 </t>
  </si>
  <si>
    <t>AUXILIAR DE TOPÓGRAFO COM ENCARGOS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</si>
</sst>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(* #,##0.00_);_(* \(#,##0.00\);_(* &quot;-&quot;??_);_(@_)"/>
  </numFmts>
  <fonts count="45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5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ck">
        <color rgb="FFFF5500"/>
      </bottom>
      <diagonal/>
    </border>
    <border>
      <left style="thin">
        <color indexed="64"/>
      </left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ck">
        <color indexed="64"/>
      </right>
      <top/>
      <bottom style="thick">
        <color rgb="FFFF5500"/>
      </bottom>
      <diagonal/>
    </border>
    <border>
      <left/>
      <right/>
      <top/>
      <bottom style="medium">
        <color auto="1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auto="1"/>
      </top>
      <bottom/>
      <diagonal/>
    </border>
    <border>
      <left/>
      <right style="thick">
        <color rgb="FF000000"/>
      </right>
      <top style="medium">
        <color auto="1"/>
      </top>
      <bottom/>
      <diagonal/>
    </border>
    <border>
      <left style="thick">
        <color rgb="FF000000"/>
      </left>
      <right/>
      <top/>
      <bottom style="medium">
        <color auto="1"/>
      </bottom>
      <diagonal/>
    </border>
    <border>
      <left/>
      <right style="thick">
        <color rgb="FF000000"/>
      </right>
      <top/>
      <bottom style="medium">
        <color auto="1"/>
      </bottom>
      <diagonal/>
    </border>
    <border>
      <left style="thick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n">
        <color rgb="FFCCCCCC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/>
      <right style="thick">
        <color auto="1"/>
      </right>
      <top style="thick">
        <color indexed="64"/>
      </top>
      <bottom style="thick">
        <color auto="1"/>
      </bottom>
      <diagonal/>
    </border>
  </borders>
  <cellStyleXfs count="8">
    <xf numFmtId="0" fontId="0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0" borderId="0"/>
    <xf numFmtId="0" fontId="26" fillId="0" borderId="0"/>
    <xf numFmtId="43" fontId="1" fillId="0" borderId="0" applyFont="0" applyFill="0" applyBorder="0" applyAlignment="0" applyProtection="0"/>
    <xf numFmtId="9" fontId="24" fillId="0" borderId="0" applyFill="0" applyBorder="0" applyAlignment="0" applyProtection="0"/>
    <xf numFmtId="0" fontId="24" fillId="0" borderId="0"/>
  </cellStyleXfs>
  <cellXfs count="266">
    <xf numFmtId="0" fontId="0" fillId="0" borderId="0" xfId="0"/>
    <xf numFmtId="0" fontId="4" fillId="3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left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left" vertical="center" wrapText="1"/>
    </xf>
    <xf numFmtId="0" fontId="12" fillId="10" borderId="23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left" vertical="center" wrapText="1"/>
    </xf>
    <xf numFmtId="0" fontId="17" fillId="1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6" fillId="5" borderId="17" xfId="0" applyNumberFormat="1" applyFont="1" applyFill="1" applyBorder="1" applyAlignment="1">
      <alignment horizontal="center" vertical="center" wrapText="1"/>
    </xf>
    <xf numFmtId="4" fontId="8" fillId="7" borderId="20" xfId="0" applyNumberFormat="1" applyFont="1" applyFill="1" applyBorder="1" applyAlignment="1">
      <alignment horizontal="center" vertical="center" wrapText="1"/>
    </xf>
    <xf numFmtId="4" fontId="13" fillId="11" borderId="20" xfId="0" applyNumberFormat="1" applyFont="1" applyFill="1" applyBorder="1" applyAlignment="1">
      <alignment horizontal="center" vertical="center" wrapText="1"/>
    </xf>
    <xf numFmtId="4" fontId="13" fillId="11" borderId="23" xfId="0" applyNumberFormat="1" applyFont="1" applyFill="1" applyBorder="1" applyAlignment="1">
      <alignment horizontal="center" vertical="center" wrapText="1"/>
    </xf>
    <xf numFmtId="4" fontId="17" fillId="16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4" fontId="6" fillId="5" borderId="17" xfId="2" applyFont="1" applyFill="1" applyBorder="1" applyAlignment="1">
      <alignment horizontal="center" vertical="center" wrapText="1"/>
    </xf>
    <xf numFmtId="44" fontId="6" fillId="5" borderId="18" xfId="2" applyFont="1" applyFill="1" applyBorder="1" applyAlignment="1">
      <alignment horizontal="center" vertical="center" wrapText="1"/>
    </xf>
    <xf numFmtId="44" fontId="7" fillId="6" borderId="20" xfId="2" applyFont="1" applyFill="1" applyBorder="1" applyAlignment="1">
      <alignment horizontal="center" vertical="center" wrapText="1"/>
    </xf>
    <xf numFmtId="44" fontId="9" fillId="8" borderId="21" xfId="2" applyFont="1" applyFill="1" applyBorder="1" applyAlignment="1">
      <alignment horizontal="center" vertical="center" wrapText="1"/>
    </xf>
    <xf numFmtId="44" fontId="14" fillId="12" borderId="20" xfId="2" applyFont="1" applyFill="1" applyBorder="1" applyAlignment="1">
      <alignment horizontal="center" vertical="center" wrapText="1"/>
    </xf>
    <xf numFmtId="44" fontId="14" fillId="12" borderId="21" xfId="2" applyFont="1" applyFill="1" applyBorder="1" applyAlignment="1">
      <alignment horizontal="center" vertical="center" wrapText="1"/>
    </xf>
    <xf numFmtId="44" fontId="14" fillId="12" borderId="23" xfId="2" applyFont="1" applyFill="1" applyBorder="1" applyAlignment="1">
      <alignment horizontal="center" vertical="center" wrapText="1"/>
    </xf>
    <xf numFmtId="44" fontId="14" fillId="12" borderId="24" xfId="2" applyFont="1" applyFill="1" applyBorder="1" applyAlignment="1">
      <alignment horizontal="center" vertical="center" wrapText="1"/>
    </xf>
    <xf numFmtId="44" fontId="17" fillId="16" borderId="0" xfId="2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25" fillId="0" borderId="9" xfId="3" applyFont="1" applyBorder="1" applyAlignment="1">
      <alignment vertical="center"/>
    </xf>
    <xf numFmtId="0" fontId="25" fillId="0" borderId="10" xfId="3" applyFont="1" applyBorder="1" applyAlignment="1">
      <alignment vertical="center"/>
    </xf>
    <xf numFmtId="0" fontId="25" fillId="0" borderId="0" xfId="3" applyFont="1" applyBorder="1" applyAlignment="1">
      <alignment vertical="center"/>
    </xf>
    <xf numFmtId="0" fontId="25" fillId="0" borderId="12" xfId="3" applyFont="1" applyBorder="1" applyAlignment="1">
      <alignment vertical="center"/>
    </xf>
    <xf numFmtId="0" fontId="25" fillId="0" borderId="0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" fillId="21" borderId="16" xfId="0" applyFont="1" applyFill="1" applyBorder="1" applyAlignment="1">
      <alignment horizontal="center" vertical="center" wrapText="1"/>
    </xf>
    <xf numFmtId="0" fontId="2" fillId="21" borderId="17" xfId="0" applyFont="1" applyFill="1" applyBorder="1" applyAlignment="1">
      <alignment horizontal="left" vertical="center" wrapText="1"/>
    </xf>
    <xf numFmtId="0" fontId="2" fillId="21" borderId="17" xfId="0" applyFont="1" applyFill="1" applyBorder="1" applyAlignment="1">
      <alignment horizontal="center" vertical="center" wrapText="1"/>
    </xf>
    <xf numFmtId="0" fontId="7" fillId="21" borderId="19" xfId="0" applyFont="1" applyFill="1" applyBorder="1" applyAlignment="1">
      <alignment horizontal="center" vertical="center" wrapText="1"/>
    </xf>
    <xf numFmtId="0" fontId="7" fillId="21" borderId="20" xfId="0" applyFont="1" applyFill="1" applyBorder="1" applyAlignment="1">
      <alignment horizontal="left" vertical="center" wrapText="1"/>
    </xf>
    <xf numFmtId="0" fontId="7" fillId="21" borderId="20" xfId="0" applyFont="1" applyFill="1" applyBorder="1" applyAlignment="1">
      <alignment horizontal="center" vertical="center" wrapText="1"/>
    </xf>
    <xf numFmtId="0" fontId="10" fillId="21" borderId="29" xfId="0" applyFont="1" applyFill="1" applyBorder="1" applyAlignment="1">
      <alignment horizontal="center" vertical="center" wrapText="1"/>
    </xf>
    <xf numFmtId="0" fontId="10" fillId="21" borderId="30" xfId="0" applyFont="1" applyFill="1" applyBorder="1" applyAlignment="1">
      <alignment horizontal="center" vertical="center" wrapText="1"/>
    </xf>
    <xf numFmtId="0" fontId="10" fillId="21" borderId="20" xfId="0" applyFont="1" applyFill="1" applyBorder="1" applyAlignment="1">
      <alignment horizontal="center" vertical="center" wrapText="1"/>
    </xf>
    <xf numFmtId="0" fontId="10" fillId="21" borderId="21" xfId="0" applyFont="1" applyFill="1" applyBorder="1" applyAlignment="1">
      <alignment horizontal="center" vertical="center" wrapText="1"/>
    </xf>
    <xf numFmtId="0" fontId="10" fillId="21" borderId="23" xfId="0" applyFont="1" applyFill="1" applyBorder="1" applyAlignment="1">
      <alignment horizontal="center" vertical="center" wrapText="1"/>
    </xf>
    <xf numFmtId="0" fontId="10" fillId="21" borderId="24" xfId="0" applyFont="1" applyFill="1" applyBorder="1" applyAlignment="1">
      <alignment horizontal="center" vertical="center" wrapText="1"/>
    </xf>
    <xf numFmtId="0" fontId="2" fillId="21" borderId="18" xfId="0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7" fillId="21" borderId="33" xfId="0" applyFont="1" applyFill="1" applyBorder="1" applyAlignment="1">
      <alignment horizontal="center" vertical="center" wrapText="1"/>
    </xf>
    <xf numFmtId="0" fontId="7" fillId="21" borderId="34" xfId="0" applyFont="1" applyFill="1" applyBorder="1" applyAlignment="1">
      <alignment horizontal="center" vertical="center" wrapText="1"/>
    </xf>
    <xf numFmtId="0" fontId="11" fillId="21" borderId="35" xfId="0" applyFont="1" applyFill="1" applyBorder="1" applyAlignment="1">
      <alignment horizontal="center" vertical="center" wrapText="1"/>
    </xf>
    <xf numFmtId="0" fontId="7" fillId="21" borderId="36" xfId="0" applyFont="1" applyFill="1" applyBorder="1" applyAlignment="1">
      <alignment horizontal="center" vertical="center" wrapText="1"/>
    </xf>
    <xf numFmtId="0" fontId="11" fillId="21" borderId="37" xfId="0" applyFont="1" applyFill="1" applyBorder="1" applyAlignment="1">
      <alignment horizontal="center" vertical="center" wrapText="1"/>
    </xf>
    <xf numFmtId="0" fontId="28" fillId="0" borderId="55" xfId="0" applyFont="1" applyBorder="1" applyAlignment="1">
      <alignment vertical="center" wrapText="1"/>
    </xf>
    <xf numFmtId="0" fontId="28" fillId="0" borderId="38" xfId="0" applyFont="1" applyBorder="1" applyAlignment="1">
      <alignment vertical="center" wrapText="1"/>
    </xf>
    <xf numFmtId="0" fontId="28" fillId="0" borderId="56" xfId="0" applyFont="1" applyBorder="1" applyAlignment="1">
      <alignment vertical="center" wrapText="1"/>
    </xf>
    <xf numFmtId="0" fontId="29" fillId="23" borderId="57" xfId="0" applyFont="1" applyFill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/>
    </xf>
    <xf numFmtId="0" fontId="30" fillId="0" borderId="59" xfId="0" applyFont="1" applyBorder="1"/>
    <xf numFmtId="0" fontId="30" fillId="0" borderId="60" xfId="0" applyFont="1" applyBorder="1"/>
    <xf numFmtId="0" fontId="30" fillId="0" borderId="61" xfId="0" applyFont="1" applyBorder="1"/>
    <xf numFmtId="2" fontId="28" fillId="0" borderId="62" xfId="0" applyNumberFormat="1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0" fontId="30" fillId="0" borderId="64" xfId="0" applyFont="1" applyBorder="1"/>
    <xf numFmtId="0" fontId="30" fillId="0" borderId="65" xfId="0" applyFont="1" applyBorder="1"/>
    <xf numFmtId="0" fontId="30" fillId="0" borderId="66" xfId="0" applyFont="1" applyBorder="1"/>
    <xf numFmtId="2" fontId="28" fillId="0" borderId="67" xfId="0" applyNumberFormat="1" applyFont="1" applyBorder="1" applyAlignment="1">
      <alignment horizontal="center"/>
    </xf>
    <xf numFmtId="0" fontId="31" fillId="24" borderId="68" xfId="0" applyFont="1" applyFill="1" applyBorder="1"/>
    <xf numFmtId="0" fontId="31" fillId="24" borderId="69" xfId="0" applyFont="1" applyFill="1" applyBorder="1"/>
    <xf numFmtId="0" fontId="31" fillId="24" borderId="70" xfId="0" applyFont="1" applyFill="1" applyBorder="1"/>
    <xf numFmtId="2" fontId="31" fillId="24" borderId="71" xfId="0" applyNumberFormat="1" applyFont="1" applyFill="1" applyBorder="1" applyAlignment="1">
      <alignment horizontal="center"/>
    </xf>
    <xf numFmtId="0" fontId="30" fillId="0" borderId="72" xfId="0" applyFont="1" applyBorder="1"/>
    <xf numFmtId="0" fontId="30" fillId="0" borderId="63" xfId="0" applyFont="1" applyBorder="1" applyAlignment="1">
      <alignment horizontal="center"/>
    </xf>
    <xf numFmtId="0" fontId="28" fillId="0" borderId="64" xfId="0" applyFont="1" applyBorder="1"/>
    <xf numFmtId="0" fontId="28" fillId="0" borderId="65" xfId="0" applyFont="1" applyBorder="1"/>
    <xf numFmtId="0" fontId="28" fillId="0" borderId="66" xfId="0" applyFont="1" applyBorder="1"/>
    <xf numFmtId="0" fontId="31" fillId="24" borderId="73" xfId="0" applyFont="1" applyFill="1" applyBorder="1"/>
    <xf numFmtId="0" fontId="31" fillId="24" borderId="65" xfId="0" applyFont="1" applyFill="1" applyBorder="1"/>
    <xf numFmtId="0" fontId="31" fillId="24" borderId="66" xfId="0" applyFont="1" applyFill="1" applyBorder="1"/>
    <xf numFmtId="2" fontId="31" fillId="24" borderId="67" xfId="0" applyNumberFormat="1" applyFont="1" applyFill="1" applyBorder="1" applyAlignment="1">
      <alignment horizontal="center"/>
    </xf>
    <xf numFmtId="0" fontId="28" fillId="0" borderId="73" xfId="0" applyFont="1" applyBorder="1"/>
    <xf numFmtId="0" fontId="28" fillId="0" borderId="67" xfId="0" applyFont="1" applyBorder="1" applyAlignment="1">
      <alignment horizontal="center" vertical="center" wrapText="1"/>
    </xf>
    <xf numFmtId="0" fontId="31" fillId="24" borderId="63" xfId="0" applyFont="1" applyFill="1" applyBorder="1" applyAlignment="1">
      <alignment horizontal="center"/>
    </xf>
    <xf numFmtId="0" fontId="31" fillId="24" borderId="64" xfId="0" applyFont="1" applyFill="1" applyBorder="1"/>
    <xf numFmtId="2" fontId="30" fillId="24" borderId="63" xfId="0" applyNumberFormat="1" applyFont="1" applyFill="1" applyBorder="1" applyAlignment="1">
      <alignment horizontal="center"/>
    </xf>
    <xf numFmtId="0" fontId="30" fillId="24" borderId="64" xfId="0" applyFont="1" applyFill="1" applyBorder="1"/>
    <xf numFmtId="0" fontId="30" fillId="24" borderId="65" xfId="0" applyFont="1" applyFill="1" applyBorder="1"/>
    <xf numFmtId="0" fontId="30" fillId="24" borderId="66" xfId="0" applyFont="1" applyFill="1" applyBorder="1"/>
    <xf numFmtId="2" fontId="30" fillId="24" borderId="67" xfId="0" applyNumberFormat="1" applyFont="1" applyFill="1" applyBorder="1" applyAlignment="1">
      <alignment horizontal="center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4" xfId="0" applyBorder="1"/>
    <xf numFmtId="43" fontId="32" fillId="0" borderId="5" xfId="5" applyFont="1" applyBorder="1"/>
    <xf numFmtId="2" fontId="33" fillId="0" borderId="5" xfId="0" applyNumberFormat="1" applyFont="1" applyBorder="1"/>
    <xf numFmtId="0" fontId="34" fillId="25" borderId="4" xfId="0" applyFont="1" applyFill="1" applyBorder="1"/>
    <xf numFmtId="0" fontId="34" fillId="25" borderId="0" xfId="0" applyFont="1" applyFill="1"/>
    <xf numFmtId="0" fontId="35" fillId="25" borderId="0" xfId="0" applyFont="1" applyFill="1"/>
    <xf numFmtId="165" fontId="36" fillId="25" borderId="5" xfId="0" applyNumberFormat="1" applyFont="1" applyFill="1" applyBorder="1"/>
    <xf numFmtId="0" fontId="0" fillId="0" borderId="5" xfId="0" applyBorder="1"/>
    <xf numFmtId="0" fontId="37" fillId="0" borderId="55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7" fillId="0" borderId="77" xfId="0" applyFont="1" applyBorder="1" applyAlignment="1">
      <alignment vertical="center"/>
    </xf>
    <xf numFmtId="2" fontId="30" fillId="0" borderId="62" xfId="0" applyNumberFormat="1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2" fontId="38" fillId="0" borderId="67" xfId="0" applyNumberFormat="1" applyFont="1" applyBorder="1" applyAlignment="1">
      <alignment horizontal="center" vertical="center"/>
    </xf>
    <xf numFmtId="0" fontId="28" fillId="0" borderId="78" xfId="0" applyFont="1" applyBorder="1" applyAlignment="1">
      <alignment horizontal="center"/>
    </xf>
    <xf numFmtId="0" fontId="28" fillId="0" borderId="79" xfId="0" applyFont="1" applyBorder="1"/>
    <xf numFmtId="0" fontId="28" fillId="0" borderId="69" xfId="0" applyFont="1" applyBorder="1"/>
    <xf numFmtId="0" fontId="28" fillId="0" borderId="70" xfId="0" applyFont="1" applyBorder="1"/>
    <xf numFmtId="2" fontId="38" fillId="0" borderId="80" xfId="0" applyNumberFormat="1" applyFont="1" applyBorder="1" applyAlignment="1">
      <alignment horizontal="center" vertical="center"/>
    </xf>
    <xf numFmtId="0" fontId="37" fillId="0" borderId="81" xfId="0" applyFont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37" fillId="0" borderId="82" xfId="0" applyFont="1" applyBorder="1" applyAlignment="1">
      <alignment vertical="center"/>
    </xf>
    <xf numFmtId="0" fontId="28" fillId="0" borderId="83" xfId="0" applyFont="1" applyBorder="1" applyAlignment="1">
      <alignment horizontal="center" vertical="center"/>
    </xf>
    <xf numFmtId="2" fontId="28" fillId="0" borderId="71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40" fillId="0" borderId="4" xfId="0" applyFont="1" applyBorder="1"/>
    <xf numFmtId="0" fontId="40" fillId="0" borderId="0" xfId="0" applyFont="1"/>
    <xf numFmtId="10" fontId="40" fillId="0" borderId="0" xfId="6" applyNumberFormat="1" applyFont="1" applyBorder="1"/>
    <xf numFmtId="0" fontId="41" fillId="0" borderId="0" xfId="0" applyFont="1"/>
    <xf numFmtId="10" fontId="42" fillId="0" borderId="5" xfId="6" applyNumberFormat="1" applyFont="1" applyBorder="1"/>
    <xf numFmtId="10" fontId="43" fillId="0" borderId="0" xfId="0" applyNumberFormat="1" applyFont="1"/>
    <xf numFmtId="10" fontId="44" fillId="0" borderId="5" xfId="0" applyNumberFormat="1" applyFont="1" applyBorder="1"/>
    <xf numFmtId="0" fontId="41" fillId="0" borderId="5" xfId="0" applyFont="1" applyBorder="1"/>
    <xf numFmtId="0" fontId="43" fillId="26" borderId="73" xfId="0" applyFont="1" applyFill="1" applyBorder="1" applyAlignment="1">
      <alignment horizontal="right"/>
    </xf>
    <xf numFmtId="0" fontId="43" fillId="26" borderId="65" xfId="0" applyFont="1" applyFill="1" applyBorder="1"/>
    <xf numFmtId="10" fontId="43" fillId="26" borderId="66" xfId="0" applyNumberFormat="1" applyFont="1" applyFill="1" applyBorder="1"/>
    <xf numFmtId="0" fontId="44" fillId="0" borderId="64" xfId="0" applyFont="1" applyBorder="1"/>
    <xf numFmtId="0" fontId="44" fillId="0" borderId="65" xfId="0" applyFont="1" applyBorder="1"/>
    <xf numFmtId="10" fontId="44" fillId="0" borderId="84" xfId="0" applyNumberFormat="1" applyFont="1" applyBorder="1"/>
    <xf numFmtId="0" fontId="41" fillId="0" borderId="4" xfId="0" applyFont="1" applyBorder="1"/>
    <xf numFmtId="0" fontId="42" fillId="0" borderId="5" xfId="0" applyFont="1" applyBorder="1" applyAlignment="1">
      <alignment horizontal="right"/>
    </xf>
    <xf numFmtId="0" fontId="24" fillId="27" borderId="55" xfId="7" applyFill="1" applyBorder="1"/>
    <xf numFmtId="0" fontId="24" fillId="27" borderId="38" xfId="7" applyFill="1" applyBorder="1"/>
    <xf numFmtId="0" fontId="23" fillId="0" borderId="20" xfId="3" applyFont="1" applyFill="1" applyBorder="1" applyAlignment="1">
      <alignment horizontal="center" vertical="center"/>
    </xf>
    <xf numFmtId="0" fontId="24" fillId="0" borderId="20" xfId="3" applyBorder="1" applyAlignment="1">
      <alignment horizontal="center" vertical="center"/>
    </xf>
    <xf numFmtId="0" fontId="23" fillId="0" borderId="20" xfId="3" applyFont="1" applyBorder="1" applyAlignment="1">
      <alignment horizontal="center" vertical="center"/>
    </xf>
    <xf numFmtId="0" fontId="24" fillId="0" borderId="0" xfId="3" applyAlignment="1">
      <alignment vertical="center"/>
    </xf>
    <xf numFmtId="0" fontId="24" fillId="0" borderId="20" xfId="3" applyBorder="1" applyAlignment="1">
      <alignment vertical="center"/>
    </xf>
    <xf numFmtId="0" fontId="23" fillId="0" borderId="20" xfId="3" applyFont="1" applyBorder="1" applyAlignment="1">
      <alignment vertical="center"/>
    </xf>
    <xf numFmtId="0" fontId="24" fillId="0" borderId="20" xfId="3" applyBorder="1" applyAlignment="1">
      <alignment vertical="center" wrapText="1"/>
    </xf>
    <xf numFmtId="43" fontId="0" fillId="0" borderId="20" xfId="1" applyFont="1" applyBorder="1" applyAlignment="1">
      <alignment vertical="center"/>
    </xf>
    <xf numFmtId="165" fontId="23" fillId="0" borderId="20" xfId="3" applyNumberFormat="1" applyFont="1" applyBorder="1" applyAlignment="1">
      <alignment vertical="center"/>
    </xf>
    <xf numFmtId="165" fontId="24" fillId="0" borderId="20" xfId="3" applyNumberFormat="1" applyBorder="1" applyAlignment="1">
      <alignment vertical="center"/>
    </xf>
    <xf numFmtId="165" fontId="23" fillId="29" borderId="20" xfId="3" applyNumberFormat="1" applyFont="1" applyFill="1" applyBorder="1" applyAlignment="1">
      <alignment vertical="center"/>
    </xf>
    <xf numFmtId="0" fontId="2" fillId="21" borderId="2" xfId="0" applyFont="1" applyFill="1" applyBorder="1" applyAlignment="1">
      <alignment horizontal="left" vertical="top" wrapText="1"/>
    </xf>
    <xf numFmtId="0" fontId="2" fillId="21" borderId="2" xfId="0" applyFont="1" applyFill="1" applyBorder="1" applyAlignment="1">
      <alignment horizontal="right" vertical="top" wrapText="1"/>
    </xf>
    <xf numFmtId="0" fontId="2" fillId="21" borderId="2" xfId="0" applyFont="1" applyFill="1" applyBorder="1" applyAlignment="1">
      <alignment horizontal="center" vertical="top" wrapText="1"/>
    </xf>
    <xf numFmtId="0" fontId="11" fillId="21" borderId="2" xfId="0" applyFont="1" applyFill="1" applyBorder="1" applyAlignment="1">
      <alignment horizontal="left" vertical="top" wrapText="1"/>
    </xf>
    <xf numFmtId="0" fontId="11" fillId="21" borderId="2" xfId="0" applyFont="1" applyFill="1" applyBorder="1" applyAlignment="1">
      <alignment horizontal="right" vertical="top" wrapText="1"/>
    </xf>
    <xf numFmtId="0" fontId="11" fillId="21" borderId="2" xfId="0" applyFont="1" applyFill="1" applyBorder="1" applyAlignment="1">
      <alignment horizontal="center" vertical="top" wrapText="1"/>
    </xf>
    <xf numFmtId="164" fontId="11" fillId="21" borderId="2" xfId="0" applyNumberFormat="1" applyFont="1" applyFill="1" applyBorder="1" applyAlignment="1">
      <alignment horizontal="right" vertical="top" wrapText="1"/>
    </xf>
    <xf numFmtId="4" fontId="11" fillId="21" borderId="2" xfId="0" applyNumberFormat="1" applyFont="1" applyFill="1" applyBorder="1" applyAlignment="1">
      <alignment horizontal="right" vertical="top" wrapText="1"/>
    </xf>
    <xf numFmtId="0" fontId="15" fillId="13" borderId="2" xfId="0" applyFont="1" applyFill="1" applyBorder="1" applyAlignment="1">
      <alignment horizontal="left" vertical="top" wrapText="1"/>
    </xf>
    <xf numFmtId="0" fontId="15" fillId="13" borderId="2" xfId="0" applyFont="1" applyFill="1" applyBorder="1" applyAlignment="1">
      <alignment horizontal="right" vertical="top" wrapText="1"/>
    </xf>
    <xf numFmtId="0" fontId="15" fillId="13" borderId="2" xfId="0" applyFont="1" applyFill="1" applyBorder="1" applyAlignment="1">
      <alignment horizontal="center" vertical="top" wrapText="1"/>
    </xf>
    <xf numFmtId="164" fontId="15" fillId="13" borderId="2" xfId="0" applyNumberFormat="1" applyFont="1" applyFill="1" applyBorder="1" applyAlignment="1">
      <alignment horizontal="right" vertical="top" wrapText="1"/>
    </xf>
    <xf numFmtId="4" fontId="15" fillId="13" borderId="2" xfId="0" applyNumberFormat="1" applyFont="1" applyFill="1" applyBorder="1" applyAlignment="1">
      <alignment horizontal="right" vertical="top" wrapText="1"/>
    </xf>
    <xf numFmtId="0" fontId="11" fillId="21" borderId="1" xfId="0" applyFont="1" applyFill="1" applyBorder="1" applyAlignment="1">
      <alignment horizontal="left" vertical="top" wrapText="1"/>
    </xf>
    <xf numFmtId="0" fontId="15" fillId="14" borderId="2" xfId="0" applyFont="1" applyFill="1" applyBorder="1" applyAlignment="1">
      <alignment horizontal="left" vertical="top" wrapText="1"/>
    </xf>
    <xf numFmtId="0" fontId="15" fillId="14" borderId="2" xfId="0" applyFont="1" applyFill="1" applyBorder="1" applyAlignment="1">
      <alignment horizontal="right" vertical="top" wrapText="1"/>
    </xf>
    <xf numFmtId="0" fontId="15" fillId="14" borderId="2" xfId="0" applyFont="1" applyFill="1" applyBorder="1" applyAlignment="1">
      <alignment horizontal="center" vertical="top" wrapText="1"/>
    </xf>
    <xf numFmtId="164" fontId="15" fillId="14" borderId="2" xfId="0" applyNumberFormat="1" applyFont="1" applyFill="1" applyBorder="1" applyAlignment="1">
      <alignment horizontal="right" vertical="top" wrapText="1"/>
    </xf>
    <xf numFmtId="4" fontId="15" fillId="14" borderId="2" xfId="0" applyNumberFormat="1" applyFont="1" applyFill="1" applyBorder="1" applyAlignment="1">
      <alignment horizontal="right" vertical="top" wrapText="1"/>
    </xf>
    <xf numFmtId="0" fontId="2" fillId="21" borderId="47" xfId="0" applyFont="1" applyFill="1" applyBorder="1" applyAlignment="1">
      <alignment horizontal="left" vertical="top" wrapText="1"/>
    </xf>
    <xf numFmtId="0" fontId="2" fillId="21" borderId="48" xfId="0" applyFont="1" applyFill="1" applyBorder="1" applyAlignment="1">
      <alignment horizontal="right" vertical="top" wrapText="1"/>
    </xf>
    <xf numFmtId="0" fontId="11" fillId="21" borderId="47" xfId="0" applyFont="1" applyFill="1" applyBorder="1" applyAlignment="1">
      <alignment horizontal="left" vertical="top" wrapText="1"/>
    </xf>
    <xf numFmtId="4" fontId="11" fillId="21" borderId="48" xfId="0" applyNumberFormat="1" applyFont="1" applyFill="1" applyBorder="1" applyAlignment="1">
      <alignment horizontal="right" vertical="top" wrapText="1"/>
    </xf>
    <xf numFmtId="0" fontId="15" fillId="13" borderId="47" xfId="0" applyFont="1" applyFill="1" applyBorder="1" applyAlignment="1">
      <alignment horizontal="left" vertical="top" wrapText="1"/>
    </xf>
    <xf numFmtId="4" fontId="15" fillId="13" borderId="48" xfId="0" applyNumberFormat="1" applyFont="1" applyFill="1" applyBorder="1" applyAlignment="1">
      <alignment horizontal="right" vertical="top" wrapText="1"/>
    </xf>
    <xf numFmtId="0" fontId="15" fillId="21" borderId="41" xfId="0" applyFont="1" applyFill="1" applyBorder="1" applyAlignment="1">
      <alignment horizontal="right" vertical="top" wrapText="1"/>
    </xf>
    <xf numFmtId="0" fontId="15" fillId="21" borderId="0" xfId="0" applyFont="1" applyFill="1" applyBorder="1" applyAlignment="1">
      <alignment horizontal="right" vertical="top" wrapText="1"/>
    </xf>
    <xf numFmtId="4" fontId="15" fillId="21" borderId="0" xfId="0" applyNumberFormat="1" applyFont="1" applyFill="1" applyBorder="1" applyAlignment="1">
      <alignment horizontal="right" vertical="top" wrapText="1"/>
    </xf>
    <xf numFmtId="4" fontId="15" fillId="21" borderId="42" xfId="0" applyNumberFormat="1" applyFont="1" applyFill="1" applyBorder="1" applyAlignment="1">
      <alignment horizontal="right" vertical="top" wrapText="1"/>
    </xf>
    <xf numFmtId="0" fontId="11" fillId="21" borderId="39" xfId="0" applyFont="1" applyFill="1" applyBorder="1" applyAlignment="1">
      <alignment horizontal="left" vertical="top" wrapText="1"/>
    </xf>
    <xf numFmtId="0" fontId="11" fillId="21" borderId="40" xfId="0" applyFont="1" applyFill="1" applyBorder="1" applyAlignment="1">
      <alignment horizontal="left" vertical="top" wrapText="1"/>
    </xf>
    <xf numFmtId="0" fontId="15" fillId="14" borderId="47" xfId="0" applyFont="1" applyFill="1" applyBorder="1" applyAlignment="1">
      <alignment horizontal="left" vertical="top" wrapText="1"/>
    </xf>
    <xf numFmtId="4" fontId="15" fillId="14" borderId="48" xfId="0" applyNumberFormat="1" applyFont="1" applyFill="1" applyBorder="1" applyAlignment="1">
      <alignment horizontal="right" vertical="top" wrapText="1"/>
    </xf>
    <xf numFmtId="0" fontId="15" fillId="21" borderId="49" xfId="0" applyFont="1" applyFill="1" applyBorder="1" applyAlignment="1">
      <alignment horizontal="right" vertical="top" wrapText="1"/>
    </xf>
    <xf numFmtId="0" fontId="15" fillId="21" borderId="50" xfId="0" applyFont="1" applyFill="1" applyBorder="1" applyAlignment="1">
      <alignment horizontal="right" vertical="top" wrapText="1"/>
    </xf>
    <xf numFmtId="4" fontId="15" fillId="21" borderId="50" xfId="0" applyNumberFormat="1" applyFont="1" applyFill="1" applyBorder="1" applyAlignment="1">
      <alignment horizontal="right" vertical="top" wrapText="1"/>
    </xf>
    <xf numFmtId="4" fontId="15" fillId="21" borderId="51" xfId="0" applyNumberFormat="1" applyFont="1" applyFill="1" applyBorder="1" applyAlignment="1">
      <alignment horizontal="right" vertical="top" wrapText="1"/>
    </xf>
    <xf numFmtId="0" fontId="18" fillId="17" borderId="0" xfId="0" applyFont="1" applyFill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18" fillId="17" borderId="7" xfId="0" applyFont="1" applyFill="1" applyBorder="1" applyAlignment="1">
      <alignment horizontal="center" vertical="center" wrapText="1"/>
    </xf>
    <xf numFmtId="44" fontId="19" fillId="18" borderId="92" xfId="2" applyFont="1" applyFill="1" applyBorder="1" applyAlignment="1">
      <alignment horizontal="center" vertical="center" wrapText="1"/>
    </xf>
    <xf numFmtId="44" fontId="19" fillId="18" borderId="93" xfId="2" applyFont="1" applyFill="1" applyBorder="1" applyAlignment="1">
      <alignment horizontal="center" vertical="center" wrapText="1"/>
    </xf>
    <xf numFmtId="44" fontId="19" fillId="18" borderId="94" xfId="2" applyFont="1" applyFill="1" applyBorder="1" applyAlignment="1">
      <alignment horizontal="center" vertical="center" wrapText="1"/>
    </xf>
    <xf numFmtId="0" fontId="21" fillId="2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8" xfId="3" applyFont="1" applyBorder="1" applyAlignment="1">
      <alignment horizontal="center" vertical="center"/>
    </xf>
    <xf numFmtId="0" fontId="25" fillId="0" borderId="9" xfId="3" applyFont="1" applyBorder="1" applyAlignment="1">
      <alignment horizontal="center" vertical="center"/>
    </xf>
    <xf numFmtId="0" fontId="25" fillId="0" borderId="10" xfId="3" applyFont="1" applyBorder="1" applyAlignment="1">
      <alignment horizontal="center" vertical="center"/>
    </xf>
    <xf numFmtId="0" fontId="25" fillId="0" borderId="11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/>
    </xf>
    <xf numFmtId="0" fontId="25" fillId="0" borderId="12" xfId="3" applyFont="1" applyBorder="1" applyAlignment="1">
      <alignment horizontal="center" vertical="center"/>
    </xf>
    <xf numFmtId="0" fontId="25" fillId="0" borderId="11" xfId="3" applyFont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25" fillId="0" borderId="12" xfId="3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0" fillId="21" borderId="28" xfId="0" applyFont="1" applyFill="1" applyBorder="1" applyAlignment="1">
      <alignment horizontal="center" vertical="center" wrapText="1"/>
    </xf>
    <xf numFmtId="0" fontId="10" fillId="21" borderId="29" xfId="0" applyFont="1" applyFill="1" applyBorder="1" applyAlignment="1">
      <alignment horizontal="center" vertical="center" wrapText="1"/>
    </xf>
    <xf numFmtId="0" fontId="10" fillId="21" borderId="19" xfId="0" applyFont="1" applyFill="1" applyBorder="1" applyAlignment="1">
      <alignment horizontal="center" vertical="center" wrapText="1"/>
    </xf>
    <xf numFmtId="0" fontId="10" fillId="21" borderId="20" xfId="0" applyFont="1" applyFill="1" applyBorder="1" applyAlignment="1">
      <alignment horizontal="center" vertical="center" wrapText="1"/>
    </xf>
    <xf numFmtId="0" fontId="10" fillId="21" borderId="22" xfId="0" applyFont="1" applyFill="1" applyBorder="1" applyAlignment="1">
      <alignment horizontal="center" vertical="center" wrapText="1"/>
    </xf>
    <xf numFmtId="0" fontId="10" fillId="21" borderId="23" xfId="0" applyFont="1" applyFill="1" applyBorder="1" applyAlignment="1">
      <alignment horizontal="center" vertical="center" wrapText="1"/>
    </xf>
    <xf numFmtId="0" fontId="2" fillId="21" borderId="25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left" vertical="top" wrapText="1"/>
    </xf>
    <xf numFmtId="0" fontId="15" fillId="21" borderId="50" xfId="0" applyFont="1" applyFill="1" applyBorder="1" applyAlignment="1">
      <alignment horizontal="right" vertical="top" wrapText="1"/>
    </xf>
    <xf numFmtId="0" fontId="2" fillId="21" borderId="2" xfId="0" applyFont="1" applyFill="1" applyBorder="1" applyAlignment="1">
      <alignment horizontal="left" vertical="top" wrapText="1"/>
    </xf>
    <xf numFmtId="0" fontId="11" fillId="21" borderId="2" xfId="0" applyFont="1" applyFill="1" applyBorder="1" applyAlignment="1">
      <alignment horizontal="left" vertical="top" wrapText="1"/>
    </xf>
    <xf numFmtId="0" fontId="15" fillId="13" borderId="2" xfId="0" applyFont="1" applyFill="1" applyBorder="1" applyAlignment="1">
      <alignment horizontal="left" vertical="top" wrapText="1"/>
    </xf>
    <xf numFmtId="0" fontId="15" fillId="21" borderId="0" xfId="0" applyFont="1" applyFill="1" applyBorder="1" applyAlignment="1">
      <alignment horizontal="right" vertical="top" wrapText="1"/>
    </xf>
    <xf numFmtId="0" fontId="2" fillId="21" borderId="4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21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0" borderId="46" xfId="0" applyBorder="1" applyAlignment="1">
      <alignment vertical="center"/>
    </xf>
    <xf numFmtId="0" fontId="25" fillId="0" borderId="39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 wrapText="1"/>
    </xf>
    <xf numFmtId="0" fontId="25" fillId="0" borderId="42" xfId="3" applyFont="1" applyBorder="1" applyAlignment="1">
      <alignment horizontal="center" vertical="center" wrapText="1"/>
    </xf>
    <xf numFmtId="0" fontId="27" fillId="22" borderId="52" xfId="4" applyFont="1" applyFill="1" applyBorder="1" applyAlignment="1">
      <alignment horizontal="center" vertical="center" wrapText="1"/>
    </xf>
    <xf numFmtId="0" fontId="27" fillId="22" borderId="53" xfId="4" applyFont="1" applyFill="1" applyBorder="1" applyAlignment="1">
      <alignment horizontal="center" vertical="center" wrapText="1"/>
    </xf>
    <xf numFmtId="0" fontId="27" fillId="22" borderId="54" xfId="4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wrapText="1"/>
    </xf>
    <xf numFmtId="0" fontId="41" fillId="0" borderId="5" xfId="0" applyFont="1" applyBorder="1" applyAlignment="1">
      <alignment horizontal="left" wrapText="1"/>
    </xf>
    <xf numFmtId="0" fontId="41" fillId="0" borderId="38" xfId="0" applyFont="1" applyBorder="1" applyAlignment="1">
      <alignment horizontal="left" wrapText="1"/>
    </xf>
    <xf numFmtId="0" fontId="41" fillId="0" borderId="77" xfId="0" applyFont="1" applyBorder="1" applyAlignment="1">
      <alignment horizontal="left" wrapText="1"/>
    </xf>
    <xf numFmtId="0" fontId="25" fillId="0" borderId="13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0" fontId="23" fillId="29" borderId="20" xfId="3" applyFont="1" applyFill="1" applyBorder="1" applyAlignment="1">
      <alignment horizontal="center" vertical="center"/>
    </xf>
    <xf numFmtId="0" fontId="24" fillId="0" borderId="86" xfId="3" applyBorder="1" applyAlignment="1">
      <alignment horizontal="center" vertical="center"/>
    </xf>
    <xf numFmtId="0" fontId="24" fillId="0" borderId="0" xfId="3" applyBorder="1" applyAlignment="1">
      <alignment horizontal="center" vertical="center"/>
    </xf>
    <xf numFmtId="0" fontId="24" fillId="0" borderId="90" xfId="3" applyBorder="1" applyAlignment="1">
      <alignment horizontal="center" vertical="center"/>
    </xf>
    <xf numFmtId="0" fontId="24" fillId="0" borderId="85" xfId="3" applyBorder="1" applyAlignment="1">
      <alignment horizontal="center" vertical="center"/>
    </xf>
    <xf numFmtId="0" fontId="24" fillId="0" borderId="75" xfId="3" applyBorder="1" applyAlignment="1">
      <alignment horizontal="center" vertical="center"/>
    </xf>
    <xf numFmtId="0" fontId="24" fillId="0" borderId="89" xfId="3" applyBorder="1" applyAlignment="1">
      <alignment horizontal="center" vertical="center"/>
    </xf>
    <xf numFmtId="0" fontId="23" fillId="28" borderId="87" xfId="3" applyFont="1" applyFill="1" applyBorder="1" applyAlignment="1">
      <alignment horizontal="center" vertical="center"/>
    </xf>
    <xf numFmtId="0" fontId="23" fillId="28" borderId="88" xfId="3" applyFont="1" applyFill="1" applyBorder="1" applyAlignment="1">
      <alignment horizontal="center" vertical="center"/>
    </xf>
    <xf numFmtId="0" fontId="23" fillId="28" borderId="91" xfId="3" applyFont="1" applyFill="1" applyBorder="1" applyAlignment="1">
      <alignment horizontal="center" vertical="center"/>
    </xf>
    <xf numFmtId="0" fontId="23" fillId="0" borderId="64" xfId="3" applyFont="1" applyBorder="1" applyAlignment="1">
      <alignment horizontal="center" vertical="center"/>
    </xf>
    <xf numFmtId="0" fontId="23" fillId="0" borderId="65" xfId="3" applyFont="1" applyBorder="1" applyAlignment="1">
      <alignment horizontal="center" vertical="center"/>
    </xf>
    <xf numFmtId="0" fontId="23" fillId="0" borderId="66" xfId="3" applyFont="1" applyBorder="1" applyAlignment="1">
      <alignment horizontal="center" vertical="center"/>
    </xf>
  </cellXfs>
  <cellStyles count="8">
    <cellStyle name="Moeda" xfId="2" builtinId="4"/>
    <cellStyle name="Normal" xfId="0" builtinId="0"/>
    <cellStyle name="Normal 2" xfId="3"/>
    <cellStyle name="Normal 4" xfId="7"/>
    <cellStyle name="Normal_F-06-09" xfId="4"/>
    <cellStyle name="Porcentagem 4" xfId="6"/>
    <cellStyle name="Vírgula" xfId="1" builtinId="3"/>
    <cellStyle name="Vírgula 1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2</xdr:col>
      <xdr:colOff>390606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2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1485981</xdr:colOff>
      <xdr:row>3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23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2</xdr:col>
      <xdr:colOff>171531</xdr:colOff>
      <xdr:row>3</xdr:row>
      <xdr:rowOff>131669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23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400131</xdr:colOff>
      <xdr:row>3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334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202223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45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showOutlineSymbols="0" showWhiteSpace="0" view="pageBreakPreview" zoomScaleNormal="100" zoomScaleSheetLayoutView="100" workbookViewId="0">
      <selection activeCell="A57" sqref="A57:I57"/>
    </sheetView>
  </sheetViews>
  <sheetFormatPr defaultRowHeight="14.25"/>
  <cols>
    <col min="1" max="1" width="4.625" style="21" bestFit="1" customWidth="1"/>
    <col min="2" max="2" width="14.375" style="21" bestFit="1" customWidth="1"/>
    <col min="3" max="3" width="8.375" style="21" customWidth="1"/>
    <col min="4" max="4" width="45.625" style="22" customWidth="1"/>
    <col min="5" max="5" width="8" style="22" bestFit="1" customWidth="1"/>
    <col min="6" max="6" width="8.625" style="28" customWidth="1"/>
    <col min="7" max="8" width="10.625" style="38" bestFit="1" customWidth="1"/>
    <col min="9" max="9" width="13.75" style="38" customWidth="1"/>
    <col min="10" max="10" width="13" bestFit="1" customWidth="1"/>
  </cols>
  <sheetData>
    <row r="1" spans="1:9" ht="20.100000000000001" customHeight="1" thickTop="1">
      <c r="A1" s="205" t="s">
        <v>157</v>
      </c>
      <c r="B1" s="206"/>
      <c r="C1" s="206"/>
      <c r="D1" s="206"/>
      <c r="E1" s="206"/>
      <c r="F1" s="206"/>
      <c r="G1" s="206"/>
      <c r="H1" s="206"/>
      <c r="I1" s="207"/>
    </row>
    <row r="2" spans="1:9" ht="20.100000000000001" customHeight="1">
      <c r="A2" s="208" t="s">
        <v>158</v>
      </c>
      <c r="B2" s="209"/>
      <c r="C2" s="209"/>
      <c r="D2" s="209"/>
      <c r="E2" s="209"/>
      <c r="F2" s="209"/>
      <c r="G2" s="209"/>
      <c r="H2" s="209"/>
      <c r="I2" s="210"/>
    </row>
    <row r="3" spans="1:9" ht="20.100000000000001" customHeight="1">
      <c r="A3" s="211" t="s">
        <v>181</v>
      </c>
      <c r="B3" s="212"/>
      <c r="C3" s="212"/>
      <c r="D3" s="212"/>
      <c r="E3" s="212"/>
      <c r="F3" s="212"/>
      <c r="G3" s="212"/>
      <c r="H3" s="212"/>
      <c r="I3" s="213"/>
    </row>
    <row r="4" spans="1:9" ht="20.100000000000001" customHeight="1" thickBot="1">
      <c r="A4" s="208" t="s">
        <v>182</v>
      </c>
      <c r="B4" s="209"/>
      <c r="C4" s="209"/>
      <c r="D4" s="209"/>
      <c r="E4" s="209"/>
      <c r="F4" s="209"/>
      <c r="G4" s="209"/>
      <c r="H4" s="209"/>
      <c r="I4" s="210"/>
    </row>
    <row r="5" spans="1:9" ht="24.95" customHeight="1" thickBot="1">
      <c r="A5" s="214" t="s">
        <v>0</v>
      </c>
      <c r="B5" s="215"/>
      <c r="C5" s="215"/>
      <c r="D5" s="215"/>
      <c r="E5" s="215"/>
      <c r="F5" s="215"/>
      <c r="G5" s="215"/>
      <c r="H5" s="215"/>
      <c r="I5" s="216"/>
    </row>
    <row r="6" spans="1:9" ht="30" customHeight="1">
      <c r="A6" s="1" t="s">
        <v>1</v>
      </c>
      <c r="B6" s="2" t="s">
        <v>2</v>
      </c>
      <c r="C6" s="3" t="s">
        <v>3</v>
      </c>
      <c r="D6" s="4" t="s">
        <v>4</v>
      </c>
      <c r="E6" s="5" t="s">
        <v>5</v>
      </c>
      <c r="F6" s="23" t="s">
        <v>6</v>
      </c>
      <c r="G6" s="29" t="s">
        <v>7</v>
      </c>
      <c r="H6" s="29" t="s">
        <v>8</v>
      </c>
      <c r="I6" s="30" t="s">
        <v>9</v>
      </c>
    </row>
    <row r="7" spans="1:9" ht="18" customHeight="1">
      <c r="A7" s="6" t="s">
        <v>10</v>
      </c>
      <c r="B7" s="7"/>
      <c r="C7" s="7"/>
      <c r="D7" s="8" t="s">
        <v>11</v>
      </c>
      <c r="E7" s="8"/>
      <c r="F7" s="24"/>
      <c r="G7" s="31"/>
      <c r="H7" s="31"/>
      <c r="I7" s="32">
        <v>39884.230000000003</v>
      </c>
    </row>
    <row r="8" spans="1:9" ht="18" customHeight="1">
      <c r="A8" s="9" t="s">
        <v>12</v>
      </c>
      <c r="B8" s="10" t="s">
        <v>13</v>
      </c>
      <c r="C8" s="11" t="s">
        <v>14</v>
      </c>
      <c r="D8" s="12" t="s">
        <v>15</v>
      </c>
      <c r="E8" s="13" t="s">
        <v>16</v>
      </c>
      <c r="F8" s="25">
        <v>6</v>
      </c>
      <c r="G8" s="33">
        <v>176.25</v>
      </c>
      <c r="H8" s="33">
        <v>210.1</v>
      </c>
      <c r="I8" s="34">
        <v>1260.5999999999999</v>
      </c>
    </row>
    <row r="9" spans="1:9" ht="18" customHeight="1">
      <c r="A9" s="9" t="s">
        <v>17</v>
      </c>
      <c r="B9" s="10" t="s">
        <v>18</v>
      </c>
      <c r="C9" s="11" t="s">
        <v>14</v>
      </c>
      <c r="D9" s="12" t="s">
        <v>19</v>
      </c>
      <c r="E9" s="13" t="s">
        <v>16</v>
      </c>
      <c r="F9" s="25">
        <v>6</v>
      </c>
      <c r="G9" s="33">
        <v>562.39</v>
      </c>
      <c r="H9" s="33">
        <v>670.42</v>
      </c>
      <c r="I9" s="34">
        <v>4022.52</v>
      </c>
    </row>
    <row r="10" spans="1:9" ht="18" customHeight="1">
      <c r="A10" s="9" t="s">
        <v>20</v>
      </c>
      <c r="B10" s="10" t="s">
        <v>370</v>
      </c>
      <c r="C10" s="11" t="s">
        <v>41</v>
      </c>
      <c r="D10" s="12" t="s">
        <v>371</v>
      </c>
      <c r="E10" s="13" t="s">
        <v>372</v>
      </c>
      <c r="F10" s="25">
        <v>179.06</v>
      </c>
      <c r="G10" s="33">
        <v>132.27000000000001</v>
      </c>
      <c r="H10" s="33">
        <v>157.66999999999999</v>
      </c>
      <c r="I10" s="34">
        <v>28232.39</v>
      </c>
    </row>
    <row r="11" spans="1:9" ht="18" customHeight="1">
      <c r="A11" s="9" t="s">
        <v>24</v>
      </c>
      <c r="B11" s="10" t="s">
        <v>373</v>
      </c>
      <c r="C11" s="11" t="s">
        <v>41</v>
      </c>
      <c r="D11" s="12" t="s">
        <v>374</v>
      </c>
      <c r="E11" s="13" t="s">
        <v>375</v>
      </c>
      <c r="F11" s="25">
        <v>1</v>
      </c>
      <c r="G11" s="33">
        <v>5342.44</v>
      </c>
      <c r="H11" s="33">
        <v>6368.72</v>
      </c>
      <c r="I11" s="34">
        <v>6368.72</v>
      </c>
    </row>
    <row r="12" spans="1:9" ht="18" customHeight="1">
      <c r="A12" s="6" t="s">
        <v>25</v>
      </c>
      <c r="B12" s="7"/>
      <c r="C12" s="7"/>
      <c r="D12" s="8" t="s">
        <v>26</v>
      </c>
      <c r="E12" s="8"/>
      <c r="F12" s="24"/>
      <c r="G12" s="31"/>
      <c r="H12" s="31"/>
      <c r="I12" s="32">
        <v>13978.79</v>
      </c>
    </row>
    <row r="13" spans="1:9" ht="18" customHeight="1">
      <c r="A13" s="9" t="s">
        <v>27</v>
      </c>
      <c r="B13" s="10" t="s">
        <v>28</v>
      </c>
      <c r="C13" s="11" t="s">
        <v>14</v>
      </c>
      <c r="D13" s="12" t="s">
        <v>29</v>
      </c>
      <c r="E13" s="13" t="s">
        <v>16</v>
      </c>
      <c r="F13" s="25">
        <v>2530</v>
      </c>
      <c r="G13" s="33">
        <v>2.04</v>
      </c>
      <c r="H13" s="33">
        <v>2.4300000000000002</v>
      </c>
      <c r="I13" s="34">
        <v>6147.9</v>
      </c>
    </row>
    <row r="14" spans="1:9" ht="18" customHeight="1">
      <c r="A14" s="9" t="s">
        <v>30</v>
      </c>
      <c r="B14" s="10" t="s">
        <v>31</v>
      </c>
      <c r="C14" s="11" t="s">
        <v>14</v>
      </c>
      <c r="D14" s="12" t="s">
        <v>32</v>
      </c>
      <c r="E14" s="13" t="s">
        <v>16</v>
      </c>
      <c r="F14" s="25">
        <v>414.08</v>
      </c>
      <c r="G14" s="33">
        <v>8.31</v>
      </c>
      <c r="H14" s="33">
        <v>9.9</v>
      </c>
      <c r="I14" s="34">
        <v>4099.3900000000003</v>
      </c>
    </row>
    <row r="15" spans="1:9" ht="18" customHeight="1">
      <c r="A15" s="9" t="s">
        <v>33</v>
      </c>
      <c r="B15" s="10" t="s">
        <v>34</v>
      </c>
      <c r="C15" s="11" t="s">
        <v>14</v>
      </c>
      <c r="D15" s="12" t="s">
        <v>35</v>
      </c>
      <c r="E15" s="13" t="s">
        <v>36</v>
      </c>
      <c r="F15" s="25">
        <v>34</v>
      </c>
      <c r="G15" s="33">
        <v>92.07</v>
      </c>
      <c r="H15" s="33">
        <v>109.75</v>
      </c>
      <c r="I15" s="34">
        <v>3731.5</v>
      </c>
    </row>
    <row r="16" spans="1:9" ht="18" customHeight="1">
      <c r="A16" s="6" t="s">
        <v>37</v>
      </c>
      <c r="B16" s="7"/>
      <c r="C16" s="7"/>
      <c r="D16" s="8" t="s">
        <v>38</v>
      </c>
      <c r="E16" s="8"/>
      <c r="F16" s="24"/>
      <c r="G16" s="31"/>
      <c r="H16" s="31"/>
      <c r="I16" s="32">
        <v>131479.31</v>
      </c>
    </row>
    <row r="17" spans="1:9" ht="25.5">
      <c r="A17" s="9" t="s">
        <v>39</v>
      </c>
      <c r="B17" s="10" t="s">
        <v>40</v>
      </c>
      <c r="C17" s="11" t="s">
        <v>41</v>
      </c>
      <c r="D17" s="12" t="s">
        <v>42</v>
      </c>
      <c r="E17" s="13" t="s">
        <v>16</v>
      </c>
      <c r="F17" s="25">
        <v>439.08</v>
      </c>
      <c r="G17" s="33">
        <v>63.88</v>
      </c>
      <c r="H17" s="33">
        <v>76.150000000000006</v>
      </c>
      <c r="I17" s="34">
        <v>33435.94</v>
      </c>
    </row>
    <row r="18" spans="1:9" ht="63.75">
      <c r="A18" s="9" t="s">
        <v>43</v>
      </c>
      <c r="B18" s="10" t="s">
        <v>44</v>
      </c>
      <c r="C18" s="11" t="s">
        <v>22</v>
      </c>
      <c r="D18" s="12" t="s">
        <v>45</v>
      </c>
      <c r="E18" s="13" t="s">
        <v>46</v>
      </c>
      <c r="F18" s="25">
        <v>257</v>
      </c>
      <c r="G18" s="33">
        <v>60.99</v>
      </c>
      <c r="H18" s="33">
        <v>72.7</v>
      </c>
      <c r="I18" s="34">
        <v>18683.900000000001</v>
      </c>
    </row>
    <row r="19" spans="1:9" ht="18" customHeight="1">
      <c r="A19" s="9" t="s">
        <v>47</v>
      </c>
      <c r="B19" s="10" t="s">
        <v>48</v>
      </c>
      <c r="C19" s="11" t="s">
        <v>14</v>
      </c>
      <c r="D19" s="12" t="s">
        <v>49</v>
      </c>
      <c r="E19" s="13" t="s">
        <v>16</v>
      </c>
      <c r="F19" s="25">
        <v>6.43</v>
      </c>
      <c r="G19" s="33">
        <v>35.42</v>
      </c>
      <c r="H19" s="33">
        <v>42.22</v>
      </c>
      <c r="I19" s="34">
        <v>271.47000000000003</v>
      </c>
    </row>
    <row r="20" spans="1:9" ht="25.5">
      <c r="A20" s="9" t="s">
        <v>50</v>
      </c>
      <c r="B20" s="10" t="s">
        <v>51</v>
      </c>
      <c r="C20" s="11" t="s">
        <v>14</v>
      </c>
      <c r="D20" s="12" t="s">
        <v>52</v>
      </c>
      <c r="E20" s="13" t="s">
        <v>16</v>
      </c>
      <c r="F20" s="25">
        <v>530</v>
      </c>
      <c r="G20" s="33">
        <v>119.54</v>
      </c>
      <c r="H20" s="33">
        <v>142.5</v>
      </c>
      <c r="I20" s="34">
        <v>75525</v>
      </c>
    </row>
    <row r="21" spans="1:9" ht="25.5">
      <c r="A21" s="9" t="s">
        <v>53</v>
      </c>
      <c r="B21" s="10" t="s">
        <v>51</v>
      </c>
      <c r="C21" s="11" t="s">
        <v>14</v>
      </c>
      <c r="D21" s="12" t="s">
        <v>54</v>
      </c>
      <c r="E21" s="13" t="s">
        <v>16</v>
      </c>
      <c r="F21" s="25">
        <v>18</v>
      </c>
      <c r="G21" s="33">
        <v>119.54</v>
      </c>
      <c r="H21" s="33">
        <v>142.5</v>
      </c>
      <c r="I21" s="34">
        <v>2565</v>
      </c>
    </row>
    <row r="22" spans="1:9" ht="25.5">
      <c r="A22" s="9" t="s">
        <v>55</v>
      </c>
      <c r="B22" s="10" t="s">
        <v>56</v>
      </c>
      <c r="C22" s="11" t="s">
        <v>41</v>
      </c>
      <c r="D22" s="12" t="s">
        <v>57</v>
      </c>
      <c r="E22" s="13" t="s">
        <v>58</v>
      </c>
      <c r="F22" s="25">
        <v>10</v>
      </c>
      <c r="G22" s="33">
        <v>83.72</v>
      </c>
      <c r="H22" s="33">
        <v>99.8</v>
      </c>
      <c r="I22" s="34">
        <v>998</v>
      </c>
    </row>
    <row r="23" spans="1:9" ht="18" customHeight="1">
      <c r="A23" s="6" t="s">
        <v>59</v>
      </c>
      <c r="B23" s="7"/>
      <c r="C23" s="7"/>
      <c r="D23" s="8" t="s">
        <v>60</v>
      </c>
      <c r="E23" s="8"/>
      <c r="F23" s="24"/>
      <c r="G23" s="31"/>
      <c r="H23" s="31"/>
      <c r="I23" s="32">
        <v>10522.89</v>
      </c>
    </row>
    <row r="24" spans="1:9" ht="25.5">
      <c r="A24" s="9" t="s">
        <v>61</v>
      </c>
      <c r="B24" s="10" t="s">
        <v>62</v>
      </c>
      <c r="C24" s="11" t="s">
        <v>22</v>
      </c>
      <c r="D24" s="12" t="s">
        <v>63</v>
      </c>
      <c r="E24" s="13" t="s">
        <v>46</v>
      </c>
      <c r="F24" s="25">
        <v>257</v>
      </c>
      <c r="G24" s="33">
        <v>1.56</v>
      </c>
      <c r="H24" s="33">
        <v>1.85</v>
      </c>
      <c r="I24" s="34">
        <v>475.45</v>
      </c>
    </row>
    <row r="25" spans="1:9" ht="25.5">
      <c r="A25" s="9" t="s">
        <v>64</v>
      </c>
      <c r="B25" s="10" t="s">
        <v>65</v>
      </c>
      <c r="C25" s="11" t="s">
        <v>22</v>
      </c>
      <c r="D25" s="12" t="s">
        <v>66</v>
      </c>
      <c r="E25" s="13" t="s">
        <v>16</v>
      </c>
      <c r="F25" s="25">
        <v>414.08</v>
      </c>
      <c r="G25" s="33">
        <v>19.75</v>
      </c>
      <c r="H25" s="33">
        <v>23.54</v>
      </c>
      <c r="I25" s="34">
        <v>9747.44</v>
      </c>
    </row>
    <row r="26" spans="1:9" ht="25.5">
      <c r="A26" s="9" t="s">
        <v>67</v>
      </c>
      <c r="B26" s="10" t="s">
        <v>68</v>
      </c>
      <c r="C26" s="11" t="s">
        <v>22</v>
      </c>
      <c r="D26" s="12" t="s">
        <v>69</v>
      </c>
      <c r="E26" s="13" t="s">
        <v>46</v>
      </c>
      <c r="F26" s="25">
        <v>50</v>
      </c>
      <c r="G26" s="33">
        <v>5.04</v>
      </c>
      <c r="H26" s="33">
        <v>6</v>
      </c>
      <c r="I26" s="34">
        <v>300</v>
      </c>
    </row>
    <row r="27" spans="1:9" ht="18" customHeight="1">
      <c r="A27" s="6" t="s">
        <v>70</v>
      </c>
      <c r="B27" s="7"/>
      <c r="C27" s="7"/>
      <c r="D27" s="8" t="s">
        <v>71</v>
      </c>
      <c r="E27" s="8"/>
      <c r="F27" s="24"/>
      <c r="G27" s="31"/>
      <c r="H27" s="31"/>
      <c r="I27" s="32">
        <v>20360.98</v>
      </c>
    </row>
    <row r="28" spans="1:9" ht="18" customHeight="1">
      <c r="A28" s="9" t="s">
        <v>72</v>
      </c>
      <c r="B28" s="10" t="s">
        <v>73</v>
      </c>
      <c r="C28" s="11" t="s">
        <v>14</v>
      </c>
      <c r="D28" s="12" t="s">
        <v>74</v>
      </c>
      <c r="E28" s="13" t="s">
        <v>16</v>
      </c>
      <c r="F28" s="25">
        <v>821.67</v>
      </c>
      <c r="G28" s="33">
        <v>20.79</v>
      </c>
      <c r="H28" s="33">
        <v>24.78</v>
      </c>
      <c r="I28" s="34">
        <v>20360.98</v>
      </c>
    </row>
    <row r="29" spans="1:9" ht="18" customHeight="1">
      <c r="A29" s="6" t="s">
        <v>75</v>
      </c>
      <c r="B29" s="7"/>
      <c r="C29" s="7"/>
      <c r="D29" s="8" t="s">
        <v>76</v>
      </c>
      <c r="E29" s="8"/>
      <c r="F29" s="24"/>
      <c r="G29" s="31"/>
      <c r="H29" s="31"/>
      <c r="I29" s="32">
        <v>70407.69</v>
      </c>
    </row>
    <row r="30" spans="1:9" ht="38.25">
      <c r="A30" s="9" t="s">
        <v>77</v>
      </c>
      <c r="B30" s="10" t="s">
        <v>78</v>
      </c>
      <c r="C30" s="11" t="s">
        <v>41</v>
      </c>
      <c r="D30" s="12" t="s">
        <v>79</v>
      </c>
      <c r="E30" s="13" t="s">
        <v>80</v>
      </c>
      <c r="F30" s="25">
        <v>5</v>
      </c>
      <c r="G30" s="33">
        <v>4417.0200000000004</v>
      </c>
      <c r="H30" s="33">
        <v>5265.52</v>
      </c>
      <c r="I30" s="34">
        <v>26327.599999999999</v>
      </c>
    </row>
    <row r="31" spans="1:9" ht="51">
      <c r="A31" s="9" t="s">
        <v>81</v>
      </c>
      <c r="B31" s="10" t="s">
        <v>82</v>
      </c>
      <c r="C31" s="11" t="s">
        <v>22</v>
      </c>
      <c r="D31" s="12" t="s">
        <v>83</v>
      </c>
      <c r="E31" s="13" t="s">
        <v>84</v>
      </c>
      <c r="F31" s="25">
        <v>5</v>
      </c>
      <c r="G31" s="33">
        <v>161.18</v>
      </c>
      <c r="H31" s="33">
        <v>192.14</v>
      </c>
      <c r="I31" s="34">
        <v>960.7</v>
      </c>
    </row>
    <row r="32" spans="1:9" ht="18" customHeight="1">
      <c r="A32" s="9" t="s">
        <v>85</v>
      </c>
      <c r="B32" s="10" t="s">
        <v>86</v>
      </c>
      <c r="C32" s="11" t="s">
        <v>14</v>
      </c>
      <c r="D32" s="12" t="s">
        <v>87</v>
      </c>
      <c r="E32" s="13" t="s">
        <v>84</v>
      </c>
      <c r="F32" s="25">
        <v>4</v>
      </c>
      <c r="G32" s="33">
        <v>757.26</v>
      </c>
      <c r="H32" s="33">
        <v>902.72</v>
      </c>
      <c r="I32" s="34">
        <v>3610.88</v>
      </c>
    </row>
    <row r="33" spans="1:9" ht="25.5">
      <c r="A33" s="9" t="s">
        <v>88</v>
      </c>
      <c r="B33" s="10" t="s">
        <v>89</v>
      </c>
      <c r="C33" s="11" t="s">
        <v>90</v>
      </c>
      <c r="D33" s="12" t="s">
        <v>91</v>
      </c>
      <c r="E33" s="13" t="s">
        <v>80</v>
      </c>
      <c r="F33" s="25">
        <v>1</v>
      </c>
      <c r="G33" s="33">
        <v>3990</v>
      </c>
      <c r="H33" s="33">
        <v>4756.47</v>
      </c>
      <c r="I33" s="34">
        <v>4756.47</v>
      </c>
    </row>
    <row r="34" spans="1:9" ht="38.25">
      <c r="A34" s="9" t="s">
        <v>92</v>
      </c>
      <c r="B34" s="10" t="s">
        <v>93</v>
      </c>
      <c r="C34" s="11" t="s">
        <v>90</v>
      </c>
      <c r="D34" s="12" t="s">
        <v>94</v>
      </c>
      <c r="E34" s="13" t="s">
        <v>80</v>
      </c>
      <c r="F34" s="25">
        <v>1</v>
      </c>
      <c r="G34" s="33">
        <v>3892.81</v>
      </c>
      <c r="H34" s="33">
        <v>4640.6099999999997</v>
      </c>
      <c r="I34" s="34">
        <v>4640.6099999999997</v>
      </c>
    </row>
    <row r="35" spans="1:9" ht="25.5">
      <c r="A35" s="9" t="s">
        <v>95</v>
      </c>
      <c r="B35" s="10" t="s">
        <v>96</v>
      </c>
      <c r="C35" s="11" t="s">
        <v>90</v>
      </c>
      <c r="D35" s="12" t="s">
        <v>97</v>
      </c>
      <c r="E35" s="13" t="s">
        <v>80</v>
      </c>
      <c r="F35" s="25">
        <v>1</v>
      </c>
      <c r="G35" s="33">
        <v>2830</v>
      </c>
      <c r="H35" s="33">
        <v>3373.64</v>
      </c>
      <c r="I35" s="34">
        <v>3373.64</v>
      </c>
    </row>
    <row r="36" spans="1:9" ht="25.5">
      <c r="A36" s="9" t="s">
        <v>98</v>
      </c>
      <c r="B36" s="10" t="s">
        <v>99</v>
      </c>
      <c r="C36" s="11" t="s">
        <v>90</v>
      </c>
      <c r="D36" s="12" t="s">
        <v>100</v>
      </c>
      <c r="E36" s="13" t="s">
        <v>80</v>
      </c>
      <c r="F36" s="25">
        <v>1</v>
      </c>
      <c r="G36" s="33">
        <v>2465</v>
      </c>
      <c r="H36" s="33">
        <v>2938.52</v>
      </c>
      <c r="I36" s="34">
        <v>2938.52</v>
      </c>
    </row>
    <row r="37" spans="1:9" ht="25.5">
      <c r="A37" s="9" t="s">
        <v>101</v>
      </c>
      <c r="B37" s="10" t="s">
        <v>102</v>
      </c>
      <c r="C37" s="11" t="s">
        <v>41</v>
      </c>
      <c r="D37" s="12" t="s">
        <v>103</v>
      </c>
      <c r="E37" s="13" t="s">
        <v>80</v>
      </c>
      <c r="F37" s="25">
        <v>14</v>
      </c>
      <c r="G37" s="33">
        <v>419.11</v>
      </c>
      <c r="H37" s="33">
        <v>499.62</v>
      </c>
      <c r="I37" s="34">
        <v>6994.68</v>
      </c>
    </row>
    <row r="38" spans="1:9" ht="38.25">
      <c r="A38" s="9" t="s">
        <v>104</v>
      </c>
      <c r="B38" s="10" t="s">
        <v>105</v>
      </c>
      <c r="C38" s="11" t="s">
        <v>90</v>
      </c>
      <c r="D38" s="12" t="s">
        <v>106</v>
      </c>
      <c r="E38" s="13" t="s">
        <v>107</v>
      </c>
      <c r="F38" s="25">
        <v>2</v>
      </c>
      <c r="G38" s="33">
        <v>1357.4</v>
      </c>
      <c r="H38" s="33">
        <v>1618.15</v>
      </c>
      <c r="I38" s="34">
        <v>3236.3</v>
      </c>
    </row>
    <row r="39" spans="1:9" ht="38.25">
      <c r="A39" s="9" t="s">
        <v>108</v>
      </c>
      <c r="B39" s="10" t="s">
        <v>109</v>
      </c>
      <c r="C39" s="11" t="s">
        <v>90</v>
      </c>
      <c r="D39" s="12" t="s">
        <v>110</v>
      </c>
      <c r="E39" s="13" t="s">
        <v>107</v>
      </c>
      <c r="F39" s="25">
        <v>1</v>
      </c>
      <c r="G39" s="33">
        <v>1072.81</v>
      </c>
      <c r="H39" s="33">
        <v>1278.8900000000001</v>
      </c>
      <c r="I39" s="34">
        <v>1278.8900000000001</v>
      </c>
    </row>
    <row r="40" spans="1:9" ht="25.5">
      <c r="A40" s="9" t="s">
        <v>111</v>
      </c>
      <c r="B40" s="10" t="s">
        <v>112</v>
      </c>
      <c r="C40" s="11" t="s">
        <v>90</v>
      </c>
      <c r="D40" s="12" t="s">
        <v>113</v>
      </c>
      <c r="E40" s="13" t="s">
        <v>107</v>
      </c>
      <c r="F40" s="25">
        <v>1</v>
      </c>
      <c r="G40" s="33">
        <v>852.81</v>
      </c>
      <c r="H40" s="33">
        <v>1016.63</v>
      </c>
      <c r="I40" s="34">
        <v>1016.63</v>
      </c>
    </row>
    <row r="41" spans="1:9" ht="25.5">
      <c r="A41" s="9" t="s">
        <v>114</v>
      </c>
      <c r="B41" s="10" t="s">
        <v>115</v>
      </c>
      <c r="C41" s="11" t="s">
        <v>90</v>
      </c>
      <c r="D41" s="12" t="s">
        <v>116</v>
      </c>
      <c r="E41" s="13" t="s">
        <v>80</v>
      </c>
      <c r="F41" s="25">
        <v>1</v>
      </c>
      <c r="G41" s="33">
        <v>4202.6000000000004</v>
      </c>
      <c r="H41" s="33">
        <v>5009.91</v>
      </c>
      <c r="I41" s="34">
        <v>5009.91</v>
      </c>
    </row>
    <row r="42" spans="1:9" ht="25.5">
      <c r="A42" s="9" t="s">
        <v>117</v>
      </c>
      <c r="B42" s="10" t="s">
        <v>118</v>
      </c>
      <c r="C42" s="11" t="s">
        <v>90</v>
      </c>
      <c r="D42" s="12" t="s">
        <v>119</v>
      </c>
      <c r="E42" s="13" t="s">
        <v>107</v>
      </c>
      <c r="F42" s="25">
        <v>1</v>
      </c>
      <c r="G42" s="33">
        <v>2072.81</v>
      </c>
      <c r="H42" s="33">
        <v>2470.9899999999998</v>
      </c>
      <c r="I42" s="34">
        <v>2470.9899999999998</v>
      </c>
    </row>
    <row r="43" spans="1:9" ht="38.25">
      <c r="A43" s="9" t="s">
        <v>120</v>
      </c>
      <c r="B43" s="10" t="s">
        <v>121</v>
      </c>
      <c r="C43" s="11" t="s">
        <v>90</v>
      </c>
      <c r="D43" s="12" t="s">
        <v>122</v>
      </c>
      <c r="E43" s="13" t="s">
        <v>80</v>
      </c>
      <c r="F43" s="25">
        <v>1</v>
      </c>
      <c r="G43" s="33">
        <v>3180.84</v>
      </c>
      <c r="H43" s="33">
        <v>3791.87</v>
      </c>
      <c r="I43" s="34">
        <v>3791.87</v>
      </c>
    </row>
    <row r="44" spans="1:9" ht="18" customHeight="1">
      <c r="A44" s="6" t="s">
        <v>123</v>
      </c>
      <c r="B44" s="7"/>
      <c r="C44" s="7"/>
      <c r="D44" s="8" t="s">
        <v>124</v>
      </c>
      <c r="E44" s="8"/>
      <c r="F44" s="24"/>
      <c r="G44" s="31"/>
      <c r="H44" s="31"/>
      <c r="I44" s="32">
        <v>6732.37</v>
      </c>
    </row>
    <row r="45" spans="1:9" ht="38.25">
      <c r="A45" s="9" t="s">
        <v>125</v>
      </c>
      <c r="B45" s="10" t="s">
        <v>126</v>
      </c>
      <c r="C45" s="11" t="s">
        <v>22</v>
      </c>
      <c r="D45" s="12" t="s">
        <v>127</v>
      </c>
      <c r="E45" s="13" t="s">
        <v>16</v>
      </c>
      <c r="F45" s="25">
        <v>45</v>
      </c>
      <c r="G45" s="33">
        <v>21.68</v>
      </c>
      <c r="H45" s="33">
        <v>25.84</v>
      </c>
      <c r="I45" s="34">
        <v>1162.8</v>
      </c>
    </row>
    <row r="46" spans="1:9" ht="51">
      <c r="A46" s="9" t="s">
        <v>128</v>
      </c>
      <c r="B46" s="10" t="s">
        <v>129</v>
      </c>
      <c r="C46" s="11" t="s">
        <v>22</v>
      </c>
      <c r="D46" s="12" t="s">
        <v>130</v>
      </c>
      <c r="E46" s="13" t="s">
        <v>46</v>
      </c>
      <c r="F46" s="25">
        <v>9</v>
      </c>
      <c r="G46" s="33">
        <v>31.17</v>
      </c>
      <c r="H46" s="33">
        <v>37.15</v>
      </c>
      <c r="I46" s="34">
        <v>334.35</v>
      </c>
    </row>
    <row r="47" spans="1:9" ht="38.25">
      <c r="A47" s="9" t="s">
        <v>131</v>
      </c>
      <c r="B47" s="10" t="s">
        <v>132</v>
      </c>
      <c r="C47" s="11" t="s">
        <v>22</v>
      </c>
      <c r="D47" s="12" t="s">
        <v>133</v>
      </c>
      <c r="E47" s="13" t="s">
        <v>16</v>
      </c>
      <c r="F47" s="25">
        <v>45</v>
      </c>
      <c r="G47" s="33">
        <v>50.53</v>
      </c>
      <c r="H47" s="33">
        <v>60.23</v>
      </c>
      <c r="I47" s="34">
        <v>2710.35</v>
      </c>
    </row>
    <row r="48" spans="1:9" ht="18" customHeight="1">
      <c r="A48" s="9" t="s">
        <v>134</v>
      </c>
      <c r="B48" s="10" t="s">
        <v>135</v>
      </c>
      <c r="C48" s="11" t="s">
        <v>14</v>
      </c>
      <c r="D48" s="12" t="s">
        <v>136</v>
      </c>
      <c r="E48" s="13" t="s">
        <v>16</v>
      </c>
      <c r="F48" s="25">
        <v>40</v>
      </c>
      <c r="G48" s="33">
        <v>11.52</v>
      </c>
      <c r="H48" s="33">
        <v>13.73</v>
      </c>
      <c r="I48" s="34">
        <v>549.20000000000005</v>
      </c>
    </row>
    <row r="49" spans="1:9" ht="18" customHeight="1">
      <c r="A49" s="9" t="s">
        <v>137</v>
      </c>
      <c r="B49" s="10" t="s">
        <v>138</v>
      </c>
      <c r="C49" s="11" t="s">
        <v>14</v>
      </c>
      <c r="D49" s="12" t="s">
        <v>139</v>
      </c>
      <c r="E49" s="13" t="s">
        <v>16</v>
      </c>
      <c r="F49" s="25">
        <v>45</v>
      </c>
      <c r="G49" s="33">
        <v>17.850000000000001</v>
      </c>
      <c r="H49" s="33">
        <v>21.27</v>
      </c>
      <c r="I49" s="34">
        <v>957.15</v>
      </c>
    </row>
    <row r="50" spans="1:9" ht="18" customHeight="1">
      <c r="A50" s="9" t="s">
        <v>140</v>
      </c>
      <c r="B50" s="10" t="s">
        <v>141</v>
      </c>
      <c r="C50" s="11" t="s">
        <v>14</v>
      </c>
      <c r="D50" s="12" t="s">
        <v>142</v>
      </c>
      <c r="E50" s="13" t="s">
        <v>143</v>
      </c>
      <c r="F50" s="25">
        <v>1</v>
      </c>
      <c r="G50" s="33">
        <v>466.07</v>
      </c>
      <c r="H50" s="33">
        <v>555.6</v>
      </c>
      <c r="I50" s="34">
        <v>555.6</v>
      </c>
    </row>
    <row r="51" spans="1:9" ht="18" customHeight="1">
      <c r="A51" s="9" t="s">
        <v>144</v>
      </c>
      <c r="B51" s="10" t="s">
        <v>145</v>
      </c>
      <c r="C51" s="11" t="s">
        <v>14</v>
      </c>
      <c r="D51" s="12" t="s">
        <v>146</v>
      </c>
      <c r="E51" s="13" t="s">
        <v>143</v>
      </c>
      <c r="F51" s="25">
        <v>1</v>
      </c>
      <c r="G51" s="33">
        <v>388.33</v>
      </c>
      <c r="H51" s="33">
        <v>462.92</v>
      </c>
      <c r="I51" s="34">
        <v>462.92</v>
      </c>
    </row>
    <row r="52" spans="1:9" ht="18" customHeight="1">
      <c r="A52" s="6" t="s">
        <v>147</v>
      </c>
      <c r="B52" s="7"/>
      <c r="C52" s="7"/>
      <c r="D52" s="8" t="s">
        <v>148</v>
      </c>
      <c r="E52" s="8"/>
      <c r="F52" s="24"/>
      <c r="G52" s="31"/>
      <c r="H52" s="31"/>
      <c r="I52" s="32">
        <v>6483.1</v>
      </c>
    </row>
    <row r="53" spans="1:9" ht="18" customHeight="1">
      <c r="A53" s="9" t="s">
        <v>149</v>
      </c>
      <c r="B53" s="10" t="s">
        <v>150</v>
      </c>
      <c r="C53" s="11" t="s">
        <v>90</v>
      </c>
      <c r="D53" s="12" t="s">
        <v>151</v>
      </c>
      <c r="E53" s="13" t="s">
        <v>16</v>
      </c>
      <c r="F53" s="25">
        <v>1800</v>
      </c>
      <c r="G53" s="33">
        <v>2.21</v>
      </c>
      <c r="H53" s="33">
        <v>2.63</v>
      </c>
      <c r="I53" s="34">
        <v>4734</v>
      </c>
    </row>
    <row r="54" spans="1:9" ht="18" customHeight="1" thickBot="1">
      <c r="A54" s="14" t="s">
        <v>152</v>
      </c>
      <c r="B54" s="15" t="s">
        <v>153</v>
      </c>
      <c r="C54" s="16" t="s">
        <v>41</v>
      </c>
      <c r="D54" s="17" t="s">
        <v>154</v>
      </c>
      <c r="E54" s="18" t="s">
        <v>155</v>
      </c>
      <c r="F54" s="26">
        <v>1</v>
      </c>
      <c r="G54" s="35">
        <v>1467.25</v>
      </c>
      <c r="H54" s="35">
        <v>1749.1</v>
      </c>
      <c r="I54" s="36">
        <v>1749.1</v>
      </c>
    </row>
    <row r="55" spans="1:9" ht="20.100000000000001" customHeight="1" thickTop="1" thickBot="1">
      <c r="A55" s="197"/>
      <c r="B55" s="197"/>
      <c r="C55" s="197"/>
      <c r="D55" s="19"/>
      <c r="E55" s="198" t="s">
        <v>156</v>
      </c>
      <c r="F55" s="199"/>
      <c r="G55" s="200">
        <v>299849.36</v>
      </c>
      <c r="H55" s="201"/>
      <c r="I55" s="202"/>
    </row>
    <row r="56" spans="1:9" ht="60" customHeight="1" thickTop="1">
      <c r="A56" s="20"/>
      <c r="B56" s="20"/>
      <c r="C56" s="20"/>
      <c r="D56" s="20"/>
      <c r="E56" s="20"/>
      <c r="F56" s="27"/>
      <c r="G56" s="37"/>
      <c r="H56" s="37"/>
      <c r="I56" s="37"/>
    </row>
    <row r="57" spans="1:9" ht="69.95" customHeight="1">
      <c r="A57" s="203"/>
      <c r="B57" s="204"/>
      <c r="C57" s="204"/>
      <c r="D57" s="204"/>
      <c r="E57" s="204"/>
      <c r="F57" s="204"/>
      <c r="G57" s="204"/>
      <c r="H57" s="204"/>
      <c r="I57" s="204"/>
    </row>
  </sheetData>
  <mergeCells count="9">
    <mergeCell ref="A55:C55"/>
    <mergeCell ref="E55:F55"/>
    <mergeCell ref="G55:I55"/>
    <mergeCell ref="A57:I57"/>
    <mergeCell ref="A1:I1"/>
    <mergeCell ref="A2:I2"/>
    <mergeCell ref="A3:I3"/>
    <mergeCell ref="A4:I4"/>
    <mergeCell ref="A5:I5"/>
  </mergeCells>
  <pageMargins left="0.51181102362204722" right="0.51181102362204722" top="0.98425196850393704" bottom="0.98425196850393704" header="0.51181102362204722" footer="0.51181102362204722"/>
  <pageSetup paperSize="9" scale="68" fitToHeight="0" orientation="portrait" r:id="rId1"/>
  <headerFooter>
    <oddHeader>&amp;L &amp;C &amp;R</oddHeader>
    <oddFooter>&amp;L &amp;C &amp;R</oddFooter>
  </headerFooter>
  <rowBreaks count="1" manualBreakCount="1">
    <brk id="4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BreakPreview" topLeftCell="A3" zoomScale="85" zoomScaleNormal="100" zoomScaleSheetLayoutView="85" workbookViewId="0">
      <selection activeCell="G18" sqref="A5:G18"/>
    </sheetView>
  </sheetViews>
  <sheetFormatPr defaultRowHeight="14.25"/>
  <cols>
    <col min="1" max="1" width="4.625" style="21" bestFit="1" customWidth="1"/>
    <col min="2" max="2" width="60" style="22" bestFit="1" customWidth="1"/>
    <col min="3" max="3" width="20" style="21" bestFit="1" customWidth="1"/>
    <col min="4" max="7" width="12" style="21" bestFit="1" customWidth="1"/>
  </cols>
  <sheetData>
    <row r="1" spans="1:9" ht="20.100000000000001" customHeight="1" thickTop="1">
      <c r="A1" s="205" t="s">
        <v>157</v>
      </c>
      <c r="B1" s="206"/>
      <c r="C1" s="206"/>
      <c r="D1" s="206"/>
      <c r="E1" s="206"/>
      <c r="F1" s="206"/>
      <c r="G1" s="207"/>
      <c r="H1" s="39"/>
      <c r="I1" s="40"/>
    </row>
    <row r="2" spans="1:9" ht="20.100000000000001" customHeight="1">
      <c r="A2" s="208" t="s">
        <v>158</v>
      </c>
      <c r="B2" s="209"/>
      <c r="C2" s="209"/>
      <c r="D2" s="209"/>
      <c r="E2" s="209"/>
      <c r="F2" s="209"/>
      <c r="G2" s="210"/>
      <c r="H2" s="41"/>
      <c r="I2" s="42"/>
    </row>
    <row r="3" spans="1:9" ht="20.100000000000001" customHeight="1">
      <c r="A3" s="211" t="s">
        <v>181</v>
      </c>
      <c r="B3" s="212"/>
      <c r="C3" s="212"/>
      <c r="D3" s="212"/>
      <c r="E3" s="212"/>
      <c r="F3" s="212"/>
      <c r="G3" s="213"/>
      <c r="H3" s="43"/>
      <c r="I3" s="44"/>
    </row>
    <row r="4" spans="1:9" ht="20.100000000000001" customHeight="1" thickBot="1">
      <c r="A4" s="208" t="s">
        <v>182</v>
      </c>
      <c r="B4" s="209"/>
      <c r="C4" s="209"/>
      <c r="D4" s="209"/>
      <c r="E4" s="209"/>
      <c r="F4" s="209"/>
      <c r="G4" s="210"/>
      <c r="H4" s="41"/>
      <c r="I4" s="42"/>
    </row>
    <row r="5" spans="1:9" ht="24.95" customHeight="1" thickBot="1">
      <c r="A5" s="223" t="s">
        <v>159</v>
      </c>
      <c r="B5" s="215"/>
      <c r="C5" s="215"/>
      <c r="D5" s="215"/>
      <c r="E5" s="215"/>
      <c r="F5" s="215"/>
      <c r="G5" s="216"/>
    </row>
    <row r="6" spans="1:9" ht="20.100000000000001" customHeight="1">
      <c r="A6" s="45" t="s">
        <v>1</v>
      </c>
      <c r="B6" s="46" t="s">
        <v>4</v>
      </c>
      <c r="C6" s="47" t="s">
        <v>160</v>
      </c>
      <c r="D6" s="47" t="s">
        <v>183</v>
      </c>
      <c r="E6" s="47" t="s">
        <v>184</v>
      </c>
      <c r="F6" s="47" t="s">
        <v>185</v>
      </c>
      <c r="G6" s="57" t="s">
        <v>186</v>
      </c>
    </row>
    <row r="7" spans="1:9" ht="26.25" thickBot="1">
      <c r="A7" s="48" t="s">
        <v>10</v>
      </c>
      <c r="B7" s="49" t="s">
        <v>11</v>
      </c>
      <c r="C7" s="50" t="s">
        <v>376</v>
      </c>
      <c r="D7" s="58" t="s">
        <v>376</v>
      </c>
      <c r="E7" s="59" t="s">
        <v>161</v>
      </c>
      <c r="F7" s="59" t="s">
        <v>161</v>
      </c>
      <c r="G7" s="60" t="s">
        <v>161</v>
      </c>
    </row>
    <row r="8" spans="1:9" ht="27" thickTop="1" thickBot="1">
      <c r="A8" s="48" t="s">
        <v>25</v>
      </c>
      <c r="B8" s="49" t="s">
        <v>26</v>
      </c>
      <c r="C8" s="50" t="s">
        <v>162</v>
      </c>
      <c r="D8" s="61" t="s">
        <v>161</v>
      </c>
      <c r="E8" s="62" t="s">
        <v>162</v>
      </c>
      <c r="F8" s="61" t="s">
        <v>161</v>
      </c>
      <c r="G8" s="63" t="s">
        <v>161</v>
      </c>
    </row>
    <row r="9" spans="1:9" ht="27" thickTop="1" thickBot="1">
      <c r="A9" s="48" t="s">
        <v>37</v>
      </c>
      <c r="B9" s="49" t="s">
        <v>38</v>
      </c>
      <c r="C9" s="50" t="s">
        <v>163</v>
      </c>
      <c r="D9" s="61" t="s">
        <v>161</v>
      </c>
      <c r="E9" s="62" t="s">
        <v>164</v>
      </c>
      <c r="F9" s="62" t="s">
        <v>164</v>
      </c>
      <c r="G9" s="63" t="s">
        <v>161</v>
      </c>
    </row>
    <row r="10" spans="1:9" ht="27" thickTop="1" thickBot="1">
      <c r="A10" s="48" t="s">
        <v>59</v>
      </c>
      <c r="B10" s="49" t="s">
        <v>60</v>
      </c>
      <c r="C10" s="50" t="s">
        <v>165</v>
      </c>
      <c r="D10" s="61" t="s">
        <v>161</v>
      </c>
      <c r="E10" s="61" t="s">
        <v>161</v>
      </c>
      <c r="F10" s="61" t="s">
        <v>161</v>
      </c>
      <c r="G10" s="64" t="s">
        <v>165</v>
      </c>
    </row>
    <row r="11" spans="1:9" ht="27" thickTop="1" thickBot="1">
      <c r="A11" s="48" t="s">
        <v>70</v>
      </c>
      <c r="B11" s="49" t="s">
        <v>71</v>
      </c>
      <c r="C11" s="50" t="s">
        <v>166</v>
      </c>
      <c r="D11" s="61" t="s">
        <v>161</v>
      </c>
      <c r="E11" s="61" t="s">
        <v>161</v>
      </c>
      <c r="F11" s="62" t="s">
        <v>166</v>
      </c>
      <c r="G11" s="63" t="s">
        <v>161</v>
      </c>
    </row>
    <row r="12" spans="1:9" ht="27" thickTop="1" thickBot="1">
      <c r="A12" s="48" t="s">
        <v>75</v>
      </c>
      <c r="B12" s="49" t="s">
        <v>76</v>
      </c>
      <c r="C12" s="50" t="s">
        <v>167</v>
      </c>
      <c r="D12" s="61" t="s">
        <v>161</v>
      </c>
      <c r="E12" s="61" t="s">
        <v>161</v>
      </c>
      <c r="F12" s="61" t="s">
        <v>161</v>
      </c>
      <c r="G12" s="64" t="s">
        <v>167</v>
      </c>
    </row>
    <row r="13" spans="1:9" ht="27" thickTop="1" thickBot="1">
      <c r="A13" s="48" t="s">
        <v>123</v>
      </c>
      <c r="B13" s="49" t="s">
        <v>124</v>
      </c>
      <c r="C13" s="50" t="s">
        <v>168</v>
      </c>
      <c r="D13" s="61" t="s">
        <v>161</v>
      </c>
      <c r="E13" s="62" t="s">
        <v>169</v>
      </c>
      <c r="F13" s="62" t="s">
        <v>170</v>
      </c>
      <c r="G13" s="64" t="s">
        <v>171</v>
      </c>
    </row>
    <row r="14" spans="1:9" ht="27" thickTop="1" thickBot="1">
      <c r="A14" s="48" t="s">
        <v>147</v>
      </c>
      <c r="B14" s="49" t="s">
        <v>148</v>
      </c>
      <c r="C14" s="50" t="s">
        <v>172</v>
      </c>
      <c r="D14" s="61" t="s">
        <v>161</v>
      </c>
      <c r="E14" s="61" t="s">
        <v>161</v>
      </c>
      <c r="F14" s="61" t="s">
        <v>161</v>
      </c>
      <c r="G14" s="64" t="s">
        <v>172</v>
      </c>
    </row>
    <row r="15" spans="1:9" ht="20.100000000000001" customHeight="1" thickTop="1">
      <c r="A15" s="217" t="s">
        <v>173</v>
      </c>
      <c r="B15" s="218"/>
      <c r="C15" s="218"/>
      <c r="D15" s="51" t="s">
        <v>377</v>
      </c>
      <c r="E15" s="51" t="s">
        <v>378</v>
      </c>
      <c r="F15" s="51" t="s">
        <v>379</v>
      </c>
      <c r="G15" s="52" t="s">
        <v>380</v>
      </c>
    </row>
    <row r="16" spans="1:9" ht="20.100000000000001" customHeight="1">
      <c r="A16" s="219" t="s">
        <v>174</v>
      </c>
      <c r="B16" s="220"/>
      <c r="C16" s="220"/>
      <c r="D16" s="53" t="s">
        <v>381</v>
      </c>
      <c r="E16" s="53" t="s">
        <v>175</v>
      </c>
      <c r="F16" s="53" t="s">
        <v>176</v>
      </c>
      <c r="G16" s="54" t="s">
        <v>177</v>
      </c>
    </row>
    <row r="17" spans="1:7" ht="20.100000000000001" customHeight="1">
      <c r="A17" s="219" t="s">
        <v>178</v>
      </c>
      <c r="B17" s="220"/>
      <c r="C17" s="220"/>
      <c r="D17" s="53" t="s">
        <v>377</v>
      </c>
      <c r="E17" s="53" t="s">
        <v>382</v>
      </c>
      <c r="F17" s="53" t="s">
        <v>383</v>
      </c>
      <c r="G17" s="54" t="s">
        <v>179</v>
      </c>
    </row>
    <row r="18" spans="1:7" ht="20.100000000000001" customHeight="1" thickBot="1">
      <c r="A18" s="221" t="s">
        <v>180</v>
      </c>
      <c r="B18" s="222"/>
      <c r="C18" s="222"/>
      <c r="D18" s="55" t="s">
        <v>381</v>
      </c>
      <c r="E18" s="55" t="s">
        <v>384</v>
      </c>
      <c r="F18" s="55" t="s">
        <v>385</v>
      </c>
      <c r="G18" s="56" t="s">
        <v>386</v>
      </c>
    </row>
    <row r="19" spans="1:7" ht="15" thickTop="1"/>
  </sheetData>
  <mergeCells count="9">
    <mergeCell ref="A15:C15"/>
    <mergeCell ref="A16:C16"/>
    <mergeCell ref="A17:C17"/>
    <mergeCell ref="A18:C18"/>
    <mergeCell ref="A1:G1"/>
    <mergeCell ref="A2:G2"/>
    <mergeCell ref="A3:G3"/>
    <mergeCell ref="A4:G4"/>
    <mergeCell ref="A5:G5"/>
  </mergeCells>
  <pageMargins left="0.511811024" right="0.511811024" top="0.78740157499999996" bottom="0.78740157499999996" header="0.31496062000000002" footer="0.31496062000000002"/>
  <pageSetup paperSize="9" scale="94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A46" zoomScale="85" zoomScaleNormal="85" zoomScaleSheetLayoutView="85" workbookViewId="0">
      <selection activeCell="D69" sqref="D69"/>
    </sheetView>
  </sheetViews>
  <sheetFormatPr defaultRowHeight="14.25"/>
  <cols>
    <col min="1" max="1" width="9.875" style="22" bestFit="1" customWidth="1"/>
    <col min="2" max="2" width="12" style="21" bestFit="1" customWidth="1"/>
    <col min="3" max="3" width="10" style="21" bestFit="1" customWidth="1"/>
    <col min="4" max="4" width="60" style="22" bestFit="1" customWidth="1"/>
    <col min="5" max="5" width="12.5" style="21" bestFit="1" customWidth="1"/>
    <col min="6" max="6" width="5.875" style="21" bestFit="1" customWidth="1"/>
    <col min="7" max="7" width="8" style="21" bestFit="1" customWidth="1"/>
    <col min="8" max="8" width="9.625" style="21" customWidth="1"/>
    <col min="9" max="9" width="11.25" style="21" customWidth="1"/>
    <col min="10" max="10" width="7.125" style="21" customWidth="1"/>
  </cols>
  <sheetData>
    <row r="1" spans="1:10" ht="20.100000000000001" customHeight="1" thickTop="1">
      <c r="A1" s="236" t="s">
        <v>157</v>
      </c>
      <c r="B1" s="237"/>
      <c r="C1" s="237"/>
      <c r="D1" s="237"/>
      <c r="E1" s="237"/>
      <c r="F1" s="237"/>
      <c r="G1" s="237"/>
      <c r="H1" s="237"/>
      <c r="I1" s="237"/>
      <c r="J1" s="238"/>
    </row>
    <row r="2" spans="1:10" ht="20.100000000000001" customHeight="1">
      <c r="A2" s="239" t="s">
        <v>158</v>
      </c>
      <c r="B2" s="209"/>
      <c r="C2" s="209"/>
      <c r="D2" s="209"/>
      <c r="E2" s="209"/>
      <c r="F2" s="209"/>
      <c r="G2" s="209"/>
      <c r="H2" s="209"/>
      <c r="I2" s="209"/>
      <c r="J2" s="240"/>
    </row>
    <row r="3" spans="1:10" ht="20.100000000000001" customHeight="1">
      <c r="A3" s="241" t="s">
        <v>181</v>
      </c>
      <c r="B3" s="212"/>
      <c r="C3" s="212"/>
      <c r="D3" s="212"/>
      <c r="E3" s="212"/>
      <c r="F3" s="212"/>
      <c r="G3" s="212"/>
      <c r="H3" s="212"/>
      <c r="I3" s="212"/>
      <c r="J3" s="242"/>
    </row>
    <row r="4" spans="1:10" ht="20.100000000000001" customHeight="1" thickBot="1">
      <c r="A4" s="239" t="s">
        <v>182</v>
      </c>
      <c r="B4" s="209"/>
      <c r="C4" s="209"/>
      <c r="D4" s="209"/>
      <c r="E4" s="209"/>
      <c r="F4" s="209"/>
      <c r="G4" s="209"/>
      <c r="H4" s="209"/>
      <c r="I4" s="209"/>
      <c r="J4" s="240"/>
    </row>
    <row r="5" spans="1:10" ht="20.100000000000001" customHeight="1">
      <c r="A5" s="230" t="s">
        <v>187</v>
      </c>
      <c r="B5" s="231"/>
      <c r="C5" s="231"/>
      <c r="D5" s="231"/>
      <c r="E5" s="231"/>
      <c r="F5" s="231"/>
      <c r="G5" s="231"/>
      <c r="H5" s="231"/>
      <c r="I5" s="231"/>
      <c r="J5" s="232"/>
    </row>
    <row r="6" spans="1:10" ht="20.100000000000001" customHeight="1" thickBot="1">
      <c r="A6" s="233" t="s">
        <v>188</v>
      </c>
      <c r="B6" s="234"/>
      <c r="C6" s="234"/>
      <c r="D6" s="234"/>
      <c r="E6" s="234"/>
      <c r="F6" s="234"/>
      <c r="G6" s="234"/>
      <c r="H6" s="234"/>
      <c r="I6" s="234"/>
      <c r="J6" s="235"/>
    </row>
    <row r="7" spans="1:10" ht="15">
      <c r="A7" s="179" t="s">
        <v>20</v>
      </c>
      <c r="B7" s="161" t="s">
        <v>2</v>
      </c>
      <c r="C7" s="160" t="s">
        <v>3</v>
      </c>
      <c r="D7" s="160" t="s">
        <v>4</v>
      </c>
      <c r="E7" s="226" t="s">
        <v>189</v>
      </c>
      <c r="F7" s="226"/>
      <c r="G7" s="162" t="s">
        <v>5</v>
      </c>
      <c r="H7" s="161" t="s">
        <v>6</v>
      </c>
      <c r="I7" s="161" t="s">
        <v>7</v>
      </c>
      <c r="J7" s="180" t="s">
        <v>9</v>
      </c>
    </row>
    <row r="8" spans="1:10" ht="25.5" customHeight="1">
      <c r="A8" s="181" t="s">
        <v>190</v>
      </c>
      <c r="B8" s="164" t="s">
        <v>370</v>
      </c>
      <c r="C8" s="163" t="s">
        <v>41</v>
      </c>
      <c r="D8" s="163" t="s">
        <v>371</v>
      </c>
      <c r="E8" s="227" t="s">
        <v>387</v>
      </c>
      <c r="F8" s="227"/>
      <c r="G8" s="165" t="s">
        <v>372</v>
      </c>
      <c r="H8" s="166">
        <v>1</v>
      </c>
      <c r="I8" s="167">
        <v>132.27000000000001</v>
      </c>
      <c r="J8" s="182">
        <v>132.27000000000001</v>
      </c>
    </row>
    <row r="9" spans="1:10" ht="25.5" customHeight="1">
      <c r="A9" s="183" t="s">
        <v>192</v>
      </c>
      <c r="B9" s="169" t="s">
        <v>21</v>
      </c>
      <c r="C9" s="168" t="s">
        <v>22</v>
      </c>
      <c r="D9" s="168" t="s">
        <v>23</v>
      </c>
      <c r="E9" s="228" t="s">
        <v>387</v>
      </c>
      <c r="F9" s="228"/>
      <c r="G9" s="170" t="s">
        <v>16</v>
      </c>
      <c r="H9" s="171">
        <v>1</v>
      </c>
      <c r="I9" s="172">
        <v>104.23</v>
      </c>
      <c r="J9" s="184">
        <v>104.23</v>
      </c>
    </row>
    <row r="10" spans="1:10" ht="25.5" customHeight="1">
      <c r="A10" s="183" t="s">
        <v>192</v>
      </c>
      <c r="B10" s="169" t="s">
        <v>388</v>
      </c>
      <c r="C10" s="168" t="s">
        <v>90</v>
      </c>
      <c r="D10" s="168" t="s">
        <v>389</v>
      </c>
      <c r="E10" s="228" t="s">
        <v>390</v>
      </c>
      <c r="F10" s="228"/>
      <c r="G10" s="170" t="s">
        <v>16</v>
      </c>
      <c r="H10" s="171">
        <v>1</v>
      </c>
      <c r="I10" s="172">
        <v>28.04</v>
      </c>
      <c r="J10" s="184">
        <v>28.04</v>
      </c>
    </row>
    <row r="11" spans="1:10" ht="38.25" customHeight="1">
      <c r="A11" s="185"/>
      <c r="B11" s="186"/>
      <c r="C11" s="186"/>
      <c r="D11" s="186"/>
      <c r="E11" s="186" t="s">
        <v>207</v>
      </c>
      <c r="F11" s="187">
        <v>14.302884600000001</v>
      </c>
      <c r="G11" s="186" t="s">
        <v>208</v>
      </c>
      <c r="H11" s="187">
        <v>16.64</v>
      </c>
      <c r="I11" s="186" t="s">
        <v>209</v>
      </c>
      <c r="J11" s="188">
        <v>30.94</v>
      </c>
    </row>
    <row r="12" spans="1:10" ht="26.25" thickBot="1">
      <c r="A12" s="185"/>
      <c r="B12" s="186"/>
      <c r="C12" s="186"/>
      <c r="D12" s="186"/>
      <c r="E12" s="186" t="s">
        <v>210</v>
      </c>
      <c r="F12" s="187">
        <v>25.4</v>
      </c>
      <c r="G12" s="186"/>
      <c r="H12" s="229" t="s">
        <v>211</v>
      </c>
      <c r="I12" s="229"/>
      <c r="J12" s="188">
        <v>157.66999999999999</v>
      </c>
    </row>
    <row r="13" spans="1:10" ht="15" thickTop="1">
      <c r="A13" s="189"/>
      <c r="B13" s="173"/>
      <c r="C13" s="173"/>
      <c r="D13" s="173"/>
      <c r="E13" s="173"/>
      <c r="F13" s="173"/>
      <c r="G13" s="173"/>
      <c r="H13" s="173"/>
      <c r="I13" s="173"/>
      <c r="J13" s="190"/>
    </row>
    <row r="14" spans="1:10" ht="15">
      <c r="A14" s="179" t="s">
        <v>24</v>
      </c>
      <c r="B14" s="161" t="s">
        <v>2</v>
      </c>
      <c r="C14" s="160" t="s">
        <v>3</v>
      </c>
      <c r="D14" s="160" t="s">
        <v>4</v>
      </c>
      <c r="E14" s="226" t="s">
        <v>189</v>
      </c>
      <c r="F14" s="226"/>
      <c r="G14" s="162" t="s">
        <v>5</v>
      </c>
      <c r="H14" s="161" t="s">
        <v>6</v>
      </c>
      <c r="I14" s="161" t="s">
        <v>7</v>
      </c>
      <c r="J14" s="180" t="s">
        <v>9</v>
      </c>
    </row>
    <row r="15" spans="1:10">
      <c r="A15" s="181" t="s">
        <v>190</v>
      </c>
      <c r="B15" s="164" t="s">
        <v>373</v>
      </c>
      <c r="C15" s="163" t="s">
        <v>41</v>
      </c>
      <c r="D15" s="163" t="s">
        <v>374</v>
      </c>
      <c r="E15" s="227" t="s">
        <v>387</v>
      </c>
      <c r="F15" s="227"/>
      <c r="G15" s="165" t="s">
        <v>375</v>
      </c>
      <c r="H15" s="166">
        <v>1</v>
      </c>
      <c r="I15" s="167">
        <v>5342.44</v>
      </c>
      <c r="J15" s="182">
        <v>5342.44</v>
      </c>
    </row>
    <row r="16" spans="1:10" ht="25.5">
      <c r="A16" s="183" t="s">
        <v>192</v>
      </c>
      <c r="B16" s="169" t="s">
        <v>391</v>
      </c>
      <c r="C16" s="168" t="s">
        <v>22</v>
      </c>
      <c r="D16" s="168" t="s">
        <v>392</v>
      </c>
      <c r="E16" s="228" t="s">
        <v>195</v>
      </c>
      <c r="F16" s="228"/>
      <c r="G16" s="170" t="s">
        <v>393</v>
      </c>
      <c r="H16" s="171">
        <v>1</v>
      </c>
      <c r="I16" s="172">
        <v>3572.69</v>
      </c>
      <c r="J16" s="184">
        <v>3572.69</v>
      </c>
    </row>
    <row r="17" spans="1:10" ht="25.5">
      <c r="A17" s="183" t="s">
        <v>192</v>
      </c>
      <c r="B17" s="169" t="s">
        <v>394</v>
      </c>
      <c r="C17" s="168" t="s">
        <v>22</v>
      </c>
      <c r="D17" s="168" t="s">
        <v>395</v>
      </c>
      <c r="E17" s="228" t="s">
        <v>195</v>
      </c>
      <c r="F17" s="228"/>
      <c r="G17" s="170" t="s">
        <v>393</v>
      </c>
      <c r="H17" s="171">
        <v>1</v>
      </c>
      <c r="I17" s="172">
        <v>1769.75</v>
      </c>
      <c r="J17" s="184">
        <v>1769.75</v>
      </c>
    </row>
    <row r="18" spans="1:10" ht="25.5" customHeight="1">
      <c r="A18" s="185"/>
      <c r="B18" s="186"/>
      <c r="C18" s="186"/>
      <c r="D18" s="186"/>
      <c r="E18" s="186" t="s">
        <v>207</v>
      </c>
      <c r="F18" s="187">
        <v>2197.4297336999998</v>
      </c>
      <c r="G18" s="186" t="s">
        <v>208</v>
      </c>
      <c r="H18" s="187">
        <v>2556.0500000000002</v>
      </c>
      <c r="I18" s="186" t="s">
        <v>209</v>
      </c>
      <c r="J18" s="188">
        <v>4753.4799999999996</v>
      </c>
    </row>
    <row r="19" spans="1:10" ht="25.5" customHeight="1" thickBot="1">
      <c r="A19" s="185"/>
      <c r="B19" s="186"/>
      <c r="C19" s="186"/>
      <c r="D19" s="186"/>
      <c r="E19" s="186" t="s">
        <v>210</v>
      </c>
      <c r="F19" s="187">
        <v>1026.28</v>
      </c>
      <c r="G19" s="186"/>
      <c r="H19" s="229" t="s">
        <v>211</v>
      </c>
      <c r="I19" s="229"/>
      <c r="J19" s="188">
        <v>6368.72</v>
      </c>
    </row>
    <row r="20" spans="1:10" ht="15" thickTop="1">
      <c r="A20" s="189"/>
      <c r="B20" s="173"/>
      <c r="C20" s="173"/>
      <c r="D20" s="173"/>
      <c r="E20" s="173"/>
      <c r="F20" s="173"/>
      <c r="G20" s="173"/>
      <c r="H20" s="173"/>
      <c r="I20" s="173"/>
      <c r="J20" s="190"/>
    </row>
    <row r="21" spans="1:10" ht="38.25" customHeight="1">
      <c r="A21" s="179" t="s">
        <v>39</v>
      </c>
      <c r="B21" s="161" t="s">
        <v>2</v>
      </c>
      <c r="C21" s="160" t="s">
        <v>3</v>
      </c>
      <c r="D21" s="160" t="s">
        <v>4</v>
      </c>
      <c r="E21" s="226" t="s">
        <v>189</v>
      </c>
      <c r="F21" s="226"/>
      <c r="G21" s="162" t="s">
        <v>5</v>
      </c>
      <c r="H21" s="161" t="s">
        <v>6</v>
      </c>
      <c r="I21" s="161" t="s">
        <v>7</v>
      </c>
      <c r="J21" s="180" t="s">
        <v>9</v>
      </c>
    </row>
    <row r="22" spans="1:10" ht="25.5">
      <c r="A22" s="181" t="s">
        <v>190</v>
      </c>
      <c r="B22" s="164" t="s">
        <v>40</v>
      </c>
      <c r="C22" s="163" t="s">
        <v>41</v>
      </c>
      <c r="D22" s="163" t="s">
        <v>42</v>
      </c>
      <c r="E22" s="227" t="s">
        <v>191</v>
      </c>
      <c r="F22" s="227"/>
      <c r="G22" s="165" t="s">
        <v>16</v>
      </c>
      <c r="H22" s="166">
        <v>1</v>
      </c>
      <c r="I22" s="167">
        <v>63.88</v>
      </c>
      <c r="J22" s="182">
        <v>63.88</v>
      </c>
    </row>
    <row r="23" spans="1:10" ht="25.5">
      <c r="A23" s="183" t="s">
        <v>192</v>
      </c>
      <c r="B23" s="169" t="s">
        <v>193</v>
      </c>
      <c r="C23" s="168" t="s">
        <v>22</v>
      </c>
      <c r="D23" s="168" t="s">
        <v>194</v>
      </c>
      <c r="E23" s="228" t="s">
        <v>195</v>
      </c>
      <c r="F23" s="228"/>
      <c r="G23" s="170" t="s">
        <v>196</v>
      </c>
      <c r="H23" s="171">
        <v>0.42699999999999999</v>
      </c>
      <c r="I23" s="172">
        <v>23.68</v>
      </c>
      <c r="J23" s="184">
        <v>10.11</v>
      </c>
    </row>
    <row r="24" spans="1:10" ht="25.5">
      <c r="A24" s="183" t="s">
        <v>192</v>
      </c>
      <c r="B24" s="169" t="s">
        <v>197</v>
      </c>
      <c r="C24" s="168" t="s">
        <v>22</v>
      </c>
      <c r="D24" s="168" t="s">
        <v>198</v>
      </c>
      <c r="E24" s="228" t="s">
        <v>195</v>
      </c>
      <c r="F24" s="228"/>
      <c r="G24" s="170" t="s">
        <v>196</v>
      </c>
      <c r="H24" s="171">
        <v>0.63729999999999998</v>
      </c>
      <c r="I24" s="172">
        <v>18.8</v>
      </c>
      <c r="J24" s="184">
        <v>11.98</v>
      </c>
    </row>
    <row r="25" spans="1:10" ht="38.25">
      <c r="A25" s="183" t="s">
        <v>192</v>
      </c>
      <c r="B25" s="169" t="s">
        <v>199</v>
      </c>
      <c r="C25" s="168" t="s">
        <v>22</v>
      </c>
      <c r="D25" s="168" t="s">
        <v>200</v>
      </c>
      <c r="E25" s="228" t="s">
        <v>201</v>
      </c>
      <c r="F25" s="228"/>
      <c r="G25" s="170" t="s">
        <v>36</v>
      </c>
      <c r="H25" s="171">
        <v>7.1400000000000005E-2</v>
      </c>
      <c r="I25" s="172">
        <v>526.16</v>
      </c>
      <c r="J25" s="184">
        <v>37.56</v>
      </c>
    </row>
    <row r="26" spans="1:10" ht="25.5">
      <c r="A26" s="191" t="s">
        <v>202</v>
      </c>
      <c r="B26" s="175" t="s">
        <v>203</v>
      </c>
      <c r="C26" s="174" t="s">
        <v>22</v>
      </c>
      <c r="D26" s="174" t="s">
        <v>204</v>
      </c>
      <c r="E26" s="224" t="s">
        <v>205</v>
      </c>
      <c r="F26" s="224"/>
      <c r="G26" s="176" t="s">
        <v>206</v>
      </c>
      <c r="H26" s="177">
        <v>0.10834770000000001</v>
      </c>
      <c r="I26" s="178">
        <v>39.130000000000003</v>
      </c>
      <c r="J26" s="192">
        <v>4.2300000000000004</v>
      </c>
    </row>
    <row r="27" spans="1:10" ht="25.5">
      <c r="A27" s="185"/>
      <c r="B27" s="186"/>
      <c r="C27" s="186"/>
      <c r="D27" s="186"/>
      <c r="E27" s="186" t="s">
        <v>207</v>
      </c>
      <c r="F27" s="187">
        <v>8.834134615384615</v>
      </c>
      <c r="G27" s="186" t="s">
        <v>208</v>
      </c>
      <c r="H27" s="187">
        <v>10.28</v>
      </c>
      <c r="I27" s="186" t="s">
        <v>209</v>
      </c>
      <c r="J27" s="188">
        <v>19.11</v>
      </c>
    </row>
    <row r="28" spans="1:10" ht="26.25" thickBot="1">
      <c r="A28" s="185"/>
      <c r="B28" s="186"/>
      <c r="C28" s="186"/>
      <c r="D28" s="186"/>
      <c r="E28" s="186" t="s">
        <v>210</v>
      </c>
      <c r="F28" s="187">
        <v>12.27</v>
      </c>
      <c r="G28" s="186"/>
      <c r="H28" s="229" t="s">
        <v>211</v>
      </c>
      <c r="I28" s="229"/>
      <c r="J28" s="188">
        <v>76.150000000000006</v>
      </c>
    </row>
    <row r="29" spans="1:10" ht="15" thickTop="1">
      <c r="A29" s="189"/>
      <c r="B29" s="173"/>
      <c r="C29" s="173"/>
      <c r="D29" s="173"/>
      <c r="E29" s="173"/>
      <c r="F29" s="173"/>
      <c r="G29" s="173"/>
      <c r="H29" s="173"/>
      <c r="I29" s="173"/>
      <c r="J29" s="190"/>
    </row>
    <row r="30" spans="1:10" ht="15">
      <c r="A30" s="179" t="s">
        <v>55</v>
      </c>
      <c r="B30" s="161" t="s">
        <v>2</v>
      </c>
      <c r="C30" s="160" t="s">
        <v>3</v>
      </c>
      <c r="D30" s="160" t="s">
        <v>4</v>
      </c>
      <c r="E30" s="226" t="s">
        <v>189</v>
      </c>
      <c r="F30" s="226"/>
      <c r="G30" s="162" t="s">
        <v>5</v>
      </c>
      <c r="H30" s="161" t="s">
        <v>6</v>
      </c>
      <c r="I30" s="161" t="s">
        <v>7</v>
      </c>
      <c r="J30" s="180" t="s">
        <v>9</v>
      </c>
    </row>
    <row r="31" spans="1:10">
      <c r="A31" s="181" t="s">
        <v>190</v>
      </c>
      <c r="B31" s="164" t="s">
        <v>56</v>
      </c>
      <c r="C31" s="163" t="s">
        <v>41</v>
      </c>
      <c r="D31" s="163" t="s">
        <v>57</v>
      </c>
      <c r="E31" s="227" t="s">
        <v>212</v>
      </c>
      <c r="F31" s="227"/>
      <c r="G31" s="165" t="s">
        <v>58</v>
      </c>
      <c r="H31" s="166">
        <v>1</v>
      </c>
      <c r="I31" s="167">
        <v>83.72</v>
      </c>
      <c r="J31" s="182">
        <v>83.72</v>
      </c>
    </row>
    <row r="32" spans="1:10" ht="25.5">
      <c r="A32" s="183" t="s">
        <v>192</v>
      </c>
      <c r="B32" s="169" t="s">
        <v>193</v>
      </c>
      <c r="C32" s="168" t="s">
        <v>22</v>
      </c>
      <c r="D32" s="168" t="s">
        <v>194</v>
      </c>
      <c r="E32" s="228" t="s">
        <v>195</v>
      </c>
      <c r="F32" s="228"/>
      <c r="G32" s="170" t="s">
        <v>196</v>
      </c>
      <c r="H32" s="171">
        <v>0.22170000000000001</v>
      </c>
      <c r="I32" s="172">
        <v>23.68</v>
      </c>
      <c r="J32" s="184">
        <v>5.24</v>
      </c>
    </row>
    <row r="33" spans="1:10" ht="25.5">
      <c r="A33" s="183" t="s">
        <v>192</v>
      </c>
      <c r="B33" s="169" t="s">
        <v>197</v>
      </c>
      <c r="C33" s="168" t="s">
        <v>22</v>
      </c>
      <c r="D33" s="168" t="s">
        <v>198</v>
      </c>
      <c r="E33" s="228" t="s">
        <v>195</v>
      </c>
      <c r="F33" s="228"/>
      <c r="G33" s="170" t="s">
        <v>196</v>
      </c>
      <c r="H33" s="171">
        <v>0.35699999999999998</v>
      </c>
      <c r="I33" s="172">
        <v>18.8</v>
      </c>
      <c r="J33" s="184">
        <v>6.71</v>
      </c>
    </row>
    <row r="34" spans="1:10" ht="25.5">
      <c r="A34" s="183" t="s">
        <v>192</v>
      </c>
      <c r="B34" s="169" t="s">
        <v>213</v>
      </c>
      <c r="C34" s="168" t="s">
        <v>214</v>
      </c>
      <c r="D34" s="168" t="s">
        <v>215</v>
      </c>
      <c r="E34" s="228" t="s">
        <v>161</v>
      </c>
      <c r="F34" s="228"/>
      <c r="G34" s="170" t="s">
        <v>16</v>
      </c>
      <c r="H34" s="171">
        <v>0.15</v>
      </c>
      <c r="I34" s="172">
        <v>61.82</v>
      </c>
      <c r="J34" s="184">
        <v>9.27</v>
      </c>
    </row>
    <row r="35" spans="1:10" ht="38.25">
      <c r="A35" s="183" t="s">
        <v>192</v>
      </c>
      <c r="B35" s="169" t="s">
        <v>216</v>
      </c>
      <c r="C35" s="168" t="s">
        <v>22</v>
      </c>
      <c r="D35" s="168" t="s">
        <v>217</v>
      </c>
      <c r="E35" s="228" t="s">
        <v>201</v>
      </c>
      <c r="F35" s="228"/>
      <c r="G35" s="170" t="s">
        <v>36</v>
      </c>
      <c r="H35" s="171">
        <v>0.1</v>
      </c>
      <c r="I35" s="172">
        <v>556.01</v>
      </c>
      <c r="J35" s="184">
        <v>55.6</v>
      </c>
    </row>
    <row r="36" spans="1:10" ht="25.5">
      <c r="A36" s="191" t="s">
        <v>202</v>
      </c>
      <c r="B36" s="175" t="s">
        <v>218</v>
      </c>
      <c r="C36" s="174" t="s">
        <v>22</v>
      </c>
      <c r="D36" s="174" t="s">
        <v>219</v>
      </c>
      <c r="E36" s="224" t="s">
        <v>205</v>
      </c>
      <c r="F36" s="224"/>
      <c r="G36" s="176" t="s">
        <v>36</v>
      </c>
      <c r="H36" s="177">
        <v>0.06</v>
      </c>
      <c r="I36" s="178">
        <v>115.14</v>
      </c>
      <c r="J36" s="192">
        <v>6.9</v>
      </c>
    </row>
    <row r="37" spans="1:10" ht="25.5">
      <c r="A37" s="185"/>
      <c r="B37" s="186"/>
      <c r="C37" s="186"/>
      <c r="D37" s="186"/>
      <c r="E37" s="186" t="s">
        <v>207</v>
      </c>
      <c r="F37" s="187">
        <v>8.6399778106508869</v>
      </c>
      <c r="G37" s="186" t="s">
        <v>208</v>
      </c>
      <c r="H37" s="187">
        <v>10.050000000000001</v>
      </c>
      <c r="I37" s="186" t="s">
        <v>209</v>
      </c>
      <c r="J37" s="188">
        <v>18.690000000000001</v>
      </c>
    </row>
    <row r="38" spans="1:10" ht="26.25" thickBot="1">
      <c r="A38" s="185"/>
      <c r="B38" s="186"/>
      <c r="C38" s="186"/>
      <c r="D38" s="186"/>
      <c r="E38" s="186" t="s">
        <v>210</v>
      </c>
      <c r="F38" s="187">
        <v>16.079999999999998</v>
      </c>
      <c r="G38" s="186"/>
      <c r="H38" s="229" t="s">
        <v>211</v>
      </c>
      <c r="I38" s="229"/>
      <c r="J38" s="188">
        <v>99.8</v>
      </c>
    </row>
    <row r="39" spans="1:10" ht="15" thickTop="1">
      <c r="A39" s="189"/>
      <c r="B39" s="173"/>
      <c r="C39" s="173"/>
      <c r="D39" s="173"/>
      <c r="E39" s="173"/>
      <c r="F39" s="173"/>
      <c r="G39" s="173"/>
      <c r="H39" s="173"/>
      <c r="I39" s="173"/>
      <c r="J39" s="190"/>
    </row>
    <row r="40" spans="1:10" ht="25.5" customHeight="1">
      <c r="A40" s="179" t="s">
        <v>77</v>
      </c>
      <c r="B40" s="161" t="s">
        <v>2</v>
      </c>
      <c r="C40" s="160" t="s">
        <v>3</v>
      </c>
      <c r="D40" s="160" t="s">
        <v>4</v>
      </c>
      <c r="E40" s="226" t="s">
        <v>189</v>
      </c>
      <c r="F40" s="226"/>
      <c r="G40" s="162" t="s">
        <v>5</v>
      </c>
      <c r="H40" s="161" t="s">
        <v>6</v>
      </c>
      <c r="I40" s="161" t="s">
        <v>7</v>
      </c>
      <c r="J40" s="180" t="s">
        <v>9</v>
      </c>
    </row>
    <row r="41" spans="1:10" ht="38.25">
      <c r="A41" s="181" t="s">
        <v>190</v>
      </c>
      <c r="B41" s="164" t="s">
        <v>78</v>
      </c>
      <c r="C41" s="163" t="s">
        <v>41</v>
      </c>
      <c r="D41" s="163" t="s">
        <v>79</v>
      </c>
      <c r="E41" s="227">
        <v>96</v>
      </c>
      <c r="F41" s="227"/>
      <c r="G41" s="165" t="s">
        <v>80</v>
      </c>
      <c r="H41" s="166">
        <v>1</v>
      </c>
      <c r="I41" s="167">
        <v>4417.0200000000004</v>
      </c>
      <c r="J41" s="182">
        <v>4417.0200000000004</v>
      </c>
    </row>
    <row r="42" spans="1:10" ht="25.5">
      <c r="A42" s="183" t="s">
        <v>192</v>
      </c>
      <c r="B42" s="169" t="s">
        <v>220</v>
      </c>
      <c r="C42" s="168" t="s">
        <v>90</v>
      </c>
      <c r="D42" s="168" t="s">
        <v>221</v>
      </c>
      <c r="E42" s="228" t="s">
        <v>222</v>
      </c>
      <c r="F42" s="228"/>
      <c r="G42" s="170" t="s">
        <v>36</v>
      </c>
      <c r="H42" s="171">
        <v>2.7E-2</v>
      </c>
      <c r="I42" s="172">
        <v>599.53</v>
      </c>
      <c r="J42" s="184">
        <v>16.18</v>
      </c>
    </row>
    <row r="43" spans="1:10" ht="25.5">
      <c r="A43" s="183" t="s">
        <v>192</v>
      </c>
      <c r="B43" s="169" t="s">
        <v>223</v>
      </c>
      <c r="C43" s="168" t="s">
        <v>90</v>
      </c>
      <c r="D43" s="168" t="s">
        <v>224</v>
      </c>
      <c r="E43" s="228" t="s">
        <v>225</v>
      </c>
      <c r="F43" s="228"/>
      <c r="G43" s="170" t="s">
        <v>226</v>
      </c>
      <c r="H43" s="171">
        <v>2.5</v>
      </c>
      <c r="I43" s="172">
        <v>3.68</v>
      </c>
      <c r="J43" s="184">
        <v>9.1999999999999993</v>
      </c>
    </row>
    <row r="44" spans="1:10" ht="25.5">
      <c r="A44" s="183" t="s">
        <v>192</v>
      </c>
      <c r="B44" s="169" t="s">
        <v>227</v>
      </c>
      <c r="C44" s="168" t="s">
        <v>90</v>
      </c>
      <c r="D44" s="168" t="s">
        <v>228</v>
      </c>
      <c r="E44" s="228" t="s">
        <v>225</v>
      </c>
      <c r="F44" s="228"/>
      <c r="G44" s="170" t="s">
        <v>226</v>
      </c>
      <c r="H44" s="171">
        <v>2.5</v>
      </c>
      <c r="I44" s="172">
        <v>3.55</v>
      </c>
      <c r="J44" s="184">
        <v>8.8699999999999992</v>
      </c>
    </row>
    <row r="45" spans="1:10">
      <c r="A45" s="191" t="s">
        <v>202</v>
      </c>
      <c r="B45" s="175" t="s">
        <v>229</v>
      </c>
      <c r="C45" s="174" t="s">
        <v>22</v>
      </c>
      <c r="D45" s="174" t="s">
        <v>230</v>
      </c>
      <c r="E45" s="224" t="s">
        <v>231</v>
      </c>
      <c r="F45" s="224"/>
      <c r="G45" s="176" t="s">
        <v>196</v>
      </c>
      <c r="H45" s="177">
        <v>2.5</v>
      </c>
      <c r="I45" s="178">
        <v>16.95</v>
      </c>
      <c r="J45" s="192">
        <v>42.37</v>
      </c>
    </row>
    <row r="46" spans="1:10">
      <c r="A46" s="191" t="s">
        <v>202</v>
      </c>
      <c r="B46" s="175" t="s">
        <v>232</v>
      </c>
      <c r="C46" s="174" t="s">
        <v>22</v>
      </c>
      <c r="D46" s="174" t="s">
        <v>233</v>
      </c>
      <c r="E46" s="224" t="s">
        <v>231</v>
      </c>
      <c r="F46" s="224"/>
      <c r="G46" s="176" t="s">
        <v>196</v>
      </c>
      <c r="H46" s="177">
        <v>2.5</v>
      </c>
      <c r="I46" s="178">
        <v>12.27</v>
      </c>
      <c r="J46" s="192">
        <v>30.67</v>
      </c>
    </row>
    <row r="47" spans="1:10" ht="25.5">
      <c r="A47" s="191" t="s">
        <v>202</v>
      </c>
      <c r="B47" s="175" t="s">
        <v>234</v>
      </c>
      <c r="C47" s="174" t="s">
        <v>90</v>
      </c>
      <c r="D47" s="174" t="s">
        <v>235</v>
      </c>
      <c r="E47" s="224" t="s">
        <v>205</v>
      </c>
      <c r="F47" s="224"/>
      <c r="G47" s="176" t="s">
        <v>80</v>
      </c>
      <c r="H47" s="177">
        <v>1</v>
      </c>
      <c r="I47" s="178">
        <v>2849.03</v>
      </c>
      <c r="J47" s="192">
        <v>2849.03</v>
      </c>
    </row>
    <row r="48" spans="1:10" ht="25.5" customHeight="1">
      <c r="A48" s="191" t="s">
        <v>202</v>
      </c>
      <c r="B48" s="175" t="s">
        <v>236</v>
      </c>
      <c r="C48" s="174" t="s">
        <v>90</v>
      </c>
      <c r="D48" s="174" t="s">
        <v>237</v>
      </c>
      <c r="E48" s="224" t="s">
        <v>205</v>
      </c>
      <c r="F48" s="224"/>
      <c r="G48" s="176" t="s">
        <v>80</v>
      </c>
      <c r="H48" s="177">
        <v>2</v>
      </c>
      <c r="I48" s="178">
        <v>269.89999999999998</v>
      </c>
      <c r="J48" s="192">
        <v>539.79999999999995</v>
      </c>
    </row>
    <row r="49" spans="1:10" ht="25.5" customHeight="1">
      <c r="A49" s="191" t="s">
        <v>202</v>
      </c>
      <c r="B49" s="175" t="s">
        <v>238</v>
      </c>
      <c r="C49" s="174" t="s">
        <v>90</v>
      </c>
      <c r="D49" s="174" t="s">
        <v>239</v>
      </c>
      <c r="E49" s="224" t="s">
        <v>205</v>
      </c>
      <c r="F49" s="224"/>
      <c r="G49" s="176" t="s">
        <v>80</v>
      </c>
      <c r="H49" s="177">
        <v>1</v>
      </c>
      <c r="I49" s="178">
        <v>920.9</v>
      </c>
      <c r="J49" s="192">
        <v>920.9</v>
      </c>
    </row>
    <row r="50" spans="1:10" ht="25.5">
      <c r="A50" s="185"/>
      <c r="B50" s="186"/>
      <c r="C50" s="186"/>
      <c r="D50" s="186"/>
      <c r="E50" s="186" t="s">
        <v>207</v>
      </c>
      <c r="F50" s="187">
        <v>35.119267751479292</v>
      </c>
      <c r="G50" s="186" t="s">
        <v>208</v>
      </c>
      <c r="H50" s="187">
        <v>40.85</v>
      </c>
      <c r="I50" s="186" t="s">
        <v>209</v>
      </c>
      <c r="J50" s="188">
        <v>75.97</v>
      </c>
    </row>
    <row r="51" spans="1:10" ht="26.25" thickBot="1">
      <c r="A51" s="185"/>
      <c r="B51" s="186"/>
      <c r="C51" s="186"/>
      <c r="D51" s="186"/>
      <c r="E51" s="186" t="s">
        <v>210</v>
      </c>
      <c r="F51" s="187">
        <v>848.5</v>
      </c>
      <c r="G51" s="186"/>
      <c r="H51" s="229" t="s">
        <v>211</v>
      </c>
      <c r="I51" s="229"/>
      <c r="J51" s="188">
        <v>5265.52</v>
      </c>
    </row>
    <row r="52" spans="1:10" ht="15" thickTop="1">
      <c r="A52" s="189"/>
      <c r="B52" s="173"/>
      <c r="C52" s="173"/>
      <c r="D52" s="173"/>
      <c r="E52" s="173"/>
      <c r="F52" s="173"/>
      <c r="G52" s="173"/>
      <c r="H52" s="173"/>
      <c r="I52" s="173"/>
      <c r="J52" s="190"/>
    </row>
    <row r="53" spans="1:10" ht="15">
      <c r="A53" s="179" t="s">
        <v>101</v>
      </c>
      <c r="B53" s="161" t="s">
        <v>2</v>
      </c>
      <c r="C53" s="160" t="s">
        <v>3</v>
      </c>
      <c r="D53" s="160" t="s">
        <v>4</v>
      </c>
      <c r="E53" s="226" t="s">
        <v>189</v>
      </c>
      <c r="F53" s="226"/>
      <c r="G53" s="162" t="s">
        <v>5</v>
      </c>
      <c r="H53" s="161" t="s">
        <v>6</v>
      </c>
      <c r="I53" s="161" t="s">
        <v>7</v>
      </c>
      <c r="J53" s="180" t="s">
        <v>9</v>
      </c>
    </row>
    <row r="54" spans="1:10" ht="25.5">
      <c r="A54" s="181" t="s">
        <v>190</v>
      </c>
      <c r="B54" s="164" t="s">
        <v>102</v>
      </c>
      <c r="C54" s="163" t="s">
        <v>41</v>
      </c>
      <c r="D54" s="163" t="s">
        <v>103</v>
      </c>
      <c r="E54" s="227" t="s">
        <v>240</v>
      </c>
      <c r="F54" s="227"/>
      <c r="G54" s="165" t="s">
        <v>80</v>
      </c>
      <c r="H54" s="166">
        <v>1</v>
      </c>
      <c r="I54" s="167">
        <v>419.11</v>
      </c>
      <c r="J54" s="182">
        <v>419.11</v>
      </c>
    </row>
    <row r="55" spans="1:10" ht="25.5">
      <c r="A55" s="183" t="s">
        <v>192</v>
      </c>
      <c r="B55" s="169" t="s">
        <v>65</v>
      </c>
      <c r="C55" s="168" t="s">
        <v>22</v>
      </c>
      <c r="D55" s="168" t="s">
        <v>241</v>
      </c>
      <c r="E55" s="228" t="s">
        <v>242</v>
      </c>
      <c r="F55" s="228"/>
      <c r="G55" s="170" t="s">
        <v>16</v>
      </c>
      <c r="H55" s="171">
        <v>1.47</v>
      </c>
      <c r="I55" s="172">
        <v>19.75</v>
      </c>
      <c r="J55" s="184">
        <v>29.03</v>
      </c>
    </row>
    <row r="56" spans="1:10" ht="25.5">
      <c r="A56" s="183" t="s">
        <v>192</v>
      </c>
      <c r="B56" s="169" t="s">
        <v>243</v>
      </c>
      <c r="C56" s="168" t="s">
        <v>14</v>
      </c>
      <c r="D56" s="168" t="s">
        <v>244</v>
      </c>
      <c r="E56" s="228" t="s">
        <v>161</v>
      </c>
      <c r="F56" s="228"/>
      <c r="G56" s="170" t="s">
        <v>36</v>
      </c>
      <c r="H56" s="171">
        <v>0.12</v>
      </c>
      <c r="I56" s="172">
        <v>3250.68</v>
      </c>
      <c r="J56" s="184">
        <v>390.08</v>
      </c>
    </row>
    <row r="57" spans="1:10" ht="25.5">
      <c r="A57" s="185"/>
      <c r="B57" s="186"/>
      <c r="C57" s="186"/>
      <c r="D57" s="186"/>
      <c r="E57" s="186" t="s">
        <v>207</v>
      </c>
      <c r="F57" s="187">
        <v>46.089127218934905</v>
      </c>
      <c r="G57" s="186" t="s">
        <v>208</v>
      </c>
      <c r="H57" s="187">
        <v>53.61</v>
      </c>
      <c r="I57" s="186" t="s">
        <v>209</v>
      </c>
      <c r="J57" s="188">
        <v>99.699999999999989</v>
      </c>
    </row>
    <row r="58" spans="1:10" ht="26.25" thickBot="1">
      <c r="A58" s="185"/>
      <c r="B58" s="186"/>
      <c r="C58" s="186"/>
      <c r="D58" s="186"/>
      <c r="E58" s="186" t="s">
        <v>210</v>
      </c>
      <c r="F58" s="187">
        <v>80.510000000000005</v>
      </c>
      <c r="G58" s="186"/>
      <c r="H58" s="229" t="s">
        <v>211</v>
      </c>
      <c r="I58" s="229"/>
      <c r="J58" s="188">
        <v>499.62</v>
      </c>
    </row>
    <row r="59" spans="1:10" ht="15" thickTop="1">
      <c r="A59" s="189"/>
      <c r="B59" s="173"/>
      <c r="C59" s="173"/>
      <c r="D59" s="173"/>
      <c r="E59" s="173"/>
      <c r="F59" s="173"/>
      <c r="G59" s="173"/>
      <c r="H59" s="173"/>
      <c r="I59" s="173"/>
      <c r="J59" s="190"/>
    </row>
    <row r="60" spans="1:10" ht="15">
      <c r="A60" s="179" t="s">
        <v>152</v>
      </c>
      <c r="B60" s="161" t="s">
        <v>2</v>
      </c>
      <c r="C60" s="160" t="s">
        <v>3</v>
      </c>
      <c r="D60" s="160" t="s">
        <v>4</v>
      </c>
      <c r="E60" s="226" t="s">
        <v>189</v>
      </c>
      <c r="F60" s="226"/>
      <c r="G60" s="162" t="s">
        <v>5</v>
      </c>
      <c r="H60" s="161" t="s">
        <v>6</v>
      </c>
      <c r="I60" s="161" t="s">
        <v>7</v>
      </c>
      <c r="J60" s="180" t="s">
        <v>9</v>
      </c>
    </row>
    <row r="61" spans="1:10" ht="38.25">
      <c r="A61" s="181" t="s">
        <v>190</v>
      </c>
      <c r="B61" s="164" t="s">
        <v>153</v>
      </c>
      <c r="C61" s="163" t="s">
        <v>41</v>
      </c>
      <c r="D61" s="163" t="s">
        <v>154</v>
      </c>
      <c r="E61" s="227" t="s">
        <v>245</v>
      </c>
      <c r="F61" s="227"/>
      <c r="G61" s="165" t="s">
        <v>155</v>
      </c>
      <c r="H61" s="166">
        <v>1</v>
      </c>
      <c r="I61" s="167">
        <v>1467.25</v>
      </c>
      <c r="J61" s="182">
        <v>1467.25</v>
      </c>
    </row>
    <row r="62" spans="1:10" ht="25.5">
      <c r="A62" s="183" t="s">
        <v>192</v>
      </c>
      <c r="B62" s="169" t="s">
        <v>193</v>
      </c>
      <c r="C62" s="168" t="s">
        <v>22</v>
      </c>
      <c r="D62" s="168" t="s">
        <v>194</v>
      </c>
      <c r="E62" s="228" t="s">
        <v>195</v>
      </c>
      <c r="F62" s="228"/>
      <c r="G62" s="170" t="s">
        <v>196</v>
      </c>
      <c r="H62" s="171">
        <v>0.5</v>
      </c>
      <c r="I62" s="172">
        <v>23.68</v>
      </c>
      <c r="J62" s="184">
        <v>11.84</v>
      </c>
    </row>
    <row r="63" spans="1:10" ht="25.5">
      <c r="A63" s="183" t="s">
        <v>192</v>
      </c>
      <c r="B63" s="169" t="s">
        <v>197</v>
      </c>
      <c r="C63" s="168" t="s">
        <v>22</v>
      </c>
      <c r="D63" s="168" t="s">
        <v>198</v>
      </c>
      <c r="E63" s="228" t="s">
        <v>195</v>
      </c>
      <c r="F63" s="228"/>
      <c r="G63" s="170" t="s">
        <v>196</v>
      </c>
      <c r="H63" s="171">
        <v>0.5</v>
      </c>
      <c r="I63" s="172">
        <v>18.8</v>
      </c>
      <c r="J63" s="184">
        <v>9.4</v>
      </c>
    </row>
    <row r="64" spans="1:10" ht="25.5">
      <c r="A64" s="183" t="s">
        <v>192</v>
      </c>
      <c r="B64" s="169" t="s">
        <v>246</v>
      </c>
      <c r="C64" s="168" t="s">
        <v>14</v>
      </c>
      <c r="D64" s="168" t="s">
        <v>247</v>
      </c>
      <c r="E64" s="228" t="s">
        <v>161</v>
      </c>
      <c r="F64" s="228"/>
      <c r="G64" s="170" t="s">
        <v>16</v>
      </c>
      <c r="H64" s="171">
        <v>0.69</v>
      </c>
      <c r="I64" s="172">
        <v>51.75</v>
      </c>
      <c r="J64" s="184">
        <v>35.700000000000003</v>
      </c>
    </row>
    <row r="65" spans="1:10">
      <c r="A65" s="191" t="s">
        <v>202</v>
      </c>
      <c r="B65" s="175" t="s">
        <v>248</v>
      </c>
      <c r="C65" s="174" t="s">
        <v>22</v>
      </c>
      <c r="D65" s="174" t="s">
        <v>249</v>
      </c>
      <c r="E65" s="224" t="s">
        <v>205</v>
      </c>
      <c r="F65" s="224"/>
      <c r="G65" s="176" t="s">
        <v>84</v>
      </c>
      <c r="H65" s="177">
        <v>1</v>
      </c>
      <c r="I65" s="178">
        <v>949.73</v>
      </c>
      <c r="J65" s="192">
        <v>949.73</v>
      </c>
    </row>
    <row r="66" spans="1:10" ht="25.5">
      <c r="A66" s="191" t="s">
        <v>202</v>
      </c>
      <c r="B66" s="175" t="s">
        <v>250</v>
      </c>
      <c r="C66" s="174" t="s">
        <v>22</v>
      </c>
      <c r="D66" s="174" t="s">
        <v>251</v>
      </c>
      <c r="E66" s="224" t="s">
        <v>205</v>
      </c>
      <c r="F66" s="224"/>
      <c r="G66" s="176" t="s">
        <v>46</v>
      </c>
      <c r="H66" s="177">
        <v>2.4</v>
      </c>
      <c r="I66" s="178">
        <v>45.63</v>
      </c>
      <c r="J66" s="192">
        <v>109.51</v>
      </c>
    </row>
    <row r="67" spans="1:10" ht="25.5">
      <c r="A67" s="191" t="s">
        <v>202</v>
      </c>
      <c r="B67" s="175" t="s">
        <v>252</v>
      </c>
      <c r="C67" s="174" t="s">
        <v>22</v>
      </c>
      <c r="D67" s="174" t="s">
        <v>253</v>
      </c>
      <c r="E67" s="224" t="s">
        <v>205</v>
      </c>
      <c r="F67" s="224"/>
      <c r="G67" s="176" t="s">
        <v>46</v>
      </c>
      <c r="H67" s="177">
        <v>3.6</v>
      </c>
      <c r="I67" s="178">
        <v>97.52</v>
      </c>
      <c r="J67" s="192">
        <v>351.07</v>
      </c>
    </row>
    <row r="68" spans="1:10" ht="25.5">
      <c r="A68" s="185"/>
      <c r="B68" s="186"/>
      <c r="C68" s="186"/>
      <c r="D68" s="186"/>
      <c r="E68" s="186" t="s">
        <v>207</v>
      </c>
      <c r="F68" s="187">
        <v>15.819156804733728</v>
      </c>
      <c r="G68" s="186" t="s">
        <v>208</v>
      </c>
      <c r="H68" s="187">
        <v>18.399999999999999</v>
      </c>
      <c r="I68" s="186" t="s">
        <v>209</v>
      </c>
      <c r="J68" s="188">
        <v>34.22</v>
      </c>
    </row>
    <row r="69" spans="1:10" ht="26.25" thickBot="1">
      <c r="A69" s="193"/>
      <c r="B69" s="194"/>
      <c r="C69" s="194"/>
      <c r="D69" s="194"/>
      <c r="E69" s="194" t="s">
        <v>210</v>
      </c>
      <c r="F69" s="195">
        <v>281.85000000000002</v>
      </c>
      <c r="G69" s="194"/>
      <c r="H69" s="225" t="s">
        <v>211</v>
      </c>
      <c r="I69" s="225"/>
      <c r="J69" s="196">
        <v>1749.1</v>
      </c>
    </row>
    <row r="70" spans="1:10" ht="15" thickTop="1"/>
  </sheetData>
  <mergeCells count="56">
    <mergeCell ref="A1:J1"/>
    <mergeCell ref="A2:J2"/>
    <mergeCell ref="A3:J3"/>
    <mergeCell ref="A4:J4"/>
    <mergeCell ref="E49:F49"/>
    <mergeCell ref="E41:F41"/>
    <mergeCell ref="E42:F42"/>
    <mergeCell ref="E46:F46"/>
    <mergeCell ref="E47:F47"/>
    <mergeCell ref="E48:F48"/>
    <mergeCell ref="E33:F33"/>
    <mergeCell ref="E34:F34"/>
    <mergeCell ref="E35:F35"/>
    <mergeCell ref="E40:F40"/>
    <mergeCell ref="E45:F45"/>
    <mergeCell ref="E26:F26"/>
    <mergeCell ref="E16:F16"/>
    <mergeCell ref="E17:F17"/>
    <mergeCell ref="E23:F23"/>
    <mergeCell ref="E24:F24"/>
    <mergeCell ref="E25:F25"/>
    <mergeCell ref="E21:F21"/>
    <mergeCell ref="E22:F22"/>
    <mergeCell ref="A5:J5"/>
    <mergeCell ref="A6:J6"/>
    <mergeCell ref="E7:F7"/>
    <mergeCell ref="E8:F8"/>
    <mergeCell ref="E9:F9"/>
    <mergeCell ref="E10:F10"/>
    <mergeCell ref="H12:I12"/>
    <mergeCell ref="E14:F14"/>
    <mergeCell ref="E15:F15"/>
    <mergeCell ref="H19:I19"/>
    <mergeCell ref="H28:I28"/>
    <mergeCell ref="E36:F36"/>
    <mergeCell ref="H38:I38"/>
    <mergeCell ref="E43:F43"/>
    <mergeCell ref="E44:F44"/>
    <mergeCell ref="E32:F32"/>
    <mergeCell ref="E30:F30"/>
    <mergeCell ref="E31:F31"/>
    <mergeCell ref="H51:I51"/>
    <mergeCell ref="E54:F54"/>
    <mergeCell ref="E55:F55"/>
    <mergeCell ref="E56:F56"/>
    <mergeCell ref="H58:I58"/>
    <mergeCell ref="E53:F53"/>
    <mergeCell ref="E65:F65"/>
    <mergeCell ref="E66:F66"/>
    <mergeCell ref="E67:F67"/>
    <mergeCell ref="H69:I69"/>
    <mergeCell ref="E60:F60"/>
    <mergeCell ref="E61:F61"/>
    <mergeCell ref="E62:F62"/>
    <mergeCell ref="E63:F63"/>
    <mergeCell ref="E64:F64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rowBreaks count="1" manualBreakCount="1">
    <brk id="5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zoomScale="60" zoomScaleNormal="100" workbookViewId="0">
      <selection activeCell="A4" sqref="A4:H4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0.100000000000001" customHeight="1" thickTop="1">
      <c r="A1" s="205" t="s">
        <v>157</v>
      </c>
      <c r="B1" s="206"/>
      <c r="C1" s="206"/>
      <c r="D1" s="206"/>
      <c r="E1" s="206"/>
      <c r="F1" s="206"/>
      <c r="G1" s="206"/>
      <c r="H1" s="207"/>
    </row>
    <row r="2" spans="1:8" ht="20.100000000000001" customHeight="1">
      <c r="A2" s="208" t="s">
        <v>158</v>
      </c>
      <c r="B2" s="209"/>
      <c r="C2" s="209"/>
      <c r="D2" s="209"/>
      <c r="E2" s="209"/>
      <c r="F2" s="209"/>
      <c r="G2" s="209"/>
      <c r="H2" s="210"/>
    </row>
    <row r="3" spans="1:8" ht="20.100000000000001" customHeight="1">
      <c r="A3" s="211" t="s">
        <v>181</v>
      </c>
      <c r="B3" s="212"/>
      <c r="C3" s="212"/>
      <c r="D3" s="212"/>
      <c r="E3" s="212"/>
      <c r="F3" s="212"/>
      <c r="G3" s="212"/>
      <c r="H3" s="213"/>
    </row>
    <row r="4" spans="1:8" ht="20.100000000000001" customHeight="1" thickBot="1">
      <c r="A4" s="250" t="s">
        <v>182</v>
      </c>
      <c r="B4" s="251"/>
      <c r="C4" s="251"/>
      <c r="D4" s="251"/>
      <c r="E4" s="251"/>
      <c r="F4" s="251"/>
      <c r="G4" s="251"/>
      <c r="H4" s="252"/>
    </row>
    <row r="5" spans="1:8" ht="17.25" thickTop="1" thickBot="1">
      <c r="A5" s="243" t="s">
        <v>254</v>
      </c>
      <c r="B5" s="244"/>
      <c r="C5" s="244"/>
      <c r="D5" s="244"/>
      <c r="E5" s="244"/>
      <c r="F5" s="244"/>
      <c r="G5" s="244"/>
      <c r="H5" s="245"/>
    </row>
    <row r="6" spans="1:8" ht="24.75" thickBot="1">
      <c r="A6" s="65"/>
      <c r="B6" s="66"/>
      <c r="C6" s="66"/>
      <c r="D6" s="66"/>
      <c r="E6" s="66"/>
      <c r="F6" s="66"/>
      <c r="G6" s="67"/>
      <c r="H6" s="68" t="s">
        <v>255</v>
      </c>
    </row>
    <row r="7" spans="1:8">
      <c r="A7" s="69"/>
      <c r="B7" s="70" t="s">
        <v>256</v>
      </c>
      <c r="C7" s="71"/>
      <c r="D7" s="71"/>
      <c r="E7" s="71"/>
      <c r="F7" s="71"/>
      <c r="G7" s="72"/>
      <c r="H7" s="73">
        <v>3</v>
      </c>
    </row>
    <row r="8" spans="1:8">
      <c r="A8" s="74"/>
      <c r="B8" s="75" t="s">
        <v>257</v>
      </c>
      <c r="C8" s="76"/>
      <c r="D8" s="76"/>
      <c r="E8" s="76"/>
      <c r="F8" s="76"/>
      <c r="G8" s="77"/>
      <c r="H8" s="78">
        <v>0.59</v>
      </c>
    </row>
    <row r="9" spans="1:8" ht="16.5" thickBot="1">
      <c r="A9" s="79" t="s">
        <v>258</v>
      </c>
      <c r="B9" s="80"/>
      <c r="C9" s="80"/>
      <c r="D9" s="80"/>
      <c r="E9" s="80"/>
      <c r="F9" s="80"/>
      <c r="G9" s="81"/>
      <c r="H9" s="82">
        <f>H7+H8</f>
        <v>3.59</v>
      </c>
    </row>
    <row r="10" spans="1:8">
      <c r="A10" s="83" t="s">
        <v>259</v>
      </c>
      <c r="B10" s="71"/>
      <c r="C10" s="71"/>
      <c r="D10" s="71"/>
      <c r="E10" s="71"/>
      <c r="F10" s="71"/>
      <c r="G10" s="72"/>
      <c r="H10" s="73"/>
    </row>
    <row r="11" spans="1:8">
      <c r="A11" s="84" t="s">
        <v>260</v>
      </c>
      <c r="B11" s="85" t="s">
        <v>261</v>
      </c>
      <c r="C11" s="86"/>
      <c r="D11" s="86"/>
      <c r="E11" s="86"/>
      <c r="F11" s="86"/>
      <c r="G11" s="87"/>
      <c r="H11" s="78">
        <v>0.97</v>
      </c>
    </row>
    <row r="12" spans="1:8">
      <c r="A12" s="84" t="s">
        <v>262</v>
      </c>
      <c r="B12" s="85" t="s">
        <v>263</v>
      </c>
      <c r="C12" s="86"/>
      <c r="D12" s="86"/>
      <c r="E12" s="86"/>
      <c r="F12" s="86"/>
      <c r="G12" s="87"/>
      <c r="H12" s="78">
        <v>0.8</v>
      </c>
    </row>
    <row r="13" spans="1:8" ht="15.75">
      <c r="A13" s="88" t="s">
        <v>258</v>
      </c>
      <c r="B13" s="89"/>
      <c r="C13" s="89"/>
      <c r="D13" s="89"/>
      <c r="E13" s="89"/>
      <c r="F13" s="89"/>
      <c r="G13" s="90"/>
      <c r="H13" s="91">
        <f>H11+H12</f>
        <v>1.77</v>
      </c>
    </row>
    <row r="14" spans="1:8" ht="24">
      <c r="A14" s="92" t="s">
        <v>264</v>
      </c>
      <c r="B14" s="86"/>
      <c r="C14" s="86"/>
      <c r="D14" s="86"/>
      <c r="E14" s="86"/>
      <c r="F14" s="86"/>
      <c r="G14" s="87"/>
      <c r="H14" s="93" t="s">
        <v>265</v>
      </c>
    </row>
    <row r="15" spans="1:8" ht="15.75">
      <c r="A15" s="94" t="s">
        <v>266</v>
      </c>
      <c r="B15" s="95" t="s">
        <v>267</v>
      </c>
      <c r="C15" s="89"/>
      <c r="D15" s="89"/>
      <c r="E15" s="89"/>
      <c r="F15" s="89"/>
      <c r="G15" s="90"/>
      <c r="H15" s="91">
        <f>H16+H17</f>
        <v>6.15</v>
      </c>
    </row>
    <row r="16" spans="1:8">
      <c r="A16" s="74" t="s">
        <v>268</v>
      </c>
      <c r="B16" s="85" t="s">
        <v>269</v>
      </c>
      <c r="C16" s="86"/>
      <c r="D16" s="86"/>
      <c r="E16" s="86"/>
      <c r="F16" s="86"/>
      <c r="G16" s="87"/>
      <c r="H16" s="78">
        <f>H25</f>
        <v>3.65</v>
      </c>
    </row>
    <row r="17" spans="1:8">
      <c r="A17" s="74" t="s">
        <v>270</v>
      </c>
      <c r="B17" s="85" t="s">
        <v>271</v>
      </c>
      <c r="C17" s="86"/>
      <c r="D17" s="86"/>
      <c r="E17" s="86"/>
      <c r="F17" s="86"/>
      <c r="G17" s="87"/>
      <c r="H17" s="78">
        <v>2.5</v>
      </c>
    </row>
    <row r="18" spans="1:8">
      <c r="A18" s="96" t="s">
        <v>272</v>
      </c>
      <c r="B18" s="97" t="s">
        <v>273</v>
      </c>
      <c r="C18" s="98"/>
      <c r="D18" s="98"/>
      <c r="E18" s="98"/>
      <c r="F18" s="98"/>
      <c r="G18" s="99"/>
      <c r="H18" s="100">
        <v>6.16</v>
      </c>
    </row>
    <row r="19" spans="1:8">
      <c r="A19" s="101"/>
      <c r="B19" s="102"/>
      <c r="C19" s="102"/>
      <c r="D19" s="102"/>
      <c r="E19" s="102"/>
      <c r="F19" s="102"/>
      <c r="G19" s="102"/>
      <c r="H19" s="103"/>
    </row>
    <row r="20" spans="1:8" ht="18.75">
      <c r="A20" s="104"/>
      <c r="H20" s="105"/>
    </row>
    <row r="21" spans="1:8" ht="18.75">
      <c r="A21" s="104"/>
      <c r="H21" s="106"/>
    </row>
    <row r="22" spans="1:8" ht="18.75">
      <c r="A22" s="107"/>
      <c r="B22" s="108"/>
      <c r="C22" s="108"/>
      <c r="D22" s="109"/>
      <c r="E22" s="109"/>
      <c r="F22" s="109"/>
      <c r="G22" s="109"/>
      <c r="H22" s="110"/>
    </row>
    <row r="23" spans="1:8">
      <c r="A23" s="104"/>
      <c r="H23" s="111"/>
    </row>
    <row r="24" spans="1:8" ht="16.5" thickBot="1">
      <c r="A24" s="112" t="s">
        <v>274</v>
      </c>
      <c r="B24" s="113"/>
      <c r="C24" s="113"/>
      <c r="D24" s="113"/>
      <c r="E24" s="113"/>
      <c r="F24" s="113"/>
      <c r="G24" s="113"/>
      <c r="H24" s="114"/>
    </row>
    <row r="25" spans="1:8">
      <c r="A25" s="69" t="s">
        <v>268</v>
      </c>
      <c r="B25" s="70" t="s">
        <v>269</v>
      </c>
      <c r="C25" s="71"/>
      <c r="D25" s="71"/>
      <c r="E25" s="71"/>
      <c r="F25" s="71"/>
      <c r="G25" s="72"/>
      <c r="H25" s="115">
        <f>H26+H27+H28</f>
        <v>3.65</v>
      </c>
    </row>
    <row r="26" spans="1:8">
      <c r="A26" s="116" t="s">
        <v>275</v>
      </c>
      <c r="B26" s="85" t="s">
        <v>276</v>
      </c>
      <c r="C26" s="86"/>
      <c r="D26" s="86"/>
      <c r="E26" s="86"/>
      <c r="F26" s="86"/>
      <c r="G26" s="87"/>
      <c r="H26" s="117">
        <v>0.65</v>
      </c>
    </row>
    <row r="27" spans="1:8">
      <c r="A27" s="74" t="s">
        <v>277</v>
      </c>
      <c r="B27" s="85" t="s">
        <v>278</v>
      </c>
      <c r="C27" s="86"/>
      <c r="D27" s="86"/>
      <c r="E27" s="86"/>
      <c r="F27" s="86"/>
      <c r="G27" s="87"/>
      <c r="H27" s="117">
        <v>3</v>
      </c>
    </row>
    <row r="28" spans="1:8" ht="15" thickBot="1">
      <c r="A28" s="118" t="s">
        <v>279</v>
      </c>
      <c r="B28" s="119" t="s">
        <v>280</v>
      </c>
      <c r="C28" s="120"/>
      <c r="D28" s="120"/>
      <c r="E28" s="120"/>
      <c r="F28" s="120"/>
      <c r="G28" s="121"/>
      <c r="H28" s="122">
        <v>0</v>
      </c>
    </row>
    <row r="29" spans="1:8" ht="16.5" thickBot="1">
      <c r="A29" s="123" t="s">
        <v>281</v>
      </c>
      <c r="B29" s="124"/>
      <c r="C29" s="124"/>
      <c r="D29" s="124"/>
      <c r="E29" s="124"/>
      <c r="F29" s="124"/>
      <c r="G29" s="124"/>
      <c r="H29" s="125"/>
    </row>
    <row r="30" spans="1:8">
      <c r="A30" s="69" t="s">
        <v>270</v>
      </c>
      <c r="B30" s="70" t="s">
        <v>282</v>
      </c>
      <c r="C30" s="71"/>
      <c r="D30" s="71"/>
      <c r="E30" s="71"/>
      <c r="F30" s="71"/>
      <c r="G30" s="72"/>
      <c r="H30" s="115">
        <f>H31</f>
        <v>2.5</v>
      </c>
    </row>
    <row r="31" spans="1:8" ht="15" thickBot="1">
      <c r="A31" s="126" t="s">
        <v>283</v>
      </c>
      <c r="B31" s="119" t="s">
        <v>276</v>
      </c>
      <c r="C31" s="120"/>
      <c r="D31" s="120"/>
      <c r="E31" s="120"/>
      <c r="F31" s="120"/>
      <c r="G31" s="121"/>
      <c r="H31" s="127">
        <v>2.5</v>
      </c>
    </row>
    <row r="32" spans="1:8">
      <c r="A32" s="104"/>
      <c r="H32" s="111"/>
    </row>
    <row r="33" spans="1:8">
      <c r="A33" s="104"/>
      <c r="H33" s="111"/>
    </row>
    <row r="34" spans="1:8" ht="63">
      <c r="A34" s="128" t="s">
        <v>284</v>
      </c>
      <c r="B34" s="129"/>
      <c r="C34" s="129"/>
      <c r="D34" s="129"/>
      <c r="E34" s="129"/>
      <c r="F34" s="129"/>
      <c r="G34" s="129"/>
      <c r="H34" s="130"/>
    </row>
    <row r="35" spans="1:8" ht="17.25">
      <c r="A35" s="131" t="s">
        <v>285</v>
      </c>
      <c r="B35" s="132"/>
      <c r="C35" s="133">
        <f>H7/100</f>
        <v>0.03</v>
      </c>
      <c r="D35" s="132"/>
      <c r="F35" s="134" t="s">
        <v>285</v>
      </c>
      <c r="G35" s="134"/>
      <c r="H35" s="135">
        <f>C35</f>
        <v>0.03</v>
      </c>
    </row>
    <row r="36" spans="1:8" ht="17.25">
      <c r="A36" s="131" t="s">
        <v>286</v>
      </c>
      <c r="B36" s="132"/>
      <c r="C36" s="133">
        <f>H12/100</f>
        <v>8.0000000000000002E-3</v>
      </c>
      <c r="D36" s="132"/>
      <c r="F36" s="134" t="s">
        <v>286</v>
      </c>
      <c r="G36" s="134"/>
      <c r="H36" s="135">
        <f>C36</f>
        <v>8.0000000000000002E-3</v>
      </c>
    </row>
    <row r="37" spans="1:8" ht="17.25">
      <c r="A37" s="131" t="s">
        <v>287</v>
      </c>
      <c r="B37" s="132"/>
      <c r="C37" s="133">
        <f>H11/100</f>
        <v>9.7000000000000003E-3</v>
      </c>
      <c r="D37" s="132"/>
      <c r="F37" s="134" t="s">
        <v>287</v>
      </c>
      <c r="G37" s="134"/>
      <c r="H37" s="135">
        <f>C37</f>
        <v>9.7000000000000003E-3</v>
      </c>
    </row>
    <row r="38" spans="1:8" ht="17.25">
      <c r="A38" s="131" t="s">
        <v>288</v>
      </c>
      <c r="B38" s="132"/>
      <c r="C38" s="136">
        <f>1+C35+C36+C37</f>
        <v>1.0477000000000001</v>
      </c>
      <c r="D38" s="132"/>
      <c r="F38" s="134" t="s">
        <v>288</v>
      </c>
      <c r="G38" s="134"/>
      <c r="H38" s="137">
        <f>1+H35+H36+H37</f>
        <v>1.0477000000000001</v>
      </c>
    </row>
    <row r="39" spans="1:8" ht="17.25">
      <c r="A39" s="131" t="s">
        <v>289</v>
      </c>
      <c r="B39" s="132"/>
      <c r="C39" s="133">
        <f>H8/100</f>
        <v>5.8999999999999999E-3</v>
      </c>
      <c r="D39" s="132"/>
      <c r="F39" s="134" t="s">
        <v>289</v>
      </c>
      <c r="G39" s="134"/>
      <c r="H39" s="135">
        <f>C39</f>
        <v>5.8999999999999999E-3</v>
      </c>
    </row>
    <row r="40" spans="1:8" ht="17.25">
      <c r="A40" s="131" t="s">
        <v>290</v>
      </c>
      <c r="B40" s="132"/>
      <c r="C40" s="136">
        <f>1+C39</f>
        <v>1.0059</v>
      </c>
      <c r="D40" s="132"/>
      <c r="F40" s="134" t="s">
        <v>290</v>
      </c>
      <c r="G40" s="134"/>
      <c r="H40" s="137">
        <f>1+H39</f>
        <v>1.0059</v>
      </c>
    </row>
    <row r="41" spans="1:8" ht="17.25">
      <c r="A41" s="131" t="s">
        <v>291</v>
      </c>
      <c r="B41" s="132"/>
      <c r="C41" s="133">
        <f>H18/100</f>
        <v>6.1600000000000002E-2</v>
      </c>
      <c r="D41" s="132"/>
      <c r="F41" s="134" t="s">
        <v>291</v>
      </c>
      <c r="G41" s="134"/>
      <c r="H41" s="135">
        <f>C41</f>
        <v>6.1600000000000002E-2</v>
      </c>
    </row>
    <row r="42" spans="1:8" ht="17.25">
      <c r="A42" s="131" t="s">
        <v>292</v>
      </c>
      <c r="B42" s="132"/>
      <c r="C42" s="136">
        <f>1+C41</f>
        <v>1.0616000000000001</v>
      </c>
      <c r="D42" s="132"/>
      <c r="F42" s="134" t="s">
        <v>292</v>
      </c>
      <c r="G42" s="134"/>
      <c r="H42" s="137">
        <f>1+H41</f>
        <v>1.0616000000000001</v>
      </c>
    </row>
    <row r="43" spans="1:8" ht="17.25">
      <c r="A43" s="131"/>
      <c r="B43" s="132"/>
      <c r="C43" s="132"/>
      <c r="D43" s="132"/>
      <c r="F43" s="134"/>
      <c r="G43" s="134"/>
      <c r="H43" s="138"/>
    </row>
    <row r="44" spans="1:8" ht="17.25">
      <c r="A44" s="131" t="s">
        <v>293</v>
      </c>
      <c r="B44" s="132"/>
      <c r="C44" s="133">
        <f>H15/100</f>
        <v>6.1500000000000006E-2</v>
      </c>
      <c r="D44" s="132"/>
      <c r="F44" s="134" t="s">
        <v>293</v>
      </c>
      <c r="G44" s="134"/>
      <c r="H44" s="135">
        <f>C44-(H28/100)</f>
        <v>6.1500000000000006E-2</v>
      </c>
    </row>
    <row r="45" spans="1:8" ht="17.25">
      <c r="A45" s="131" t="s">
        <v>294</v>
      </c>
      <c r="B45" s="132"/>
      <c r="C45" s="136">
        <f>1-C44</f>
        <v>0.9385</v>
      </c>
      <c r="D45" s="132"/>
      <c r="F45" s="134" t="s">
        <v>294</v>
      </c>
      <c r="G45" s="134"/>
      <c r="H45" s="137">
        <f>1-H44</f>
        <v>0.9385</v>
      </c>
    </row>
    <row r="46" spans="1:8" ht="17.25">
      <c r="A46" s="131"/>
      <c r="B46" s="132"/>
      <c r="C46" s="132"/>
      <c r="D46" s="132"/>
      <c r="F46" s="134"/>
      <c r="G46" s="134"/>
      <c r="H46" s="138"/>
    </row>
    <row r="47" spans="1:8" ht="17.25">
      <c r="A47" s="139" t="s">
        <v>295</v>
      </c>
      <c r="B47" s="140"/>
      <c r="C47" s="141">
        <f>(C38*C40*C42)/C45-1</f>
        <v>0.19211563781353247</v>
      </c>
      <c r="D47" s="132"/>
      <c r="F47" s="142" t="s">
        <v>296</v>
      </c>
      <c r="G47" s="143"/>
      <c r="H47" s="144">
        <f>(H38*H40*H42)/H45-1</f>
        <v>0.19211563781353247</v>
      </c>
    </row>
    <row r="48" spans="1:8" ht="15">
      <c r="A48" s="145"/>
      <c r="B48" s="134"/>
      <c r="C48" s="134"/>
      <c r="D48" s="134"/>
      <c r="F48" s="134"/>
      <c r="G48" s="134"/>
      <c r="H48" s="146" t="s">
        <v>297</v>
      </c>
    </row>
    <row r="49" spans="1:8" ht="15">
      <c r="A49" s="145"/>
      <c r="B49" s="134"/>
      <c r="C49" s="134"/>
      <c r="D49" s="134"/>
      <c r="E49" s="134"/>
      <c r="F49" s="246" t="s">
        <v>298</v>
      </c>
      <c r="G49" s="246"/>
      <c r="H49" s="247"/>
    </row>
    <row r="50" spans="1:8" ht="15" thickBot="1">
      <c r="A50" s="147"/>
      <c r="B50" s="148"/>
      <c r="C50" s="148"/>
      <c r="D50" s="148"/>
      <c r="E50" s="148"/>
      <c r="F50" s="248"/>
      <c r="G50" s="248"/>
      <c r="H50" s="249"/>
    </row>
  </sheetData>
  <mergeCells count="6">
    <mergeCell ref="A5:H5"/>
    <mergeCell ref="F49:H50"/>
    <mergeCell ref="A1:H1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zoomScale="60" zoomScaleNormal="100" workbookViewId="0">
      <selection activeCell="A5" sqref="A5:D5"/>
    </sheetView>
  </sheetViews>
  <sheetFormatPr defaultRowHeight="14.25"/>
  <cols>
    <col min="1" max="1" width="14.375" customWidth="1"/>
    <col min="2" max="2" width="67.875" customWidth="1"/>
    <col min="3" max="3" width="14.75" customWidth="1"/>
    <col min="4" max="4" width="16.25" customWidth="1"/>
  </cols>
  <sheetData>
    <row r="1" spans="1:4" ht="20.100000000000001" customHeight="1">
      <c r="A1" s="257" t="s">
        <v>157</v>
      </c>
      <c r="B1" s="258"/>
      <c r="C1" s="258"/>
      <c r="D1" s="259"/>
    </row>
    <row r="2" spans="1:4" ht="20.100000000000001" customHeight="1">
      <c r="A2" s="254" t="s">
        <v>158</v>
      </c>
      <c r="B2" s="255"/>
      <c r="C2" s="255"/>
      <c r="D2" s="256"/>
    </row>
    <row r="3" spans="1:4" ht="20.100000000000001" customHeight="1">
      <c r="A3" s="254" t="s">
        <v>181</v>
      </c>
      <c r="B3" s="255"/>
      <c r="C3" s="255"/>
      <c r="D3" s="256"/>
    </row>
    <row r="4" spans="1:4" ht="20.100000000000001" customHeight="1">
      <c r="A4" s="254" t="s">
        <v>182</v>
      </c>
      <c r="B4" s="255"/>
      <c r="C4" s="255"/>
      <c r="D4" s="256"/>
    </row>
    <row r="5" spans="1:4" ht="15">
      <c r="A5" s="260" t="s">
        <v>299</v>
      </c>
      <c r="B5" s="261"/>
      <c r="C5" s="261"/>
      <c r="D5" s="262"/>
    </row>
    <row r="6" spans="1:4" ht="15">
      <c r="A6" s="149" t="s">
        <v>300</v>
      </c>
      <c r="B6" s="149" t="s">
        <v>337</v>
      </c>
      <c r="C6" s="149" t="s">
        <v>368</v>
      </c>
      <c r="D6" s="149" t="s">
        <v>369</v>
      </c>
    </row>
    <row r="7" spans="1:4" ht="15">
      <c r="A7" s="263" t="s">
        <v>301</v>
      </c>
      <c r="B7" s="264"/>
      <c r="C7" s="264"/>
      <c r="D7" s="265"/>
    </row>
    <row r="8" spans="1:4">
      <c r="A8" s="150" t="s">
        <v>302</v>
      </c>
      <c r="B8" s="153" t="s">
        <v>338</v>
      </c>
      <c r="C8" s="156">
        <v>20</v>
      </c>
      <c r="D8" s="156">
        <v>20</v>
      </c>
    </row>
    <row r="9" spans="1:4">
      <c r="A9" s="150" t="s">
        <v>303</v>
      </c>
      <c r="B9" s="153" t="s">
        <v>339</v>
      </c>
      <c r="C9" s="156">
        <v>1.5</v>
      </c>
      <c r="D9" s="156">
        <v>1.5</v>
      </c>
    </row>
    <row r="10" spans="1:4">
      <c r="A10" s="150" t="s">
        <v>304</v>
      </c>
      <c r="B10" s="153" t="s">
        <v>340</v>
      </c>
      <c r="C10" s="156">
        <v>1</v>
      </c>
      <c r="D10" s="156">
        <v>1</v>
      </c>
    </row>
    <row r="11" spans="1:4">
      <c r="A11" s="150" t="s">
        <v>305</v>
      </c>
      <c r="B11" s="153" t="s">
        <v>341</v>
      </c>
      <c r="C11" s="156">
        <v>0.2</v>
      </c>
      <c r="D11" s="156">
        <v>0.2</v>
      </c>
    </row>
    <row r="12" spans="1:4">
      <c r="A12" s="150" t="s">
        <v>306</v>
      </c>
      <c r="B12" s="153" t="s">
        <v>342</v>
      </c>
      <c r="C12" s="156">
        <v>0.6</v>
      </c>
      <c r="D12" s="156">
        <v>0.6</v>
      </c>
    </row>
    <row r="13" spans="1:4">
      <c r="A13" s="150" t="s">
        <v>307</v>
      </c>
      <c r="B13" s="153" t="s">
        <v>343</v>
      </c>
      <c r="C13" s="156">
        <v>2.5</v>
      </c>
      <c r="D13" s="156">
        <v>2.5</v>
      </c>
    </row>
    <row r="14" spans="1:4">
      <c r="A14" s="150" t="s">
        <v>308</v>
      </c>
      <c r="B14" s="153" t="s">
        <v>344</v>
      </c>
      <c r="C14" s="156">
        <v>3</v>
      </c>
      <c r="D14" s="156">
        <v>3</v>
      </c>
    </row>
    <row r="15" spans="1:4">
      <c r="A15" s="150" t="s">
        <v>309</v>
      </c>
      <c r="B15" s="153" t="s">
        <v>345</v>
      </c>
      <c r="C15" s="156">
        <v>8</v>
      </c>
      <c r="D15" s="156">
        <v>8</v>
      </c>
    </row>
    <row r="16" spans="1:4">
      <c r="A16" s="150" t="s">
        <v>310</v>
      </c>
      <c r="B16" s="153" t="s">
        <v>346</v>
      </c>
      <c r="C16" s="156">
        <v>0</v>
      </c>
      <c r="D16" s="156">
        <v>0</v>
      </c>
    </row>
    <row r="17" spans="1:4" ht="15">
      <c r="A17" s="151" t="s">
        <v>311</v>
      </c>
      <c r="B17" s="154" t="s">
        <v>347</v>
      </c>
      <c r="C17" s="157">
        <f>SUM(C8:C16)</f>
        <v>36.799999999999997</v>
      </c>
      <c r="D17" s="157">
        <f>SUM(D8:D16)</f>
        <v>36.799999999999997</v>
      </c>
    </row>
    <row r="18" spans="1:4" ht="15">
      <c r="A18" s="263" t="s">
        <v>312</v>
      </c>
      <c r="B18" s="264"/>
      <c r="C18" s="264"/>
      <c r="D18" s="265"/>
    </row>
    <row r="19" spans="1:4">
      <c r="A19" s="150" t="s">
        <v>313</v>
      </c>
      <c r="B19" s="153" t="s">
        <v>348</v>
      </c>
      <c r="C19" s="156">
        <v>18.11</v>
      </c>
      <c r="D19" s="156">
        <v>0</v>
      </c>
    </row>
    <row r="20" spans="1:4">
      <c r="A20" s="150" t="s">
        <v>314</v>
      </c>
      <c r="B20" s="153" t="s">
        <v>349</v>
      </c>
      <c r="C20" s="156">
        <v>4.1500000000000004</v>
      </c>
      <c r="D20" s="156">
        <v>0</v>
      </c>
    </row>
    <row r="21" spans="1:4">
      <c r="A21" s="150" t="s">
        <v>315</v>
      </c>
      <c r="B21" s="153" t="s">
        <v>350</v>
      </c>
      <c r="C21" s="156">
        <v>0.89</v>
      </c>
      <c r="D21" s="156">
        <v>0.67</v>
      </c>
    </row>
    <row r="22" spans="1:4">
      <c r="A22" s="150" t="s">
        <v>316</v>
      </c>
      <c r="B22" s="153" t="s">
        <v>351</v>
      </c>
      <c r="C22" s="156">
        <v>10.98</v>
      </c>
      <c r="D22" s="156">
        <v>8.33</v>
      </c>
    </row>
    <row r="23" spans="1:4">
      <c r="A23" s="150" t="s">
        <v>317</v>
      </c>
      <c r="B23" s="153" t="s">
        <v>352</v>
      </c>
      <c r="C23" s="156">
        <v>7.0000000000000007E-2</v>
      </c>
      <c r="D23" s="156">
        <v>0.06</v>
      </c>
    </row>
    <row r="24" spans="1:4">
      <c r="A24" s="150" t="s">
        <v>318</v>
      </c>
      <c r="B24" s="153" t="s">
        <v>353</v>
      </c>
      <c r="C24" s="156">
        <v>0.73</v>
      </c>
      <c r="D24" s="156">
        <v>0.56000000000000005</v>
      </c>
    </row>
    <row r="25" spans="1:4">
      <c r="A25" s="150" t="s">
        <v>319</v>
      </c>
      <c r="B25" s="153" t="s">
        <v>354</v>
      </c>
      <c r="C25" s="156">
        <v>2.68</v>
      </c>
      <c r="D25" s="156">
        <v>0</v>
      </c>
    </row>
    <row r="26" spans="1:4">
      <c r="A26" s="150" t="s">
        <v>320</v>
      </c>
      <c r="B26" s="153" t="s">
        <v>355</v>
      </c>
      <c r="C26" s="156">
        <v>0.11</v>
      </c>
      <c r="D26" s="156">
        <v>0.08</v>
      </c>
    </row>
    <row r="27" spans="1:4">
      <c r="A27" s="150" t="s">
        <v>321</v>
      </c>
      <c r="B27" s="153" t="s">
        <v>356</v>
      </c>
      <c r="C27" s="156">
        <v>9.27</v>
      </c>
      <c r="D27" s="156">
        <v>7.03</v>
      </c>
    </row>
    <row r="28" spans="1:4">
      <c r="A28" s="150" t="s">
        <v>322</v>
      </c>
      <c r="B28" s="153" t="s">
        <v>357</v>
      </c>
      <c r="C28" s="156">
        <v>0.03</v>
      </c>
      <c r="D28" s="156">
        <v>0.03</v>
      </c>
    </row>
    <row r="29" spans="1:4" ht="15">
      <c r="A29" s="151" t="s">
        <v>323</v>
      </c>
      <c r="B29" s="154" t="s">
        <v>358</v>
      </c>
      <c r="C29" s="157">
        <f>SUM(C19:C28)</f>
        <v>47.019999999999996</v>
      </c>
      <c r="D29" s="157">
        <f>SUM(D19:D28)</f>
        <v>16.760000000000002</v>
      </c>
    </row>
    <row r="30" spans="1:4" ht="15">
      <c r="A30" s="263" t="s">
        <v>324</v>
      </c>
      <c r="B30" s="264"/>
      <c r="C30" s="264"/>
      <c r="D30" s="265"/>
    </row>
    <row r="31" spans="1:4">
      <c r="A31" s="150" t="s">
        <v>325</v>
      </c>
      <c r="B31" s="153" t="s">
        <v>359</v>
      </c>
      <c r="C31" s="156">
        <v>5.69</v>
      </c>
      <c r="D31" s="156">
        <v>4.32</v>
      </c>
    </row>
    <row r="32" spans="1:4">
      <c r="A32" s="150" t="s">
        <v>326</v>
      </c>
      <c r="B32" s="153" t="s">
        <v>360</v>
      </c>
      <c r="C32" s="156">
        <v>0.13</v>
      </c>
      <c r="D32" s="156">
        <v>0.1</v>
      </c>
    </row>
    <row r="33" spans="1:4">
      <c r="A33" s="150" t="s">
        <v>327</v>
      </c>
      <c r="B33" s="153" t="s">
        <v>361</v>
      </c>
      <c r="C33" s="156">
        <v>4.47</v>
      </c>
      <c r="D33" s="156">
        <v>3.39</v>
      </c>
    </row>
    <row r="34" spans="1:4">
      <c r="A34" s="150" t="s">
        <v>328</v>
      </c>
      <c r="B34" s="153" t="s">
        <v>362</v>
      </c>
      <c r="C34" s="156">
        <v>3.93</v>
      </c>
      <c r="D34" s="156">
        <v>2.98</v>
      </c>
    </row>
    <row r="35" spans="1:4">
      <c r="A35" s="150" t="s">
        <v>329</v>
      </c>
      <c r="B35" s="153" t="s">
        <v>363</v>
      </c>
      <c r="C35" s="156">
        <v>0.48</v>
      </c>
      <c r="D35" s="156">
        <v>0.36</v>
      </c>
    </row>
    <row r="36" spans="1:4" ht="15">
      <c r="A36" s="151" t="s">
        <v>330</v>
      </c>
      <c r="B36" s="154" t="s">
        <v>364</v>
      </c>
      <c r="C36" s="157">
        <f>SUM(C31:C35)</f>
        <v>14.7</v>
      </c>
      <c r="D36" s="157">
        <f>SUM(D31:D35)</f>
        <v>11.15</v>
      </c>
    </row>
    <row r="37" spans="1:4" ht="15">
      <c r="A37" s="263" t="s">
        <v>331</v>
      </c>
      <c r="B37" s="264"/>
      <c r="C37" s="264"/>
      <c r="D37" s="265"/>
    </row>
    <row r="38" spans="1:4">
      <c r="A38" s="150" t="s">
        <v>332</v>
      </c>
      <c r="B38" s="153" t="s">
        <v>365</v>
      </c>
      <c r="C38" s="156">
        <v>17.3</v>
      </c>
      <c r="D38" s="156">
        <v>6.17</v>
      </c>
    </row>
    <row r="39" spans="1:4" ht="25.5">
      <c r="A39" s="150" t="s">
        <v>333</v>
      </c>
      <c r="B39" s="155" t="s">
        <v>366</v>
      </c>
      <c r="C39" s="158">
        <v>0.5</v>
      </c>
      <c r="D39" s="158">
        <v>0.38</v>
      </c>
    </row>
    <row r="40" spans="1:4" ht="15">
      <c r="A40" s="151" t="s">
        <v>334</v>
      </c>
      <c r="B40" s="154" t="s">
        <v>367</v>
      </c>
      <c r="C40" s="157">
        <f>SUM(C38:C39)</f>
        <v>17.8</v>
      </c>
      <c r="D40" s="157">
        <f>SUM(D38:D39)</f>
        <v>6.55</v>
      </c>
    </row>
    <row r="41" spans="1:4" ht="15">
      <c r="A41" s="253" t="s">
        <v>335</v>
      </c>
      <c r="B41" s="253"/>
      <c r="C41" s="159">
        <f>(C17+C29+C36+C40)</f>
        <v>116.32</v>
      </c>
      <c r="D41" s="159">
        <f>D17+D29+D36+D40</f>
        <v>71.260000000000005</v>
      </c>
    </row>
    <row r="42" spans="1:4">
      <c r="A42" s="152"/>
      <c r="B42" s="152"/>
      <c r="C42" s="152"/>
      <c r="D42" s="152"/>
    </row>
    <row r="43" spans="1:4">
      <c r="A43" s="152" t="s">
        <v>336</v>
      </c>
      <c r="B43" s="152"/>
      <c r="C43" s="152"/>
      <c r="D43" s="152"/>
    </row>
  </sheetData>
  <mergeCells count="10">
    <mergeCell ref="A41:B41"/>
    <mergeCell ref="A2:D2"/>
    <mergeCell ref="A3:D3"/>
    <mergeCell ref="A4:D4"/>
    <mergeCell ref="A1:D1"/>
    <mergeCell ref="A5:D5"/>
    <mergeCell ref="A7:D7"/>
    <mergeCell ref="A18:D18"/>
    <mergeCell ref="A30:D30"/>
    <mergeCell ref="A37:D37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Orçamento Sintético</vt:lpstr>
      <vt:lpstr>Cronograma</vt:lpstr>
      <vt:lpstr>CPU</vt:lpstr>
      <vt:lpstr>BDI</vt:lpstr>
      <vt:lpstr>LS</vt:lpstr>
      <vt:lpstr>CPU!Area_de_impressao</vt:lpstr>
      <vt:lpstr>Cronograma!Area_de_impressao</vt:lpstr>
      <vt:lpstr>'Orçamento Sintético'!Area_de_impressao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Lelina</cp:lastModifiedBy>
  <cp:revision>0</cp:revision>
  <cp:lastPrinted>2022-07-27T19:33:42Z</cp:lastPrinted>
  <dcterms:created xsi:type="dcterms:W3CDTF">2022-06-28T15:03:51Z</dcterms:created>
  <dcterms:modified xsi:type="dcterms:W3CDTF">2022-07-27T19:45:08Z</dcterms:modified>
</cp:coreProperties>
</file>