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UNIDADES DE SAÚDE\CAPS AD III\CAPSAD III Distrito\CD LICITAÇÃO\"/>
    </mc:Choice>
  </mc:AlternateContent>
  <bookViews>
    <workbookView xWindow="0" yWindow="0" windowWidth="20490" windowHeight="7050"/>
  </bookViews>
  <sheets>
    <sheet name="Orçamento Sintético" sheetId="1" r:id="rId1"/>
    <sheet name="cronogram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  <c r="F45" i="2"/>
  <c r="E45" i="2"/>
  <c r="I42" i="2"/>
  <c r="H42" i="2"/>
  <c r="G42" i="2"/>
  <c r="H39" i="2"/>
  <c r="G39" i="2"/>
  <c r="F39" i="2"/>
  <c r="G36" i="2"/>
  <c r="F36" i="2"/>
  <c r="G33" i="2"/>
  <c r="G30" i="2"/>
  <c r="F30" i="2"/>
  <c r="F27" i="2"/>
  <c r="E27" i="2"/>
  <c r="F24" i="2"/>
  <c r="E24" i="2"/>
  <c r="D24" i="2"/>
  <c r="G21" i="2"/>
  <c r="F21" i="2"/>
  <c r="G18" i="2"/>
  <c r="F18" i="2"/>
  <c r="E18" i="2"/>
  <c r="D18" i="2"/>
  <c r="E15" i="2"/>
  <c r="D15" i="2"/>
  <c r="I51" i="2"/>
  <c r="J44" i="2"/>
  <c r="J52" i="2"/>
  <c r="J35" i="2"/>
  <c r="J31" i="2"/>
  <c r="J25" i="2"/>
  <c r="J40" i="2" l="1"/>
  <c r="J37" i="2"/>
  <c r="J49" i="2"/>
  <c r="H54" i="2"/>
  <c r="J53" i="2"/>
  <c r="I54" i="2" s="1"/>
  <c r="J108" i="1" l="1"/>
  <c r="B52" i="2"/>
  <c r="J50" i="2"/>
  <c r="B49" i="2"/>
  <c r="J47" i="2"/>
  <c r="G48" i="2" s="1"/>
  <c r="B46" i="2"/>
  <c r="B43" i="2"/>
  <c r="J41" i="2"/>
  <c r="B40" i="2"/>
  <c r="J38" i="2"/>
  <c r="B37" i="2"/>
  <c r="B34" i="2"/>
  <c r="J32" i="2"/>
  <c r="B31" i="2"/>
  <c r="J29" i="2"/>
  <c r="B28" i="2"/>
  <c r="J26" i="2"/>
  <c r="B25" i="2"/>
  <c r="J23" i="2"/>
  <c r="B22" i="2"/>
  <c r="J20" i="2"/>
  <c r="B19" i="2"/>
  <c r="B16" i="2"/>
  <c r="J17" i="2"/>
  <c r="J14" i="2"/>
  <c r="J13" i="2"/>
  <c r="B13" i="2"/>
  <c r="J56" i="2" l="1"/>
  <c r="H51" i="2"/>
  <c r="J12" i="2"/>
  <c r="B10" i="2"/>
  <c r="G54" i="2"/>
  <c r="D48" i="2"/>
  <c r="J46" i="2"/>
  <c r="J43" i="2"/>
  <c r="F42" i="2"/>
  <c r="J34" i="2"/>
  <c r="E33" i="2"/>
  <c r="E30" i="2"/>
  <c r="J28" i="2"/>
  <c r="J22" i="2"/>
  <c r="J19" i="2"/>
  <c r="J16" i="2"/>
  <c r="F15" i="2"/>
  <c r="E12" i="2"/>
  <c r="J10" i="2"/>
  <c r="F12" i="2" l="1"/>
  <c r="E54" i="2"/>
  <c r="D30" i="2"/>
  <c r="H56" i="2"/>
  <c r="D33" i="2"/>
  <c r="D51" i="2"/>
  <c r="D54" i="2"/>
  <c r="G12" i="2"/>
  <c r="D27" i="2"/>
  <c r="E51" i="2"/>
  <c r="D12" i="2"/>
  <c r="G51" i="2"/>
  <c r="D56" i="2" l="1"/>
  <c r="H55" i="2" l="1"/>
  <c r="D55" i="2" l="1"/>
  <c r="D45" i="2"/>
  <c r="F56" i="2"/>
  <c r="F55" i="2" s="1"/>
  <c r="E56" i="2"/>
  <c r="E55" i="2" s="1"/>
  <c r="G56" i="2"/>
  <c r="G55" i="2" s="1"/>
  <c r="J55" i="2" l="1"/>
</calcChain>
</file>

<file path=xl/sharedStrings.xml><?xml version="1.0" encoding="utf-8"?>
<sst xmlns="http://schemas.openxmlformats.org/spreadsheetml/2006/main" count="516" uniqueCount="329">
  <si>
    <t>Obra</t>
  </si>
  <si>
    <t>Bancos</t>
  </si>
  <si>
    <t>B.D.I.</t>
  </si>
  <si>
    <t>Encargos Sociais</t>
  </si>
  <si>
    <t>CAPS ADIII</t>
  </si>
  <si>
    <t xml:space="preserve">SINAPI - 11/2022 - Pará
SBC - 01/2023 - Pará
ORSE - 10/2022 - Sergipe
SEDOP - 09/2022 - Pará
</t>
  </si>
  <si>
    <t>26,0%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</si>
  <si>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</si>
  <si>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</si>
  <si>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</si>
  <si>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</si>
  <si>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</si>
  <si>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</si>
  <si>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</si>
  <si>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</si>
  <si>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</si>
  <si>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</si>
  <si>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</si>
  <si>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</si>
  <si>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</si>
  <si>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PREELIIMNARES</t>
  </si>
  <si>
    <t xml:space="preserve"> 1.2 </t>
  </si>
  <si>
    <t xml:space="preserve"> 011340 </t>
  </si>
  <si>
    <t>SEDOP</t>
  </si>
  <si>
    <t>Placa de obra em lona com plotagem de gráfica</t>
  </si>
  <si>
    <t>m²</t>
  </si>
  <si>
    <t xml:space="preserve"> 1.3 </t>
  </si>
  <si>
    <t xml:space="preserve"> 011171 </t>
  </si>
  <si>
    <t>Licenças e taxas da obra (até 500m2)</t>
  </si>
  <si>
    <t>CJ</t>
  </si>
  <si>
    <t xml:space="preserve"> 1.5 </t>
  </si>
  <si>
    <t xml:space="preserve"> 011350 </t>
  </si>
  <si>
    <t>Tapume metálico</t>
  </si>
  <si>
    <t xml:space="preserve"> 1.6 </t>
  </si>
  <si>
    <t xml:space="preserve"> 90778 </t>
  </si>
  <si>
    <t>SINAPI</t>
  </si>
  <si>
    <t>ENGENHEIRO CIVIL DE OBRA PLENO COM ENCARGOS COMPLEMENTARES</t>
  </si>
  <si>
    <t>H</t>
  </si>
  <si>
    <t xml:space="preserve"> 2 </t>
  </si>
  <si>
    <t>Fundação/Estrutura</t>
  </si>
  <si>
    <t xml:space="preserve"> 2.1 </t>
  </si>
  <si>
    <t xml:space="preserve"> 051172 </t>
  </si>
  <si>
    <t>Concreto armado FCK=25MPA com forma aparente - 1 reaproveitamento (incl. lançamento e aden</t>
  </si>
  <si>
    <t>m³</t>
  </si>
  <si>
    <t xml:space="preserve"> 2.3 </t>
  </si>
  <si>
    <t xml:space="preserve"> 050771 </t>
  </si>
  <si>
    <t>Laje pré-moldada treliçada (Incl. capiamento)</t>
  </si>
  <si>
    <t xml:space="preserve"> 2.5 </t>
  </si>
  <si>
    <t xml:space="preserve"> 071360 </t>
  </si>
  <si>
    <t>Estrutura metálica p/ cobertura - (Incl. pintura anti-corrosiva)</t>
  </si>
  <si>
    <t>KG</t>
  </si>
  <si>
    <t xml:space="preserve"> 3 </t>
  </si>
  <si>
    <t>Tratamentos</t>
  </si>
  <si>
    <t xml:space="preserve"> 3.1 </t>
  </si>
  <si>
    <t xml:space="preserve"> 080704 </t>
  </si>
  <si>
    <t>Manta asfáltica SBS-3mm c/ filme de polietileno</t>
  </si>
  <si>
    <t xml:space="preserve"> 3.2 </t>
  </si>
  <si>
    <t xml:space="preserve"> 080314 </t>
  </si>
  <si>
    <t>Impermeabilização asfáltica para concreto e alvenaria (3 demãos)</t>
  </si>
  <si>
    <t xml:space="preserve"> 4 </t>
  </si>
  <si>
    <t>Paredes e painéis</t>
  </si>
  <si>
    <t xml:space="preserve"> 4.1 </t>
  </si>
  <si>
    <t xml:space="preserve"> 87505 </t>
  </si>
  <si>
    <t>ALVENARIA DE VEDAÇÃO DE BLOCOS CERÂMICOS FURADOS NA HORIZONTAL DE 11,5X19X19CM (ESPESSURA 11,5M) DE PAREDES COM ÁREA LÍQUIDA MAIOR OU IGUAL A 6M² SEM VÃOS E ARGAMASSA DE ASSENTAMENTO COM PREPARO EM BETONEIRA. AF_06/2014</t>
  </si>
  <si>
    <t xml:space="preserve"> 4.2 </t>
  </si>
  <si>
    <t xml:space="preserve"> 061460 </t>
  </si>
  <si>
    <t>Divisória em gesso acartonado acústico e=11cm</t>
  </si>
  <si>
    <t xml:space="preserve"> 5 </t>
  </si>
  <si>
    <t>Cobertura</t>
  </si>
  <si>
    <t xml:space="preserve"> 5.1 </t>
  </si>
  <si>
    <t xml:space="preserve"> 070047 </t>
  </si>
  <si>
    <t>Cobertura - telha de fibrocimento e=6mm</t>
  </si>
  <si>
    <t xml:space="preserve"> 5.2 </t>
  </si>
  <si>
    <t xml:space="preserve"> 070053 </t>
  </si>
  <si>
    <t>Estrutura em mad.p/ chapa fibrocimento - pc. aparelhada</t>
  </si>
  <si>
    <t xml:space="preserve"> 5.4 </t>
  </si>
  <si>
    <t xml:space="preserve"> 070510 </t>
  </si>
  <si>
    <t>Ripamento</t>
  </si>
  <si>
    <t xml:space="preserve"> 5.6 </t>
  </si>
  <si>
    <t xml:space="preserve"> 050353 </t>
  </si>
  <si>
    <t>Concreto armado p/ rufos (incl. lançamento e adensamento)</t>
  </si>
  <si>
    <t xml:space="preserve"> 5.7 </t>
  </si>
  <si>
    <t xml:space="preserve"> 050757 </t>
  </si>
  <si>
    <t>Concreto armado p/ calhas e percintas (incl. lançamento e adensamento)</t>
  </si>
  <si>
    <t xml:space="preserve"> 6 </t>
  </si>
  <si>
    <t>Pisos</t>
  </si>
  <si>
    <t xml:space="preserve"> 6.1 </t>
  </si>
  <si>
    <t xml:space="preserve"> 101750 </t>
  </si>
  <si>
    <t>PISO CIMENTADO, TRAÇO 1:3 (CIMENTO E AREIA), ACABAMENTO RÚSTICO, ESPESSURA 4,0 CM, PREPARO MECÂNICO DA ARGAMASSA. AF_09/2020</t>
  </si>
  <si>
    <t xml:space="preserve"> 6.2 </t>
  </si>
  <si>
    <t xml:space="preserve"> 130507 </t>
  </si>
  <si>
    <t>Camada impermeabilizadora e=10cm c/ seixo</t>
  </si>
  <si>
    <t xml:space="preserve"> 6.3 </t>
  </si>
  <si>
    <t xml:space="preserve"> 130110 </t>
  </si>
  <si>
    <t>Camada regularizadora no traço 1:4</t>
  </si>
  <si>
    <t xml:space="preserve"> 6.4 </t>
  </si>
  <si>
    <t xml:space="preserve"> 130715 </t>
  </si>
  <si>
    <t>Porcelanato (natural) - Padrão Médio</t>
  </si>
  <si>
    <t xml:space="preserve"> 6.5 </t>
  </si>
  <si>
    <t xml:space="preserve"> 110645 </t>
  </si>
  <si>
    <t>Revestimento Cerâmico Padrão Alto (BANHEIROS)</t>
  </si>
  <si>
    <t xml:space="preserve"> 6.6 </t>
  </si>
  <si>
    <t xml:space="preserve"> 130492 </t>
  </si>
  <si>
    <t>Calçada (incl.alicerce, baldrame e concreto c/ junta seca)</t>
  </si>
  <si>
    <t xml:space="preserve"> 7 </t>
  </si>
  <si>
    <t>Revestimentos</t>
  </si>
  <si>
    <t xml:space="preserve"> 7.1 </t>
  </si>
  <si>
    <t xml:space="preserve"> 110763 </t>
  </si>
  <si>
    <t>Reboco com argamassa 1:6:Adit. Plast.</t>
  </si>
  <si>
    <t xml:space="preserve"> 7.2 </t>
  </si>
  <si>
    <t xml:space="preserve"> 87897 </t>
  </si>
  <si>
    <t>CHAPISCO APLICADO EM ALVENARIA (SEM PRESENÇA DE VÃOS) E ESTRUTURAS DE CONCRETO DE FACHADA, COM EQUIPAMENTO DE PROJEÇÃO.  ARGAMASSA TRAÇO 1:3 COM PREPARO EM BETONEIRA 400 L. AF_06/2014</t>
  </si>
  <si>
    <t xml:space="preserve"> 7.3 </t>
  </si>
  <si>
    <t xml:space="preserve"> 110644 </t>
  </si>
  <si>
    <t>Revestimento Cerâmico Padrão Médio</t>
  </si>
  <si>
    <t xml:space="preserve"> 7.4 </t>
  </si>
  <si>
    <t xml:space="preserve"> 110581 </t>
  </si>
  <si>
    <t>Cerâmica 10x10cm (padrao medio)</t>
  </si>
  <si>
    <t xml:space="preserve"> 8 </t>
  </si>
  <si>
    <t>Esquadrias</t>
  </si>
  <si>
    <t xml:space="preserve"> 8.1 </t>
  </si>
  <si>
    <t>Madeira</t>
  </si>
  <si>
    <t xml:space="preserve"> 8.1.1 </t>
  </si>
  <si>
    <t xml:space="preserve"> 090061 </t>
  </si>
  <si>
    <t>Porta mad. compens. c/caix. simples e alizar (Portas de 0,90x2,10)</t>
  </si>
  <si>
    <t xml:space="preserve"> 8.1.2 </t>
  </si>
  <si>
    <t xml:space="preserve"> 100818 </t>
  </si>
  <si>
    <t>Fechadura para porta interna</t>
  </si>
  <si>
    <t>UN</t>
  </si>
  <si>
    <t xml:space="preserve"> 8.1.3 </t>
  </si>
  <si>
    <t xml:space="preserve"> 1002270 </t>
  </si>
  <si>
    <t>Ferragens p/ porta interna 1 fl.</t>
  </si>
  <si>
    <t xml:space="preserve"> 8.2 </t>
  </si>
  <si>
    <t>Alumínio e vidro</t>
  </si>
  <si>
    <t xml:space="preserve"> 8.2.1 </t>
  </si>
  <si>
    <t xml:space="preserve"> 090071 </t>
  </si>
  <si>
    <t>Grade de ferro 1/2" (incl. pint. anti-corrosiva)</t>
  </si>
  <si>
    <t xml:space="preserve"> 8.2.2 </t>
  </si>
  <si>
    <t xml:space="preserve"> 091379 </t>
  </si>
  <si>
    <t>Porta em vidro temperado c/ ferragens -(sem mola)</t>
  </si>
  <si>
    <t xml:space="preserve"> 8.2.3 </t>
  </si>
  <si>
    <t xml:space="preserve"> 091512 </t>
  </si>
  <si>
    <t>Esquadria de correr em vidro temperado de 8mm</t>
  </si>
  <si>
    <t xml:space="preserve"> 8.2.4 </t>
  </si>
  <si>
    <t xml:space="preserve"> 1012730 </t>
  </si>
  <si>
    <t>Mola p/ porta de vidro</t>
  </si>
  <si>
    <t xml:space="preserve"> 8.2.5 </t>
  </si>
  <si>
    <t xml:space="preserve"> 091500 </t>
  </si>
  <si>
    <t>Portão em grade c/ chapa de ferro 3/16" - incl. ferragens e pintura antiferruginosa</t>
  </si>
  <si>
    <t xml:space="preserve"> 8.2.7 </t>
  </si>
  <si>
    <t xml:space="preserve"> 091381 </t>
  </si>
  <si>
    <t>Esquadria c/ venezianas de aluminio  anodizado preto c/ ferragens</t>
  </si>
  <si>
    <t xml:space="preserve"> 9 </t>
  </si>
  <si>
    <t>Forro</t>
  </si>
  <si>
    <t xml:space="preserve"> 9.1 </t>
  </si>
  <si>
    <t xml:space="preserve"> 141336 </t>
  </si>
  <si>
    <t>Forro em lambri de PVC</t>
  </si>
  <si>
    <t xml:space="preserve"> 9.2 </t>
  </si>
  <si>
    <t xml:space="preserve"> 140348 </t>
  </si>
  <si>
    <t>Barroteamento em madeira de lei p/ forro PVC</t>
  </si>
  <si>
    <t xml:space="preserve"> 10 </t>
  </si>
  <si>
    <t>Pintura</t>
  </si>
  <si>
    <t xml:space="preserve"> 10.1 </t>
  </si>
  <si>
    <t xml:space="preserve"> 151284 </t>
  </si>
  <si>
    <t>Acrílica semi-brilho c/ massa e selador - interna e externa</t>
  </si>
  <si>
    <t xml:space="preserve"> 10.2 </t>
  </si>
  <si>
    <t xml:space="preserve"> 150302 </t>
  </si>
  <si>
    <t>Esmalte s/ ferro (superf. lisa)</t>
  </si>
  <si>
    <t xml:space="preserve"> 11 </t>
  </si>
  <si>
    <t>Instalações elétricas e lógica</t>
  </si>
  <si>
    <t xml:space="preserve"> 11.1 </t>
  </si>
  <si>
    <t xml:space="preserve"> 170701 </t>
  </si>
  <si>
    <t>Ponto de força (tubul., fiaçao e disjuntor) acima de 200W</t>
  </si>
  <si>
    <t>PT</t>
  </si>
  <si>
    <t xml:space="preserve"> 11.2 </t>
  </si>
  <si>
    <t xml:space="preserve"> 170882 </t>
  </si>
  <si>
    <t>Caixa polifásica padrão Celpa</t>
  </si>
  <si>
    <t xml:space="preserve"> 11.3 </t>
  </si>
  <si>
    <t xml:space="preserve"> 170081 </t>
  </si>
  <si>
    <t>Ponto de luz / força (c/tubul., cx. e fiaçao) ate 200W (TOMADA)</t>
  </si>
  <si>
    <t>Ponto de luz / força (c/tubul., cx. e fiaçao) ate 200W (ILUMINAÇÃO)</t>
  </si>
  <si>
    <t xml:space="preserve"> 11.4 </t>
  </si>
  <si>
    <t xml:space="preserve"> 170625 </t>
  </si>
  <si>
    <t>Poste em fo.go. h=11m (incl.base concr.ciclópico)</t>
  </si>
  <si>
    <t xml:space="preserve"> 11.5 </t>
  </si>
  <si>
    <t xml:space="preserve"> 230262 </t>
  </si>
  <si>
    <t>Ponto p/ar condicionado(tubul.,cj.airstop e fiaçao)</t>
  </si>
  <si>
    <t xml:space="preserve"> 11.6 </t>
  </si>
  <si>
    <t xml:space="preserve"> 170749 </t>
  </si>
  <si>
    <t>Cabo de cobre  35mm2 - 1 KV</t>
  </si>
  <si>
    <t>M</t>
  </si>
  <si>
    <t xml:space="preserve"> 11.7 </t>
  </si>
  <si>
    <t xml:space="preserve"> 171528 </t>
  </si>
  <si>
    <t>Lâmpada de Led Tubular 18W bivolt</t>
  </si>
  <si>
    <t xml:space="preserve"> 11.8 </t>
  </si>
  <si>
    <t xml:space="preserve"> 170748 </t>
  </si>
  <si>
    <t>Cabo de cobre  25mm2 - 1KV</t>
  </si>
  <si>
    <t xml:space="preserve"> 11.9 </t>
  </si>
  <si>
    <t xml:space="preserve"> 171527 </t>
  </si>
  <si>
    <t>Lâmpada de Led Tubular 10W bivolt</t>
  </si>
  <si>
    <t xml:space="preserve"> 11.10 </t>
  </si>
  <si>
    <t xml:space="preserve"> 171270 </t>
  </si>
  <si>
    <t>Cabo de cobre nú 16mm²</t>
  </si>
  <si>
    <t xml:space="preserve"> 11.11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</si>
  <si>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</si>
  <si>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</si>
  <si>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11.12 </t>
  </si>
  <si>
    <t xml:space="preserve"> 101879 </t>
  </si>
  <si>
    <t>QUADRO DE DISTRIBUIÇÃO DE ENERGIA EM CHAPA DE AÇO GALVANIZADO, DE EMBUTIR, COM BARRAMENTO TRIFÁSICO, PARA 24 DISJUNTORES DIN 100A - FORNECIMENTO E INSTALAÇÃO. AF_10/2020</t>
  </si>
  <si>
    <t xml:space="preserve"> 11.13 </t>
  </si>
  <si>
    <t xml:space="preserve"> 170339 </t>
  </si>
  <si>
    <t>Tomada 2P+T 10A (s/fiaçao)</t>
  </si>
  <si>
    <t xml:space="preserve"> 11.14 </t>
  </si>
  <si>
    <t xml:space="preserve"> 170362 </t>
  </si>
  <si>
    <t>Disjuntor 2P - 6 a 32A - PADRÃO DIN</t>
  </si>
  <si>
    <t xml:space="preserve"> 11.15 </t>
  </si>
  <si>
    <t xml:space="preserve"> 171523 </t>
  </si>
  <si>
    <t>Tomada 2P+T 20A (s/fiaçao)</t>
  </si>
  <si>
    <t xml:space="preserve"> 11.16 </t>
  </si>
  <si>
    <t xml:space="preserve"> 170326 </t>
  </si>
  <si>
    <t>Disjuntor 1P - 6 a 32A - PADRÃO DIN</t>
  </si>
  <si>
    <t xml:space="preserve"> 11.17 </t>
  </si>
  <si>
    <t xml:space="preserve"> 170393 </t>
  </si>
  <si>
    <t>Disjuntor 3P - 63 a 100A - PADRÃO DIN</t>
  </si>
  <si>
    <t xml:space="preserve"> 11.18 </t>
  </si>
  <si>
    <t xml:space="preserve"> 170683 </t>
  </si>
  <si>
    <t>Ponto de logica - UTP (incl. eletr.,cabo e conector)</t>
  </si>
  <si>
    <t xml:space="preserve"> 11.19 </t>
  </si>
  <si>
    <t xml:space="preserve"> 171185 </t>
  </si>
  <si>
    <t>Switch 24 portas</t>
  </si>
  <si>
    <t xml:space="preserve"> 11.20 </t>
  </si>
  <si>
    <t xml:space="preserve"> 171192 </t>
  </si>
  <si>
    <t>Patch panel 24 portas cat 6e</t>
  </si>
  <si>
    <t xml:space="preserve"> 12 </t>
  </si>
  <si>
    <t>Instalação hidrossanitária</t>
  </si>
  <si>
    <t xml:space="preserve"> 12.1 </t>
  </si>
  <si>
    <t xml:space="preserve"> 103835 </t>
  </si>
  <si>
    <t>TUBO EM COBRE RÍGIDO, DN 15 MM, CLASSE A, SEM ISOLAMENTO, INSTALADO EM RAMAL E SUB-RAMAL DE GÁS MEDICINAL - FORNECIMENTO E INSTALAÇÃO. AF_04/2022</t>
  </si>
  <si>
    <t xml:space="preserve"> 12.2 </t>
  </si>
  <si>
    <t xml:space="preserve"> 103851 </t>
  </si>
  <si>
    <t>CONECTOR EM BRONZE/LATÃO, DN 15 MM X 1/2, SEM ANEL DE SOLDA, BOLSA X ROSCA F, INSTALADO EM RAMAL E SUB-RAMAL DE GÁS MEDICINAL - FORNECIMENTO E INSTALAÇÃO. AF_04/2022</t>
  </si>
  <si>
    <t xml:space="preserve"> 12.3 </t>
  </si>
  <si>
    <t xml:space="preserve"> 180299 </t>
  </si>
  <si>
    <t>Ponto de agua (incl. tubos e conexoes)</t>
  </si>
  <si>
    <t xml:space="preserve"> 12.4 </t>
  </si>
  <si>
    <t xml:space="preserve"> 180214 </t>
  </si>
  <si>
    <t>Ponto de esgoto (incl. tubos, conexoes,cx. e ralos)</t>
  </si>
  <si>
    <t xml:space="preserve"> 12.5 </t>
  </si>
  <si>
    <t xml:space="preserve"> 190609 </t>
  </si>
  <si>
    <t>Bacia sifonada c/cx. descarga acoplada c/ assento</t>
  </si>
  <si>
    <t xml:space="preserve"> 12.6 </t>
  </si>
  <si>
    <t xml:space="preserve"> 190232 </t>
  </si>
  <si>
    <t>Lavatorio de louça s/col.c/torn.,sifao e valv.</t>
  </si>
  <si>
    <t xml:space="preserve"> 12.7 </t>
  </si>
  <si>
    <t xml:space="preserve"> 191517 </t>
  </si>
  <si>
    <t>Torneira de metal cromada de 1/2" ou 3/4" p/ lavatório</t>
  </si>
  <si>
    <t xml:space="preserve"> 12.8 </t>
  </si>
  <si>
    <t xml:space="preserve"> 191513 </t>
  </si>
  <si>
    <t>Cuba em aço inox 40 x30 x15cm</t>
  </si>
  <si>
    <t xml:space="preserve"> 12.9 </t>
  </si>
  <si>
    <t xml:space="preserve"> 231084 </t>
  </si>
  <si>
    <t>Ponto de dreno p/ split (10m)</t>
  </si>
  <si>
    <t xml:space="preserve"> 12.10 </t>
  </si>
  <si>
    <t xml:space="preserve"> 251293 </t>
  </si>
  <si>
    <t>Tampo em granito verde Ubatuba</t>
  </si>
  <si>
    <t xml:space="preserve"> 12.13 </t>
  </si>
  <si>
    <t xml:space="preserve"> 053651 </t>
  </si>
  <si>
    <t>SBC</t>
  </si>
  <si>
    <t>FOSSA SEPTICA BIODIGESTOR 10.000L FUNDO CONICO POLIETILENO</t>
  </si>
  <si>
    <t xml:space="preserve"> 13 </t>
  </si>
  <si>
    <t>Combate a incêndio</t>
  </si>
  <si>
    <t xml:space="preserve"> 13.1 </t>
  </si>
  <si>
    <t xml:space="preserve"> 241468 </t>
  </si>
  <si>
    <t>Placa de sinalização fotoluminoscente</t>
  </si>
  <si>
    <t xml:space="preserve"> 13.2 </t>
  </si>
  <si>
    <t xml:space="preserve"> 201507 </t>
  </si>
  <si>
    <t>Extintor de incêndio ABC -  6Kg</t>
  </si>
  <si>
    <t xml:space="preserve"> 13.3 </t>
  </si>
  <si>
    <t xml:space="preserve"> 170978 </t>
  </si>
  <si>
    <t>Luminária  c/ lâmp de emergência</t>
  </si>
  <si>
    <t xml:space="preserve"> 13.4 </t>
  </si>
  <si>
    <t xml:space="preserve"> 171063 </t>
  </si>
  <si>
    <t>Sinaleira de portão de entrada de veículos</t>
  </si>
  <si>
    <t xml:space="preserve"> 14 </t>
  </si>
  <si>
    <t>Diversos</t>
  </si>
  <si>
    <t xml:space="preserve"> 14.1 </t>
  </si>
  <si>
    <t xml:space="preserve"> 190716 </t>
  </si>
  <si>
    <t>Barra em aço inox (PCD)</t>
  </si>
  <si>
    <t xml:space="preserve"> 14.2 </t>
  </si>
  <si>
    <t xml:space="preserve"> 260168 </t>
  </si>
  <si>
    <t>Plantio de grama (incl. terra preta)</t>
  </si>
  <si>
    <t xml:space="preserve"> 14.3 </t>
  </si>
  <si>
    <t xml:space="preserve"> 241318 </t>
  </si>
  <si>
    <t>Placa de inauguração  em aço inox/letras bx. relevo- (40 x 30cm)</t>
  </si>
  <si>
    <t xml:space="preserve"> 14.4 </t>
  </si>
  <si>
    <t xml:space="preserve"> 061458 </t>
  </si>
  <si>
    <t>Painel em ACM - Estruturado (fachadas)</t>
  </si>
  <si>
    <t xml:space="preserve"> 14.5 </t>
  </si>
  <si>
    <t xml:space="preserve"> 190036 </t>
  </si>
  <si>
    <t>TANQUE DE EXPURGO ACO INOXIDAVEL 70x55cm HIDRONOX</t>
  </si>
  <si>
    <t xml:space="preserve"> 14.6 </t>
  </si>
  <si>
    <t xml:space="preserve"> 190616 </t>
  </si>
  <si>
    <t>Valvula de descarga HYDRA cromada 1 1/2"</t>
  </si>
  <si>
    <t xml:space="preserve"> 14.7 </t>
  </si>
  <si>
    <t xml:space="preserve"> 190797 </t>
  </si>
  <si>
    <t>Porta papel higiênico - Polipropileno</t>
  </si>
  <si>
    <t xml:space="preserve"> 14.8 </t>
  </si>
  <si>
    <t xml:space="preserve"> 190795 </t>
  </si>
  <si>
    <t>Porta toalha de papel - Polipropileno</t>
  </si>
  <si>
    <t xml:space="preserve"> 16 </t>
  </si>
  <si>
    <t>limpeza da obra</t>
  </si>
  <si>
    <t xml:space="preserve"> 16.1 </t>
  </si>
  <si>
    <t xml:space="preserve"> 270220 </t>
  </si>
  <si>
    <t>Limpeza geral e entrega da obra</t>
  </si>
  <si>
    <t>Total Geral</t>
  </si>
  <si>
    <t>_______________________________________________________________
FÁBIO FURTADO
Outros</t>
  </si>
  <si>
    <t>PREFEITURA MUNICIPAL DE ANANINDEUA</t>
  </si>
  <si>
    <t>SECRETARIA MUNICIPAL SAUDE - SESAU</t>
  </si>
  <si>
    <t>CRONOGRAMA FÍSICO - FINANCEIRO</t>
  </si>
  <si>
    <t>ITEM</t>
  </si>
  <si>
    <t>DISCRIMINAÇÃO</t>
  </si>
  <si>
    <t>MESES DE SERVIÇOS</t>
  </si>
  <si>
    <t>TOTAL</t>
  </si>
  <si>
    <t>Percentual(%)</t>
  </si>
  <si>
    <t>Valor (R$)</t>
  </si>
  <si>
    <t>PERCENTUAL SIMPLES</t>
  </si>
  <si>
    <t>VALOR TOTAL SIMPLES</t>
  </si>
  <si>
    <t>OBRA: CAPS ADIII</t>
  </si>
  <si>
    <t xml:space="preserve">DATA BASE: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</si>
</sst>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%"/>
    <numFmt numFmtId="165" formatCode="_(* #,##0.00_);_(* \(#,##0.00\);_(* \-??_);_(@_)"/>
  </numFmts>
  <fonts count="34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2"/>
      <charset val="1"/>
    </font>
    <font>
      <b/>
      <sz val="12"/>
      <name val="Swis721 LtEx BT"/>
      <family val="2"/>
      <charset val="1"/>
    </font>
    <font>
      <b/>
      <sz val="11"/>
      <name val="Swis721 LtEx BT"/>
      <family val="2"/>
      <charset val="1"/>
    </font>
    <font>
      <b/>
      <sz val="10"/>
      <name val="Swis721 LtEx BT"/>
      <family val="2"/>
      <charset val="1"/>
    </font>
    <font>
      <sz val="11"/>
      <color rgb="FF000000"/>
      <name val="Calibri"/>
      <family val="2"/>
      <charset val="1"/>
    </font>
    <font>
      <b/>
      <sz val="12"/>
      <name val="AvantGarde Bk BT"/>
      <family val="2"/>
      <charset val="1"/>
    </font>
    <font>
      <b/>
      <sz val="8"/>
      <name val="AvantGarde Bk BT"/>
      <family val="2"/>
      <charset val="1"/>
    </font>
    <font>
      <sz val="8"/>
      <name val="AvantGarde Bk BT"/>
      <family val="2"/>
      <charset val="1"/>
    </font>
    <font>
      <b/>
      <sz val="10"/>
      <name val="Arial"/>
      <family val="2"/>
      <charset val="1"/>
    </font>
    <font>
      <sz val="10"/>
      <name val="Arial"/>
      <charset val="1"/>
    </font>
    <font>
      <b/>
      <sz val="10"/>
      <name val="AvantGarde Bk BT"/>
      <charset val="1"/>
    </font>
    <font>
      <b/>
      <sz val="9"/>
      <name val="AvantGarde Bk BT"/>
      <family val="2"/>
      <charset val="1"/>
    </font>
    <font>
      <sz val="11"/>
      <name val="Arial"/>
      <family val="1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5B3D7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</borders>
  <cellStyleXfs count="6">
    <xf numFmtId="0" fontId="0" fillId="0" borderId="0"/>
    <xf numFmtId="0" fontId="21" fillId="0" borderId="0"/>
    <xf numFmtId="0" fontId="25" fillId="0" borderId="0"/>
    <xf numFmtId="9" fontId="30" fillId="0" borderId="0" applyBorder="0" applyProtection="0"/>
    <xf numFmtId="165" fontId="30" fillId="0" borderId="0" applyBorder="0" applyProtection="0"/>
    <xf numFmtId="43" fontId="33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4" fontId="9" fillId="10" borderId="7" xfId="0" applyNumberFormat="1" applyFont="1" applyFill="1" applyBorder="1" applyAlignment="1">
      <alignment horizontal="right" vertical="top" wrapText="1"/>
    </xf>
    <xf numFmtId="0" fontId="10" fillId="11" borderId="8" xfId="0" applyFont="1" applyFill="1" applyBorder="1" applyAlignment="1">
      <alignment horizontal="left" vertical="top" wrapText="1"/>
    </xf>
    <xf numFmtId="0" fontId="11" fillId="12" borderId="9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right" vertical="top" wrapText="1"/>
    </xf>
    <xf numFmtId="4" fontId="13" fillId="14" borderId="11" xfId="0" applyNumberFormat="1" applyFont="1" applyFill="1" applyBorder="1" applyAlignment="1">
      <alignment horizontal="right" vertical="top" wrapText="1"/>
    </xf>
    <xf numFmtId="164" fontId="14" fillId="15" borderId="12" xfId="0" applyNumberFormat="1" applyFont="1" applyFill="1" applyBorder="1" applyAlignment="1">
      <alignment horizontal="right" vertical="top" wrapText="1"/>
    </xf>
    <xf numFmtId="0" fontId="15" fillId="16" borderId="0" xfId="0" applyFont="1" applyFill="1" applyAlignment="1">
      <alignment horizontal="left" vertical="top" wrapText="1"/>
    </xf>
    <xf numFmtId="0" fontId="16" fillId="17" borderId="0" xfId="0" applyFont="1" applyFill="1" applyAlignment="1">
      <alignment horizontal="center" vertical="top" wrapText="1"/>
    </xf>
    <xf numFmtId="0" fontId="17" fillId="18" borderId="0" xfId="0" applyFont="1" applyFill="1" applyAlignment="1">
      <alignment horizontal="right" vertical="top" wrapText="1"/>
    </xf>
    <xf numFmtId="0" fontId="19" fillId="20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center" vertical="top" wrapText="1"/>
    </xf>
    <xf numFmtId="0" fontId="0" fillId="0" borderId="16" xfId="0" applyBorder="1"/>
    <xf numFmtId="9" fontId="28" fillId="0" borderId="16" xfId="3" applyFont="1" applyBorder="1" applyProtection="1"/>
    <xf numFmtId="165" fontId="28" fillId="0" borderId="16" xfId="4" applyFont="1" applyBorder="1" applyProtection="1"/>
    <xf numFmtId="9" fontId="28" fillId="24" borderId="16" xfId="3" applyFont="1" applyFill="1" applyBorder="1" applyProtection="1"/>
    <xf numFmtId="0" fontId="27" fillId="0" borderId="16" xfId="2" applyFont="1" applyBorder="1" applyAlignment="1">
      <alignment horizontal="center"/>
    </xf>
    <xf numFmtId="0" fontId="28" fillId="0" borderId="16" xfId="2" applyFont="1" applyBorder="1"/>
    <xf numFmtId="0" fontId="28" fillId="0" borderId="16" xfId="2" applyFont="1" applyBorder="1" applyAlignment="1">
      <alignment wrapText="1"/>
    </xf>
    <xf numFmtId="0" fontId="27" fillId="22" borderId="16" xfId="2" applyFont="1" applyFill="1" applyBorder="1" applyAlignment="1">
      <alignment horizontal="center"/>
    </xf>
    <xf numFmtId="0" fontId="29" fillId="23" borderId="16" xfId="0" applyFont="1" applyFill="1" applyBorder="1" applyAlignment="1">
      <alignment horizontal="left" wrapText="1"/>
    </xf>
    <xf numFmtId="0" fontId="27" fillId="0" borderId="16" xfId="2" applyFont="1" applyBorder="1"/>
    <xf numFmtId="10" fontId="28" fillId="0" borderId="16" xfId="3" applyNumberFormat="1" applyFont="1" applyBorder="1" applyProtection="1"/>
    <xf numFmtId="9" fontId="27" fillId="0" borderId="16" xfId="3" applyFont="1" applyBorder="1" applyProtection="1"/>
    <xf numFmtId="0" fontId="27" fillId="0" borderId="16" xfId="2" applyFont="1" applyBorder="1" applyAlignment="1">
      <alignment wrapText="1"/>
    </xf>
    <xf numFmtId="11" fontId="29" fillId="23" borderId="16" xfId="0" applyNumberFormat="1" applyFont="1" applyFill="1" applyBorder="1" applyAlignment="1">
      <alignment horizontal="left" wrapText="1"/>
    </xf>
    <xf numFmtId="165" fontId="27" fillId="0" borderId="16" xfId="4" applyFont="1" applyBorder="1" applyProtection="1"/>
    <xf numFmtId="0" fontId="31" fillId="0" borderId="16" xfId="2" applyFont="1" applyBorder="1" applyAlignment="1">
      <alignment wrapText="1"/>
    </xf>
    <xf numFmtId="9" fontId="27" fillId="24" borderId="16" xfId="3" applyFont="1" applyFill="1" applyBorder="1" applyProtection="1"/>
    <xf numFmtId="0" fontId="27" fillId="0" borderId="16" xfId="2" applyFont="1" applyBorder="1" applyAlignment="1">
      <alignment vertical="center"/>
    </xf>
    <xf numFmtId="0" fontId="27" fillId="0" borderId="16" xfId="2" applyFont="1" applyBorder="1" applyAlignment="1">
      <alignment vertical="center" wrapText="1"/>
    </xf>
    <xf numFmtId="10" fontId="28" fillId="0" borderId="16" xfId="3" applyNumberFormat="1" applyFont="1" applyBorder="1" applyAlignment="1" applyProtection="1">
      <alignment vertical="center"/>
    </xf>
    <xf numFmtId="0" fontId="27" fillId="22" borderId="16" xfId="2" applyFont="1" applyFill="1" applyBorder="1" applyAlignment="1">
      <alignment vertical="center"/>
    </xf>
    <xf numFmtId="0" fontId="27" fillId="22" borderId="16" xfId="2" applyFont="1" applyFill="1" applyBorder="1" applyAlignment="1">
      <alignment vertical="center" wrapText="1"/>
    </xf>
    <xf numFmtId="165" fontId="28" fillId="22" borderId="16" xfId="4" applyFont="1" applyFill="1" applyBorder="1" applyAlignment="1" applyProtection="1">
      <alignment vertical="center"/>
    </xf>
    <xf numFmtId="165" fontId="32" fillId="22" borderId="16" xfId="4" applyFont="1" applyFill="1" applyBorder="1" applyAlignment="1" applyProtection="1">
      <alignment vertical="center"/>
    </xf>
    <xf numFmtId="0" fontId="1" fillId="2" borderId="16" xfId="0" applyFont="1" applyFill="1" applyBorder="1" applyAlignment="1">
      <alignment horizontal="left" vertical="top" wrapText="1"/>
    </xf>
    <xf numFmtId="0" fontId="15" fillId="16" borderId="16" xfId="0" applyFont="1" applyFill="1" applyBorder="1" applyAlignment="1">
      <alignment horizontal="left" vertical="top" wrapText="1"/>
    </xf>
    <xf numFmtId="43" fontId="27" fillId="0" borderId="16" xfId="5" applyFont="1" applyBorder="1" applyProtection="1"/>
    <xf numFmtId="43" fontId="27" fillId="25" borderId="16" xfId="5" applyFont="1" applyFill="1" applyBorder="1" applyProtection="1"/>
    <xf numFmtId="165" fontId="27" fillId="25" borderId="16" xfId="2" applyNumberFormat="1" applyFont="1" applyFill="1" applyBorder="1"/>
    <xf numFmtId="4" fontId="16" fillId="17" borderId="0" xfId="0" applyNumberFormat="1" applyFont="1" applyFill="1" applyAlignment="1">
      <alignment horizontal="center" vertical="top" wrapText="1"/>
    </xf>
    <xf numFmtId="43" fontId="27" fillId="0" borderId="16" xfId="5" applyFont="1" applyFill="1" applyBorder="1" applyProtection="1"/>
    <xf numFmtId="11" fontId="29" fillId="26" borderId="16" xfId="0" applyNumberFormat="1" applyFont="1" applyFill="1" applyBorder="1" applyAlignment="1">
      <alignment horizontal="left" wrapText="1"/>
    </xf>
    <xf numFmtId="11" fontId="29" fillId="27" borderId="16" xfId="0" applyNumberFormat="1" applyFont="1" applyFill="1" applyBorder="1" applyAlignment="1">
      <alignment horizontal="left" wrapText="1"/>
    </xf>
    <xf numFmtId="165" fontId="27" fillId="28" borderId="16" xfId="4" applyFont="1" applyFill="1" applyBorder="1" applyProtection="1"/>
    <xf numFmtId="0" fontId="1" fillId="2" borderId="0" xfId="0" applyFont="1" applyFill="1" applyAlignment="1">
      <alignment horizontal="left" vertical="top" wrapText="1"/>
    </xf>
    <xf numFmtId="0" fontId="15" fillId="16" borderId="0" xfId="0" applyFont="1" applyFill="1" applyAlignment="1">
      <alignment horizontal="left" vertical="top" wrapText="1"/>
    </xf>
    <xf numFmtId="0" fontId="17" fillId="18" borderId="0" xfId="0" applyFont="1" applyFill="1" applyAlignment="1">
      <alignment horizontal="right" vertical="top" wrapText="1"/>
    </xf>
    <xf numFmtId="4" fontId="18" fillId="19" borderId="0" xfId="0" applyNumberFormat="1" applyFont="1" applyFill="1" applyAlignment="1">
      <alignment horizontal="right" vertical="top" wrapText="1"/>
    </xf>
    <xf numFmtId="0" fontId="20" fillId="21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  <xf numFmtId="0" fontId="26" fillId="0" borderId="16" xfId="2" applyFont="1" applyBorder="1" applyAlignment="1">
      <alignment horizontal="center"/>
    </xf>
    <xf numFmtId="0" fontId="27" fillId="0" borderId="16" xfId="2" applyFont="1" applyBorder="1" applyAlignment="1">
      <alignment horizontal="center" wrapText="1"/>
    </xf>
    <xf numFmtId="0" fontId="27" fillId="0" borderId="16" xfId="2" applyFont="1" applyBorder="1" applyAlignment="1">
      <alignment horizontal="center"/>
    </xf>
    <xf numFmtId="0" fontId="22" fillId="0" borderId="0" xfId="1" applyFont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49" fontId="21" fillId="0" borderId="14" xfId="1" applyNumberFormat="1" applyBorder="1" applyAlignment="1">
      <alignment horizontal="center" vertical="center"/>
    </xf>
    <xf numFmtId="49" fontId="21" fillId="0" borderId="15" xfId="1" applyNumberForma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Porcentagem 2" xfId="3"/>
    <cellStyle name="Separador de milhares 3" xfId="4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0</xdr:rowOff>
    </xdr:from>
    <xdr:to>
      <xdr:col>2</xdr:col>
      <xdr:colOff>885824</xdr:colOff>
      <xdr:row>1</xdr:row>
      <xdr:rowOff>857250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49" y="0"/>
          <a:ext cx="1628775" cy="1047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19079</xdr:rowOff>
    </xdr:from>
    <xdr:to>
      <xdr:col>1</xdr:col>
      <xdr:colOff>571499</xdr:colOff>
      <xdr:row>4</xdr:row>
      <xdr:rowOff>142874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9079"/>
          <a:ext cx="1438274" cy="84769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showOutlineSymbols="0" showWhiteSpace="0" topLeftCell="B93" workbookViewId="0">
      <selection activeCell="I104" sqref="I104"/>
    </sheetView>
  </sheetViews>
  <sheetFormatPr defaultRowHeight="14.25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>
      <c r="A1" s="1"/>
      <c r="B1" s="1"/>
      <c r="C1" s="1"/>
      <c r="D1" s="43" t="s">
        <v>0</v>
      </c>
      <c r="E1" s="53" t="s">
        <v>1</v>
      </c>
      <c r="F1" s="53"/>
      <c r="G1" s="53" t="s">
        <v>2</v>
      </c>
      <c r="H1" s="53"/>
      <c r="I1" s="53" t="s">
        <v>3</v>
      </c>
      <c r="J1" s="53"/>
    </row>
    <row r="2" spans="1:10" ht="80.099999999999994" customHeight="1">
      <c r="A2" s="14"/>
      <c r="B2" s="14"/>
      <c r="C2" s="14"/>
      <c r="D2" s="44" t="s">
        <v>4</v>
      </c>
      <c r="E2" s="54" t="s">
        <v>5</v>
      </c>
      <c r="F2" s="54"/>
      <c r="G2" s="54" t="s">
        <v>6</v>
      </c>
      <c r="H2" s="54"/>
      <c r="I2" s="54" t="s">
        <v>7</v>
      </c>
      <c r="J2" s="54"/>
    </row>
    <row r="3" spans="1:10" ht="15">
      <c r="A3" s="59" t="s">
        <v>8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30" customHeight="1">
      <c r="A4" s="2" t="s">
        <v>9</v>
      </c>
      <c r="B4" s="4" t="s">
        <v>10</v>
      </c>
      <c r="C4" s="2" t="s">
        <v>11</v>
      </c>
      <c r="D4" s="2" t="s">
        <v>12</v>
      </c>
      <c r="E4" s="3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</row>
    <row r="5" spans="1:10" ht="24" customHeight="1">
      <c r="A5" s="5" t="s">
        <v>19</v>
      </c>
      <c r="B5" s="5"/>
      <c r="C5" s="5"/>
      <c r="D5" s="5" t="s">
        <v>20</v>
      </c>
      <c r="E5" s="5"/>
      <c r="F5" s="6"/>
      <c r="G5" s="5"/>
      <c r="H5" s="5"/>
      <c r="I5" s="7">
        <v>74648.86</v>
      </c>
      <c r="J5" s="8">
        <v>5.2344537469942103E-2</v>
      </c>
    </row>
    <row r="6" spans="1:10" ht="24" customHeight="1">
      <c r="A6" s="9" t="s">
        <v>21</v>
      </c>
      <c r="B6" s="11" t="s">
        <v>22</v>
      </c>
      <c r="C6" s="9" t="s">
        <v>23</v>
      </c>
      <c r="D6" s="9" t="s">
        <v>24</v>
      </c>
      <c r="E6" s="10" t="s">
        <v>25</v>
      </c>
      <c r="F6" s="11">
        <v>6</v>
      </c>
      <c r="G6" s="12">
        <v>159.59</v>
      </c>
      <c r="H6" s="12">
        <v>201.08</v>
      </c>
      <c r="I6" s="12">
        <v>1206.48</v>
      </c>
      <c r="J6" s="13">
        <v>8.4599600806677751E-4</v>
      </c>
    </row>
    <row r="7" spans="1:10" ht="24" customHeight="1">
      <c r="A7" s="9" t="s">
        <v>26</v>
      </c>
      <c r="B7" s="11" t="s">
        <v>27</v>
      </c>
      <c r="C7" s="9" t="s">
        <v>23</v>
      </c>
      <c r="D7" s="9" t="s">
        <v>28</v>
      </c>
      <c r="E7" s="10" t="s">
        <v>29</v>
      </c>
      <c r="F7" s="11">
        <v>1</v>
      </c>
      <c r="G7" s="12">
        <v>6192.04</v>
      </c>
      <c r="H7" s="12">
        <v>6192.04</v>
      </c>
      <c r="I7" s="12">
        <v>6192.04</v>
      </c>
      <c r="J7" s="13">
        <v>4.3419212268664287E-3</v>
      </c>
    </row>
    <row r="8" spans="1:10" ht="24" customHeight="1">
      <c r="A8" s="9" t="s">
        <v>30</v>
      </c>
      <c r="B8" s="11" t="s">
        <v>31</v>
      </c>
      <c r="C8" s="9" t="s">
        <v>23</v>
      </c>
      <c r="D8" s="9" t="s">
        <v>32</v>
      </c>
      <c r="E8" s="10" t="s">
        <v>25</v>
      </c>
      <c r="F8" s="11">
        <v>58.8</v>
      </c>
      <c r="G8" s="12">
        <v>132.97999999999999</v>
      </c>
      <c r="H8" s="12">
        <v>167.55</v>
      </c>
      <c r="I8" s="12">
        <v>9851.94</v>
      </c>
      <c r="J8" s="13">
        <v>6.9082802132761486E-3</v>
      </c>
    </row>
    <row r="9" spans="1:10" ht="26.1" customHeight="1">
      <c r="A9" s="9" t="s">
        <v>33</v>
      </c>
      <c r="B9" s="11" t="s">
        <v>34</v>
      </c>
      <c r="C9" s="9" t="s">
        <v>35</v>
      </c>
      <c r="D9" s="9" t="s">
        <v>36</v>
      </c>
      <c r="E9" s="10" t="s">
        <v>37</v>
      </c>
      <c r="F9" s="11">
        <v>480</v>
      </c>
      <c r="G9" s="12">
        <v>119.58</v>
      </c>
      <c r="H9" s="12">
        <v>119.58</v>
      </c>
      <c r="I9" s="12">
        <v>57398.400000000001</v>
      </c>
      <c r="J9" s="13">
        <v>4.0248340021732748E-2</v>
      </c>
    </row>
    <row r="10" spans="1:10" ht="24" customHeight="1">
      <c r="A10" s="5" t="s">
        <v>38</v>
      </c>
      <c r="B10" s="5"/>
      <c r="C10" s="5"/>
      <c r="D10" s="5" t="s">
        <v>39</v>
      </c>
      <c r="E10" s="5"/>
      <c r="F10" s="6"/>
      <c r="G10" s="5"/>
      <c r="H10" s="5"/>
      <c r="I10" s="7">
        <v>28015.7</v>
      </c>
      <c r="J10" s="8">
        <v>1.9644892881105713E-2</v>
      </c>
    </row>
    <row r="11" spans="1:10" ht="26.1" customHeight="1">
      <c r="A11" s="9" t="s">
        <v>40</v>
      </c>
      <c r="B11" s="11" t="s">
        <v>41</v>
      </c>
      <c r="C11" s="9" t="s">
        <v>23</v>
      </c>
      <c r="D11" s="9" t="s">
        <v>42</v>
      </c>
      <c r="E11" s="10" t="s">
        <v>43</v>
      </c>
      <c r="F11" s="11">
        <v>1</v>
      </c>
      <c r="G11" s="12">
        <v>3402.21</v>
      </c>
      <c r="H11" s="12">
        <v>4286.78</v>
      </c>
      <c r="I11" s="12">
        <v>4286.78</v>
      </c>
      <c r="J11" s="13">
        <v>3.0059335981205662E-3</v>
      </c>
    </row>
    <row r="12" spans="1:10" ht="24" customHeight="1">
      <c r="A12" s="9" t="s">
        <v>44</v>
      </c>
      <c r="B12" s="11" t="s">
        <v>45</v>
      </c>
      <c r="C12" s="9" t="s">
        <v>23</v>
      </c>
      <c r="D12" s="9" t="s">
        <v>46</v>
      </c>
      <c r="E12" s="10" t="s">
        <v>25</v>
      </c>
      <c r="F12" s="11">
        <v>30</v>
      </c>
      <c r="G12" s="12">
        <v>170.43</v>
      </c>
      <c r="H12" s="12">
        <v>214.74</v>
      </c>
      <c r="I12" s="12">
        <v>6442.2</v>
      </c>
      <c r="J12" s="13">
        <v>4.5173359551486918E-3</v>
      </c>
    </row>
    <row r="13" spans="1:10" ht="26.1" customHeight="1">
      <c r="A13" s="9" t="s">
        <v>47</v>
      </c>
      <c r="B13" s="11" t="s">
        <v>48</v>
      </c>
      <c r="C13" s="9" t="s">
        <v>23</v>
      </c>
      <c r="D13" s="9" t="s">
        <v>49</v>
      </c>
      <c r="E13" s="10" t="s">
        <v>50</v>
      </c>
      <c r="F13" s="11">
        <v>528</v>
      </c>
      <c r="G13" s="12">
        <v>25.99</v>
      </c>
      <c r="H13" s="12">
        <v>32.74</v>
      </c>
      <c r="I13" s="12">
        <v>17286.72</v>
      </c>
      <c r="J13" s="13">
        <v>1.2121623327836454E-2</v>
      </c>
    </row>
    <row r="14" spans="1:10" ht="24" customHeight="1">
      <c r="A14" s="5" t="s">
        <v>51</v>
      </c>
      <c r="B14" s="5"/>
      <c r="C14" s="5"/>
      <c r="D14" s="5" t="s">
        <v>52</v>
      </c>
      <c r="E14" s="5"/>
      <c r="F14" s="6"/>
      <c r="G14" s="5"/>
      <c r="H14" s="5"/>
      <c r="I14" s="7">
        <v>17621.509999999998</v>
      </c>
      <c r="J14" s="8">
        <v>1.2356381470151848E-2</v>
      </c>
    </row>
    <row r="15" spans="1:10" ht="24" customHeight="1">
      <c r="A15" s="9" t="s">
        <v>53</v>
      </c>
      <c r="B15" s="11" t="s">
        <v>54</v>
      </c>
      <c r="C15" s="9" t="s">
        <v>23</v>
      </c>
      <c r="D15" s="9" t="s">
        <v>55</v>
      </c>
      <c r="E15" s="10" t="s">
        <v>25</v>
      </c>
      <c r="F15" s="11">
        <v>57.12</v>
      </c>
      <c r="G15" s="12">
        <v>83.22</v>
      </c>
      <c r="H15" s="12">
        <v>104.85</v>
      </c>
      <c r="I15" s="12">
        <v>5989.03</v>
      </c>
      <c r="J15" s="13">
        <v>4.1995685566210564E-3</v>
      </c>
    </row>
    <row r="16" spans="1:10" ht="26.1" customHeight="1">
      <c r="A16" s="9" t="s">
        <v>56</v>
      </c>
      <c r="B16" s="11" t="s">
        <v>57</v>
      </c>
      <c r="C16" s="9" t="s">
        <v>23</v>
      </c>
      <c r="D16" s="9" t="s">
        <v>58</v>
      </c>
      <c r="E16" s="10" t="s">
        <v>25</v>
      </c>
      <c r="F16" s="11">
        <v>285.60000000000002</v>
      </c>
      <c r="G16" s="12">
        <v>32.33</v>
      </c>
      <c r="H16" s="12">
        <v>40.729999999999997</v>
      </c>
      <c r="I16" s="12">
        <v>11632.48</v>
      </c>
      <c r="J16" s="13">
        <v>8.1568129135307903E-3</v>
      </c>
    </row>
    <row r="17" spans="1:10" ht="24" customHeight="1">
      <c r="A17" s="5" t="s">
        <v>59</v>
      </c>
      <c r="B17" s="5"/>
      <c r="C17" s="5"/>
      <c r="D17" s="5" t="s">
        <v>60</v>
      </c>
      <c r="E17" s="5"/>
      <c r="F17" s="6"/>
      <c r="G17" s="5"/>
      <c r="H17" s="5"/>
      <c r="I17" s="7">
        <v>73272.28</v>
      </c>
      <c r="J17" s="8">
        <v>5.1379265617292606E-2</v>
      </c>
    </row>
    <row r="18" spans="1:10" ht="65.099999999999994" customHeight="1">
      <c r="A18" s="9" t="s">
        <v>61</v>
      </c>
      <c r="B18" s="11" t="s">
        <v>62</v>
      </c>
      <c r="C18" s="9" t="s">
        <v>35</v>
      </c>
      <c r="D18" s="9" t="s">
        <v>63</v>
      </c>
      <c r="E18" s="10" t="s">
        <v>25</v>
      </c>
      <c r="F18" s="11">
        <v>498.35</v>
      </c>
      <c r="G18" s="12">
        <v>85.03</v>
      </c>
      <c r="H18" s="12">
        <v>107.13</v>
      </c>
      <c r="I18" s="12">
        <v>53388.23</v>
      </c>
      <c r="J18" s="13">
        <v>3.7436368160061483E-2</v>
      </c>
    </row>
    <row r="19" spans="1:10" ht="24" customHeight="1">
      <c r="A19" s="9" t="s">
        <v>64</v>
      </c>
      <c r="B19" s="11" t="s">
        <v>65</v>
      </c>
      <c r="C19" s="9" t="s">
        <v>23</v>
      </c>
      <c r="D19" s="9" t="s">
        <v>66</v>
      </c>
      <c r="E19" s="10" t="s">
        <v>25</v>
      </c>
      <c r="F19" s="11">
        <v>85</v>
      </c>
      <c r="G19" s="12">
        <v>185.66</v>
      </c>
      <c r="H19" s="12">
        <v>233.93</v>
      </c>
      <c r="I19" s="12">
        <v>19884.05</v>
      </c>
      <c r="J19" s="13">
        <v>1.3942897457231125E-2</v>
      </c>
    </row>
    <row r="20" spans="1:10" ht="24" customHeight="1">
      <c r="A20" s="5" t="s">
        <v>67</v>
      </c>
      <c r="B20" s="5"/>
      <c r="C20" s="5"/>
      <c r="D20" s="5" t="s">
        <v>68</v>
      </c>
      <c r="E20" s="5"/>
      <c r="F20" s="6"/>
      <c r="G20" s="5"/>
      <c r="H20" s="5"/>
      <c r="I20" s="7">
        <v>227351.04000000001</v>
      </c>
      <c r="J20" s="8">
        <v>0.15942085427842173</v>
      </c>
    </row>
    <row r="21" spans="1:10" ht="24" customHeight="1">
      <c r="A21" s="9" t="s">
        <v>69</v>
      </c>
      <c r="B21" s="11" t="s">
        <v>70</v>
      </c>
      <c r="C21" s="9" t="s">
        <v>23</v>
      </c>
      <c r="D21" s="9" t="s">
        <v>71</v>
      </c>
      <c r="E21" s="10" t="s">
        <v>25</v>
      </c>
      <c r="F21" s="11">
        <v>576.85</v>
      </c>
      <c r="G21" s="12">
        <v>84.09</v>
      </c>
      <c r="H21" s="12">
        <v>105.95</v>
      </c>
      <c r="I21" s="12">
        <v>61117.25</v>
      </c>
      <c r="J21" s="13">
        <v>4.2856035345815315E-2</v>
      </c>
    </row>
    <row r="22" spans="1:10" ht="26.1" customHeight="1">
      <c r="A22" s="9" t="s">
        <v>72</v>
      </c>
      <c r="B22" s="11" t="s">
        <v>73</v>
      </c>
      <c r="C22" s="9" t="s">
        <v>23</v>
      </c>
      <c r="D22" s="9" t="s">
        <v>74</v>
      </c>
      <c r="E22" s="10" t="s">
        <v>25</v>
      </c>
      <c r="F22" s="11">
        <v>576.85</v>
      </c>
      <c r="G22" s="12">
        <v>65.36</v>
      </c>
      <c r="H22" s="12">
        <v>82.35</v>
      </c>
      <c r="I22" s="12">
        <v>47503.59</v>
      </c>
      <c r="J22" s="13">
        <v>3.3309998929813088E-2</v>
      </c>
    </row>
    <row r="23" spans="1:10" ht="24" customHeight="1">
      <c r="A23" s="9" t="s">
        <v>75</v>
      </c>
      <c r="B23" s="11" t="s">
        <v>76</v>
      </c>
      <c r="C23" s="9" t="s">
        <v>23</v>
      </c>
      <c r="D23" s="9" t="s">
        <v>77</v>
      </c>
      <c r="E23" s="10" t="s">
        <v>25</v>
      </c>
      <c r="F23" s="11">
        <v>576.85</v>
      </c>
      <c r="G23" s="12">
        <v>27.51</v>
      </c>
      <c r="H23" s="12">
        <v>34.659999999999997</v>
      </c>
      <c r="I23" s="12">
        <v>19993.62</v>
      </c>
      <c r="J23" s="13">
        <v>1.4019729052121946E-2</v>
      </c>
    </row>
    <row r="24" spans="1:10" ht="26.1" customHeight="1">
      <c r="A24" s="9" t="s">
        <v>78</v>
      </c>
      <c r="B24" s="11" t="s">
        <v>79</v>
      </c>
      <c r="C24" s="9" t="s">
        <v>23</v>
      </c>
      <c r="D24" s="9" t="s">
        <v>80</v>
      </c>
      <c r="E24" s="10" t="s">
        <v>43</v>
      </c>
      <c r="F24" s="11">
        <v>6.84</v>
      </c>
      <c r="G24" s="12">
        <v>2559.6999999999998</v>
      </c>
      <c r="H24" s="12">
        <v>3225.22</v>
      </c>
      <c r="I24" s="12">
        <v>22060.5</v>
      </c>
      <c r="J24" s="13">
        <v>1.5469046263474857E-2</v>
      </c>
    </row>
    <row r="25" spans="1:10" ht="26.1" customHeight="1">
      <c r="A25" s="9" t="s">
        <v>81</v>
      </c>
      <c r="B25" s="11" t="s">
        <v>82</v>
      </c>
      <c r="C25" s="9" t="s">
        <v>23</v>
      </c>
      <c r="D25" s="9" t="s">
        <v>83</v>
      </c>
      <c r="E25" s="10" t="s">
        <v>43</v>
      </c>
      <c r="F25" s="11">
        <v>16.649999999999999</v>
      </c>
      <c r="G25" s="12">
        <v>3654.9</v>
      </c>
      <c r="H25" s="12">
        <v>4605.17</v>
      </c>
      <c r="I25" s="12">
        <v>76676.08</v>
      </c>
      <c r="J25" s="13">
        <v>5.3766044687196535E-2</v>
      </c>
    </row>
    <row r="26" spans="1:10" ht="24" customHeight="1">
      <c r="A26" s="5" t="s">
        <v>84</v>
      </c>
      <c r="B26" s="5"/>
      <c r="C26" s="5"/>
      <c r="D26" s="5" t="s">
        <v>85</v>
      </c>
      <c r="E26" s="5"/>
      <c r="F26" s="6"/>
      <c r="G26" s="5"/>
      <c r="H26" s="5"/>
      <c r="I26" s="7">
        <v>276017.89</v>
      </c>
      <c r="J26" s="8">
        <v>0.19354654291410958</v>
      </c>
    </row>
    <row r="27" spans="1:10" ht="39" customHeight="1">
      <c r="A27" s="9" t="s">
        <v>86</v>
      </c>
      <c r="B27" s="11" t="s">
        <v>87</v>
      </c>
      <c r="C27" s="9" t="s">
        <v>35</v>
      </c>
      <c r="D27" s="9" t="s">
        <v>88</v>
      </c>
      <c r="E27" s="10" t="s">
        <v>25</v>
      </c>
      <c r="F27" s="11">
        <v>170.12</v>
      </c>
      <c r="G27" s="12">
        <v>59.84</v>
      </c>
      <c r="H27" s="12">
        <v>75.39</v>
      </c>
      <c r="I27" s="12">
        <v>12825.34</v>
      </c>
      <c r="J27" s="13">
        <v>8.9932584395092871E-3</v>
      </c>
    </row>
    <row r="28" spans="1:10" ht="24" customHeight="1">
      <c r="A28" s="9" t="s">
        <v>89</v>
      </c>
      <c r="B28" s="11" t="s">
        <v>90</v>
      </c>
      <c r="C28" s="9" t="s">
        <v>23</v>
      </c>
      <c r="D28" s="9" t="s">
        <v>91</v>
      </c>
      <c r="E28" s="10" t="s">
        <v>25</v>
      </c>
      <c r="F28" s="11">
        <v>576.75</v>
      </c>
      <c r="G28" s="12">
        <v>75.430000000000007</v>
      </c>
      <c r="H28" s="12">
        <v>95.04</v>
      </c>
      <c r="I28" s="12">
        <v>54814.32</v>
      </c>
      <c r="J28" s="13">
        <v>3.8436356926675061E-2</v>
      </c>
    </row>
    <row r="29" spans="1:10" ht="24" customHeight="1">
      <c r="A29" s="9" t="s">
        <v>92</v>
      </c>
      <c r="B29" s="11" t="s">
        <v>93</v>
      </c>
      <c r="C29" s="9" t="s">
        <v>23</v>
      </c>
      <c r="D29" s="9" t="s">
        <v>94</v>
      </c>
      <c r="E29" s="10" t="s">
        <v>25</v>
      </c>
      <c r="F29" s="11">
        <v>576.75</v>
      </c>
      <c r="G29" s="12">
        <v>38.659999999999997</v>
      </c>
      <c r="H29" s="12">
        <v>48.71</v>
      </c>
      <c r="I29" s="12">
        <v>28093.49</v>
      </c>
      <c r="J29" s="13">
        <v>1.9699440017790542E-2</v>
      </c>
    </row>
    <row r="30" spans="1:10" ht="24" customHeight="1">
      <c r="A30" s="9" t="s">
        <v>95</v>
      </c>
      <c r="B30" s="11" t="s">
        <v>96</v>
      </c>
      <c r="C30" s="9" t="s">
        <v>23</v>
      </c>
      <c r="D30" s="9" t="s">
        <v>97</v>
      </c>
      <c r="E30" s="10" t="s">
        <v>25</v>
      </c>
      <c r="F30" s="11">
        <v>576.75</v>
      </c>
      <c r="G30" s="12">
        <v>145.47999999999999</v>
      </c>
      <c r="H30" s="12">
        <v>183.3</v>
      </c>
      <c r="I30" s="12">
        <v>105718.27</v>
      </c>
      <c r="J30" s="13">
        <v>7.413072276351515E-2</v>
      </c>
    </row>
    <row r="31" spans="1:10" ht="24" customHeight="1">
      <c r="A31" s="9" t="s">
        <v>98</v>
      </c>
      <c r="B31" s="11" t="s">
        <v>99</v>
      </c>
      <c r="C31" s="9" t="s">
        <v>23</v>
      </c>
      <c r="D31" s="9" t="s">
        <v>100</v>
      </c>
      <c r="E31" s="10" t="s">
        <v>25</v>
      </c>
      <c r="F31" s="11">
        <v>184.68</v>
      </c>
      <c r="G31" s="12">
        <v>98.89</v>
      </c>
      <c r="H31" s="12">
        <v>124.6</v>
      </c>
      <c r="I31" s="12">
        <v>23011.119999999999</v>
      </c>
      <c r="J31" s="13">
        <v>1.6135630645469121E-2</v>
      </c>
    </row>
    <row r="32" spans="1:10" ht="26.1" customHeight="1">
      <c r="A32" s="9" t="s">
        <v>101</v>
      </c>
      <c r="B32" s="11" t="s">
        <v>102</v>
      </c>
      <c r="C32" s="9" t="s">
        <v>23</v>
      </c>
      <c r="D32" s="9" t="s">
        <v>103</v>
      </c>
      <c r="E32" s="10" t="s">
        <v>25</v>
      </c>
      <c r="F32" s="11">
        <v>348.96</v>
      </c>
      <c r="G32" s="12">
        <v>117.26</v>
      </c>
      <c r="H32" s="12">
        <v>147.74</v>
      </c>
      <c r="I32" s="12">
        <v>51555.35</v>
      </c>
      <c r="J32" s="13">
        <v>3.6151134121150404E-2</v>
      </c>
    </row>
    <row r="33" spans="1:10" ht="24" customHeight="1">
      <c r="A33" s="5" t="s">
        <v>104</v>
      </c>
      <c r="B33" s="5"/>
      <c r="C33" s="5"/>
      <c r="D33" s="5" t="s">
        <v>105</v>
      </c>
      <c r="E33" s="5"/>
      <c r="F33" s="6"/>
      <c r="G33" s="5"/>
      <c r="H33" s="5"/>
      <c r="I33" s="7">
        <v>208670.81</v>
      </c>
      <c r="J33" s="8">
        <v>0.14632208761028861</v>
      </c>
    </row>
    <row r="34" spans="1:10" ht="24" customHeight="1">
      <c r="A34" s="9" t="s">
        <v>106</v>
      </c>
      <c r="B34" s="11" t="s">
        <v>107</v>
      </c>
      <c r="C34" s="9" t="s">
        <v>23</v>
      </c>
      <c r="D34" s="9" t="s">
        <v>108</v>
      </c>
      <c r="E34" s="10" t="s">
        <v>25</v>
      </c>
      <c r="F34" s="11">
        <v>1904.02</v>
      </c>
      <c r="G34" s="12">
        <v>47.3</v>
      </c>
      <c r="H34" s="12">
        <v>59.59</v>
      </c>
      <c r="I34" s="12">
        <v>113460.55</v>
      </c>
      <c r="J34" s="13">
        <v>7.9559687995707354E-2</v>
      </c>
    </row>
    <row r="35" spans="1:10" ht="51.95" customHeight="1">
      <c r="A35" s="9" t="s">
        <v>109</v>
      </c>
      <c r="B35" s="11" t="s">
        <v>110</v>
      </c>
      <c r="C35" s="9" t="s">
        <v>35</v>
      </c>
      <c r="D35" s="9" t="s">
        <v>111</v>
      </c>
      <c r="E35" s="10" t="s">
        <v>25</v>
      </c>
      <c r="F35" s="11">
        <v>1904.02</v>
      </c>
      <c r="G35" s="12">
        <v>5.29</v>
      </c>
      <c r="H35" s="12">
        <v>6.66</v>
      </c>
      <c r="I35" s="12">
        <v>12680.77</v>
      </c>
      <c r="J35" s="13">
        <v>8.891884489766055E-3</v>
      </c>
    </row>
    <row r="36" spans="1:10" ht="24" customHeight="1">
      <c r="A36" s="9" t="s">
        <v>112</v>
      </c>
      <c r="B36" s="11" t="s">
        <v>113</v>
      </c>
      <c r="C36" s="9" t="s">
        <v>23</v>
      </c>
      <c r="D36" s="9" t="s">
        <v>114</v>
      </c>
      <c r="E36" s="10" t="s">
        <v>25</v>
      </c>
      <c r="F36" s="11">
        <v>92.62</v>
      </c>
      <c r="G36" s="12">
        <v>88.31</v>
      </c>
      <c r="H36" s="12">
        <v>111.27</v>
      </c>
      <c r="I36" s="12">
        <v>10305.82</v>
      </c>
      <c r="J36" s="13">
        <v>7.226545471002219E-3</v>
      </c>
    </row>
    <row r="37" spans="1:10" ht="24" customHeight="1">
      <c r="A37" s="9" t="s">
        <v>115</v>
      </c>
      <c r="B37" s="11" t="s">
        <v>116</v>
      </c>
      <c r="C37" s="9" t="s">
        <v>23</v>
      </c>
      <c r="D37" s="9" t="s">
        <v>117</v>
      </c>
      <c r="E37" s="10" t="s">
        <v>25</v>
      </c>
      <c r="F37" s="11">
        <v>454.58</v>
      </c>
      <c r="G37" s="12">
        <v>126.1</v>
      </c>
      <c r="H37" s="12">
        <v>158.88</v>
      </c>
      <c r="I37" s="12">
        <v>72223.67</v>
      </c>
      <c r="J37" s="13">
        <v>5.0643969653812973E-2</v>
      </c>
    </row>
    <row r="38" spans="1:10" ht="24" customHeight="1">
      <c r="A38" s="5" t="s">
        <v>118</v>
      </c>
      <c r="B38" s="5"/>
      <c r="C38" s="5"/>
      <c r="D38" s="5" t="s">
        <v>119</v>
      </c>
      <c r="E38" s="5"/>
      <c r="F38" s="6"/>
      <c r="G38" s="5"/>
      <c r="H38" s="5"/>
      <c r="I38" s="7">
        <v>106084.92</v>
      </c>
      <c r="J38" s="8">
        <v>7.4387821460847631E-2</v>
      </c>
    </row>
    <row r="39" spans="1:10" ht="24" customHeight="1">
      <c r="A39" s="5" t="s">
        <v>120</v>
      </c>
      <c r="B39" s="5"/>
      <c r="C39" s="5"/>
      <c r="D39" s="5" t="s">
        <v>121</v>
      </c>
      <c r="E39" s="5"/>
      <c r="F39" s="6"/>
      <c r="G39" s="5"/>
      <c r="H39" s="5"/>
      <c r="I39" s="7">
        <v>31871.43</v>
      </c>
      <c r="J39" s="8">
        <v>2.2348569848965365E-2</v>
      </c>
    </row>
    <row r="40" spans="1:10" ht="24" customHeight="1">
      <c r="A40" s="9" t="s">
        <v>122</v>
      </c>
      <c r="B40" s="11" t="s">
        <v>123</v>
      </c>
      <c r="C40" s="9" t="s">
        <v>23</v>
      </c>
      <c r="D40" s="9" t="s">
        <v>124</v>
      </c>
      <c r="E40" s="10" t="s">
        <v>25</v>
      </c>
      <c r="F40" s="11">
        <v>41.58</v>
      </c>
      <c r="G40" s="12">
        <v>439.78</v>
      </c>
      <c r="H40" s="12">
        <v>554.12</v>
      </c>
      <c r="I40" s="12">
        <v>23040.3</v>
      </c>
      <c r="J40" s="13">
        <v>1.6156091957314645E-2</v>
      </c>
    </row>
    <row r="41" spans="1:10" ht="24" customHeight="1">
      <c r="A41" s="9" t="s">
        <v>125</v>
      </c>
      <c r="B41" s="11" t="s">
        <v>126</v>
      </c>
      <c r="C41" s="9" t="s">
        <v>23</v>
      </c>
      <c r="D41" s="9" t="s">
        <v>127</v>
      </c>
      <c r="E41" s="10" t="s">
        <v>128</v>
      </c>
      <c r="F41" s="11">
        <v>21</v>
      </c>
      <c r="G41" s="12">
        <v>91.98</v>
      </c>
      <c r="H41" s="12">
        <v>115.89</v>
      </c>
      <c r="I41" s="12">
        <v>2433.69</v>
      </c>
      <c r="J41" s="13">
        <v>1.706528102307569E-3</v>
      </c>
    </row>
    <row r="42" spans="1:10" ht="24" customHeight="1">
      <c r="A42" s="9" t="s">
        <v>129</v>
      </c>
      <c r="B42" s="11" t="s">
        <v>130</v>
      </c>
      <c r="C42" s="9" t="s">
        <v>23</v>
      </c>
      <c r="D42" s="9" t="s">
        <v>131</v>
      </c>
      <c r="E42" s="10" t="s">
        <v>29</v>
      </c>
      <c r="F42" s="11">
        <v>21</v>
      </c>
      <c r="G42" s="12">
        <v>241.78</v>
      </c>
      <c r="H42" s="12">
        <v>304.64</v>
      </c>
      <c r="I42" s="12">
        <v>6397.44</v>
      </c>
      <c r="J42" s="13">
        <v>4.4859497893431511E-3</v>
      </c>
    </row>
    <row r="43" spans="1:10" ht="24" customHeight="1">
      <c r="A43" s="5" t="s">
        <v>132</v>
      </c>
      <c r="B43" s="5"/>
      <c r="C43" s="5"/>
      <c r="D43" s="5" t="s">
        <v>133</v>
      </c>
      <c r="E43" s="5"/>
      <c r="F43" s="6"/>
      <c r="G43" s="5"/>
      <c r="H43" s="5"/>
      <c r="I43" s="7">
        <v>74213.490000000005</v>
      </c>
      <c r="J43" s="8">
        <v>5.2039251611882262E-2</v>
      </c>
    </row>
    <row r="44" spans="1:10" ht="24" customHeight="1">
      <c r="A44" s="9" t="s">
        <v>134</v>
      </c>
      <c r="B44" s="11" t="s">
        <v>135</v>
      </c>
      <c r="C44" s="9" t="s">
        <v>23</v>
      </c>
      <c r="D44" s="9" t="s">
        <v>136</v>
      </c>
      <c r="E44" s="10" t="s">
        <v>25</v>
      </c>
      <c r="F44" s="11">
        <v>49.16</v>
      </c>
      <c r="G44" s="12">
        <v>278.8</v>
      </c>
      <c r="H44" s="12">
        <v>351.28</v>
      </c>
      <c r="I44" s="12">
        <v>17268.919999999998</v>
      </c>
      <c r="J44" s="13">
        <v>1.2109141787368655E-2</v>
      </c>
    </row>
    <row r="45" spans="1:10" ht="24" customHeight="1">
      <c r="A45" s="9" t="s">
        <v>137</v>
      </c>
      <c r="B45" s="11" t="s">
        <v>138</v>
      </c>
      <c r="C45" s="9" t="s">
        <v>23</v>
      </c>
      <c r="D45" s="9" t="s">
        <v>139</v>
      </c>
      <c r="E45" s="10" t="s">
        <v>25</v>
      </c>
      <c r="F45" s="11">
        <v>6.43</v>
      </c>
      <c r="G45" s="12">
        <v>560.99</v>
      </c>
      <c r="H45" s="12">
        <v>706.84</v>
      </c>
      <c r="I45" s="12">
        <v>4544.9799999999996</v>
      </c>
      <c r="J45" s="13">
        <v>3.1869860559174978E-3</v>
      </c>
    </row>
    <row r="46" spans="1:10" ht="24" customHeight="1">
      <c r="A46" s="9" t="s">
        <v>140</v>
      </c>
      <c r="B46" s="11" t="s">
        <v>141</v>
      </c>
      <c r="C46" s="9" t="s">
        <v>23</v>
      </c>
      <c r="D46" s="9" t="s">
        <v>142</v>
      </c>
      <c r="E46" s="10" t="s">
        <v>25</v>
      </c>
      <c r="F46" s="11">
        <v>42.75</v>
      </c>
      <c r="G46" s="12">
        <v>758.51</v>
      </c>
      <c r="H46" s="12">
        <v>955.72</v>
      </c>
      <c r="I46" s="12">
        <v>40857.03</v>
      </c>
      <c r="J46" s="13">
        <v>2.8649363670731856E-2</v>
      </c>
    </row>
    <row r="47" spans="1:10" ht="24" customHeight="1">
      <c r="A47" s="9" t="s">
        <v>143</v>
      </c>
      <c r="B47" s="11" t="s">
        <v>144</v>
      </c>
      <c r="C47" s="9" t="s">
        <v>23</v>
      </c>
      <c r="D47" s="9" t="s">
        <v>145</v>
      </c>
      <c r="E47" s="10" t="s">
        <v>128</v>
      </c>
      <c r="F47" s="11">
        <v>1</v>
      </c>
      <c r="G47" s="12">
        <v>57.12</v>
      </c>
      <c r="H47" s="12">
        <v>71.97</v>
      </c>
      <c r="I47" s="12">
        <v>71.97</v>
      </c>
      <c r="J47" s="13">
        <v>5.0466093677944085E-5</v>
      </c>
    </row>
    <row r="48" spans="1:10" ht="26.1" customHeight="1">
      <c r="A48" s="9" t="s">
        <v>146</v>
      </c>
      <c r="B48" s="11" t="s">
        <v>147</v>
      </c>
      <c r="C48" s="9" t="s">
        <v>23</v>
      </c>
      <c r="D48" s="9" t="s">
        <v>148</v>
      </c>
      <c r="E48" s="10" t="s">
        <v>25</v>
      </c>
      <c r="F48" s="11">
        <v>4.43</v>
      </c>
      <c r="G48" s="12">
        <v>1019.5</v>
      </c>
      <c r="H48" s="12">
        <v>1284.57</v>
      </c>
      <c r="I48" s="12">
        <v>5690.64</v>
      </c>
      <c r="J48" s="13">
        <v>3.9903344633521708E-3</v>
      </c>
    </row>
    <row r="49" spans="1:10" ht="26.1" customHeight="1">
      <c r="A49" s="9" t="s">
        <v>149</v>
      </c>
      <c r="B49" s="11" t="s">
        <v>150</v>
      </c>
      <c r="C49" s="9" t="s">
        <v>23</v>
      </c>
      <c r="D49" s="9" t="s">
        <v>151</v>
      </c>
      <c r="E49" s="10" t="s">
        <v>25</v>
      </c>
      <c r="F49" s="11">
        <v>2.94</v>
      </c>
      <c r="G49" s="12">
        <v>1560.3</v>
      </c>
      <c r="H49" s="12">
        <v>1965.97</v>
      </c>
      <c r="I49" s="12">
        <v>5779.95</v>
      </c>
      <c r="J49" s="13">
        <v>4.052959540834138E-3</v>
      </c>
    </row>
    <row r="50" spans="1:10" ht="24" customHeight="1">
      <c r="A50" s="5" t="s">
        <v>152</v>
      </c>
      <c r="B50" s="5"/>
      <c r="C50" s="5"/>
      <c r="D50" s="5" t="s">
        <v>153</v>
      </c>
      <c r="E50" s="5"/>
      <c r="F50" s="6"/>
      <c r="G50" s="5"/>
      <c r="H50" s="5"/>
      <c r="I50" s="7">
        <v>69016.83</v>
      </c>
      <c r="J50" s="8">
        <v>4.8395300932815639E-2</v>
      </c>
    </row>
    <row r="51" spans="1:10" ht="24" customHeight="1">
      <c r="A51" s="9" t="s">
        <v>154</v>
      </c>
      <c r="B51" s="11" t="s">
        <v>155</v>
      </c>
      <c r="C51" s="9" t="s">
        <v>23</v>
      </c>
      <c r="D51" s="9" t="s">
        <v>156</v>
      </c>
      <c r="E51" s="10" t="s">
        <v>25</v>
      </c>
      <c r="F51" s="11">
        <v>575.62</v>
      </c>
      <c r="G51" s="12">
        <v>38.1</v>
      </c>
      <c r="H51" s="12">
        <v>48</v>
      </c>
      <c r="I51" s="12">
        <v>27629.759999999998</v>
      </c>
      <c r="J51" s="13">
        <v>1.9374267840198866E-2</v>
      </c>
    </row>
    <row r="52" spans="1:10" ht="24" customHeight="1">
      <c r="A52" s="9" t="s">
        <v>157</v>
      </c>
      <c r="B52" s="11" t="s">
        <v>158</v>
      </c>
      <c r="C52" s="9" t="s">
        <v>23</v>
      </c>
      <c r="D52" s="9" t="s">
        <v>159</v>
      </c>
      <c r="E52" s="10" t="s">
        <v>25</v>
      </c>
      <c r="F52" s="11">
        <v>575.62</v>
      </c>
      <c r="G52" s="12">
        <v>57.07</v>
      </c>
      <c r="H52" s="12">
        <v>71.900000000000006</v>
      </c>
      <c r="I52" s="12">
        <v>41387.07</v>
      </c>
      <c r="J52" s="13">
        <v>2.9021033092616774E-2</v>
      </c>
    </row>
    <row r="53" spans="1:10" ht="24" customHeight="1">
      <c r="A53" s="5" t="s">
        <v>160</v>
      </c>
      <c r="B53" s="5"/>
      <c r="C53" s="5"/>
      <c r="D53" s="5" t="s">
        <v>161</v>
      </c>
      <c r="E53" s="5"/>
      <c r="F53" s="6"/>
      <c r="G53" s="5"/>
      <c r="H53" s="5"/>
      <c r="I53" s="7">
        <v>83769.56</v>
      </c>
      <c r="J53" s="8">
        <v>5.8740064781438901E-2</v>
      </c>
    </row>
    <row r="54" spans="1:10" ht="26.1" customHeight="1">
      <c r="A54" s="9" t="s">
        <v>162</v>
      </c>
      <c r="B54" s="11" t="s">
        <v>163</v>
      </c>
      <c r="C54" s="9" t="s">
        <v>23</v>
      </c>
      <c r="D54" s="9" t="s">
        <v>164</v>
      </c>
      <c r="E54" s="10" t="s">
        <v>25</v>
      </c>
      <c r="F54" s="11">
        <v>1256.5</v>
      </c>
      <c r="G54" s="12">
        <v>49.05</v>
      </c>
      <c r="H54" s="12">
        <v>61.8</v>
      </c>
      <c r="I54" s="12">
        <v>77651.7</v>
      </c>
      <c r="J54" s="13">
        <v>5.4450159322656809E-2</v>
      </c>
    </row>
    <row r="55" spans="1:10" ht="24" customHeight="1">
      <c r="A55" s="9" t="s">
        <v>165</v>
      </c>
      <c r="B55" s="11" t="s">
        <v>166</v>
      </c>
      <c r="C55" s="9" t="s">
        <v>23</v>
      </c>
      <c r="D55" s="9" t="s">
        <v>167</v>
      </c>
      <c r="E55" s="10" t="s">
        <v>25</v>
      </c>
      <c r="F55" s="11">
        <v>122.75</v>
      </c>
      <c r="G55" s="12">
        <v>39.56</v>
      </c>
      <c r="H55" s="12">
        <v>49.84</v>
      </c>
      <c r="I55" s="12">
        <v>6117.86</v>
      </c>
      <c r="J55" s="13">
        <v>4.2899054587820897E-3</v>
      </c>
    </row>
    <row r="56" spans="1:10" ht="24" customHeight="1">
      <c r="A56" s="5" t="s">
        <v>168</v>
      </c>
      <c r="B56" s="5"/>
      <c r="C56" s="5"/>
      <c r="D56" s="5" t="s">
        <v>169</v>
      </c>
      <c r="E56" s="5"/>
      <c r="F56" s="6"/>
      <c r="G56" s="5"/>
      <c r="H56" s="5"/>
      <c r="I56" s="7">
        <v>88374.02</v>
      </c>
      <c r="J56" s="8">
        <v>6.1968758816402722E-2</v>
      </c>
    </row>
    <row r="57" spans="1:10" ht="26.1" customHeight="1">
      <c r="A57" s="9" t="s">
        <v>170</v>
      </c>
      <c r="B57" s="11" t="s">
        <v>171</v>
      </c>
      <c r="C57" s="9" t="s">
        <v>23</v>
      </c>
      <c r="D57" s="9" t="s">
        <v>172</v>
      </c>
      <c r="E57" s="10" t="s">
        <v>173</v>
      </c>
      <c r="F57" s="11">
        <v>9</v>
      </c>
      <c r="G57" s="12">
        <v>521.29</v>
      </c>
      <c r="H57" s="12">
        <v>656.82</v>
      </c>
      <c r="I57" s="12">
        <v>5911.38</v>
      </c>
      <c r="J57" s="13">
        <v>4.1451195893556355E-3</v>
      </c>
    </row>
    <row r="58" spans="1:10" ht="24" customHeight="1">
      <c r="A58" s="9" t="s">
        <v>174</v>
      </c>
      <c r="B58" s="11" t="s">
        <v>175</v>
      </c>
      <c r="C58" s="9" t="s">
        <v>23</v>
      </c>
      <c r="D58" s="9" t="s">
        <v>176</v>
      </c>
      <c r="E58" s="10" t="s">
        <v>128</v>
      </c>
      <c r="F58" s="11">
        <v>1</v>
      </c>
      <c r="G58" s="12">
        <v>193.45</v>
      </c>
      <c r="H58" s="12">
        <v>243.74</v>
      </c>
      <c r="I58" s="12">
        <v>243.74</v>
      </c>
      <c r="J58" s="13">
        <v>1.7091295919219245E-4</v>
      </c>
    </row>
    <row r="59" spans="1:10" ht="26.1" customHeight="1">
      <c r="A59" s="9" t="s">
        <v>177</v>
      </c>
      <c r="B59" s="11" t="s">
        <v>178</v>
      </c>
      <c r="C59" s="9" t="s">
        <v>23</v>
      </c>
      <c r="D59" s="9" t="s">
        <v>179</v>
      </c>
      <c r="E59" s="10" t="s">
        <v>173</v>
      </c>
      <c r="F59" s="11">
        <v>42</v>
      </c>
      <c r="G59" s="12">
        <v>246.77</v>
      </c>
      <c r="H59" s="12">
        <v>310.93</v>
      </c>
      <c r="I59" s="12">
        <v>13059.06</v>
      </c>
      <c r="J59" s="13">
        <v>9.1571452731123038E-3</v>
      </c>
    </row>
    <row r="60" spans="1:10" ht="26.1" customHeight="1">
      <c r="A60" s="9" t="s">
        <v>177</v>
      </c>
      <c r="B60" s="11" t="s">
        <v>178</v>
      </c>
      <c r="C60" s="9" t="s">
        <v>23</v>
      </c>
      <c r="D60" s="9" t="s">
        <v>180</v>
      </c>
      <c r="E60" s="10" t="s">
        <v>173</v>
      </c>
      <c r="F60" s="11">
        <v>56</v>
      </c>
      <c r="G60" s="12">
        <v>246.77</v>
      </c>
      <c r="H60" s="12">
        <v>310.93</v>
      </c>
      <c r="I60" s="12">
        <v>17412.080000000002</v>
      </c>
      <c r="J60" s="13">
        <v>1.2209527030816405E-2</v>
      </c>
    </row>
    <row r="61" spans="1:10" ht="24" customHeight="1">
      <c r="A61" s="9" t="s">
        <v>181</v>
      </c>
      <c r="B61" s="11" t="s">
        <v>182</v>
      </c>
      <c r="C61" s="9" t="s">
        <v>23</v>
      </c>
      <c r="D61" s="9" t="s">
        <v>183</v>
      </c>
      <c r="E61" s="10" t="s">
        <v>128</v>
      </c>
      <c r="F61" s="11">
        <v>1</v>
      </c>
      <c r="G61" s="12">
        <v>2949.14</v>
      </c>
      <c r="H61" s="12">
        <v>3715.91</v>
      </c>
      <c r="I61" s="12">
        <v>3715.91</v>
      </c>
      <c r="J61" s="13">
        <v>2.6056337662749645E-3</v>
      </c>
    </row>
    <row r="62" spans="1:10" ht="26.1" customHeight="1">
      <c r="A62" s="9" t="s">
        <v>184</v>
      </c>
      <c r="B62" s="11" t="s">
        <v>185</v>
      </c>
      <c r="C62" s="9" t="s">
        <v>23</v>
      </c>
      <c r="D62" s="9" t="s">
        <v>186</v>
      </c>
      <c r="E62" s="10" t="s">
        <v>173</v>
      </c>
      <c r="F62" s="11">
        <v>28</v>
      </c>
      <c r="G62" s="12">
        <v>505.93</v>
      </c>
      <c r="H62" s="12">
        <v>637.47</v>
      </c>
      <c r="I62" s="12">
        <v>17849.16</v>
      </c>
      <c r="J62" s="13">
        <v>1.2516011958213316E-2</v>
      </c>
    </row>
    <row r="63" spans="1:10" ht="24" customHeight="1">
      <c r="A63" s="9" t="s">
        <v>187</v>
      </c>
      <c r="B63" s="11" t="s">
        <v>188</v>
      </c>
      <c r="C63" s="9" t="s">
        <v>23</v>
      </c>
      <c r="D63" s="9" t="s">
        <v>189</v>
      </c>
      <c r="E63" s="10" t="s">
        <v>190</v>
      </c>
      <c r="F63" s="11">
        <v>35.799999999999997</v>
      </c>
      <c r="G63" s="12">
        <v>51.4</v>
      </c>
      <c r="H63" s="12">
        <v>64.760000000000005</v>
      </c>
      <c r="I63" s="12">
        <v>2318.4</v>
      </c>
      <c r="J63" s="13">
        <v>1.625685585423726E-3</v>
      </c>
    </row>
    <row r="64" spans="1:10" ht="24" customHeight="1">
      <c r="A64" s="9" t="s">
        <v>191</v>
      </c>
      <c r="B64" s="11" t="s">
        <v>192</v>
      </c>
      <c r="C64" s="9" t="s">
        <v>23</v>
      </c>
      <c r="D64" s="9" t="s">
        <v>193</v>
      </c>
      <c r="E64" s="10" t="s">
        <v>128</v>
      </c>
      <c r="F64" s="11">
        <v>56</v>
      </c>
      <c r="G64" s="12">
        <v>24.09</v>
      </c>
      <c r="H64" s="12">
        <v>30.35</v>
      </c>
      <c r="I64" s="12">
        <v>1699.6</v>
      </c>
      <c r="J64" s="13">
        <v>1.1917767516330939E-3</v>
      </c>
    </row>
    <row r="65" spans="1:10" ht="24" customHeight="1">
      <c r="A65" s="9" t="s">
        <v>194</v>
      </c>
      <c r="B65" s="11" t="s">
        <v>195</v>
      </c>
      <c r="C65" s="9" t="s">
        <v>23</v>
      </c>
      <c r="D65" s="9" t="s">
        <v>196</v>
      </c>
      <c r="E65" s="10" t="s">
        <v>190</v>
      </c>
      <c r="F65" s="11">
        <v>11.93</v>
      </c>
      <c r="G65" s="12">
        <v>37.18</v>
      </c>
      <c r="H65" s="12">
        <v>46.84</v>
      </c>
      <c r="I65" s="12">
        <v>558.79999999999995</v>
      </c>
      <c r="J65" s="13">
        <v>3.9183622547221279E-4</v>
      </c>
    </row>
    <row r="66" spans="1:10" ht="24" customHeight="1">
      <c r="A66" s="9" t="s">
        <v>197</v>
      </c>
      <c r="B66" s="11" t="s">
        <v>198</v>
      </c>
      <c r="C66" s="9" t="s">
        <v>23</v>
      </c>
      <c r="D66" s="9" t="s">
        <v>199</v>
      </c>
      <c r="E66" s="10" t="s">
        <v>128</v>
      </c>
      <c r="F66" s="11">
        <v>13</v>
      </c>
      <c r="G66" s="12">
        <v>19.59</v>
      </c>
      <c r="H66" s="12">
        <v>24.68</v>
      </c>
      <c r="I66" s="12">
        <v>320.83999999999997</v>
      </c>
      <c r="J66" s="13">
        <v>2.249762608813614E-4</v>
      </c>
    </row>
    <row r="67" spans="1:10" ht="24" customHeight="1">
      <c r="A67" s="9" t="s">
        <v>200</v>
      </c>
      <c r="B67" s="11" t="s">
        <v>201</v>
      </c>
      <c r="C67" s="9" t="s">
        <v>23</v>
      </c>
      <c r="D67" s="9" t="s">
        <v>202</v>
      </c>
      <c r="E67" s="10" t="s">
        <v>190</v>
      </c>
      <c r="F67" s="11">
        <v>11.93</v>
      </c>
      <c r="G67" s="12">
        <v>24.33</v>
      </c>
      <c r="H67" s="12">
        <v>30.65</v>
      </c>
      <c r="I67" s="12">
        <v>365.65</v>
      </c>
      <c r="J67" s="13">
        <v>2.5639748719383427E-4</v>
      </c>
    </row>
    <row r="68" spans="1:10" ht="51.95" customHeight="1">
      <c r="A68" s="9" t="s">
        <v>203</v>
      </c>
      <c r="B68" s="11" t="s">
        <v>204</v>
      </c>
      <c r="C68" s="9" t="s">
        <v>35</v>
      </c>
      <c r="D68" s="9" t="s">
        <v>205</v>
      </c>
      <c r="E68" s="10" t="s">
        <v>128</v>
      </c>
      <c r="F68" s="11">
        <v>1</v>
      </c>
      <c r="G68" s="12">
        <v>379.65</v>
      </c>
      <c r="H68" s="12">
        <v>478.35</v>
      </c>
      <c r="I68" s="12">
        <v>478.35</v>
      </c>
      <c r="J68" s="13">
        <v>3.3542386981859877E-4</v>
      </c>
    </row>
    <row r="69" spans="1:10" ht="51.95" customHeight="1">
      <c r="A69" s="9" t="s">
        <v>206</v>
      </c>
      <c r="B69" s="11" t="s">
        <v>207</v>
      </c>
      <c r="C69" s="9" t="s">
        <v>35</v>
      </c>
      <c r="D69" s="9" t="s">
        <v>208</v>
      </c>
      <c r="E69" s="10" t="s">
        <v>128</v>
      </c>
      <c r="F69" s="11">
        <v>1</v>
      </c>
      <c r="G69" s="12">
        <v>548.25</v>
      </c>
      <c r="H69" s="12">
        <v>690.79</v>
      </c>
      <c r="I69" s="12">
        <v>690.79</v>
      </c>
      <c r="J69" s="13">
        <v>4.8438895167134908E-4</v>
      </c>
    </row>
    <row r="70" spans="1:10" ht="24" customHeight="1">
      <c r="A70" s="9" t="s">
        <v>209</v>
      </c>
      <c r="B70" s="11" t="s">
        <v>210</v>
      </c>
      <c r="C70" s="9" t="s">
        <v>23</v>
      </c>
      <c r="D70" s="9" t="s">
        <v>211</v>
      </c>
      <c r="E70" s="10" t="s">
        <v>128</v>
      </c>
      <c r="F70" s="11">
        <v>42</v>
      </c>
      <c r="G70" s="12">
        <v>27.68</v>
      </c>
      <c r="H70" s="12">
        <v>34.869999999999997</v>
      </c>
      <c r="I70" s="12">
        <v>1464.54</v>
      </c>
      <c r="J70" s="13">
        <v>1.0269502964442994E-3</v>
      </c>
    </row>
    <row r="71" spans="1:10" ht="24" customHeight="1">
      <c r="A71" s="9" t="s">
        <v>212</v>
      </c>
      <c r="B71" s="11" t="s">
        <v>213</v>
      </c>
      <c r="C71" s="9" t="s">
        <v>23</v>
      </c>
      <c r="D71" s="9" t="s">
        <v>214</v>
      </c>
      <c r="E71" s="10" t="s">
        <v>128</v>
      </c>
      <c r="F71" s="11">
        <v>24</v>
      </c>
      <c r="G71" s="12">
        <v>65.099999999999994</v>
      </c>
      <c r="H71" s="12">
        <v>82.02</v>
      </c>
      <c r="I71" s="12">
        <v>1968.48</v>
      </c>
      <c r="J71" s="13">
        <v>1.3803181337107041E-3</v>
      </c>
    </row>
    <row r="72" spans="1:10" ht="24" customHeight="1">
      <c r="A72" s="9" t="s">
        <v>215</v>
      </c>
      <c r="B72" s="11" t="s">
        <v>216</v>
      </c>
      <c r="C72" s="9" t="s">
        <v>23</v>
      </c>
      <c r="D72" s="9" t="s">
        <v>217</v>
      </c>
      <c r="E72" s="10" t="s">
        <v>128</v>
      </c>
      <c r="F72" s="11">
        <v>10</v>
      </c>
      <c r="G72" s="12">
        <v>26.93</v>
      </c>
      <c r="H72" s="12">
        <v>33.93</v>
      </c>
      <c r="I72" s="12">
        <v>339.3</v>
      </c>
      <c r="J72" s="13">
        <v>2.3792060004066177E-4</v>
      </c>
    </row>
    <row r="73" spans="1:10" ht="24" customHeight="1">
      <c r="A73" s="9" t="s">
        <v>218</v>
      </c>
      <c r="B73" s="11" t="s">
        <v>219</v>
      </c>
      <c r="C73" s="9" t="s">
        <v>23</v>
      </c>
      <c r="D73" s="9" t="s">
        <v>220</v>
      </c>
      <c r="E73" s="10" t="s">
        <v>128</v>
      </c>
      <c r="F73" s="11">
        <v>12</v>
      </c>
      <c r="G73" s="12">
        <v>22.75</v>
      </c>
      <c r="H73" s="12">
        <v>28.66</v>
      </c>
      <c r="I73" s="12">
        <v>343.92</v>
      </c>
      <c r="J73" s="13">
        <v>2.4116019088118006E-4</v>
      </c>
    </row>
    <row r="74" spans="1:10" ht="24" customHeight="1">
      <c r="A74" s="9" t="s">
        <v>221</v>
      </c>
      <c r="B74" s="11" t="s">
        <v>222</v>
      </c>
      <c r="C74" s="9" t="s">
        <v>23</v>
      </c>
      <c r="D74" s="9" t="s">
        <v>223</v>
      </c>
      <c r="E74" s="10" t="s">
        <v>128</v>
      </c>
      <c r="F74" s="11">
        <v>2</v>
      </c>
      <c r="G74" s="12">
        <v>226.32</v>
      </c>
      <c r="H74" s="12">
        <v>285.16000000000003</v>
      </c>
      <c r="I74" s="12">
        <v>570.32000000000005</v>
      </c>
      <c r="J74" s="13">
        <v>3.9991416626934933E-4</v>
      </c>
    </row>
    <row r="75" spans="1:10" ht="26.1" customHeight="1">
      <c r="A75" s="9" t="s">
        <v>224</v>
      </c>
      <c r="B75" s="11" t="s">
        <v>225</v>
      </c>
      <c r="C75" s="9" t="s">
        <v>23</v>
      </c>
      <c r="D75" s="9" t="s">
        <v>226</v>
      </c>
      <c r="E75" s="10" t="s">
        <v>173</v>
      </c>
      <c r="F75" s="11">
        <v>22</v>
      </c>
      <c r="G75" s="12">
        <v>508.09</v>
      </c>
      <c r="H75" s="12">
        <v>640.19000000000005</v>
      </c>
      <c r="I75" s="12">
        <v>14084.18</v>
      </c>
      <c r="J75" s="13">
        <v>9.875969810435271E-3</v>
      </c>
    </row>
    <row r="76" spans="1:10" ht="24" customHeight="1">
      <c r="A76" s="9" t="s">
        <v>227</v>
      </c>
      <c r="B76" s="11" t="s">
        <v>228</v>
      </c>
      <c r="C76" s="9" t="s">
        <v>23</v>
      </c>
      <c r="D76" s="9" t="s">
        <v>229</v>
      </c>
      <c r="E76" s="10" t="s">
        <v>128</v>
      </c>
      <c r="F76" s="11">
        <v>2</v>
      </c>
      <c r="G76" s="12">
        <v>1257.94</v>
      </c>
      <c r="H76" s="12">
        <v>1585</v>
      </c>
      <c r="I76" s="12">
        <v>3170</v>
      </c>
      <c r="J76" s="13">
        <v>2.2228361394898257E-3</v>
      </c>
    </row>
    <row r="77" spans="1:10" ht="24" customHeight="1">
      <c r="A77" s="9" t="s">
        <v>230</v>
      </c>
      <c r="B77" s="11" t="s">
        <v>231</v>
      </c>
      <c r="C77" s="9" t="s">
        <v>23</v>
      </c>
      <c r="D77" s="9" t="s">
        <v>232</v>
      </c>
      <c r="E77" s="10" t="s">
        <v>128</v>
      </c>
      <c r="F77" s="11">
        <v>1</v>
      </c>
      <c r="G77" s="12">
        <v>1436.13</v>
      </c>
      <c r="H77" s="12">
        <v>1809.52</v>
      </c>
      <c r="I77" s="12">
        <v>1809.52</v>
      </c>
      <c r="J77" s="13">
        <v>1.2688537700724382E-3</v>
      </c>
    </row>
    <row r="78" spans="1:10" ht="24" customHeight="1">
      <c r="A78" s="5" t="s">
        <v>233</v>
      </c>
      <c r="B78" s="5"/>
      <c r="C78" s="5"/>
      <c r="D78" s="5" t="s">
        <v>234</v>
      </c>
      <c r="E78" s="5"/>
      <c r="F78" s="6"/>
      <c r="G78" s="5"/>
      <c r="H78" s="5"/>
      <c r="I78" s="7">
        <v>143340.17000000001</v>
      </c>
      <c r="J78" s="8">
        <v>0.10051158047842754</v>
      </c>
    </row>
    <row r="79" spans="1:10" ht="39" customHeight="1">
      <c r="A79" s="9" t="s">
        <v>235</v>
      </c>
      <c r="B79" s="11" t="s">
        <v>236</v>
      </c>
      <c r="C79" s="9" t="s">
        <v>35</v>
      </c>
      <c r="D79" s="9" t="s">
        <v>237</v>
      </c>
      <c r="E79" s="10" t="s">
        <v>190</v>
      </c>
      <c r="F79" s="11">
        <v>20.07</v>
      </c>
      <c r="G79" s="12">
        <v>60.22</v>
      </c>
      <c r="H79" s="12">
        <v>75.87</v>
      </c>
      <c r="I79" s="12">
        <v>1522.71</v>
      </c>
      <c r="J79" s="13">
        <v>1.067739690209007E-3</v>
      </c>
    </row>
    <row r="80" spans="1:10" ht="51.95" customHeight="1">
      <c r="A80" s="9" t="s">
        <v>238</v>
      </c>
      <c r="B80" s="11" t="s">
        <v>239</v>
      </c>
      <c r="C80" s="9" t="s">
        <v>35</v>
      </c>
      <c r="D80" s="9" t="s">
        <v>240</v>
      </c>
      <c r="E80" s="10" t="s">
        <v>128</v>
      </c>
      <c r="F80" s="11">
        <v>12</v>
      </c>
      <c r="G80" s="12">
        <v>19.05</v>
      </c>
      <c r="H80" s="12">
        <v>24</v>
      </c>
      <c r="I80" s="12">
        <v>288</v>
      </c>
      <c r="J80" s="13">
        <v>2.0194851992841317E-4</v>
      </c>
    </row>
    <row r="81" spans="1:10" ht="24" customHeight="1">
      <c r="A81" s="9" t="s">
        <v>241</v>
      </c>
      <c r="B81" s="11" t="s">
        <v>242</v>
      </c>
      <c r="C81" s="9" t="s">
        <v>23</v>
      </c>
      <c r="D81" s="9" t="s">
        <v>243</v>
      </c>
      <c r="E81" s="10" t="s">
        <v>173</v>
      </c>
      <c r="F81" s="11">
        <v>41</v>
      </c>
      <c r="G81" s="12">
        <v>599.1</v>
      </c>
      <c r="H81" s="12">
        <v>754.86</v>
      </c>
      <c r="I81" s="12">
        <v>30949.26</v>
      </c>
      <c r="J81" s="13">
        <v>2.1701934895415418E-2</v>
      </c>
    </row>
    <row r="82" spans="1:10" ht="26.1" customHeight="1">
      <c r="A82" s="9" t="s">
        <v>244</v>
      </c>
      <c r="B82" s="11" t="s">
        <v>245</v>
      </c>
      <c r="C82" s="9" t="s">
        <v>23</v>
      </c>
      <c r="D82" s="9" t="s">
        <v>246</v>
      </c>
      <c r="E82" s="10" t="s">
        <v>173</v>
      </c>
      <c r="F82" s="11">
        <v>41</v>
      </c>
      <c r="G82" s="12">
        <v>422.69</v>
      </c>
      <c r="H82" s="12">
        <v>532.58000000000004</v>
      </c>
      <c r="I82" s="12">
        <v>21835.78</v>
      </c>
      <c r="J82" s="13">
        <v>1.5311470321119604E-2</v>
      </c>
    </row>
    <row r="83" spans="1:10" ht="24" customHeight="1">
      <c r="A83" s="9" t="s">
        <v>247</v>
      </c>
      <c r="B83" s="11" t="s">
        <v>248</v>
      </c>
      <c r="C83" s="9" t="s">
        <v>23</v>
      </c>
      <c r="D83" s="9" t="s">
        <v>249</v>
      </c>
      <c r="E83" s="10" t="s">
        <v>128</v>
      </c>
      <c r="F83" s="11">
        <v>3</v>
      </c>
      <c r="G83" s="12">
        <v>591.95000000000005</v>
      </c>
      <c r="H83" s="12">
        <v>745.85</v>
      </c>
      <c r="I83" s="12">
        <v>2237.5500000000002</v>
      </c>
      <c r="J83" s="13">
        <v>1.568992745714656E-3</v>
      </c>
    </row>
    <row r="84" spans="1:10" ht="24" customHeight="1">
      <c r="A84" s="9" t="s">
        <v>250</v>
      </c>
      <c r="B84" s="11" t="s">
        <v>251</v>
      </c>
      <c r="C84" s="9" t="s">
        <v>23</v>
      </c>
      <c r="D84" s="9" t="s">
        <v>252</v>
      </c>
      <c r="E84" s="10" t="s">
        <v>128</v>
      </c>
      <c r="F84" s="11">
        <v>10</v>
      </c>
      <c r="G84" s="12">
        <v>741.57</v>
      </c>
      <c r="H84" s="12">
        <v>934.37</v>
      </c>
      <c r="I84" s="12">
        <v>9343.7000000000007</v>
      </c>
      <c r="J84" s="13">
        <v>6.5518971724135913E-3</v>
      </c>
    </row>
    <row r="85" spans="1:10" ht="26.1" customHeight="1">
      <c r="A85" s="9" t="s">
        <v>253</v>
      </c>
      <c r="B85" s="11" t="s">
        <v>254</v>
      </c>
      <c r="C85" s="9" t="s">
        <v>23</v>
      </c>
      <c r="D85" s="9" t="s">
        <v>255</v>
      </c>
      <c r="E85" s="10" t="s">
        <v>128</v>
      </c>
      <c r="F85" s="11">
        <v>17</v>
      </c>
      <c r="G85" s="12">
        <v>99.87</v>
      </c>
      <c r="H85" s="12">
        <v>125.83</v>
      </c>
      <c r="I85" s="12">
        <v>2139.11</v>
      </c>
      <c r="J85" s="13">
        <v>1.4999656196669024E-3</v>
      </c>
    </row>
    <row r="86" spans="1:10" ht="24" customHeight="1">
      <c r="A86" s="9" t="s">
        <v>256</v>
      </c>
      <c r="B86" s="11" t="s">
        <v>257</v>
      </c>
      <c r="C86" s="9" t="s">
        <v>23</v>
      </c>
      <c r="D86" s="9" t="s">
        <v>258</v>
      </c>
      <c r="E86" s="10" t="s">
        <v>128</v>
      </c>
      <c r="F86" s="11">
        <v>7</v>
      </c>
      <c r="G86" s="12">
        <v>227.52</v>
      </c>
      <c r="H86" s="12">
        <v>286.67</v>
      </c>
      <c r="I86" s="12">
        <v>2006.69</v>
      </c>
      <c r="J86" s="13">
        <v>1.4071113731081509E-3</v>
      </c>
    </row>
    <row r="87" spans="1:10" ht="24" customHeight="1">
      <c r="A87" s="9" t="s">
        <v>259</v>
      </c>
      <c r="B87" s="11" t="s">
        <v>260</v>
      </c>
      <c r="C87" s="9" t="s">
        <v>23</v>
      </c>
      <c r="D87" s="9" t="s">
        <v>261</v>
      </c>
      <c r="E87" s="10" t="s">
        <v>173</v>
      </c>
      <c r="F87" s="11">
        <v>28</v>
      </c>
      <c r="G87" s="12">
        <v>251.06</v>
      </c>
      <c r="H87" s="12">
        <v>316.33</v>
      </c>
      <c r="I87" s="12">
        <v>8857.24</v>
      </c>
      <c r="J87" s="13">
        <v>6.2107864883706194E-3</v>
      </c>
    </row>
    <row r="88" spans="1:10" ht="24" customHeight="1">
      <c r="A88" s="9" t="s">
        <v>262</v>
      </c>
      <c r="B88" s="11" t="s">
        <v>263</v>
      </c>
      <c r="C88" s="9" t="s">
        <v>23</v>
      </c>
      <c r="D88" s="9" t="s">
        <v>264</v>
      </c>
      <c r="E88" s="10" t="s">
        <v>25</v>
      </c>
      <c r="F88" s="11">
        <v>32.799999999999997</v>
      </c>
      <c r="G88" s="12">
        <v>677.81</v>
      </c>
      <c r="H88" s="12">
        <v>854.04</v>
      </c>
      <c r="I88" s="12">
        <v>28012.51</v>
      </c>
      <c r="J88" s="13">
        <v>1.9642656020763448E-2</v>
      </c>
    </row>
    <row r="89" spans="1:10" ht="26.1" customHeight="1">
      <c r="A89" s="9" t="s">
        <v>265</v>
      </c>
      <c r="B89" s="11" t="s">
        <v>266</v>
      </c>
      <c r="C89" s="9" t="s">
        <v>267</v>
      </c>
      <c r="D89" s="9" t="s">
        <v>268</v>
      </c>
      <c r="E89" s="10" t="s">
        <v>128</v>
      </c>
      <c r="F89" s="11">
        <v>2</v>
      </c>
      <c r="G89" s="12">
        <v>14344.3</v>
      </c>
      <c r="H89" s="12">
        <v>18073.810000000001</v>
      </c>
      <c r="I89" s="12">
        <v>36147.620000000003</v>
      </c>
      <c r="J89" s="13">
        <v>2.5347077631717733E-2</v>
      </c>
    </row>
    <row r="90" spans="1:10" ht="24" customHeight="1">
      <c r="A90" s="5" t="s">
        <v>269</v>
      </c>
      <c r="B90" s="5"/>
      <c r="C90" s="5"/>
      <c r="D90" s="5" t="s">
        <v>270</v>
      </c>
      <c r="E90" s="5"/>
      <c r="F90" s="6"/>
      <c r="G90" s="5"/>
      <c r="H90" s="5"/>
      <c r="I90" s="7">
        <v>5263.18</v>
      </c>
      <c r="J90" s="8">
        <v>3.690595177488978E-3</v>
      </c>
    </row>
    <row r="91" spans="1:10" ht="24" customHeight="1">
      <c r="A91" s="9" t="s">
        <v>271</v>
      </c>
      <c r="B91" s="11" t="s">
        <v>272</v>
      </c>
      <c r="C91" s="9" t="s">
        <v>23</v>
      </c>
      <c r="D91" s="9" t="s">
        <v>273</v>
      </c>
      <c r="E91" s="10" t="s">
        <v>128</v>
      </c>
      <c r="F91" s="11">
        <v>36</v>
      </c>
      <c r="G91" s="12">
        <v>50.11</v>
      </c>
      <c r="H91" s="12">
        <v>63.13</v>
      </c>
      <c r="I91" s="12">
        <v>2272.6799999999998</v>
      </c>
      <c r="J91" s="13">
        <v>1.5936262578850906E-3</v>
      </c>
    </row>
    <row r="92" spans="1:10" ht="24" customHeight="1">
      <c r="A92" s="9" t="s">
        <v>274</v>
      </c>
      <c r="B92" s="11" t="s">
        <v>275</v>
      </c>
      <c r="C92" s="9" t="s">
        <v>23</v>
      </c>
      <c r="D92" s="9" t="s">
        <v>276</v>
      </c>
      <c r="E92" s="10" t="s">
        <v>128</v>
      </c>
      <c r="F92" s="11">
        <v>2</v>
      </c>
      <c r="G92" s="12">
        <v>238.1</v>
      </c>
      <c r="H92" s="12">
        <v>300</v>
      </c>
      <c r="I92" s="12">
        <v>600</v>
      </c>
      <c r="J92" s="13">
        <v>4.2072608318419414E-4</v>
      </c>
    </row>
    <row r="93" spans="1:10" ht="24" customHeight="1">
      <c r="A93" s="9" t="s">
        <v>277</v>
      </c>
      <c r="B93" s="11" t="s">
        <v>278</v>
      </c>
      <c r="C93" s="9" t="s">
        <v>23</v>
      </c>
      <c r="D93" s="9" t="s">
        <v>279</v>
      </c>
      <c r="E93" s="10" t="s">
        <v>128</v>
      </c>
      <c r="F93" s="11">
        <v>20</v>
      </c>
      <c r="G93" s="12">
        <v>61.92</v>
      </c>
      <c r="H93" s="12">
        <v>78.010000000000005</v>
      </c>
      <c r="I93" s="12">
        <v>1560.2</v>
      </c>
      <c r="J93" s="13">
        <v>1.0940280583066327E-3</v>
      </c>
    </row>
    <row r="94" spans="1:10" ht="24" customHeight="1">
      <c r="A94" s="9" t="s">
        <v>280</v>
      </c>
      <c r="B94" s="11" t="s">
        <v>281</v>
      </c>
      <c r="C94" s="9" t="s">
        <v>23</v>
      </c>
      <c r="D94" s="9" t="s">
        <v>282</v>
      </c>
      <c r="E94" s="10" t="s">
        <v>128</v>
      </c>
      <c r="F94" s="11">
        <v>2</v>
      </c>
      <c r="G94" s="12">
        <v>329.49</v>
      </c>
      <c r="H94" s="12">
        <v>415.15</v>
      </c>
      <c r="I94" s="12">
        <v>830.3</v>
      </c>
      <c r="J94" s="13">
        <v>5.8221477811306059E-4</v>
      </c>
    </row>
    <row r="95" spans="1:10" ht="24" customHeight="1">
      <c r="A95" s="5" t="s">
        <v>283</v>
      </c>
      <c r="B95" s="5"/>
      <c r="C95" s="5"/>
      <c r="D95" s="5" t="s">
        <v>284</v>
      </c>
      <c r="E95" s="5"/>
      <c r="F95" s="6"/>
      <c r="G95" s="5"/>
      <c r="H95" s="5"/>
      <c r="I95" s="7">
        <v>19629.759999999998</v>
      </c>
      <c r="J95" s="8">
        <v>1.3764586731076276E-2</v>
      </c>
    </row>
    <row r="96" spans="1:10" ht="24" customHeight="1">
      <c r="A96" s="9" t="s">
        <v>285</v>
      </c>
      <c r="B96" s="11" t="s">
        <v>286</v>
      </c>
      <c r="C96" s="9" t="s">
        <v>23</v>
      </c>
      <c r="D96" s="9" t="s">
        <v>287</v>
      </c>
      <c r="E96" s="10" t="s">
        <v>190</v>
      </c>
      <c r="F96" s="11">
        <v>4</v>
      </c>
      <c r="G96" s="12">
        <v>280.67</v>
      </c>
      <c r="H96" s="12">
        <v>353.64</v>
      </c>
      <c r="I96" s="12">
        <v>1414.56</v>
      </c>
      <c r="J96" s="13">
        <v>9.9190381371505598E-4</v>
      </c>
    </row>
    <row r="97" spans="1:10" ht="24" customHeight="1">
      <c r="A97" s="9" t="s">
        <v>288</v>
      </c>
      <c r="B97" s="11" t="s">
        <v>289</v>
      </c>
      <c r="C97" s="9" t="s">
        <v>23</v>
      </c>
      <c r="D97" s="9" t="s">
        <v>290</v>
      </c>
      <c r="E97" s="10" t="s">
        <v>25</v>
      </c>
      <c r="F97" s="11">
        <v>86.5</v>
      </c>
      <c r="G97" s="12">
        <v>27</v>
      </c>
      <c r="H97" s="12">
        <v>34.020000000000003</v>
      </c>
      <c r="I97" s="12">
        <v>2942.73</v>
      </c>
      <c r="J97" s="13">
        <v>2.0634721112810393E-3</v>
      </c>
    </row>
    <row r="98" spans="1:10" ht="26.1" customHeight="1">
      <c r="A98" s="9" t="s">
        <v>291</v>
      </c>
      <c r="B98" s="11" t="s">
        <v>292</v>
      </c>
      <c r="C98" s="9" t="s">
        <v>23</v>
      </c>
      <c r="D98" s="9" t="s">
        <v>293</v>
      </c>
      <c r="E98" s="10" t="s">
        <v>128</v>
      </c>
      <c r="F98" s="11">
        <v>1</v>
      </c>
      <c r="G98" s="12">
        <v>792.81</v>
      </c>
      <c r="H98" s="12">
        <v>998.94</v>
      </c>
      <c r="I98" s="12">
        <v>998.94</v>
      </c>
      <c r="J98" s="13">
        <v>7.0046685589336482E-4</v>
      </c>
    </row>
    <row r="99" spans="1:10" ht="24" customHeight="1">
      <c r="A99" s="9" t="s">
        <v>294</v>
      </c>
      <c r="B99" s="11" t="s">
        <v>295</v>
      </c>
      <c r="C99" s="9" t="s">
        <v>23</v>
      </c>
      <c r="D99" s="9" t="s">
        <v>296</v>
      </c>
      <c r="E99" s="10" t="s">
        <v>25</v>
      </c>
      <c r="F99" s="11">
        <v>14.9</v>
      </c>
      <c r="G99" s="12">
        <v>574.16999999999996</v>
      </c>
      <c r="H99" s="12">
        <v>723.45</v>
      </c>
      <c r="I99" s="12">
        <v>10779.4</v>
      </c>
      <c r="J99" s="13">
        <v>7.5586245684595033E-3</v>
      </c>
    </row>
    <row r="100" spans="1:10" ht="24" customHeight="1">
      <c r="A100" s="9" t="s">
        <v>297</v>
      </c>
      <c r="B100" s="11" t="s">
        <v>298</v>
      </c>
      <c r="C100" s="9" t="s">
        <v>267</v>
      </c>
      <c r="D100" s="9" t="s">
        <v>299</v>
      </c>
      <c r="E100" s="10" t="s">
        <v>128</v>
      </c>
      <c r="F100" s="11">
        <v>1</v>
      </c>
      <c r="G100" s="12">
        <v>1083.4100000000001</v>
      </c>
      <c r="H100" s="12">
        <v>1365.09</v>
      </c>
      <c r="I100" s="12">
        <v>1365.09</v>
      </c>
      <c r="J100" s="13">
        <v>9.572149481565193E-4</v>
      </c>
    </row>
    <row r="101" spans="1:10" ht="24" customHeight="1">
      <c r="A101" s="9" t="s">
        <v>300</v>
      </c>
      <c r="B101" s="11" t="s">
        <v>301</v>
      </c>
      <c r="C101" s="9" t="s">
        <v>23</v>
      </c>
      <c r="D101" s="9" t="s">
        <v>302</v>
      </c>
      <c r="E101" s="10" t="s">
        <v>128</v>
      </c>
      <c r="F101" s="11">
        <v>1</v>
      </c>
      <c r="G101" s="12">
        <v>405.51</v>
      </c>
      <c r="H101" s="12">
        <v>510.94</v>
      </c>
      <c r="I101" s="12">
        <v>510.94</v>
      </c>
      <c r="J101" s="13">
        <v>3.582763082368869E-4</v>
      </c>
    </row>
    <row r="102" spans="1:10" ht="24" customHeight="1">
      <c r="A102" s="9" t="s">
        <v>303</v>
      </c>
      <c r="B102" s="11" t="s">
        <v>304</v>
      </c>
      <c r="C102" s="9" t="s">
        <v>23</v>
      </c>
      <c r="D102" s="9" t="s">
        <v>305</v>
      </c>
      <c r="E102" s="10" t="s">
        <v>128</v>
      </c>
      <c r="F102" s="11">
        <v>5</v>
      </c>
      <c r="G102" s="12">
        <v>70.94</v>
      </c>
      <c r="H102" s="12">
        <v>89.38</v>
      </c>
      <c r="I102" s="12">
        <v>446.9</v>
      </c>
      <c r="J102" s="13">
        <v>3.1337081095836057E-4</v>
      </c>
    </row>
    <row r="103" spans="1:10" ht="24" customHeight="1">
      <c r="A103" s="9" t="s">
        <v>306</v>
      </c>
      <c r="B103" s="11" t="s">
        <v>307</v>
      </c>
      <c r="C103" s="9" t="s">
        <v>23</v>
      </c>
      <c r="D103" s="9" t="s">
        <v>308</v>
      </c>
      <c r="E103" s="10" t="s">
        <v>128</v>
      </c>
      <c r="F103" s="11">
        <v>10</v>
      </c>
      <c r="G103" s="12">
        <v>92.96</v>
      </c>
      <c r="H103" s="12">
        <v>117.12</v>
      </c>
      <c r="I103" s="12">
        <v>1171.2</v>
      </c>
      <c r="J103" s="13">
        <v>8.212573143755469E-4</v>
      </c>
    </row>
    <row r="104" spans="1:10" ht="24" customHeight="1">
      <c r="A104" s="5" t="s">
        <v>309</v>
      </c>
      <c r="B104" s="5"/>
      <c r="C104" s="5"/>
      <c r="D104" s="5" t="s">
        <v>310</v>
      </c>
      <c r="E104" s="5"/>
      <c r="F104" s="6"/>
      <c r="G104" s="5"/>
      <c r="H104" s="5"/>
      <c r="I104" s="7">
        <v>5029.49</v>
      </c>
      <c r="J104" s="8">
        <v>3.5267293801901209E-3</v>
      </c>
    </row>
    <row r="105" spans="1:10" ht="24" customHeight="1">
      <c r="A105" s="9" t="s">
        <v>311</v>
      </c>
      <c r="B105" s="11" t="s">
        <v>312</v>
      </c>
      <c r="C105" s="9" t="s">
        <v>23</v>
      </c>
      <c r="D105" s="9" t="s">
        <v>313</v>
      </c>
      <c r="E105" s="10" t="s">
        <v>25</v>
      </c>
      <c r="F105" s="11">
        <v>556.36</v>
      </c>
      <c r="G105" s="12">
        <v>7.18</v>
      </c>
      <c r="H105" s="12">
        <v>9.0399999999999991</v>
      </c>
      <c r="I105" s="12">
        <v>5029.49</v>
      </c>
      <c r="J105" s="13">
        <v>3.5267293801901209E-3</v>
      </c>
    </row>
    <row r="106" spans="1:10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>
      <c r="A107" s="55"/>
      <c r="B107" s="55"/>
      <c r="C107" s="55"/>
      <c r="D107" s="17"/>
      <c r="E107" s="16"/>
      <c r="F107" s="54" t="s">
        <v>314</v>
      </c>
      <c r="G107" s="55"/>
      <c r="H107" s="56">
        <v>1426106.02</v>
      </c>
      <c r="I107" s="55"/>
      <c r="J107" s="55"/>
    </row>
    <row r="108" spans="1:10" ht="60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48">
        <f>I104+I95+I90+I78+I56+I53+I50+I43+I39+I33+I26+I20+I17+I14+I10+I5</f>
        <v>1426106.02</v>
      </c>
    </row>
    <row r="109" spans="1:10" ht="69.95" customHeight="1">
      <c r="A109" s="57" t="s">
        <v>315</v>
      </c>
      <c r="B109" s="58"/>
      <c r="C109" s="58"/>
      <c r="D109" s="58"/>
      <c r="E109" s="58"/>
      <c r="F109" s="58"/>
      <c r="G109" s="58"/>
      <c r="H109" s="58"/>
      <c r="I109" s="58"/>
      <c r="J109" s="58"/>
    </row>
  </sheetData>
  <mergeCells count="11">
    <mergeCell ref="A107:C107"/>
    <mergeCell ref="F107:G107"/>
    <mergeCell ref="H107:J107"/>
    <mergeCell ref="A109:J109"/>
    <mergeCell ref="A3:J3"/>
    <mergeCell ref="E1:F1"/>
    <mergeCell ref="G1:H1"/>
    <mergeCell ref="I1:J1"/>
    <mergeCell ref="E2:F2"/>
    <mergeCell ref="G2:H2"/>
    <mergeCell ref="I2:J2"/>
  </mergeCells>
  <pageMargins left="0.51181102362204722" right="0.51181102362204722" top="0.98425196850393704" bottom="0.98425196850393704" header="0.51181102362204722" footer="0.51181102362204722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40" workbookViewId="0">
      <selection activeCell="L47" sqref="L47"/>
    </sheetView>
  </sheetViews>
  <sheetFormatPr defaultRowHeight="14.25"/>
  <cols>
    <col min="1" max="1" width="11.375" customWidth="1"/>
    <col min="2" max="2" width="22.75" customWidth="1"/>
    <col min="3" max="3" width="10.625" customWidth="1"/>
    <col min="10" max="10" width="13.75" customWidth="1"/>
  </cols>
  <sheetData>
    <row r="1" spans="1:10" ht="15.75">
      <c r="A1" s="63" t="s">
        <v>316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15">
      <c r="A2" s="65" t="s">
        <v>317</v>
      </c>
      <c r="B2" s="65"/>
      <c r="C2" s="65"/>
      <c r="D2" s="65"/>
      <c r="E2" s="65"/>
      <c r="F2" s="65"/>
      <c r="G2" s="65"/>
      <c r="H2" s="65"/>
      <c r="I2" s="65"/>
      <c r="J2" s="66"/>
    </row>
    <row r="3" spans="1:10">
      <c r="A3" s="67"/>
      <c r="B3" s="67"/>
      <c r="C3" s="67"/>
      <c r="D3" s="67"/>
      <c r="E3" s="67"/>
      <c r="F3" s="67"/>
      <c r="G3" s="67"/>
      <c r="H3" s="67"/>
      <c r="I3" s="67"/>
      <c r="J3" s="68"/>
    </row>
    <row r="4" spans="1:10">
      <c r="A4" s="69" t="s">
        <v>327</v>
      </c>
      <c r="B4" s="69"/>
      <c r="C4" s="69"/>
      <c r="D4" s="69"/>
      <c r="E4" s="69"/>
      <c r="F4" s="69"/>
      <c r="G4" s="69"/>
      <c r="H4" s="69"/>
      <c r="I4" s="69"/>
      <c r="J4" s="70"/>
    </row>
    <row r="5" spans="1:10">
      <c r="A5" s="71" t="s">
        <v>328</v>
      </c>
      <c r="B5" s="71"/>
      <c r="C5" s="71"/>
      <c r="D5" s="71"/>
      <c r="E5" s="71"/>
      <c r="F5" s="71"/>
      <c r="G5" s="71"/>
      <c r="H5" s="71"/>
      <c r="I5" s="71"/>
      <c r="J5" s="72"/>
    </row>
    <row r="6" spans="1:10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0" ht="15.75">
      <c r="A7" s="60" t="s">
        <v>318</v>
      </c>
      <c r="B7" s="60"/>
      <c r="C7" s="60"/>
      <c r="D7" s="60"/>
      <c r="E7" s="60"/>
      <c r="F7" s="60"/>
      <c r="G7" s="60"/>
      <c r="H7" s="60"/>
      <c r="I7" s="60"/>
      <c r="J7" s="60"/>
    </row>
    <row r="8" spans="1:10">
      <c r="A8" s="23" t="s">
        <v>319</v>
      </c>
      <c r="B8" s="61" t="s">
        <v>320</v>
      </c>
      <c r="C8" s="61"/>
      <c r="D8" s="62" t="s">
        <v>321</v>
      </c>
      <c r="E8" s="62"/>
      <c r="F8" s="62"/>
      <c r="G8" s="62"/>
      <c r="H8" s="23"/>
      <c r="I8" s="23"/>
      <c r="J8" s="24"/>
    </row>
    <row r="9" spans="1:10">
      <c r="A9" s="24"/>
      <c r="B9" s="25"/>
      <c r="C9" s="24"/>
      <c r="D9" s="26">
        <v>1</v>
      </c>
      <c r="E9" s="26">
        <v>2</v>
      </c>
      <c r="F9" s="26">
        <v>3</v>
      </c>
      <c r="G9" s="26">
        <v>4</v>
      </c>
      <c r="H9" s="26">
        <v>5</v>
      </c>
      <c r="I9" s="26">
        <v>6</v>
      </c>
      <c r="J9" s="23" t="s">
        <v>322</v>
      </c>
    </row>
    <row r="10" spans="1:10" ht="25.5">
      <c r="A10" s="23">
        <v>1</v>
      </c>
      <c r="B10" s="27" t="str">
        <f>'Orçamento Sintético'!D5</f>
        <v>SERVIÇOS PREELIIMNARES</v>
      </c>
      <c r="C10" s="28" t="s">
        <v>323</v>
      </c>
      <c r="D10" s="20">
        <v>0.28039999999999998</v>
      </c>
      <c r="E10" s="29">
        <v>0.2399</v>
      </c>
      <c r="F10" s="29">
        <v>0.2399</v>
      </c>
      <c r="G10" s="29">
        <v>0.2399</v>
      </c>
      <c r="H10" s="20"/>
      <c r="I10" s="20"/>
      <c r="J10" s="30">
        <f>SUM(D10:G10)</f>
        <v>1.0001</v>
      </c>
    </row>
    <row r="11" spans="1:10">
      <c r="A11" s="23"/>
      <c r="B11" s="31"/>
      <c r="C11" s="28"/>
      <c r="D11" s="22"/>
      <c r="E11" s="22"/>
      <c r="F11" s="22">
        <v>0.03</v>
      </c>
      <c r="G11" s="22">
        <v>0.03</v>
      </c>
      <c r="H11" s="21"/>
      <c r="I11" s="21"/>
      <c r="J11" s="30"/>
    </row>
    <row r="12" spans="1:10">
      <c r="A12" s="23"/>
      <c r="B12" s="31"/>
      <c r="C12" s="28" t="s">
        <v>324</v>
      </c>
      <c r="D12" s="21">
        <f>$J12*D10</f>
        <v>20931.540343999997</v>
      </c>
      <c r="E12" s="21">
        <f>$J12*E10</f>
        <v>17908.261514000002</v>
      </c>
      <c r="F12" s="21">
        <f>$J12*F10</f>
        <v>17908.261514000002</v>
      </c>
      <c r="G12" s="21">
        <f>$J12*G10</f>
        <v>17908.261514000002</v>
      </c>
      <c r="H12" s="21"/>
      <c r="I12" s="21"/>
      <c r="J12" s="47">
        <f>'Orçamento Sintético'!I5</f>
        <v>74648.86</v>
      </c>
    </row>
    <row r="13" spans="1:10">
      <c r="A13" s="23">
        <v>2</v>
      </c>
      <c r="B13" s="32" t="str">
        <f>'Orçamento Sintético'!D10</f>
        <v>Fundação/Estrutura</v>
      </c>
      <c r="C13" s="28" t="s">
        <v>323</v>
      </c>
      <c r="D13" s="20">
        <v>0.5</v>
      </c>
      <c r="E13" s="20">
        <v>0.5</v>
      </c>
      <c r="F13" s="20"/>
      <c r="G13" s="20"/>
      <c r="H13" s="20"/>
      <c r="I13" s="20"/>
      <c r="J13" s="30">
        <f>SUM(D13:F13)</f>
        <v>1</v>
      </c>
    </row>
    <row r="14" spans="1:10">
      <c r="A14" s="23"/>
      <c r="B14" s="31"/>
      <c r="C14" s="28"/>
      <c r="D14" s="22"/>
      <c r="E14" s="22"/>
      <c r="F14" s="30"/>
      <c r="G14" s="30"/>
      <c r="H14" s="30"/>
      <c r="I14" s="30"/>
      <c r="J14" s="46">
        <f>'Orçamento Sintético'!I10</f>
        <v>28015.7</v>
      </c>
    </row>
    <row r="15" spans="1:10">
      <c r="A15" s="23"/>
      <c r="B15" s="31"/>
      <c r="C15" s="28" t="s">
        <v>324</v>
      </c>
      <c r="D15" s="21">
        <f>J14*D13</f>
        <v>14007.85</v>
      </c>
      <c r="E15" s="21">
        <f>J14*E13</f>
        <v>14007.85</v>
      </c>
      <c r="F15" s="21">
        <f>$J15*F13</f>
        <v>0</v>
      </c>
      <c r="G15" s="21"/>
      <c r="H15" s="21"/>
      <c r="I15" s="21"/>
      <c r="J15" s="52"/>
    </row>
    <row r="16" spans="1:10">
      <c r="A16" s="23">
        <v>3</v>
      </c>
      <c r="B16" s="32" t="str">
        <f>'Orçamento Sintético'!D14</f>
        <v>Tratamentos</v>
      </c>
      <c r="C16" s="28" t="s">
        <v>323</v>
      </c>
      <c r="D16" s="20">
        <v>0.4</v>
      </c>
      <c r="E16" s="20">
        <v>0.2</v>
      </c>
      <c r="F16" s="20">
        <v>0.2</v>
      </c>
      <c r="G16" s="20">
        <v>0.2</v>
      </c>
      <c r="H16" s="20"/>
      <c r="I16" s="20"/>
      <c r="J16" s="30">
        <f>SUM(D16:G16)</f>
        <v>1</v>
      </c>
    </row>
    <row r="17" spans="1:10">
      <c r="A17" s="23"/>
      <c r="B17" s="31"/>
      <c r="C17" s="28"/>
      <c r="D17" s="22"/>
      <c r="E17" s="22"/>
      <c r="F17" s="22"/>
      <c r="G17" s="22"/>
      <c r="H17" s="30"/>
      <c r="I17" s="30"/>
      <c r="J17" s="46">
        <f>'Orçamento Sintético'!I14</f>
        <v>17621.509999999998</v>
      </c>
    </row>
    <row r="18" spans="1:10">
      <c r="A18" s="23"/>
      <c r="B18" s="31"/>
      <c r="C18" s="28" t="s">
        <v>324</v>
      </c>
      <c r="D18" s="21">
        <f>J17*D16</f>
        <v>7048.6039999999994</v>
      </c>
      <c r="E18" s="21">
        <f>J17*E16</f>
        <v>3524.3019999999997</v>
      </c>
      <c r="F18" s="21">
        <f>J17*F16</f>
        <v>3524.3019999999997</v>
      </c>
      <c r="G18" s="21">
        <f>J17*G16</f>
        <v>3524.3019999999997</v>
      </c>
      <c r="H18" s="21"/>
      <c r="I18" s="21"/>
      <c r="J18" s="33"/>
    </row>
    <row r="19" spans="1:10">
      <c r="A19" s="23">
        <v>4</v>
      </c>
      <c r="B19" s="32" t="str">
        <f>'Orçamento Sintético'!D17</f>
        <v>Paredes e painéis</v>
      </c>
      <c r="C19" s="28" t="s">
        <v>323</v>
      </c>
      <c r="D19" s="20"/>
      <c r="E19" s="20"/>
      <c r="F19" s="20">
        <v>0.7</v>
      </c>
      <c r="G19" s="20">
        <v>0.3</v>
      </c>
      <c r="H19" s="20"/>
      <c r="I19" s="20"/>
      <c r="J19" s="30">
        <f>SUM(D19:G19)</f>
        <v>1</v>
      </c>
    </row>
    <row r="20" spans="1:10">
      <c r="A20" s="23"/>
      <c r="B20" s="31"/>
      <c r="C20" s="28"/>
      <c r="D20" s="21"/>
      <c r="E20" s="21"/>
      <c r="F20" s="22"/>
      <c r="G20" s="22"/>
      <c r="H20" s="20"/>
      <c r="I20" s="20"/>
      <c r="J20" s="46">
        <f>'Orçamento Sintético'!I17</f>
        <v>73272.28</v>
      </c>
    </row>
    <row r="21" spans="1:10">
      <c r="A21" s="23"/>
      <c r="B21" s="31"/>
      <c r="C21" s="28" t="s">
        <v>324</v>
      </c>
      <c r="D21" s="21"/>
      <c r="E21" s="21"/>
      <c r="F21" s="21">
        <f>J20*F19</f>
        <v>51290.595999999998</v>
      </c>
      <c r="G21" s="21">
        <f>J20*G19</f>
        <v>21981.683999999997</v>
      </c>
      <c r="H21" s="21"/>
      <c r="I21" s="21"/>
      <c r="J21" s="33"/>
    </row>
    <row r="22" spans="1:10">
      <c r="A22" s="23">
        <v>5</v>
      </c>
      <c r="B22" s="32" t="str">
        <f>'Orçamento Sintético'!D20</f>
        <v>Cobertura</v>
      </c>
      <c r="C22" s="28" t="s">
        <v>323</v>
      </c>
      <c r="D22" s="20">
        <v>0.2</v>
      </c>
      <c r="E22" s="20">
        <v>0.2</v>
      </c>
      <c r="F22" s="20">
        <v>0.6</v>
      </c>
      <c r="G22" s="20"/>
      <c r="H22" s="20"/>
      <c r="I22" s="20"/>
      <c r="J22" s="30">
        <f>SUM(D22:G22)</f>
        <v>1</v>
      </c>
    </row>
    <row r="23" spans="1:10">
      <c r="A23" s="23"/>
      <c r="B23" s="31"/>
      <c r="C23" s="28"/>
      <c r="D23" s="22"/>
      <c r="E23" s="22"/>
      <c r="F23" s="22"/>
      <c r="G23" s="20"/>
      <c r="H23" s="20"/>
      <c r="I23" s="20"/>
      <c r="J23" s="46">
        <f>'Orçamento Sintético'!I20</f>
        <v>227351.04000000001</v>
      </c>
    </row>
    <row r="24" spans="1:10">
      <c r="A24" s="23"/>
      <c r="B24" s="31"/>
      <c r="C24" s="28" t="s">
        <v>324</v>
      </c>
      <c r="D24" s="21">
        <f>J23*D22</f>
        <v>45470.208000000006</v>
      </c>
      <c r="E24" s="21">
        <f>J23*E22</f>
        <v>45470.208000000006</v>
      </c>
      <c r="F24" s="21">
        <f>J23*F22</f>
        <v>136410.62400000001</v>
      </c>
      <c r="G24" s="21"/>
      <c r="H24" s="21"/>
      <c r="I24" s="21"/>
      <c r="J24" s="33"/>
    </row>
    <row r="25" spans="1:10">
      <c r="A25" s="23">
        <v>6</v>
      </c>
      <c r="B25" s="51" t="str">
        <f>'Orçamento Sintético'!D26</f>
        <v>Pisos</v>
      </c>
      <c r="C25" s="28" t="s">
        <v>323</v>
      </c>
      <c r="D25" s="20"/>
      <c r="E25" s="20">
        <v>0.2</v>
      </c>
      <c r="F25" s="20">
        <v>0.8</v>
      </c>
      <c r="G25" s="20"/>
      <c r="H25" s="20"/>
      <c r="I25" s="20"/>
      <c r="J25" s="30">
        <f>(E25+F25)</f>
        <v>1</v>
      </c>
    </row>
    <row r="26" spans="1:10">
      <c r="A26" s="23"/>
      <c r="B26" s="34"/>
      <c r="C26" s="28"/>
      <c r="D26" s="20"/>
      <c r="E26" s="22"/>
      <c r="F26" s="22"/>
      <c r="G26" s="21"/>
      <c r="H26" s="21"/>
      <c r="I26" s="21"/>
      <c r="J26" s="46">
        <f>'Orçamento Sintético'!I26</f>
        <v>276017.89</v>
      </c>
    </row>
    <row r="27" spans="1:10">
      <c r="A27" s="23"/>
      <c r="B27" s="31"/>
      <c r="C27" s="28" t="s">
        <v>324</v>
      </c>
      <c r="D27" s="21">
        <f>$J27*D25</f>
        <v>0</v>
      </c>
      <c r="E27" s="21">
        <f>J26*E25</f>
        <v>55203.578000000009</v>
      </c>
      <c r="F27" s="21">
        <f>J26*F25</f>
        <v>220814.31200000003</v>
      </c>
      <c r="G27" s="21"/>
      <c r="H27" s="21"/>
      <c r="I27" s="21"/>
      <c r="J27" s="33"/>
    </row>
    <row r="28" spans="1:10">
      <c r="A28" s="23">
        <v>7</v>
      </c>
      <c r="B28" s="32" t="str">
        <f>'Orçamento Sintético'!D33</f>
        <v>Revestimentos</v>
      </c>
      <c r="C28" s="28" t="s">
        <v>323</v>
      </c>
      <c r="D28" s="20"/>
      <c r="E28" s="20"/>
      <c r="F28" s="20">
        <v>0.6</v>
      </c>
      <c r="G28" s="20">
        <v>0.4</v>
      </c>
      <c r="H28" s="20"/>
      <c r="I28" s="20"/>
      <c r="J28" s="30">
        <f>SUM(F28:H28)</f>
        <v>1</v>
      </c>
    </row>
    <row r="29" spans="1:10">
      <c r="A29" s="23"/>
      <c r="B29" s="31"/>
      <c r="C29" s="28"/>
      <c r="D29" s="20"/>
      <c r="E29" s="20"/>
      <c r="F29" s="22"/>
      <c r="G29" s="22"/>
      <c r="H29" s="20"/>
      <c r="I29" s="20"/>
      <c r="J29" s="46">
        <f>'Orçamento Sintético'!I33</f>
        <v>208670.81</v>
      </c>
    </row>
    <row r="30" spans="1:10">
      <c r="A30" s="23"/>
      <c r="B30" s="31"/>
      <c r="C30" s="28" t="s">
        <v>324</v>
      </c>
      <c r="D30" s="21">
        <f>$J30*D28</f>
        <v>0</v>
      </c>
      <c r="E30" s="21">
        <f>$J30*E28</f>
        <v>0</v>
      </c>
      <c r="F30" s="21">
        <f>J29*F28</f>
        <v>125202.48599999999</v>
      </c>
      <c r="G30" s="21">
        <f>J29*G28</f>
        <v>83468.324000000008</v>
      </c>
      <c r="H30" s="21"/>
      <c r="I30" s="21"/>
      <c r="J30" s="52"/>
    </row>
    <row r="31" spans="1:10">
      <c r="A31" s="23">
        <v>8</v>
      </c>
      <c r="B31" s="32" t="str">
        <f>'Orçamento Sintético'!D38</f>
        <v>Esquadrias</v>
      </c>
      <c r="C31" s="28" t="s">
        <v>323</v>
      </c>
      <c r="D31" s="20"/>
      <c r="E31" s="20"/>
      <c r="F31" s="20"/>
      <c r="G31" s="20">
        <v>1</v>
      </c>
      <c r="H31" s="20"/>
      <c r="I31" s="20"/>
      <c r="J31" s="30">
        <f>SUM(F31:G31)</f>
        <v>1</v>
      </c>
    </row>
    <row r="32" spans="1:10">
      <c r="A32" s="23"/>
      <c r="B32" s="31"/>
      <c r="C32" s="28"/>
      <c r="D32" s="20"/>
      <c r="E32" s="20"/>
      <c r="F32" s="20"/>
      <c r="G32" s="35"/>
      <c r="H32" s="20"/>
      <c r="I32" s="20"/>
      <c r="J32" s="45">
        <f>'Orçamento Sintético'!I38</f>
        <v>106084.92</v>
      </c>
    </row>
    <row r="33" spans="1:10">
      <c r="A33" s="23"/>
      <c r="B33" s="31"/>
      <c r="C33" s="28" t="s">
        <v>324</v>
      </c>
      <c r="D33" s="21">
        <f>$J33*D31</f>
        <v>0</v>
      </c>
      <c r="E33" s="21">
        <f>$J33*E31</f>
        <v>0</v>
      </c>
      <c r="F33" s="21"/>
      <c r="G33" s="21">
        <f>J32*G31</f>
        <v>106084.92</v>
      </c>
      <c r="H33" s="21"/>
      <c r="I33" s="21"/>
      <c r="J33" s="33"/>
    </row>
    <row r="34" spans="1:10">
      <c r="A34" s="23">
        <v>9</v>
      </c>
      <c r="B34" s="32" t="str">
        <f>'Orçamento Sintético'!D50</f>
        <v>Forro</v>
      </c>
      <c r="C34" s="28" t="s">
        <v>323</v>
      </c>
      <c r="D34" s="19"/>
      <c r="E34" s="20"/>
      <c r="F34" s="20">
        <v>0.5</v>
      </c>
      <c r="G34" s="20">
        <v>0.5</v>
      </c>
      <c r="H34" s="20"/>
      <c r="I34" s="20"/>
      <c r="J34" s="30">
        <f>SUM(E34:G34)</f>
        <v>1</v>
      </c>
    </row>
    <row r="35" spans="1:10">
      <c r="A35" s="23"/>
      <c r="B35" s="31"/>
      <c r="C35" s="28"/>
      <c r="D35" s="20"/>
      <c r="E35" s="20"/>
      <c r="F35" s="22"/>
      <c r="G35" s="22"/>
      <c r="H35" s="20"/>
      <c r="I35" s="20"/>
      <c r="J35" s="46">
        <f>'Orçamento Sintético'!I50</f>
        <v>69016.83</v>
      </c>
    </row>
    <row r="36" spans="1:10">
      <c r="A36" s="23"/>
      <c r="B36" s="31"/>
      <c r="C36" s="28" t="s">
        <v>324</v>
      </c>
      <c r="D36" s="19"/>
      <c r="E36" s="21"/>
      <c r="F36" s="21">
        <f>J35*F34</f>
        <v>34508.415000000001</v>
      </c>
      <c r="G36" s="21">
        <f>J35*G34</f>
        <v>34508.415000000001</v>
      </c>
      <c r="H36" s="21"/>
      <c r="I36" s="21"/>
      <c r="J36" s="33"/>
    </row>
    <row r="37" spans="1:10">
      <c r="A37" s="23">
        <v>10</v>
      </c>
      <c r="B37" s="32" t="str">
        <f>'Orçamento Sintético'!D53</f>
        <v>Pintura</v>
      </c>
      <c r="C37" s="28" t="s">
        <v>323</v>
      </c>
      <c r="D37" s="19"/>
      <c r="E37" s="19"/>
      <c r="F37" s="20">
        <v>0.6</v>
      </c>
      <c r="G37" s="20">
        <v>0.2</v>
      </c>
      <c r="H37" s="20">
        <v>0.2</v>
      </c>
      <c r="I37" s="20"/>
      <c r="J37" s="30">
        <f>SUM(D37:I37)</f>
        <v>1</v>
      </c>
    </row>
    <row r="38" spans="1:10">
      <c r="A38" s="23"/>
      <c r="B38" s="31"/>
      <c r="C38" s="28"/>
      <c r="D38" s="20"/>
      <c r="E38" s="20"/>
      <c r="F38" s="22"/>
      <c r="G38" s="22"/>
      <c r="H38" s="22"/>
      <c r="I38" s="20"/>
      <c r="J38" s="46">
        <f>'Orçamento Sintético'!I53</f>
        <v>83769.56</v>
      </c>
    </row>
    <row r="39" spans="1:10">
      <c r="A39" s="23"/>
      <c r="B39" s="31"/>
      <c r="C39" s="28" t="s">
        <v>324</v>
      </c>
      <c r="D39" s="20"/>
      <c r="E39" s="20"/>
      <c r="F39" s="21">
        <f>J38*F37</f>
        <v>50261.735999999997</v>
      </c>
      <c r="G39" s="21">
        <f>J38*G37</f>
        <v>16753.912</v>
      </c>
      <c r="H39" s="21">
        <f>J38*H37</f>
        <v>16753.912</v>
      </c>
      <c r="I39" s="21"/>
      <c r="J39" s="33"/>
    </row>
    <row r="40" spans="1:10" ht="25.5">
      <c r="A40" s="23">
        <v>11</v>
      </c>
      <c r="B40" s="32" t="str">
        <f>'Orçamento Sintético'!D56</f>
        <v>Instalações elétricas e lógica</v>
      </c>
      <c r="C40" s="28" t="s">
        <v>323</v>
      </c>
      <c r="D40" s="19"/>
      <c r="E40" s="19"/>
      <c r="F40" s="19"/>
      <c r="G40" s="20">
        <v>0.2</v>
      </c>
      <c r="H40" s="20">
        <v>0.2</v>
      </c>
      <c r="I40" s="20">
        <v>0.6</v>
      </c>
      <c r="J40" s="30">
        <f>SUM(D40:I40)</f>
        <v>1</v>
      </c>
    </row>
    <row r="41" spans="1:10">
      <c r="A41" s="23"/>
      <c r="B41" s="31"/>
      <c r="C41" s="28"/>
      <c r="D41" s="19"/>
      <c r="E41" s="19"/>
      <c r="F41" s="19"/>
      <c r="G41" s="22"/>
      <c r="H41" s="22"/>
      <c r="I41" s="22"/>
      <c r="J41" s="46">
        <f>'Orçamento Sintético'!I56</f>
        <v>88374.02</v>
      </c>
    </row>
    <row r="42" spans="1:10">
      <c r="A42" s="23"/>
      <c r="B42" s="31"/>
      <c r="C42" s="28" t="s">
        <v>324</v>
      </c>
      <c r="D42" s="19"/>
      <c r="E42" s="21"/>
      <c r="F42" s="21">
        <f>$J42*H40</f>
        <v>0</v>
      </c>
      <c r="G42" s="21">
        <f>J41*G40</f>
        <v>17674.804</v>
      </c>
      <c r="H42" s="21">
        <f>J41*H40</f>
        <v>17674.804</v>
      </c>
      <c r="I42" s="21">
        <f>J41*I40</f>
        <v>53024.412000000004</v>
      </c>
      <c r="J42" s="33"/>
    </row>
    <row r="43" spans="1:10">
      <c r="A43" s="23">
        <v>12</v>
      </c>
      <c r="B43" s="32" t="str">
        <f>'Orçamento Sintético'!D78</f>
        <v>Instalação hidrossanitária</v>
      </c>
      <c r="C43" s="28" t="s">
        <v>323</v>
      </c>
      <c r="D43" s="20"/>
      <c r="E43" s="20">
        <v>0.3</v>
      </c>
      <c r="F43" s="20">
        <v>0.4</v>
      </c>
      <c r="G43" s="20">
        <v>0.3</v>
      </c>
      <c r="H43" s="20"/>
      <c r="I43" s="20"/>
      <c r="J43" s="30">
        <f>SUM(D43:H43)</f>
        <v>1</v>
      </c>
    </row>
    <row r="44" spans="1:10">
      <c r="A44" s="23"/>
      <c r="B44" s="31"/>
      <c r="C44" s="28"/>
      <c r="D44" s="20"/>
      <c r="E44" s="22"/>
      <c r="F44" s="22"/>
      <c r="G44" s="22"/>
      <c r="H44" s="20"/>
      <c r="I44" s="20"/>
      <c r="J44" s="46">
        <f>'Orçamento Sintético'!I78</f>
        <v>143340.17000000001</v>
      </c>
    </row>
    <row r="45" spans="1:10">
      <c r="A45" s="23"/>
      <c r="B45" s="31"/>
      <c r="C45" s="28" t="s">
        <v>324</v>
      </c>
      <c r="D45" s="21">
        <f>$J45*D43</f>
        <v>0</v>
      </c>
      <c r="E45" s="21">
        <f>J44*E43</f>
        <v>43002.050999999999</v>
      </c>
      <c r="F45" s="21">
        <f>J44*F43</f>
        <v>57336.068000000007</v>
      </c>
      <c r="G45" s="21">
        <f>J44*G43</f>
        <v>43002.050999999999</v>
      </c>
      <c r="H45" s="21"/>
      <c r="I45" s="21"/>
      <c r="J45" s="33"/>
    </row>
    <row r="46" spans="1:10">
      <c r="A46" s="23">
        <v>13</v>
      </c>
      <c r="B46" s="50" t="str">
        <f>'Orçamento Sintético'!D90</f>
        <v>Combate a incêndio</v>
      </c>
      <c r="C46" s="28" t="s">
        <v>323</v>
      </c>
      <c r="D46" s="20"/>
      <c r="E46" s="19"/>
      <c r="F46" s="19"/>
      <c r="G46" s="20">
        <v>1</v>
      </c>
      <c r="H46" s="20"/>
      <c r="I46" s="20"/>
      <c r="J46" s="30">
        <f>SUM(D46:G46)</f>
        <v>1</v>
      </c>
    </row>
    <row r="47" spans="1:10">
      <c r="A47" s="23"/>
      <c r="B47" s="31"/>
      <c r="C47" s="28"/>
      <c r="D47" s="20"/>
      <c r="E47" s="19"/>
      <c r="F47" s="19"/>
      <c r="G47" s="22"/>
      <c r="H47" s="20"/>
      <c r="I47" s="20"/>
      <c r="J47" s="46">
        <f>'Orçamento Sintético'!I90</f>
        <v>5263.18</v>
      </c>
    </row>
    <row r="48" spans="1:10">
      <c r="A48" s="23"/>
      <c r="B48" s="31"/>
      <c r="C48" s="28" t="s">
        <v>324</v>
      </c>
      <c r="D48" s="21">
        <f>$J48*D46</f>
        <v>0</v>
      </c>
      <c r="E48" s="19"/>
      <c r="F48" s="19"/>
      <c r="G48" s="21">
        <f>$J47*G46</f>
        <v>5263.18</v>
      </c>
      <c r="H48" s="21"/>
      <c r="I48" s="21"/>
      <c r="J48" s="33"/>
    </row>
    <row r="49" spans="1:10">
      <c r="A49" s="23">
        <v>14</v>
      </c>
      <c r="B49" s="32" t="str">
        <f>'Orçamento Sintético'!D95</f>
        <v>Diversos</v>
      </c>
      <c r="C49" s="28" t="s">
        <v>323</v>
      </c>
      <c r="D49" s="20"/>
      <c r="E49" s="20"/>
      <c r="F49" s="19"/>
      <c r="G49" s="19"/>
      <c r="H49" s="20">
        <v>0.5</v>
      </c>
      <c r="I49" s="20">
        <v>0.5</v>
      </c>
      <c r="J49" s="30">
        <f>SUM(F49:I49)</f>
        <v>1</v>
      </c>
    </row>
    <row r="50" spans="1:10">
      <c r="A50" s="23"/>
      <c r="B50" s="31"/>
      <c r="C50" s="28"/>
      <c r="D50" s="20"/>
      <c r="E50" s="20"/>
      <c r="F50" s="19"/>
      <c r="G50" s="19"/>
      <c r="H50" s="22"/>
      <c r="I50" s="22"/>
      <c r="J50" s="46">
        <f>'Orçamento Sintético'!I95</f>
        <v>19629.759999999998</v>
      </c>
    </row>
    <row r="51" spans="1:10">
      <c r="A51" s="23"/>
      <c r="B51" s="31"/>
      <c r="C51" s="28" t="s">
        <v>324</v>
      </c>
      <c r="D51" s="21">
        <f>$J51*D49</f>
        <v>0</v>
      </c>
      <c r="E51" s="21">
        <f>$J51*E49</f>
        <v>0</v>
      </c>
      <c r="F51" s="19"/>
      <c r="G51" s="21">
        <f>$J51*G49</f>
        <v>0</v>
      </c>
      <c r="H51" s="21">
        <f>$J50*H49</f>
        <v>9814.8799999999992</v>
      </c>
      <c r="I51" s="21">
        <f>$J50*I49</f>
        <v>9814.8799999999992</v>
      </c>
      <c r="J51" s="33"/>
    </row>
    <row r="52" spans="1:10">
      <c r="A52" s="23">
        <v>15</v>
      </c>
      <c r="B52" s="32" t="str">
        <f>'Orçamento Sintético'!D104</f>
        <v>limpeza da obra</v>
      </c>
      <c r="C52" s="28" t="s">
        <v>323</v>
      </c>
      <c r="D52" s="20"/>
      <c r="E52" s="20"/>
      <c r="F52" s="19"/>
      <c r="G52" s="19"/>
      <c r="H52" s="20">
        <v>0.5</v>
      </c>
      <c r="I52" s="20">
        <v>0.5</v>
      </c>
      <c r="J52" s="30">
        <f>SUM(F52:I52:H52)</f>
        <v>1</v>
      </c>
    </row>
    <row r="53" spans="1:10">
      <c r="A53" s="23"/>
      <c r="B53" s="31"/>
      <c r="C53" s="28"/>
      <c r="D53" s="20"/>
      <c r="E53" s="20"/>
      <c r="F53" s="19"/>
      <c r="G53" s="19"/>
      <c r="H53" s="22"/>
      <c r="I53" s="22"/>
      <c r="J53" s="46">
        <f>'Orçamento Sintético'!I104</f>
        <v>5029.49</v>
      </c>
    </row>
    <row r="54" spans="1:10">
      <c r="A54" s="23"/>
      <c r="B54" s="31"/>
      <c r="C54" s="28" t="s">
        <v>324</v>
      </c>
      <c r="D54" s="21">
        <f>$J54*D52</f>
        <v>0</v>
      </c>
      <c r="E54" s="21">
        <f>$J54*E52</f>
        <v>0</v>
      </c>
      <c r="F54" s="19"/>
      <c r="G54" s="21">
        <f>$J54*G52</f>
        <v>0</v>
      </c>
      <c r="H54" s="21">
        <f>$J53*H52</f>
        <v>2514.7449999999999</v>
      </c>
      <c r="I54" s="21">
        <f>$J53*I52</f>
        <v>2514.7449999999999</v>
      </c>
      <c r="J54" s="49"/>
    </row>
    <row r="55" spans="1:10">
      <c r="A55" s="36" t="s">
        <v>325</v>
      </c>
      <c r="B55" s="37"/>
      <c r="C55" s="36"/>
      <c r="D55" s="38">
        <f>D56/J56</f>
        <v>6.1326578190869722E-2</v>
      </c>
      <c r="E55" s="38">
        <f>E56/J56</f>
        <v>0.12560163690635009</v>
      </c>
      <c r="F55" s="38">
        <f>F56/J56</f>
        <v>0.48892704380702373</v>
      </c>
      <c r="G55" s="38">
        <f>G56/J56</f>
        <v>0.24554615758090698</v>
      </c>
      <c r="H55" s="38">
        <f>H56/J56</f>
        <v>3.2790928825894732E-2</v>
      </c>
      <c r="I55" s="38"/>
      <c r="J55" s="30">
        <f>SUM(D55:H55)</f>
        <v>0.95419234531104524</v>
      </c>
    </row>
    <row r="56" spans="1:10">
      <c r="A56" s="39" t="s">
        <v>326</v>
      </c>
      <c r="B56" s="40"/>
      <c r="C56" s="39"/>
      <c r="D56" s="41">
        <f>D12+D15+D18+D24</f>
        <v>87458.202344000005</v>
      </c>
      <c r="E56" s="41">
        <f>E12+E1+5+E18+E24+E27+E42+E45+E15</f>
        <v>179121.25051400001</v>
      </c>
      <c r="F56" s="41">
        <f>F12+F1+5+F18+F24+F27+F42+F45+F30+F21+F36+F39</f>
        <v>697261.80051400012</v>
      </c>
      <c r="G56" s="41">
        <f>G12+G1+5+G18+G24+G27+G42+G45+G30+G21+G36+G39+G48+G33</f>
        <v>350174.85351400002</v>
      </c>
      <c r="H56" s="41">
        <f>H12+H1+5+H18+H24+H27+H42+H45+H30+H21+H36+H39+H51+H54</f>
        <v>46763.341</v>
      </c>
      <c r="I56" s="41"/>
      <c r="J56" s="42">
        <f>J12+J14+J17+J20+J23+J26+J29+J35+J38+J41+J44+J47+J50+J53+J32</f>
        <v>1426106.0199999998</v>
      </c>
    </row>
  </sheetData>
  <mergeCells count="9">
    <mergeCell ref="A7:J7"/>
    <mergeCell ref="B8:C8"/>
    <mergeCell ref="D8:G8"/>
    <mergeCell ref="A1:J1"/>
    <mergeCell ref="A2:J2"/>
    <mergeCell ref="A3:J3"/>
    <mergeCell ref="A4:J4"/>
    <mergeCell ref="A5:J5"/>
    <mergeCell ref="A6:J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Sintético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SESAU</cp:lastModifiedBy>
  <cp:revision>0</cp:revision>
  <cp:lastPrinted>2023-01-20T13:51:38Z</cp:lastPrinted>
  <dcterms:created xsi:type="dcterms:W3CDTF">2023-01-18T13:54:26Z</dcterms:created>
  <dcterms:modified xsi:type="dcterms:W3CDTF">2023-01-20T13:53:08Z</dcterms:modified>
</cp:coreProperties>
</file>