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_NICIANA NOURA\PMA 2023\LICITAÇÃO\18-23- CONSTRUÇÃO DO POLO CRIATIVO DIGITAL e REFORMA DO TERMINAL INTEGRAÇÃO CIDADE NOVA\LICITAÇÃO\TEXTO\"/>
    </mc:Choice>
  </mc:AlternateContent>
  <xr:revisionPtr revIDLastSave="0" documentId="13_ncr:1_{CC65151C-0B42-4EB5-AB04-BD6EA1AD32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 ANALÍTICO" sheetId="1" r:id="rId1"/>
    <sheet name="COMPOSIÇÕES" sheetId="8" r:id="rId2"/>
    <sheet name="CRONOGRAMA" sheetId="9" r:id="rId3"/>
    <sheet name="BDI" sheetId="10" r:id="rId4"/>
    <sheet name="LS" sheetId="11" r:id="rId5"/>
  </sheets>
  <definedNames>
    <definedName name="_xlnm._FilterDatabase" localSheetId="0" hidden="1">'ORÇAMENTO ANALÍTICO'!#REF!</definedName>
    <definedName name="_xlnm.Print_Area" localSheetId="1">COMPOSIÇÕES!$B$1:$K$236</definedName>
    <definedName name="_xlnm.Print_Area" localSheetId="2">CRONOGRAMA!$B$1:$N$35</definedName>
    <definedName name="_xlnm.Print_Area" localSheetId="4">LS!$A$1:$F$42</definedName>
    <definedName name="_xlnm.Print_Area" localSheetId="0">'ORÇAMENTO ANALÍTICO'!$A$1:$L$313</definedName>
    <definedName name="_xlnm.Print_Titles" localSheetId="0">'ORÇAMENTO ANALÍTICO'!$2:$8</definedName>
  </definedNames>
  <calcPr calcId="191029"/>
</workbook>
</file>

<file path=xl/calcChain.xml><?xml version="1.0" encoding="utf-8"?>
<calcChain xmlns="http://schemas.openxmlformats.org/spreadsheetml/2006/main">
  <c r="E39" i="11" l="1"/>
  <c r="D39" i="11"/>
  <c r="E35" i="11"/>
  <c r="D35" i="11"/>
  <c r="E28" i="11"/>
  <c r="D28" i="11"/>
  <c r="E16" i="11"/>
  <c r="D16" i="11"/>
  <c r="D43" i="10"/>
  <c r="I43" i="10" s="1"/>
  <c r="I44" i="10" s="1"/>
  <c r="D41" i="10"/>
  <c r="I41" i="10" s="1"/>
  <c r="I42" i="10" s="1"/>
  <c r="D39" i="10"/>
  <c r="I39" i="10" s="1"/>
  <c r="D38" i="10"/>
  <c r="I38" i="10" s="1"/>
  <c r="D37" i="10"/>
  <c r="I37" i="10" s="1"/>
  <c r="I32" i="10"/>
  <c r="I27" i="10"/>
  <c r="I18" i="10" s="1"/>
  <c r="I17" i="10" s="1"/>
  <c r="D46" i="10" s="1"/>
  <c r="I15" i="10"/>
  <c r="I11" i="10"/>
  <c r="D44" i="10" l="1"/>
  <c r="I40" i="10"/>
  <c r="D42" i="10"/>
  <c r="E40" i="11"/>
  <c r="D40" i="11"/>
  <c r="I46" i="10"/>
  <c r="I47" i="10" s="1"/>
  <c r="D47" i="10"/>
  <c r="D40" i="10"/>
  <c r="D49" i="10" l="1"/>
  <c r="I49" i="10"/>
</calcChain>
</file>

<file path=xl/sharedStrings.xml><?xml version="1.0" encoding="utf-8"?>
<sst xmlns="http://schemas.openxmlformats.org/spreadsheetml/2006/main" count="2892" uniqueCount="1226">
  <si>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</si>
  <si>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</si>
  <si>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</si>
  <si>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</si>
  <si>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</si>
  <si>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</si>
  <si>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</si>
  <si>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</si>
  <si>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</si>
  <si>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</si>
  <si>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</si>
  <si>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1.1 </t>
  </si>
  <si>
    <t>SEDOP</t>
  </si>
  <si>
    <t>m²</t>
  </si>
  <si>
    <t>m³</t>
  </si>
  <si>
    <t>m</t>
  </si>
  <si>
    <t>MOVIMENTO DE TERRA</t>
  </si>
  <si>
    <t xml:space="preserve"> 2 </t>
  </si>
  <si>
    <t xml:space="preserve"> 2.1 </t>
  </si>
  <si>
    <t xml:space="preserve"> 3 </t>
  </si>
  <si>
    <t xml:space="preserve"> 3.1 </t>
  </si>
  <si>
    <t>Total Geral</t>
  </si>
  <si>
    <t>PREFEITURA MUNICIPAL DE ANANINDEUA - PMA</t>
  </si>
  <si>
    <t>SECRETARIA MUNICIPAL DE SANEAMENTO E INFRA ESTRUTURA - SESAN</t>
  </si>
  <si>
    <t/>
  </si>
  <si>
    <t>Tipo</t>
  </si>
  <si>
    <t>Composição</t>
  </si>
  <si>
    <t>SERVENTE COM ENCARGOS COMPLEMENTARES</t>
  </si>
  <si>
    <t>H</t>
  </si>
  <si>
    <t>MO sem LS =&gt;</t>
  </si>
  <si>
    <t>LS =&gt;</t>
  </si>
  <si>
    <t>MO com LS =&gt;</t>
  </si>
  <si>
    <t>Valor do BDI =&gt;</t>
  </si>
  <si>
    <t>Valor com BDI =&gt;</t>
  </si>
  <si>
    <t>Insumo</t>
  </si>
  <si>
    <t>Material</t>
  </si>
  <si>
    <t>Aterro incluindo carga, descarga, transporte e apiloamento</t>
  </si>
  <si>
    <t>h</t>
  </si>
  <si>
    <t>M²</t>
  </si>
  <si>
    <t xml:space="preserve"> 1.2 </t>
  </si>
  <si>
    <t xml:space="preserve"> 030011 </t>
  </si>
  <si>
    <t>Total sem BDI</t>
  </si>
  <si>
    <t>Total do BDI</t>
  </si>
  <si>
    <t>Composição Auxiliar</t>
  </si>
  <si>
    <t>UN</t>
  </si>
  <si>
    <t>KG</t>
  </si>
  <si>
    <t>Quant. =&gt;</t>
  </si>
  <si>
    <t>Preço Total =&gt;</t>
  </si>
  <si>
    <t>Equipamento</t>
  </si>
  <si>
    <t>COMPOSIÇÕES ANALÍTICAS COM PREÇO UNITÁRIO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</si>
  <si>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</si>
  <si>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</si>
  <si>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</si>
  <si>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</si>
  <si>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</si>
  <si>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</si>
  <si>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</si>
  <si>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</si>
  <si>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Porcentagem</t>
  </si>
  <si>
    <t>Custo</t>
  </si>
  <si>
    <t>Porcentagem Acumulado</t>
  </si>
  <si>
    <t>100,0%</t>
  </si>
  <si>
    <t>Custo Acumulado</t>
  </si>
  <si>
    <t>PREFEITURA MUNICIPAL DE ANANINDEUA</t>
  </si>
  <si>
    <t>SECRETARIA MUNICIPAL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</si>
  <si>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</si>
  <si>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</si>
  <si>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</si>
  <si>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</si>
  <si>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</si>
  <si>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</si>
  <si>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</si>
  <si>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</si>
  <si>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</si>
  <si>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</si>
  <si>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</si>
  <si>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</si>
  <si>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</si>
  <si>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</si>
  <si>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</si>
  <si>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</si>
  <si>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</si>
  <si>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</si>
  <si>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</si>
  <si>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</si>
  <si>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</si>
  <si>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</si>
  <si>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</si>
  <si>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</si>
  <si>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</si>
  <si>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</si>
  <si>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</si>
  <si>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</si>
  <si>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</si>
  <si>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</si>
  <si>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</si>
  <si>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</si>
  <si>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</si>
  <si>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</si>
  <si>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</si>
  <si>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</si>
  <si>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</si>
  <si>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</si>
  <si>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</si>
  <si>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</si>
  <si>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</si>
  <si>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</si>
  <si>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</si>
  <si>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</si>
  <si>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</si>
  <si>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</si>
  <si>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>GRUPO 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</si>
  <si>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</si>
  <si>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</si>
  <si>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</si>
  <si>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</si>
  <si>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</si>
  <si>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</si>
  <si>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</si>
  <si>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</si>
  <si>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</si>
  <si>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</si>
  <si>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GRUPO 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</si>
  <si>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</si>
  <si>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</si>
  <si>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</si>
  <si>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</si>
  <si>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</si>
  <si>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</si>
  <si>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</si>
  <si>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</si>
  <si>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</si>
  <si>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</si>
  <si>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</si>
  <si>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GRUPO C</t>
  </si>
  <si>
    <t>C1</t>
  </si>
  <si>
    <t>C2</t>
  </si>
  <si>
    <t>C3</t>
  </si>
  <si>
    <t>C4</t>
  </si>
  <si>
    <t>C5</t>
  </si>
  <si>
    <t>C</t>
  </si>
  <si>
    <t>GRUPO D</t>
  </si>
  <si>
    <t>D1</t>
  </si>
  <si>
    <t>D2</t>
  </si>
  <si>
    <t>D</t>
  </si>
  <si>
    <t>TOTAL (A+B+C+D+E)</t>
  </si>
  <si>
    <t>Fonte: Informação Dias de Chuva - INMET</t>
  </si>
  <si>
    <t xml:space="preserve"> DESCRIÇÃO</t>
  </si>
  <si>
    <t>INSS</t>
  </si>
  <si>
    <t>SESI</t>
  </si>
  <si>
    <t>SENAI</t>
  </si>
  <si>
    <t>SEBRAE</t>
  </si>
  <si>
    <t>Salário Educação</t>
  </si>
  <si>
    <t>Seguro Contra Acidentes de Trabalho</t>
  </si>
  <si>
    <t>FGTS</t>
  </si>
  <si>
    <t>SECONCI</t>
  </si>
  <si>
    <t>Total dos Encargos Sociais Básicos</t>
  </si>
  <si>
    <t>Repouso Semanal Remunerado</t>
  </si>
  <si>
    <t>Feriados</t>
  </si>
  <si>
    <t>Auxílio - Enfremidade</t>
  </si>
  <si>
    <t>13º Salário</t>
  </si>
  <si>
    <t>Liçença Paternidade</t>
  </si>
  <si>
    <t>Faltas Justificadas</t>
  </si>
  <si>
    <t>Dias de Chuva</t>
  </si>
  <si>
    <t>Auxílio - Acidente de Trabalho</t>
  </si>
  <si>
    <t>Férias Gozadas</t>
  </si>
  <si>
    <t>Total dos Encargos Sociais que recebem incidências de A</t>
  </si>
  <si>
    <t>Aviso Prévio Indenizado</t>
  </si>
  <si>
    <t>Aviso Prévio Trabalho</t>
  </si>
  <si>
    <t>Férias Indenizadas</t>
  </si>
  <si>
    <t>Depósito Rescisão sem Justa Causa</t>
  </si>
  <si>
    <t>Indenização Adicional</t>
  </si>
  <si>
    <t>Total dos Encargos Sociais que não recebem incidências de A</t>
  </si>
  <si>
    <t>Reincidência de Grupo A</t>
  </si>
  <si>
    <t>Reincidência de Grupo A sobre Aviso Prévio Trabalho e
Reincidência do FGTS sobre Aviso Prévio Indenizado</t>
  </si>
  <si>
    <t>Total de Reincidência de um Grupo sobre o outro</t>
  </si>
  <si>
    <t>HORISTA</t>
  </si>
  <si>
    <t>MENSALISTA</t>
  </si>
  <si>
    <t>SERVIÇOS PRELIMINARES</t>
  </si>
  <si>
    <t xml:space="preserve"> 011340 </t>
  </si>
  <si>
    <t>Placa de obra em lona com plotagem de gráfica</t>
  </si>
  <si>
    <t xml:space="preserve"> 88316 </t>
  </si>
  <si>
    <t>SINAPI</t>
  </si>
  <si>
    <t>SEDI - SERVIÇOS DIVERSOS</t>
  </si>
  <si>
    <t xml:space="preserve"> 88262 </t>
  </si>
  <si>
    <t>CARPINTEIRO DE FORMAS COM ENCARGOS COMPLEMENTARES</t>
  </si>
  <si>
    <t xml:space="preserve"> 98459 </t>
  </si>
  <si>
    <t>TAPUME COM TELHA METÁLICA. AF_05/2018</t>
  </si>
  <si>
    <t>CANT - CANTEIRO DE OBRAS</t>
  </si>
  <si>
    <t>FUES - FUNDAÇÕES E ESTRUTURAS</t>
  </si>
  <si>
    <t>M</t>
  </si>
  <si>
    <t xml:space="preserve"> 1.3 </t>
  </si>
  <si>
    <t>ORSE</t>
  </si>
  <si>
    <t>MES</t>
  </si>
  <si>
    <t xml:space="preserve"> 1.4 </t>
  </si>
  <si>
    <t xml:space="preserve"> 010767 </t>
  </si>
  <si>
    <t>Barracão de madeira (incl. instalações)</t>
  </si>
  <si>
    <t xml:space="preserve"> 170081 </t>
  </si>
  <si>
    <t>Ponto de luz / força (c/tubul., cx. e fiaçao) ate 200W</t>
  </si>
  <si>
    <t>PT</t>
  </si>
  <si>
    <t xml:space="preserve"> 180299 </t>
  </si>
  <si>
    <t>Ponto de agua (incl. tubos e conexoes)</t>
  </si>
  <si>
    <t xml:space="preserve"> 1.5 </t>
  </si>
  <si>
    <t xml:space="preserve"> 011450 </t>
  </si>
  <si>
    <t xml:space="preserve"> 280020 </t>
  </si>
  <si>
    <t>MONTADOR COM ENCARGOS COMPLEMENTARES</t>
  </si>
  <si>
    <t>Próprio</t>
  </si>
  <si>
    <t>DEMOLIÇÕES E RETIRADAS</t>
  </si>
  <si>
    <t xml:space="preserve"> 020018 </t>
  </si>
  <si>
    <t>Demolição manual de concreto simples</t>
  </si>
  <si>
    <t xml:space="preserve"> 88309 </t>
  </si>
  <si>
    <t>PEDREIRO COM ENCARGOS COMPLEMENTARES</t>
  </si>
  <si>
    <t xml:space="preserve"> 3242 </t>
  </si>
  <si>
    <t>Remoção de poste de concreto armado seção circular ou duplo T - Rev. 01</t>
  </si>
  <si>
    <t>Conversão InfoWOrca</t>
  </si>
  <si>
    <t>un</t>
  </si>
  <si>
    <t xml:space="preserve"> 10549 </t>
  </si>
  <si>
    <t>Encargos Complementares - Servente</t>
  </si>
  <si>
    <t>Provisórios</t>
  </si>
  <si>
    <t xml:space="preserve"> 00006111 </t>
  </si>
  <si>
    <t>SERVENTE DE OBRAS</t>
  </si>
  <si>
    <t>Mão de Obra</t>
  </si>
  <si>
    <t xml:space="preserve"> 98527 </t>
  </si>
  <si>
    <t>REMOÇÃO DE RAÍZES REMANESCENTES DE TRONCO DE ÁRVORE COM DIÂMETRO MAIOR OU IGUAL A 0,40 M E MENOR QUE 0,60 M.AF_05/2018</t>
  </si>
  <si>
    <t>URBA - URBANIZAÇÃO</t>
  </si>
  <si>
    <t xml:space="preserve"> 98530 </t>
  </si>
  <si>
    <t>CORTE RASO E RECORTE DE ÁRVORE COM DIÂMETRO DE TRONCO MAIOR OU IGUAL A 0,40 M E MENOR QUE 0,60 M.AF_05/2018</t>
  </si>
  <si>
    <t xml:space="preserve"> 020023 </t>
  </si>
  <si>
    <t>Retirada de piso incl. camada impermeabilizadora</t>
  </si>
  <si>
    <t xml:space="preserve"> 36 </t>
  </si>
  <si>
    <t>Remoção de brises</t>
  </si>
  <si>
    <t xml:space="preserve"> 020174 </t>
  </si>
  <si>
    <t>Retirada de entulho - manualmente (incluindo caixa coletora)</t>
  </si>
  <si>
    <t xml:space="preserve"> 010008 </t>
  </si>
  <si>
    <t>Limpeza do terreno</t>
  </si>
  <si>
    <t xml:space="preserve"> 4 </t>
  </si>
  <si>
    <t xml:space="preserve"> 4.1 </t>
  </si>
  <si>
    <t xml:space="preserve"> 5 </t>
  </si>
  <si>
    <t>PAREDES E PAINÉIS</t>
  </si>
  <si>
    <t xml:space="preserve"> 5.1 </t>
  </si>
  <si>
    <t xml:space="preserve"> 89488 </t>
  </si>
  <si>
    <t>ALVENARIA DE BLOCOS DE CONCRETO ESTRUTURAL 14X19X29 CM, (ESPESSURA 14 CM) FBK = 14,0 MPA, PARA PAREDES COM ÁREA LÍQUIDA MAIOR OU IGUAL A 6M², COM VÃOS, UTILIZANDO COLHER DE PEDREIRO. AF_12/2014</t>
  </si>
  <si>
    <t>PARE - PAREDES/PAINEIS</t>
  </si>
  <si>
    <t xml:space="preserve"> 5.2 </t>
  </si>
  <si>
    <t xml:space="preserve"> 96359 </t>
  </si>
  <si>
    <t xml:space="preserve"> 5.3 </t>
  </si>
  <si>
    <t xml:space="preserve"> 5.4 </t>
  </si>
  <si>
    <t xml:space="preserve"> 110763 </t>
  </si>
  <si>
    <t>Reboco com argamassa 1:6:Adit. Plast.</t>
  </si>
  <si>
    <t xml:space="preserve"> 6 </t>
  </si>
  <si>
    <t xml:space="preserve"> 6.1 </t>
  </si>
  <si>
    <t xml:space="preserve"> 6.2 </t>
  </si>
  <si>
    <t xml:space="preserve"> 090622 </t>
  </si>
  <si>
    <t xml:space="preserve"> 6.3 </t>
  </si>
  <si>
    <t xml:space="preserve"> 091510 </t>
  </si>
  <si>
    <t>Painel fixo em vidro temperado de 8mm</t>
  </si>
  <si>
    <t xml:space="preserve"> 091508 </t>
  </si>
  <si>
    <t xml:space="preserve"> 090805 </t>
  </si>
  <si>
    <t>Alizar em madeira de lei</t>
  </si>
  <si>
    <t>ASTU - ASSENTAMENTO DE TUBOS E PECAS</t>
  </si>
  <si>
    <t xml:space="preserve"> 7 </t>
  </si>
  <si>
    <t>PISO</t>
  </si>
  <si>
    <t xml:space="preserve"> 7.1 </t>
  </si>
  <si>
    <t xml:space="preserve"> 156 </t>
  </si>
  <si>
    <t>EXECUÇÃO DE PASSEIO (CALÇADA) COM CONCRETO MOLDADO IN LOCO, FEITO EM OBRA, ACABAMENTO ESTAMPADO, ESPESSURA 8 CM, ARMADO</t>
  </si>
  <si>
    <t>PAVI - PAVIMENTAÇÃO</t>
  </si>
  <si>
    <t xml:space="preserve"> 94964 </t>
  </si>
  <si>
    <t>CONCRETO FCK = 20MPA, TRAÇO 1:2,7:3 (EM MASSA SECA DE CIMENTO/ AREIA MÉDIA/ BRITA 1) - PREPARO MECÂNICO COM BETONEIRA 400 L. AF_05/2021</t>
  </si>
  <si>
    <t xml:space="preserve"> 00004460 </t>
  </si>
  <si>
    <t>SARRAFO NAO APARELHADO *2,5 X 10* CM, EM MACARANDUBA, ANGELIM OU EQUIVALENTE DA REGIAO -  BRUTA</t>
  </si>
  <si>
    <t xml:space="preserve"> 00004517 </t>
  </si>
  <si>
    <t>SARRAFO *2,5 X 7,5* CM EM PINUS, MISTA OU EQUIVALENTE DA REGIAO - BRUTA</t>
  </si>
  <si>
    <t xml:space="preserve"> 00007156 </t>
  </si>
  <si>
    <t>TELA DE ACO SOLDADA NERVURADA, CA-60, Q-196, (3,11 KG/M2), DIAMETRO DO FIO = 5,0 MM, LARGURA = 2,45 M, ESPACAMENTO DA MALHA = 10 X 10 CM</t>
  </si>
  <si>
    <t xml:space="preserve"> 00003777 </t>
  </si>
  <si>
    <t>LONA PLASTICA PESADA PRETA, E = 150 MICRA</t>
  </si>
  <si>
    <t xml:space="preserve"> 00043146 </t>
  </si>
  <si>
    <t>ENDURECEDOR MINERAL DE BASE CIMENTICIA PARA PISO DE CONCRETO</t>
  </si>
  <si>
    <t xml:space="preserve"> 00043144 </t>
  </si>
  <si>
    <t>DESMOLDANTE PARA CONCRETO ESTAMPADO</t>
  </si>
  <si>
    <t xml:space="preserve"> 00043143 </t>
  </si>
  <si>
    <t>SELANTE ACRILICO PARA TRATAMENTO / ACABAMENTO SUPERFICIAL DE CONCRETO ESTAMPADO, APARENTE, PEDRAS E OUTROS</t>
  </si>
  <si>
    <t xml:space="preserve"> 000040602 </t>
  </si>
  <si>
    <t xml:space="preserve">MOLDE DE POLIURETANO PARA ESTAMPAGEM DE PASSEIO DE CONCRETO, 59 CM X 59 CM X 2 CM </t>
  </si>
  <si>
    <t xml:space="preserve"> 130492 </t>
  </si>
  <si>
    <t xml:space="preserve"> 8 </t>
  </si>
  <si>
    <t xml:space="preserve"> 8.1 </t>
  </si>
  <si>
    <t xml:space="preserve"> 88485 </t>
  </si>
  <si>
    <t>APLICAÇÃO DE FUNDO SELADOR ACRÍLICO EM PAREDES, UMA DEMÃO. AF_06/2014</t>
  </si>
  <si>
    <t xml:space="preserve"> 88484 </t>
  </si>
  <si>
    <t>APLICAÇÃO DE FUNDO SELADOR ACRÍLICO EM TETO, UMA DEMÃO. AF_06/2014</t>
  </si>
  <si>
    <t xml:space="preserve"> 88489 </t>
  </si>
  <si>
    <t>APLICAÇÃO MANUAL DE PINTURA COM TINTA LÁTEX ACRÍLICA EM PAREDES, DUAS DEMÃOS. AF_06/2014</t>
  </si>
  <si>
    <t xml:space="preserve"> 100752 </t>
  </si>
  <si>
    <t>PINTURA COM TINTA EPOXÍDICA DE ACABAMENTO APLICADA A ROLO OU PINCEL SOBRE PERFIL METÁLICO EXECUTADO EM FÁBRICA (02 DEMÃOS). AF_01/2020</t>
  </si>
  <si>
    <t xml:space="preserve"> 100742 </t>
  </si>
  <si>
    <t>PINTURA COM TINTA ALQUÍDICA DE ACABAMENTO (ESMALTE SINTÉTICO ACETINADO) APLICADA A ROLO OU PINCEL SOBRE SUPERFÍCIES METÁLICAS (EXCETO PERFIL) EXECUTADO EM OBRA (POR DEMÃO). AF_01/2020</t>
  </si>
  <si>
    <t xml:space="preserve"> 88488 </t>
  </si>
  <si>
    <t>APLICAÇÃO MANUAL DE PINTURA COM TINTA LÁTEX ACRÍLICA EM TETO, DUAS DEMÃOS. AF_06/2014</t>
  </si>
  <si>
    <t xml:space="preserve"> 8.2 </t>
  </si>
  <si>
    <t>FORRO</t>
  </si>
  <si>
    <t xml:space="preserve"> 141369 </t>
  </si>
  <si>
    <t>Forro em gesso acustico (c/lã de vidro)</t>
  </si>
  <si>
    <t xml:space="preserve"> 8.3 </t>
  </si>
  <si>
    <t>SBC</t>
  </si>
  <si>
    <t xml:space="preserve"> 9 </t>
  </si>
  <si>
    <t xml:space="preserve"> 9.1 </t>
  </si>
  <si>
    <t xml:space="preserve"> 9.2 </t>
  </si>
  <si>
    <t xml:space="preserve"> 100327 </t>
  </si>
  <si>
    <t>RUFO EXTERNO/INTERNO EM CHAPA DE AÇO GALVANIZADO NÚMERO 26, CORTE DE 33 CM, INCLUSO IÇAMENTO. AF_07/2019</t>
  </si>
  <si>
    <t xml:space="preserve"> 9.3 </t>
  </si>
  <si>
    <t xml:space="preserve"> 070047 </t>
  </si>
  <si>
    <t>Cobertura - telha de fibrocimento e=6mm</t>
  </si>
  <si>
    <t xml:space="preserve"> 9.4 </t>
  </si>
  <si>
    <t xml:space="preserve"> 020024 </t>
  </si>
  <si>
    <t>Retirada de telhas fibrocimento sem aproveitamento</t>
  </si>
  <si>
    <t xml:space="preserve"> 10 </t>
  </si>
  <si>
    <t xml:space="preserve"> 10.1 </t>
  </si>
  <si>
    <t>EQUIPAMENTOS URBANOS</t>
  </si>
  <si>
    <t xml:space="preserve"> 10.1.1 </t>
  </si>
  <si>
    <t xml:space="preserve"> 10.1.2 </t>
  </si>
  <si>
    <t xml:space="preserve"> 11 </t>
  </si>
  <si>
    <t xml:space="preserve"> 11.1 </t>
  </si>
  <si>
    <t xml:space="preserve"> 180460 </t>
  </si>
  <si>
    <t>Reservatório em polietileno de 500 L</t>
  </si>
  <si>
    <t xml:space="preserve"> 89448 </t>
  </si>
  <si>
    <t>TUBO, PVC, SOLDÁVEL, DN 40MM, INSTALADO EM PRUMADA DE ÁGUA - FORNECIMENTO E INSTALAÇÃO. AF_06/2022</t>
  </si>
  <si>
    <t xml:space="preserve"> 89403 </t>
  </si>
  <si>
    <t>TUBO, PVC, SOLDÁVEL, DN 32MM, INSTALADO EM RAMAL DE DISTRIBUIÇÃO DE ÁGUA - FORNECIMENTO E INSTALAÇÃO. AF_06/2022</t>
  </si>
  <si>
    <t xml:space="preserve"> 89402 </t>
  </si>
  <si>
    <t>TUBO, PVC, SOLDÁVEL, DN 25MM, INSTALADO EM RAMAL DE DISTRIBUIÇÃO DE ÁGUA - FORNECIMENTO E INSTALAÇÃO. AF_06/2022</t>
  </si>
  <si>
    <t xml:space="preserve"> 94496 </t>
  </si>
  <si>
    <t>REGISTRO DE GAVETA BRUTO, LATÃO, ROSCÁVEL, 1 1/4" - FORNECIMENTO E INSTALAÇÃO. AF_08/2021</t>
  </si>
  <si>
    <t xml:space="preserve"> 94495 </t>
  </si>
  <si>
    <t>REGISTRO DE GAVETA BRUTO, LATÃO, ROSCÁVEL, 1" - FORNECIMENTO E INSTALAÇÃO. AF_08/2021</t>
  </si>
  <si>
    <t xml:space="preserve"> 89353 </t>
  </si>
  <si>
    <t>REGISTRO DE GAVETA BRUTO, LATÃO, ROSCÁVEL, 3/4" - FORNECIMENTO E INSTALAÇÃO. AF_08/2021</t>
  </si>
  <si>
    <t xml:space="preserve"> 89349 </t>
  </si>
  <si>
    <t>REGISTRO DE PRESSÃO BRUTO, LATÃO, ROSCÁVEL, 1/2" - FORNECIMENTO E INSTALAÇÃO. AF_08/2021</t>
  </si>
  <si>
    <t xml:space="preserve"> 190097 </t>
  </si>
  <si>
    <t>Torneira cromada de 1/2" p/ jardim</t>
  </si>
  <si>
    <t xml:space="preserve"> 86906 </t>
  </si>
  <si>
    <t>TORNEIRA CROMADA DE MESA, 1/2 OU 3/4, PARA LAVATÓRIO, PADRÃO POPULAR - FORNECIMENTO E INSTALAÇÃO. AF_01/2020</t>
  </si>
  <si>
    <t xml:space="preserve"> 86911 </t>
  </si>
  <si>
    <t>TORNEIRA CROMADA LONGA, DE PAREDE, 1/2 OU 3/4, PARA PIA DE COZINHA, PADRÃO POPULAR - FORNECIMENTO E INSTALAÇÃO. AF_01/2020</t>
  </si>
  <si>
    <t xml:space="preserve"> 190098 </t>
  </si>
  <si>
    <t>Torneira de metal de 3/4" p/ tanque</t>
  </si>
  <si>
    <t xml:space="preserve"> 94797 </t>
  </si>
  <si>
    <t>TORNEIRA DE BOIA PARA CAIXA D'ÁGUA, ROSCÁVEL, 1" - FORNECIMENTO E INSTALAÇÃO. AF_08/2021</t>
  </si>
  <si>
    <t xml:space="preserve"> 94795 </t>
  </si>
  <si>
    <t>TORNEIRA DE BOIA PARA CAIXA D'ÁGUA, ROSCÁVEL, 1/2" - FORNECIMENTO E INSTALAÇÃO. AF_08/2021</t>
  </si>
  <si>
    <t xml:space="preserve"> 103012 </t>
  </si>
  <si>
    <t>VÁLVULA DE RETENÇÃO, DE BRONZE, PÉ COM CRIVOS, ROSCÁVEL, 1 1/4" - FORNECIMENTO E INSTALAÇÃO. AF_08/2021</t>
  </si>
  <si>
    <t xml:space="preserve"> 99620 </t>
  </si>
  <si>
    <t>VÁLVULA DE RETENÇÃO HORIZONTAL, DE BRONZE, ROSCÁVEL, 1" - FORNECIMENTO E INSTALAÇÃO. AF_08/2021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</si>
  <si>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</si>
  <si>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</si>
  <si>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94704 </t>
  </si>
  <si>
    <t>ADAPTADOR COM FLANGE E ANEL DE VEDAÇÃO, PVC, SOLDÁVEL, DN 32 MM X 1 , INSTALADO EM RESERVAÇÃO DE ÁGUA DE EDIFICAÇÃO QUE POSSUA RESERVATÓRIO DE FIBRA/FIBROCIMENTO   FORNECIMENTO E INSTALAÇÃO. AF_06/2016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</si>
  <si>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</si>
  <si>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</si>
  <si>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190792 </t>
  </si>
  <si>
    <t>Filtro de parede</t>
  </si>
  <si>
    <t xml:space="preserve"> 11.2 </t>
  </si>
  <si>
    <t xml:space="preserve"> 190609 </t>
  </si>
  <si>
    <t xml:space="preserve"> 191513 </t>
  </si>
  <si>
    <t>Cuba em aço inox 40 x30 x15cm</t>
  </si>
  <si>
    <t xml:space="preserve"> 93396 </t>
  </si>
  <si>
    <t xml:space="preserve"> 190376 </t>
  </si>
  <si>
    <t>Tanque inox c/ torneira, sifao e valvula</t>
  </si>
  <si>
    <t xml:space="preserve"> 190797 </t>
  </si>
  <si>
    <t>Porta papel higiênico - Polipropileno</t>
  </si>
  <si>
    <t xml:space="preserve"> 190795 </t>
  </si>
  <si>
    <t>Porta toalha de papel - Polipropileno</t>
  </si>
  <si>
    <t xml:space="preserve"> 250109 </t>
  </si>
  <si>
    <t>Espelho de cristal (0,40x0,60m) com moldura em alumínio</t>
  </si>
  <si>
    <t xml:space="preserve"> 190716 </t>
  </si>
  <si>
    <t>Barra em aço inox (PCD)</t>
  </si>
  <si>
    <t xml:space="preserve"> 100874 </t>
  </si>
  <si>
    <t>PUXADOR PARA PCD, FIXADO NA PORTA - FORNECIMENTO E INSTALAÇÃO. AF_01/2020</t>
  </si>
  <si>
    <t xml:space="preserve"> 11.3 </t>
  </si>
  <si>
    <t>ESGOTO</t>
  </si>
  <si>
    <t xml:space="preserve"> 180214 </t>
  </si>
  <si>
    <t>Ponto de esgoto (incl. tubos, conexoes,cx. e ralos)</t>
  </si>
  <si>
    <t xml:space="preserve"> 89711 </t>
  </si>
  <si>
    <t xml:space="preserve"> 89712 </t>
  </si>
  <si>
    <t xml:space="preserve"> 89713 </t>
  </si>
  <si>
    <t xml:space="preserve"> 89714 </t>
  </si>
  <si>
    <t xml:space="preserve"> 86883 </t>
  </si>
  <si>
    <t>SIFÃO DO TIPO FLEXÍVEL EM PVC 1  X 1.1/2  - FORNECIMENTO E INSTALAÇÃO. AF_01/2020</t>
  </si>
  <si>
    <t xml:space="preserve"> 7594 </t>
  </si>
  <si>
    <t>Terminal de ventilação em pvc rígido soldável, para esgoto primário, diâm = 75mm</t>
  </si>
  <si>
    <t xml:space="preserve"> 053524 </t>
  </si>
  <si>
    <t>ESGOTO-CAIXA SIFONADA PVC ESGOTO 150x150x50mm</t>
  </si>
  <si>
    <t xml:space="preserve"> 180094 </t>
  </si>
  <si>
    <t xml:space="preserve"> 10830 </t>
  </si>
  <si>
    <t>Grelha em aço inox para calha, l= 25cm - inclusive quadro de cantoneira 1/8" x 1"</t>
  </si>
  <si>
    <t xml:space="preserve"> 180416 </t>
  </si>
  <si>
    <t>Fossa septica em conc.arm.d=2m,p=3m cap=75 pessoas</t>
  </si>
  <si>
    <t xml:space="preserve"> 180417 </t>
  </si>
  <si>
    <t>Filtro anaerobico conc.arm. d=1.4m p=1.8m</t>
  </si>
  <si>
    <t xml:space="preserve"> 11.4 </t>
  </si>
  <si>
    <t>ÁGUAS PLUVIAIS</t>
  </si>
  <si>
    <t xml:space="preserve"> 89578 </t>
  </si>
  <si>
    <t>TUBO PVC, SÉRIE R, ÁGUA PLUVIAL, DN 100 MM, FORNECIDO E INSTALADO EM CONDUTORES VERTICAIS DE ÁGUAS PLUVIAIS. AF_06/2022</t>
  </si>
  <si>
    <t xml:space="preserve"> 89580 </t>
  </si>
  <si>
    <t>TUBO PVC, SÉRIE R, ÁGUA PLUVIAL, DN 150 MM, FORNECIDO E INSTALADO EM CONDUTORES VERTICAIS DE ÁGUAS PLUVIAIS. AF_06/2022</t>
  </si>
  <si>
    <t xml:space="preserve"> 90697 </t>
  </si>
  <si>
    <t>TUBO DE PVC PARA REDE COLETORA DE ESGOTO DE PAREDE MACIÇA, DN 250 MM, JUNTA ELÁSTICA  - FORNECIMENTO E ASSENTAMENTO. AF_01/2021</t>
  </si>
  <si>
    <t>Caixa em alvenaria de  80x80x80cm c/ tpo. concreto</t>
  </si>
  <si>
    <t xml:space="preserve"> 11.5 </t>
  </si>
  <si>
    <t xml:space="preserve"> 241468 </t>
  </si>
  <si>
    <t xml:space="preserve"> 10719 </t>
  </si>
  <si>
    <t>Un</t>
  </si>
  <si>
    <t xml:space="preserve"> 10718 </t>
  </si>
  <si>
    <t xml:space="preserve"> 060871 </t>
  </si>
  <si>
    <t>BLOCO AUTONOMO P/ SINALIZACAO DE SÄ́A DE EMERGʎCIA DE TETO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</si>
  <si>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</si>
  <si>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</si>
  <si>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</si>
  <si>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</si>
  <si>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11867 </t>
  </si>
  <si>
    <t>Luminária de emergência, de sobrepor, tipo bloco autônomo, com autonomia de 1h, modelo LLE-LLEDDF, da KBR ou si</t>
  </si>
  <si>
    <t xml:space="preserve"> 10552 </t>
  </si>
  <si>
    <t>Encargos Complementares - Eletricista</t>
  </si>
  <si>
    <t xml:space="preserve"> 00002436 </t>
  </si>
  <si>
    <t>ELETRICISTA (HORISTA)</t>
  </si>
  <si>
    <t xml:space="preserve"> 101909 </t>
  </si>
  <si>
    <t>INES - INSTALAÇÕES ESPECIAIS</t>
  </si>
  <si>
    <t xml:space="preserve"> 12 </t>
  </si>
  <si>
    <t>INSTALAÇÕES ELÉTRICAS, SPDA E LÓGICA</t>
  </si>
  <si>
    <t xml:space="preserve"> 12.1 </t>
  </si>
  <si>
    <t>PADRÃO DE ENTRADA</t>
  </si>
  <si>
    <t xml:space="preserve"> 055046 </t>
  </si>
  <si>
    <t>TUBO FERRO GALVANIZADO 3""</t>
  </si>
  <si>
    <t xml:space="preserve"> 052044 </t>
  </si>
  <si>
    <t>CURVA 90 GALVANIZADA 3""</t>
  </si>
  <si>
    <t xml:space="preserve"> SESAN 8.9.8 </t>
  </si>
  <si>
    <t>Curva 135° p/ elet. F°G° 3"</t>
  </si>
  <si>
    <t xml:space="preserve"> 00002629 </t>
  </si>
  <si>
    <t>CURVA 135 GRAUS, PARA ELETRODUTO, EM ACO GALVANIZADO ELETROLITICO, DIAMETRO DE 80 MM (3")</t>
  </si>
  <si>
    <t xml:space="preserve"> 170077 </t>
  </si>
  <si>
    <t>Eletroduto PVC Rígido de 3"</t>
  </si>
  <si>
    <t xml:space="preserve"> 170078 </t>
  </si>
  <si>
    <t>Eletroduto PVC Rígido de 1"</t>
  </si>
  <si>
    <t xml:space="preserve"> 170882 </t>
  </si>
  <si>
    <t>Caixa polifásica padrão Celpa</t>
  </si>
  <si>
    <t xml:space="preserve"> 170900 </t>
  </si>
  <si>
    <t xml:space="preserve"> 171164 </t>
  </si>
  <si>
    <t>Haste de Aço cobreada 5/8"x2,40m c/ conector</t>
  </si>
  <si>
    <t xml:space="preserve"> 171271 </t>
  </si>
  <si>
    <t>Cabo de cobre nú 25mm²</t>
  </si>
  <si>
    <t xml:space="preserve"> 170750 </t>
  </si>
  <si>
    <t>Cabo de cobre  50mm2 - 1 KV</t>
  </si>
  <si>
    <t xml:space="preserve"> 170748 </t>
  </si>
  <si>
    <t>Cabo de cobre  25mm2 - 1KV</t>
  </si>
  <si>
    <t xml:space="preserve"> 9042 </t>
  </si>
  <si>
    <t>Dispositivo de proteção contra surto de tensão DPS 40kA - 440v</t>
  </si>
  <si>
    <t xml:space="preserve"> 12.2 </t>
  </si>
  <si>
    <t xml:space="preserve"> 170701 </t>
  </si>
  <si>
    <t>Ponto de força (tubul., fiaçao e disjuntor) acima de 200W</t>
  </si>
  <si>
    <t xml:space="preserve"> 170415 </t>
  </si>
  <si>
    <t>Mureta de mediçao em alv.c/laje em conc.(c=2.20/l=0.50/h=2.0m)</t>
  </si>
  <si>
    <t xml:space="preserve"> 170682 </t>
  </si>
  <si>
    <t>Ponto eletrico estabilizado (incl. eletr.,cx.,fiaçao e tomada)</t>
  </si>
  <si>
    <t xml:space="preserve"> 95750 </t>
  </si>
  <si>
    <t>INEL - INSTALAÇÃO ELÉTRICA/ELETRIFICAÇÃO E ILUMINAÇÃO EXTERNA</t>
  </si>
  <si>
    <t xml:space="preserve"> 93008 </t>
  </si>
  <si>
    <t xml:space="preserve"> 171020 </t>
  </si>
  <si>
    <t xml:space="preserve"> 95751 </t>
  </si>
  <si>
    <t xml:space="preserve"> 12553 </t>
  </si>
  <si>
    <t>Fornecimento e instalação de eletrocalha lisa, zincada, 200 x 75 x 3000 mm (ref. mopa ou similar)</t>
  </si>
  <si>
    <t xml:space="preserve"> 11292 </t>
  </si>
  <si>
    <t>Tê horizontal 200 x 100 mm para eletrocalha metálica  (ref.: mopa ou similar)</t>
  </si>
  <si>
    <t xml:space="preserve"> 12599 </t>
  </si>
  <si>
    <t>Fornecimento e instalação de eletrocalha lisa, zincada,100 x 100 x 3000 mm (ref. mopa ou similar)</t>
  </si>
  <si>
    <t xml:space="preserve"> 063155 </t>
  </si>
  <si>
    <t>REDUCAO CONCENTRICA PARA ELETROCALHA 200X100 PARA 100X100</t>
  </si>
  <si>
    <t xml:space="preserve"> SESAN 9.0.13 </t>
  </si>
  <si>
    <t>CRUZETA RETA,PARA ELETROCALHA PERFURADA OU LISA,200X200MM.FO RNECIMENTO E COLOCACAO</t>
  </si>
  <si>
    <t xml:space="preserve"> 216 </t>
  </si>
  <si>
    <t>CRUZETA RETA, PARA ELETROCALHA PERFURADA OU LISA, 200X200MM, PRE-ZINCADA</t>
  </si>
  <si>
    <t xml:space="preserve"> SESAN 9.0.14 </t>
  </si>
  <si>
    <t>Fornecimento e instalação de desvio à direita 200 mm</t>
  </si>
  <si>
    <t xml:space="preserve"> 217 </t>
  </si>
  <si>
    <t xml:space="preserve">Desvio a direita 200mm para Eletrocalha metálica </t>
  </si>
  <si>
    <t xml:space="preserve"> SESAN 9.0.12 </t>
  </si>
  <si>
    <t>COTOVELO RETO,PARA ELETROCALHA PERFURADA OU LISA,200X200MM.F ORNECIMENTO E COLOCACAO</t>
  </si>
  <si>
    <t xml:space="preserve"> 215 </t>
  </si>
  <si>
    <t>COTOVELO RETO, PARA ELETROCALHA PERFURADA OU LISA, 200X200MM, PRE-ZINCADA</t>
  </si>
  <si>
    <t xml:space="preserve"> SESAN 9.0.15 </t>
  </si>
  <si>
    <t>Suporte balanço para barra roscada ara Eletrocalha metálica 200mm</t>
  </si>
  <si>
    <t xml:space="preserve"> 218 </t>
  </si>
  <si>
    <t xml:space="preserve"> SESAN 9.0.16 </t>
  </si>
  <si>
    <t>Suporte balanço para barra roscada ara Eletrocalha metálica 100mm</t>
  </si>
  <si>
    <t xml:space="preserve"> 219 </t>
  </si>
  <si>
    <t xml:space="preserve"> 171142 </t>
  </si>
  <si>
    <t>Barra rosqueada (3m) 3/8"</t>
  </si>
  <si>
    <t xml:space="preserve"> 171141 </t>
  </si>
  <si>
    <t>Barra rosqueada (3m) 1/4"</t>
  </si>
  <si>
    <t xml:space="preserve"> 171055 </t>
  </si>
  <si>
    <t>Perfilado perfurado 38x38m (3m)</t>
  </si>
  <si>
    <t>Pç</t>
  </si>
  <si>
    <t xml:space="preserve"> 9673 </t>
  </si>
  <si>
    <t>Gancho longo para perfilado, ( ref.: Mopa ou similar)</t>
  </si>
  <si>
    <t xml:space="preserve"> 170319 </t>
  </si>
  <si>
    <t>Cabo de cobre  10mm2 - 750 V</t>
  </si>
  <si>
    <t xml:space="preserve"> 170418 </t>
  </si>
  <si>
    <t>Cabo de cobre   2,5mm2 - 750 V</t>
  </si>
  <si>
    <t xml:space="preserve"> 170318 </t>
  </si>
  <si>
    <t>Cabo de cobre   6mm2 - 750 V</t>
  </si>
  <si>
    <t xml:space="preserve"> 170890 </t>
  </si>
  <si>
    <t>Centro de distribuição p/ 70 disjuntores (c/ barramento)</t>
  </si>
  <si>
    <t xml:space="preserve"> 170321 </t>
  </si>
  <si>
    <t>Centro de distribuiçao p/ 12 disjuntores (c/ barramento)</t>
  </si>
  <si>
    <t xml:space="preserve"> 171042 </t>
  </si>
  <si>
    <t>Chave magnética p/ motor de 5CV -3F-220V</t>
  </si>
  <si>
    <t xml:space="preserve"> 102137 </t>
  </si>
  <si>
    <t>CHAVE DE BOIA AUTOMÁTICA SUPERIOR/INFERIOR 15A/250V - FORNECIMENTO E INSTALAÇÃO. AF_12/2020</t>
  </si>
  <si>
    <t xml:space="preserve"> 102111 </t>
  </si>
  <si>
    <t>BOMBA CENTRÍFUGA, MONOFÁSICA, 0,5 CV OU 0,49 HP, HM 6 A 20 M, Q 1,2 A 8,3 M3/H - FORNECIMENTO E INSTALAÇÃO. AF_12/2020</t>
  </si>
  <si>
    <t xml:space="preserve"> 170326 </t>
  </si>
  <si>
    <t>Disjuntor 1P - 6 a 32A - PADRÃO DIN</t>
  </si>
  <si>
    <t xml:space="preserve"> 170362 </t>
  </si>
  <si>
    <t>Disjuntor 2P - 6 a 32A - PADRÃO DIN</t>
  </si>
  <si>
    <t xml:space="preserve"> 93666 </t>
  </si>
  <si>
    <t xml:space="preserve"> 101895 </t>
  </si>
  <si>
    <t xml:space="preserve"> 95789 </t>
  </si>
  <si>
    <t xml:space="preserve"> 95781 </t>
  </si>
  <si>
    <t xml:space="preserve"> 95782 </t>
  </si>
  <si>
    <t xml:space="preserve"> 170921 </t>
  </si>
  <si>
    <t>Condulete de aluminio tipo LL 1"</t>
  </si>
  <si>
    <t xml:space="preserve"> 95796 </t>
  </si>
  <si>
    <t xml:space="preserve"> SESAN 8.9.9 </t>
  </si>
  <si>
    <t>Luminária técnica tipo pendente, retangular com duas lâmpadas Led T8</t>
  </si>
  <si>
    <t xml:space="preserve"> 211 </t>
  </si>
  <si>
    <t>Luminária pendente, p/ 02 lâmpadas tipo T8</t>
  </si>
  <si>
    <t xml:space="preserve"> 049517 </t>
  </si>
  <si>
    <t>LAMPADA TUBULAR LED 18W T8 120cm 1L BRANCO FRIO INMETRO</t>
  </si>
  <si>
    <t xml:space="preserve"> SESAN 9.0.20 </t>
  </si>
  <si>
    <t>Luminária técnica tipo pêndulo, quadrada</t>
  </si>
  <si>
    <t xml:space="preserve"> 00020111 </t>
  </si>
  <si>
    <t>FITA ISOLANTE ADESIVA ANTICHAMA, USO ATE 750 V, EM ROLO DE 19 MM X 20 M</t>
  </si>
  <si>
    <t xml:space="preserve"> 221 </t>
  </si>
  <si>
    <t xml:space="preserve"> 060113 </t>
  </si>
  <si>
    <t>KIT TRILHO ELETRIFICADO 1,5M + 3 SPOT LED 18W BRANCO</t>
  </si>
  <si>
    <t xml:space="preserve"> 060386 </t>
  </si>
  <si>
    <t xml:space="preserve"> SESAN 9.0.21 </t>
  </si>
  <si>
    <t>LUMINARIA - FITA LED 8W</t>
  </si>
  <si>
    <t xml:space="preserve"> 222 </t>
  </si>
  <si>
    <t>FITA LED  8W</t>
  </si>
  <si>
    <t xml:space="preserve"> SESAN 9.0.0 </t>
  </si>
  <si>
    <t>Luminária externa, tipo projetor RGB 36w, corpo em alumínio injetado, acabamento pintura epóxi, alimentação 80 a 250Vas ou 24Vcc, lente 40, IP 66, IRC 85, fabricante Power Lume  e/ou similar</t>
  </si>
  <si>
    <t xml:space="preserve"> 212 </t>
  </si>
  <si>
    <t xml:space="preserve"> SESAN 9.0.10 </t>
  </si>
  <si>
    <t>Luminária externa embutida no piso AXIS RDO 15w/4000k,  corpo em alumínio extrudado e usinado, acabamento pintura epóxi, alimentação 80 a 250Vas ou 24Vcc, lente 40, IP 66, IRC 85, fabricante Power Lume  e/ou simila</t>
  </si>
  <si>
    <t xml:space="preserve"> 213 </t>
  </si>
  <si>
    <t xml:space="preserve"> SESAN 9.0.11 </t>
  </si>
  <si>
    <t>Luminária externa, tipo projetor linear de 36w, corpo em alumínio injetado, acabamento pintura epóxi, alimentação 80 a 250Vas ou 24Vcc, lente 40, IP 66, IRC 85, fabricante Power Lume  e/ou similar com suporte de fixação ajustável</t>
  </si>
  <si>
    <t xml:space="preserve"> 214 </t>
  </si>
  <si>
    <t xml:space="preserve"> 12.3 </t>
  </si>
  <si>
    <t>SPDA</t>
  </si>
  <si>
    <t xml:space="preserve"> 96973 </t>
  </si>
  <si>
    <t xml:space="preserve"> 170381 </t>
  </si>
  <si>
    <t xml:space="preserve"> 171165 </t>
  </si>
  <si>
    <t>Haste de Aço cobreada 5/8"x3,0m c/ conector</t>
  </si>
  <si>
    <t xml:space="preserve"> 10093 </t>
  </si>
  <si>
    <t>Bucha de nylon nº06, ref:TEL-5306 - SPDA (fornecimento)</t>
  </si>
  <si>
    <t xml:space="preserve"> 11132 </t>
  </si>
  <si>
    <t>Presilha de latão, L=20mm, para fixação de cabos de cobre, furo d=5mm, para cabos 35mm² a 50mm², ref:TEL-744 ou similar (SPDA)</t>
  </si>
  <si>
    <t>Diversos</t>
  </si>
  <si>
    <t xml:space="preserve"> 11039 </t>
  </si>
  <si>
    <t>Parafuso auto-atarraxante em aço inox - 4,2 x 32mm - fornecimento e colocação</t>
  </si>
  <si>
    <t xml:space="preserve"> 171299 </t>
  </si>
  <si>
    <t>Ponto de solda exotérmica</t>
  </si>
  <si>
    <t xml:space="preserve"> 053005 </t>
  </si>
  <si>
    <t>CAIXA EM ALVENARIA 30x30 TAMPO FERRO FUNDIDO</t>
  </si>
  <si>
    <t xml:space="preserve"> 12.4 </t>
  </si>
  <si>
    <t>LÓGICA</t>
  </si>
  <si>
    <t xml:space="preserve"> 170683 </t>
  </si>
  <si>
    <t>Ponto de logica - UTP (incl. eletr.,cabo e conector)</t>
  </si>
  <si>
    <t xml:space="preserve"> 170309 </t>
  </si>
  <si>
    <t>Ponto de antena p/ radio e TV (c/ fiaçao)</t>
  </si>
  <si>
    <t xml:space="preserve"> SESAN 9.0.19 </t>
  </si>
  <si>
    <t>Tomada híbrida (Lógica + Força) para piso para computador, moldada em caixa (180 x 120 x 75mm), fabricante Legrand e/ou similar</t>
  </si>
  <si>
    <t xml:space="preserve"> 220 </t>
  </si>
  <si>
    <t>Tomada híbrida (Lógica + Força) para piso para computador, moldada em caixa (180 x 120 x 75mm)</t>
  </si>
  <si>
    <t xml:space="preserve"> 170880 </t>
  </si>
  <si>
    <t>Caixa de passagem em aluminio 400x400x180mm</t>
  </si>
  <si>
    <t xml:space="preserve"> 170878 </t>
  </si>
  <si>
    <t>Caixa de passagem em aluminio 200x200x115mm</t>
  </si>
  <si>
    <t xml:space="preserve"> 170341 </t>
  </si>
  <si>
    <t>Caixa de passagem em alumínio 150x150x100mm</t>
  </si>
  <si>
    <t xml:space="preserve"> 171525 </t>
  </si>
  <si>
    <t>Rack 19" 570mm 44U</t>
  </si>
  <si>
    <t xml:space="preserve"> 062591 </t>
  </si>
  <si>
    <t>CAIXA DE PISO BAIXA 4"" X 2"" EM ALUMNIO COM ANEL DE REGULAGEM</t>
  </si>
  <si>
    <t xml:space="preserve"> 062592 </t>
  </si>
  <si>
    <t>CAIXA DE PISO BAIXA 4""X4"" EM ALUMINIO COM ANEL DE REGULAGEM</t>
  </si>
  <si>
    <t xml:space="preserve"> 171182 </t>
  </si>
  <si>
    <t>Tomada femea RJ-45 completa</t>
  </si>
  <si>
    <t xml:space="preserve"> 98307 </t>
  </si>
  <si>
    <t>TOMADA DE REDE RJ45 - FORNECIMENTO E INSTALAÇÃO. AF_11/2019</t>
  </si>
  <si>
    <t xml:space="preserve"> 061359 </t>
  </si>
  <si>
    <t>CONECTOR FEMEA PARA RJ45</t>
  </si>
  <si>
    <t xml:space="preserve"> 170903 </t>
  </si>
  <si>
    <t>Condulete de aluminio tipo LR 1"</t>
  </si>
  <si>
    <t xml:space="preserve"> 170916 </t>
  </si>
  <si>
    <t>Condulete de aluminio tipo E 1"</t>
  </si>
  <si>
    <t xml:space="preserve"> 170907 </t>
  </si>
  <si>
    <t>Condulete de aluminio tipo T 1"</t>
  </si>
  <si>
    <t xml:space="preserve"> 95803 </t>
  </si>
  <si>
    <t xml:space="preserve"> 95785 </t>
  </si>
  <si>
    <t xml:space="preserve"> 152 </t>
  </si>
  <si>
    <t xml:space="preserve"> 3912 </t>
  </si>
  <si>
    <t xml:space="preserve"> 95797 </t>
  </si>
  <si>
    <t xml:space="preserve"> 91990 </t>
  </si>
  <si>
    <t>TOMADA ALTA DE EMBUTIR (1 MÓDULO), 2P+T 10 A, SEM SUPORTE E SEM PLACA - FORNECIMENTO E INSTALAÇÃO. AF_12/2015</t>
  </si>
  <si>
    <t xml:space="preserve"> 171185 </t>
  </si>
  <si>
    <t>Switch 24 portas</t>
  </si>
  <si>
    <t xml:space="preserve"> 171190 </t>
  </si>
  <si>
    <t>Patch cable M8V cat 6e 1,5m</t>
  </si>
  <si>
    <t xml:space="preserve"> 171188 </t>
  </si>
  <si>
    <t>Organizador horizontal de cabos fechado p/ CB 19" 1 U/A</t>
  </si>
  <si>
    <t xml:space="preserve"> 211196 </t>
  </si>
  <si>
    <t>Quadro telefonico inter de distr. 120x120x12cm</t>
  </si>
  <si>
    <t xml:space="preserve"> 211210 </t>
  </si>
  <si>
    <t>Cabo telefônico CTP APL -40 x 20 pares</t>
  </si>
  <si>
    <t xml:space="preserve"> 13 </t>
  </si>
  <si>
    <t xml:space="preserve"> 13.1 </t>
  </si>
  <si>
    <t xml:space="preserve"> 231084 </t>
  </si>
  <si>
    <t>Ponto de dreno p/ split (10m)</t>
  </si>
  <si>
    <t xml:space="preserve"> 13.2 </t>
  </si>
  <si>
    <t xml:space="preserve"> 231312 </t>
  </si>
  <si>
    <t>Aparelho Air-Split - 30.000 BTU's - Inverter</t>
  </si>
  <si>
    <t xml:space="preserve"> 13.3 </t>
  </si>
  <si>
    <t xml:space="preserve"> 231314 </t>
  </si>
  <si>
    <t>Aparelho Air-Split - 48.000 BTU's - Inverter</t>
  </si>
  <si>
    <t xml:space="preserve"> 13.4 </t>
  </si>
  <si>
    <t xml:space="preserve"> 231315 </t>
  </si>
  <si>
    <t xml:space="preserve"> 13.5 </t>
  </si>
  <si>
    <t xml:space="preserve"> 231086 </t>
  </si>
  <si>
    <t>Ponto de gás p/ split até 60.000 BTU's (10m)</t>
  </si>
  <si>
    <t xml:space="preserve"> 13.7 </t>
  </si>
  <si>
    <t xml:space="preserve"> 14 </t>
  </si>
  <si>
    <t>PAISAGISMO</t>
  </si>
  <si>
    <t xml:space="preserve"> 14.1 </t>
  </si>
  <si>
    <t xml:space="preserve"> 14.2 </t>
  </si>
  <si>
    <t xml:space="preserve"> 12419 </t>
  </si>
  <si>
    <t>Confecção e instalação de letreiro em PS tipo caixa PS de 2 e 4mm, com avanço de 10cm, com pintura automotiva PU, Fixado por pino, recortado em Router p/ o  ITPS</t>
  </si>
  <si>
    <t xml:space="preserve"> 14.3 </t>
  </si>
  <si>
    <t xml:space="preserve"> 15 </t>
  </si>
  <si>
    <t>SERVIÇOS COMPLEMENTARES</t>
  </si>
  <si>
    <t xml:space="preserve"> 15.4 </t>
  </si>
  <si>
    <t xml:space="preserve"> 16 </t>
  </si>
  <si>
    <t>SERVIÇOS FINAIS</t>
  </si>
  <si>
    <t xml:space="preserve"> 16.1 </t>
  </si>
  <si>
    <t xml:space="preserve"> 16.2 </t>
  </si>
  <si>
    <t xml:space="preserve"> 17 </t>
  </si>
  <si>
    <t xml:space="preserve"> 17.1 </t>
  </si>
  <si>
    <t>9º MÊS</t>
  </si>
  <si>
    <t>INCRA</t>
  </si>
  <si>
    <t xml:space="preserve"> LUCRO</t>
  </si>
  <si>
    <t>PINTURA</t>
  </si>
  <si>
    <t>INSTALAÇÕES HIDROSSANITÁRIAS</t>
  </si>
  <si>
    <t>ORÇAMENTO</t>
  </si>
  <si>
    <t xml:space="preserve"> CPU - CANTEIRO DE OBRAS </t>
  </si>
  <si>
    <t>TAPUME COM TELHA METÁLICA E REDE</t>
  </si>
  <si>
    <t>Aluguel de andaime metálico tipo fachadeiro (incluindo montagem e desmontagem) para todos os meses de obra</t>
  </si>
  <si>
    <t>M²/Mê</t>
  </si>
  <si>
    <t xml:space="preserve"> 1.6 </t>
  </si>
  <si>
    <t xml:space="preserve"> 011736 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</si>
  <si>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</si>
  <si>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</si>
  <si>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</si>
  <si>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</si>
  <si>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</si>
  <si>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 xml:space="preserve"> 2.7 </t>
  </si>
  <si>
    <t xml:space="preserve"> 2.8 </t>
  </si>
  <si>
    <t xml:space="preserve"> 014060 </t>
  </si>
  <si>
    <t>TRANSPORTE INTERNO DA OBRA COM CAMINHAO BASCULANTE 5,0m3</t>
  </si>
  <si>
    <t xml:space="preserve"> 2.9 </t>
  </si>
  <si>
    <t xml:space="preserve"> 022743 </t>
  </si>
  <si>
    <t>DEMOLICAO ESCADA EM CONCRETO ESTRUTURADO</t>
  </si>
  <si>
    <t xml:space="preserve"> 2.10 </t>
  </si>
  <si>
    <t xml:space="preserve"> 021531 </t>
  </si>
  <si>
    <t>Diminuição da altura do portão em estrutura metálica c/ retirada de solda e corte de peças por meio de lixadeira</t>
  </si>
  <si>
    <t xml:space="preserve"> 4.2 </t>
  </si>
  <si>
    <t>PAREDE COM PLACAS DE GESSO ACARTONADO (DRYWALL), PARA USO INTERNO, COM DUAS FACES SIMPLES E ESTRUTURA METÁLICA COM GUIAS SIMPLES, COM VÃOS AF_06/2017_PS</t>
  </si>
  <si>
    <t xml:space="preserve"> 4.3 </t>
  </si>
  <si>
    <t xml:space="preserve"> 111608 </t>
  </si>
  <si>
    <t>ESCADA METALICA PERFIS ACO METALIZADO (REFORMA)</t>
  </si>
  <si>
    <t xml:space="preserve"> 4.4 </t>
  </si>
  <si>
    <t xml:space="preserve"> 4.5 </t>
  </si>
  <si>
    <t xml:space="preserve"> 180006 </t>
  </si>
  <si>
    <t>PREPARO DE PAREDES PARA TINTA EXPOXI COM MASSA</t>
  </si>
  <si>
    <t>Calçada (incl.alicerce, baldrame e concreto c/ junta seca) Passeio público</t>
  </si>
  <si>
    <t xml:space="preserve"> 170047 </t>
  </si>
  <si>
    <t>REPARO EM PISO ALTA RES.KORODUR PL-10mm-TRANSITO MEDIO CIMENTO BRANCO</t>
  </si>
  <si>
    <t xml:space="preserve"> 270768 </t>
  </si>
  <si>
    <t>Resina p/ piso em korodur</t>
  </si>
  <si>
    <t xml:space="preserve"> 5.5 </t>
  </si>
  <si>
    <t xml:space="preserve"> 10174 </t>
  </si>
  <si>
    <t>Piso alta resistencia, colorido, e=15mm, aplicado com juntas, polido até o esmeril 400 e encerado, exclusive argamassa de regualrização</t>
  </si>
  <si>
    <t xml:space="preserve"> 5.6 </t>
  </si>
  <si>
    <t xml:space="preserve"> 180053 </t>
  </si>
  <si>
    <t>PINTURA EPOXY TRES DEMAOS EM PISO COM MASSA DE CORRECAO</t>
  </si>
  <si>
    <t xml:space="preserve"> 5.7 </t>
  </si>
  <si>
    <t xml:space="preserve"> 180028 </t>
  </si>
  <si>
    <t>PINTURA DE PISOS CIMENTADOS COM TINTA PROTETORA NOVACOR (ÁREA DE CONVIVENCIA)</t>
  </si>
  <si>
    <t>REVESTIMENTO E ESQUADRIAS</t>
  </si>
  <si>
    <t xml:space="preserve"> 6.1.1 </t>
  </si>
  <si>
    <t xml:space="preserve"> 6.1.2 </t>
  </si>
  <si>
    <t xml:space="preserve"> 6.1.4 </t>
  </si>
  <si>
    <t xml:space="preserve"> 6.1.5 </t>
  </si>
  <si>
    <t xml:space="preserve"> 6.1.6 </t>
  </si>
  <si>
    <t xml:space="preserve"> 6.1.7 </t>
  </si>
  <si>
    <t xml:space="preserve"> 6.2.1 </t>
  </si>
  <si>
    <t xml:space="preserve"> 6.2.2 </t>
  </si>
  <si>
    <t xml:space="preserve"> 0107 </t>
  </si>
  <si>
    <t>Forro acústico modular removível perfurado com tecnologia actv air, com lã de vidro, sistema t15, classe 11 -a-it 10. dimens 618x618 mm. ref.: Gyptone Quattro 20 tegular</t>
  </si>
  <si>
    <t>ESQUADRIAS</t>
  </si>
  <si>
    <t xml:space="preserve"> 6.3.1 </t>
  </si>
  <si>
    <t xml:space="preserve"> 112850 </t>
  </si>
  <si>
    <t>RECOLOCACAO DE PORTAS ALUMINIO CORRER INCL.VIDROS(EXISTENTES)</t>
  </si>
  <si>
    <t xml:space="preserve"> 6.3.2 </t>
  </si>
  <si>
    <t>P12 - Portão de ferro 3/4" 4 folhas de abrir c/ ferragens (incl. pint. anti-corrosiva)</t>
  </si>
  <si>
    <t xml:space="preserve"> 6.3.3 </t>
  </si>
  <si>
    <t xml:space="preserve"> 6.3.4 </t>
  </si>
  <si>
    <t>P2 - Porta em VIDRO INCOLOR, com caixilho,alizar e ferragens de 0,8x2,10m</t>
  </si>
  <si>
    <t xml:space="preserve"> 6.3.5 </t>
  </si>
  <si>
    <t xml:space="preserve"> 12952 </t>
  </si>
  <si>
    <t>P6 - Porta de vidro temperado,  espessura 10mm, inclusive acessorios - Rev 01</t>
  </si>
  <si>
    <t xml:space="preserve"> 6.3.6 </t>
  </si>
  <si>
    <t xml:space="preserve"> 110134 </t>
  </si>
  <si>
    <t xml:space="preserve"> 6.3.7 </t>
  </si>
  <si>
    <t xml:space="preserve"> 110118 </t>
  </si>
  <si>
    <t>P4 - PORTA COMPLETA MDF 1 FL.1,00x2,10m FER.+REVEST. LAMINADO</t>
  </si>
  <si>
    <t xml:space="preserve"> 6.3.8 </t>
  </si>
  <si>
    <t xml:space="preserve"> 110036 </t>
  </si>
  <si>
    <t>P1 - PORTA COMPLETA MDF 1 FL.0,60x2,10m-REV.LAMINADO</t>
  </si>
  <si>
    <t xml:space="preserve"> 6.3.9 </t>
  </si>
  <si>
    <t xml:space="preserve"> 110310 </t>
  </si>
  <si>
    <t>P5 - PORTA 2F 1,20x2,10m COMPENSADO REV.LAMINADO</t>
  </si>
  <si>
    <t xml:space="preserve"> 6.3.10 </t>
  </si>
  <si>
    <t xml:space="preserve"> 12923 </t>
  </si>
  <si>
    <t>P8 - Porta EM MDF 2,40 x 2,10, de abrir, 02 folha, em MDF, isolante em manta cerâmica incombustível e=5cm, dobradiças de mola PPF, abertura através de barra de panico AP LF NT2 MO.95 CRA</t>
  </si>
  <si>
    <t xml:space="preserve"> 6.3.11 </t>
  </si>
  <si>
    <t xml:space="preserve"> 112360 </t>
  </si>
  <si>
    <t>P9/10 - PORTA CORRER 3A ANOD.BRONZE+VIDRO LAMINADO INCOLOR 4MM</t>
  </si>
  <si>
    <t xml:space="preserve"> 6.3.12 </t>
  </si>
  <si>
    <t xml:space="preserve"> 8182 </t>
  </si>
  <si>
    <t>Sistema de automação para porta de aluminio c/vidro, deslizante, 2 folhas, dimensão do trilho: de 3,30 até 4,40m</t>
  </si>
  <si>
    <t>cj</t>
  </si>
  <si>
    <t xml:space="preserve"> 6.3.13 </t>
  </si>
  <si>
    <t xml:space="preserve"> 13095 </t>
  </si>
  <si>
    <t>P11 - Porta em vidro temperado 10mm, na cor verde, inclusive ferragens  e instalação, exclusive puxador</t>
  </si>
  <si>
    <t>IMPERMEABILIZAÇÕES</t>
  </si>
  <si>
    <t xml:space="preserve"> 4849 </t>
  </si>
  <si>
    <t>Impermeabilizaçao com vedapren branco ou similar, para lajes, 06 demaõs</t>
  </si>
  <si>
    <t>COBERTURA</t>
  </si>
  <si>
    <t xml:space="preserve"> 8.4 </t>
  </si>
  <si>
    <t xml:space="preserve"> 12508 </t>
  </si>
  <si>
    <t>Estrutura Metálica p/ Cobertura c/Vigas-Treliça Pratt UDC75 e terças em UDC 127, 2 águas, sem lanternin, vãos 6,0 a 10,0m, pintado 1 d oxido ferro + 2 d esmalte epóxi branco, exceto forn. Telhas - Executada</t>
  </si>
  <si>
    <t xml:space="preserve"> 8.6 </t>
  </si>
  <si>
    <t xml:space="preserve"> 9444 </t>
  </si>
  <si>
    <t>Isolamento Térmico p/  laje, com EPS - Espessura 2 x 75mm = 150mm, + Proteção Mecãnica Esp.= 0,10m</t>
  </si>
  <si>
    <t xml:space="preserve"> 8.7 </t>
  </si>
  <si>
    <t xml:space="preserve"> 9803 </t>
  </si>
  <si>
    <t>Pingador metálico em Perfil Alumínio "U" 25,4mm x 3,2mm x 0,604kg/m</t>
  </si>
  <si>
    <t xml:space="preserve"> 8.8 </t>
  </si>
  <si>
    <t xml:space="preserve"> 3850 </t>
  </si>
  <si>
    <t>Calha em chapa de alumínio lisa nº26, e=0,46mm</t>
  </si>
  <si>
    <t xml:space="preserve"> 8.9 </t>
  </si>
  <si>
    <t xml:space="preserve"> 244 </t>
  </si>
  <si>
    <t>Telhamento com telha translúcida em fibra de vidro, ondulada, 2,44 x 0,50 m, esp=6mm, Fortlev ou similar</t>
  </si>
  <si>
    <t>ÁGUA FRIA</t>
  </si>
  <si>
    <t xml:space="preserve"> 9.1.1 </t>
  </si>
  <si>
    <t xml:space="preserve"> 9.1.2 </t>
  </si>
  <si>
    <t xml:space="preserve"> 9.1.3 </t>
  </si>
  <si>
    <t xml:space="preserve"> 9.1.4 </t>
  </si>
  <si>
    <t xml:space="preserve"> 9.1.5 </t>
  </si>
  <si>
    <t xml:space="preserve"> 9.1.6 </t>
  </si>
  <si>
    <t xml:space="preserve"> 9.1.7 </t>
  </si>
  <si>
    <t xml:space="preserve"> 9.1.8 </t>
  </si>
  <si>
    <t xml:space="preserve"> 9.1.9 </t>
  </si>
  <si>
    <t xml:space="preserve"> 9.1.10 </t>
  </si>
  <si>
    <t xml:space="preserve"> 9.1.11 </t>
  </si>
  <si>
    <t xml:space="preserve"> 9.1.12 </t>
  </si>
  <si>
    <t xml:space="preserve"> 9.1.13 </t>
  </si>
  <si>
    <t xml:space="preserve"> 9.1.14 </t>
  </si>
  <si>
    <t xml:space="preserve"> 9.1.15 </t>
  </si>
  <si>
    <t xml:space="preserve"> 9.1.16 </t>
  </si>
  <si>
    <t xml:space="preserve"> 9.1.17 </t>
  </si>
  <si>
    <t xml:space="preserve"> 9.1.18 </t>
  </si>
  <si>
    <t xml:space="preserve"> 9.1.19 </t>
  </si>
  <si>
    <t xml:space="preserve"> 9.1.20 </t>
  </si>
  <si>
    <t xml:space="preserve"> 9.1.21 </t>
  </si>
  <si>
    <t>LOUÇAS E METAIS</t>
  </si>
  <si>
    <t xml:space="preserve"> 9.2.1 </t>
  </si>
  <si>
    <t>Bacia sifonada c/cx. descarga acoplada c/ assento</t>
  </si>
  <si>
    <t xml:space="preserve"> 9.2.2 </t>
  </si>
  <si>
    <t xml:space="preserve"> 9.2.3 </t>
  </si>
  <si>
    <t>BANCADA GRANITO CINZA,  50 X 60 CM, INCL. CUBA DE EMBUTIR OVAL LOUÇA BRANCA 35 X 50 CM, VÁLVULA METAL CROMADO, SIFÃO FLEXÍVEL PVC, ENGATE 30 CM FLEXÍVEL PLÁSTICO E TORNEIRA CROMADA DE MESA, PADRÃO POPULAR - FORNEC. E INSTALAÇÃO. AF_01/2020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</si>
  <si>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</si>
  <si>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</si>
  <si>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</si>
  <si>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</si>
  <si>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</si>
  <si>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</si>
  <si>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9.3.1 </t>
  </si>
  <si>
    <t xml:space="preserve"> 9.3.2 </t>
  </si>
  <si>
    <t>TUBO PVC, SERIE NORMAL, ESGOTO PREDIAL, DN 40 MM, FORNECIDO E INSTALADO EM RAMAL DE DESCARGA OU RAMAL DE ESGOTO SANITÁRIO. AF_08/2022</t>
  </si>
  <si>
    <t xml:space="preserve"> 9.3.3 </t>
  </si>
  <si>
    <t>TUBO PVC, SERIE NORMAL, ESGOTO PREDIAL, DN 50 MM, FORNECIDO E INSTALADO EM RAMAL DE DESCARGA OU RAMAL DE ESGOTO SANITÁRIO. AF_08/2022</t>
  </si>
  <si>
    <t xml:space="preserve"> 9.3.4 </t>
  </si>
  <si>
    <t>TUBO PVC, SERIE NORMAL, ESGOTO PREDIAL, DN 75 MM, FORNECIDO E INSTALADO EM RAMAL DE DESCARGA OU RAMAL DE ESGOTO SANITÁRIO. AF_08/2022</t>
  </si>
  <si>
    <t xml:space="preserve"> 9.3.5 </t>
  </si>
  <si>
    <t>TUBO PVC, SERIE NORMAL, ESGOTO PREDIAL, DN 100 MM, FORNECIDO E INSTALADO EM RAMAL DE DESCARGA OU RAMAL DE ESGOTO SANITÁRIO. AF_08/2022</t>
  </si>
  <si>
    <t xml:space="preserve"> 9.3.6 </t>
  </si>
  <si>
    <t xml:space="preserve"> 9.3.7 </t>
  </si>
  <si>
    <t xml:space="preserve"> 9.3.8 </t>
  </si>
  <si>
    <t xml:space="preserve"> 9.3.9 </t>
  </si>
  <si>
    <t xml:space="preserve"> 9.3.10 </t>
  </si>
  <si>
    <t xml:space="preserve"> 9.3.11 </t>
  </si>
  <si>
    <t xml:space="preserve"> 9.3.12 </t>
  </si>
  <si>
    <t xml:space="preserve"> 057006 </t>
  </si>
  <si>
    <t>POCO DE CAPTACAO PARA AGUAS SERVIDAS</t>
  </si>
  <si>
    <t xml:space="preserve"> 9.3.13 </t>
  </si>
  <si>
    <t xml:space="preserve"> 9.4.1 </t>
  </si>
  <si>
    <t xml:space="preserve"> 9.4.2 </t>
  </si>
  <si>
    <t xml:space="preserve"> 9.4.3 </t>
  </si>
  <si>
    <t xml:space="preserve"> 9.4.4 </t>
  </si>
  <si>
    <t xml:space="preserve"> 10.1.3 </t>
  </si>
  <si>
    <t xml:space="preserve"> 10.1.4 </t>
  </si>
  <si>
    <t xml:space="preserve"> 10.1.5 </t>
  </si>
  <si>
    <t xml:space="preserve"> 10.1.6 </t>
  </si>
  <si>
    <t xml:space="preserve"> 10.1.7 </t>
  </si>
  <si>
    <t>Disjuntor 3P - 125A a 225A - PADRÃO DIN</t>
  </si>
  <si>
    <t xml:space="preserve"> 10.1.8 </t>
  </si>
  <si>
    <t xml:space="preserve"> 10.1.9 </t>
  </si>
  <si>
    <t xml:space="preserve"> 10.1.10 </t>
  </si>
  <si>
    <t xml:space="preserve"> 10.1.11 </t>
  </si>
  <si>
    <t xml:space="preserve"> 10.1.12 </t>
  </si>
  <si>
    <t xml:space="preserve"> 10.2 </t>
  </si>
  <si>
    <t>INSTALAÇÕES ELÉTRICAS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</si>
  <si>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</si>
  <si>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</si>
  <si>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</si>
  <si>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</si>
  <si>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</si>
  <si>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>ELETRODUTO DE AÇO GALVANIZADO, CLASSE LEVE, DN 25 MM (1), APARENTE, INSTALADO EM PAREDE - FORNECIMENTO E INSTALAÇÃO. AF_11/2016_P</t>
  </si>
  <si>
    <t xml:space="preserve"> 10.2.6 </t>
  </si>
  <si>
    <t>ELETRODUTO RÍGIDO ROSCÁVEL, PVC, DN 50 MM (1 1/2"), PARA REDE ENTERRADA DE DISTRIBUIÇÃO DE ENERGIA ELÉTRICA - FORNECIMENTO E INSTALAÇÃO. AF_12/2021</t>
  </si>
  <si>
    <t xml:space="preserve"> 10.2.7 </t>
  </si>
  <si>
    <t>Eletroduto de F°G° de 2"</t>
  </si>
  <si>
    <t xml:space="preserve"> 10.2.8 </t>
  </si>
  <si>
    <t>ELETRODUTO DE AÇO GALVANIZADO, CLASSE SEMI PESADO, DN 32 MM (1 1/4), APARENTE, INSTALADO EM PAREDE - FORNECIMENTO E INSTALAÇÃO. AF_11/2016_P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</si>
  <si>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</si>
  <si>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</si>
  <si>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</si>
  <si>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</si>
  <si>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</si>
  <si>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</si>
  <si>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</si>
  <si>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</si>
  <si>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</si>
  <si>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</si>
  <si>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</si>
  <si>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</si>
  <si>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</si>
  <si>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</si>
  <si>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10.2.23 </t>
  </si>
  <si>
    <t xml:space="preserve"> 10.2.24 </t>
  </si>
  <si>
    <t xml:space="preserve"> 10.2.25 </t>
  </si>
  <si>
    <t xml:space="preserve"> 10.2.26 </t>
  </si>
  <si>
    <t xml:space="preserve"> 10.2.27 </t>
  </si>
  <si>
    <t xml:space="preserve"> 10.2.28 </t>
  </si>
  <si>
    <t xml:space="preserve"> 10.2.29 </t>
  </si>
  <si>
    <t xml:space="preserve"> 10.2.30 </t>
  </si>
  <si>
    <t xml:space="preserve"> 10.2.31 </t>
  </si>
  <si>
    <t xml:space="preserve"> 10.2.32 </t>
  </si>
  <si>
    <t xml:space="preserve"> 10.2.33 </t>
  </si>
  <si>
    <t>DISJUNTOR BIPOLAR TIPO DIN, CORRENTE NOMINAL DE 50A - FORNECIMENTO E INSTALAÇÃO. AF_10/2020</t>
  </si>
  <si>
    <t xml:space="preserve"> 10.2.34 </t>
  </si>
  <si>
    <t>DISJUNTOR TERMOMAGNÉTICO TRIPOLAR , CORRENTE NOMINAL DE 125A - FORNECIMENTO E INSTALAÇÃO. AF_10/2020</t>
  </si>
  <si>
    <t xml:space="preserve"> 10.2.35 </t>
  </si>
  <si>
    <t>CONDULETE DE ALUMÍNIO, TIPO LR, PARA ELETRODUTO DE AÇO GALVANIZADO DN 25 MM (1''), APARENTE - FORNECIMENTO E INSTALAÇÃO. AF_10/2022</t>
  </si>
  <si>
    <t xml:space="preserve"> 10.2.36 </t>
  </si>
  <si>
    <t>CONDULETE DE ALUMÍNIO, TIPO C, PARA ELETRODUTO DE AÇO GALVANIZADO DN 25 MM (1''), APARENTE - FORNECIMENTO E INSTALAÇÃO. AF_10/2022</t>
  </si>
  <si>
    <t xml:space="preserve"> 10.2.37 </t>
  </si>
  <si>
    <t>CONDULETE DE ALUMÍNIO, TIPO E, ELETRODUTO DE AÇO GALVANIZADO DN 25 MM (1''), APARENTE - FORNECIMENTO E INSTALAÇÃO. AF_10/2022</t>
  </si>
  <si>
    <t xml:space="preserve"> 10.2.38 </t>
  </si>
  <si>
    <t xml:space="preserve"> 10.2.39 </t>
  </si>
  <si>
    <t>CONDULETE DE ALUMÍNIO, TIPO T, PARA ELETRODUTO DE AÇO GALVANIZADO DN 25 MM (1''), APARENTE - FORNECIMENTO E INSTALAÇÃO. AF_10/2022</t>
  </si>
  <si>
    <t xml:space="preserve"> 10.2.40 </t>
  </si>
  <si>
    <t xml:space="preserve"> 10.2.41 </t>
  </si>
  <si>
    <t xml:space="preserve"> 10.2.42 </t>
  </si>
  <si>
    <t xml:space="preserve"> 10.2.43 </t>
  </si>
  <si>
    <t>LUMINARIA - PERFIL LED EMBUTIR SLIM 2M P/ FITA LED COMPLETA</t>
  </si>
  <si>
    <t xml:space="preserve"> 10.2.44 </t>
  </si>
  <si>
    <t xml:space="preserve"> 10.2.45 </t>
  </si>
  <si>
    <t xml:space="preserve"> 10.2.46 </t>
  </si>
  <si>
    <t xml:space="preserve"> 10.2.47 </t>
  </si>
  <si>
    <t xml:space="preserve"> 10.3 </t>
  </si>
  <si>
    <t xml:space="preserve"> 10.3.1 </t>
  </si>
  <si>
    <t>CORDOALHA DE COBRE NU 35 MM², NÃO ENTERRADA, COM ISOLADOR - FORNECIMENTO E INSTALAÇÃO. AF_12/2017</t>
  </si>
  <si>
    <t xml:space="preserve"> 10.3.2 </t>
  </si>
  <si>
    <t>Cordoalha de cobre nu - seçao 35 a 50mm2 - isoladores</t>
  </si>
  <si>
    <t xml:space="preserve"> 10.3.3 </t>
  </si>
  <si>
    <t xml:space="preserve"> 10.3.4 </t>
  </si>
  <si>
    <t xml:space="preserve"> 10.3.5 </t>
  </si>
  <si>
    <t xml:space="preserve"> 10.3.6 </t>
  </si>
  <si>
    <t xml:space="preserve"> 10.3.7 </t>
  </si>
  <si>
    <t xml:space="preserve"> 10.3.8 </t>
  </si>
  <si>
    <t xml:space="preserve"> 10.4 </t>
  </si>
  <si>
    <t xml:space="preserve"> 10.4.1 </t>
  </si>
  <si>
    <t xml:space="preserve"> 10.4.2 </t>
  </si>
  <si>
    <t xml:space="preserve"> 10.4.3 </t>
  </si>
  <si>
    <t xml:space="preserve"> 10.4.4 </t>
  </si>
  <si>
    <t xml:space="preserve"> 10.4.5 </t>
  </si>
  <si>
    <t xml:space="preserve"> 10.4.6 </t>
  </si>
  <si>
    <t xml:space="preserve"> 10.4.7 </t>
  </si>
  <si>
    <t xml:space="preserve"> 10.4.8 </t>
  </si>
  <si>
    <t xml:space="preserve"> 10.4.9 </t>
  </si>
  <si>
    <t xml:space="preserve"> 10.4.10 </t>
  </si>
  <si>
    <t xml:space="preserve"> 10.4.11 </t>
  </si>
  <si>
    <t xml:space="preserve"> 10.4.12 </t>
  </si>
  <si>
    <t xml:space="preserve"> 10.4.13 </t>
  </si>
  <si>
    <t xml:space="preserve"> 10.4.14 </t>
  </si>
  <si>
    <t xml:space="preserve"> 10.4.15 </t>
  </si>
  <si>
    <t xml:space="preserve"> 11520 </t>
  </si>
  <si>
    <t>Câmera Vm S5040 Vf 1/3, 760 linhas 2.8 a 12mm, da Intelbras ou similar</t>
  </si>
  <si>
    <t xml:space="preserve"> 10.4.16 </t>
  </si>
  <si>
    <t xml:space="preserve"> 10.4.17 </t>
  </si>
  <si>
    <t xml:space="preserve"> 10.4.18 </t>
  </si>
  <si>
    <t xml:space="preserve"> 10.4.19 </t>
  </si>
  <si>
    <t xml:space="preserve"> 10.4.20 </t>
  </si>
  <si>
    <t xml:space="preserve"> 10.4.21 </t>
  </si>
  <si>
    <t xml:space="preserve"> 10.4.22 </t>
  </si>
  <si>
    <t xml:space="preserve"> 10.4.23 </t>
  </si>
  <si>
    <t xml:space="preserve"> 10.4.24 </t>
  </si>
  <si>
    <t xml:space="preserve"> 10.4.25 </t>
  </si>
  <si>
    <t xml:space="preserve"> 10.4.26 </t>
  </si>
  <si>
    <t>CONDULETE DE ALUMÍNIO, TIPO X, PARA ELETRODUTO DE AÇO GALVANIZADO DN 32 MM (1 1/4''), APARENTE - FORNECIMENTO E INSTALAÇÃO. AF_10/2022</t>
  </si>
  <si>
    <t xml:space="preserve"> 10.4.27 </t>
  </si>
  <si>
    <t>CONDULETE DE ALUMÍNIO, TIPO E, PARA ELETRODUTO DE AÇO GALVANIZADO DN 32 MM (1 1/4''), APARENTE - FORNECIMENTO E INSTALAÇÃO. AF_10/2022</t>
  </si>
  <si>
    <t xml:space="preserve"> 10.4.28 </t>
  </si>
  <si>
    <t>Condulete em alumínio tipo ll de 1.1/4"</t>
  </si>
  <si>
    <t xml:space="preserve"> 10.4.29 </t>
  </si>
  <si>
    <t>CONDULETE DE ALUMÍNIO, TIPO T, PARA ELETRODUTO DE AÇO GALVANIZADO DN 32 MM (1 1/4''), APARENTE - FORNECIMENTO E INSTALAÇÃO. AF_10/2022</t>
  </si>
  <si>
    <t xml:space="preserve"> 10.4.30 </t>
  </si>
  <si>
    <t xml:space="preserve"> 10.4.31 </t>
  </si>
  <si>
    <t xml:space="preserve"> 10.4.32 </t>
  </si>
  <si>
    <t xml:space="preserve"> 10.4.33 </t>
  </si>
  <si>
    <t xml:space="preserve"> 10.4.34 </t>
  </si>
  <si>
    <t xml:space="preserve"> 12942 </t>
  </si>
  <si>
    <t>Monitoramento de fluxo de pessoas - incluso 01 computador NUC intel I5 8gb, DDR3, HD1tb, VGA HDMI 03 usb win10 PRO ou similar  08 câmeras HIKVision DS-2CD1101-I, ou similar  01 roteador e 01 licença de software.</t>
  </si>
  <si>
    <t xml:space="preserve"> 10.4.35 </t>
  </si>
  <si>
    <t xml:space="preserve"> 10.4.36 </t>
  </si>
  <si>
    <t xml:space="preserve"> 10.4.37 </t>
  </si>
  <si>
    <t xml:space="preserve"> 070938 </t>
  </si>
  <si>
    <t>MODULO DE CONTROLE CENTRAL CÂMERAS</t>
  </si>
  <si>
    <t>INSTALAÇÕES DE AR CONDICIONADO</t>
  </si>
  <si>
    <t>Aparelho Air-Split - 60.000 BTU's - Inverter</t>
  </si>
  <si>
    <t xml:space="preserve"> 11.6 </t>
  </si>
  <si>
    <t xml:space="preserve"> 7130 </t>
  </si>
  <si>
    <t>Suporte para fixação de aparelhos de AR CONDICIONADO</t>
  </si>
  <si>
    <t>COMBATE A INCÊNDIO</t>
  </si>
  <si>
    <t>Placa de sinalização fotoluminoscente 28x18cm</t>
  </si>
  <si>
    <t>Placa de indicativa em acrílico e adesivo, com sinalização para deficientes, dim.: 25x25cm</t>
  </si>
  <si>
    <t>Placa de indicativa em acrílico e adesivo, com sinalização para deficientes, dim.: 15 x 15 cm</t>
  </si>
  <si>
    <t xml:space="preserve"> 12.5 </t>
  </si>
  <si>
    <t xml:space="preserve"> 12.6 </t>
  </si>
  <si>
    <t>EXTINTOR DE INCÊNDIO PORTÁTIL COM CARGA DE PQS DE 6 KG, CLASSE BC - FORNECIMENTO E INSTALAÇÃO. AF_10/2020_PE</t>
  </si>
  <si>
    <t xml:space="preserve"> 250532 </t>
  </si>
  <si>
    <t>Banco em tampo de concreto e ferragem tipo colméia</t>
  </si>
  <si>
    <t xml:space="preserve"> 9787 </t>
  </si>
  <si>
    <t>Banco circular em concreto armado 22MPa em fundação rasa incluindo led, argamassa de regularização e pintura.</t>
  </si>
  <si>
    <t xml:space="preserve"> 7944 </t>
  </si>
  <si>
    <t>Mesa de centro em tubo galv, montantes de tubos 4", suportes em tubos 2", policarbonato alveolar e=8mm, med 7,00 x 2,00m, tampo em concreto c/ pint. automotiva PU</t>
  </si>
  <si>
    <t xml:space="preserve"> 00001 </t>
  </si>
  <si>
    <t>Arquibancada mista de madeira e ferragem</t>
  </si>
  <si>
    <t xml:space="preserve"> 172455 </t>
  </si>
  <si>
    <t>MODULO PARA ESTACIONAMENTO BICICLETAS</t>
  </si>
  <si>
    <t xml:space="preserve"> 13.6 </t>
  </si>
  <si>
    <t xml:space="preserve"> 00002 </t>
  </si>
  <si>
    <t>Rede cama suspensa sem nós 50x50mm, esp. 05mm, estruturado por tubo de aço inox</t>
  </si>
  <si>
    <t xml:space="preserve"> 112402 </t>
  </si>
  <si>
    <t>GUARDA CORPO ALUMINIO NATURAL COM VIDRO</t>
  </si>
  <si>
    <t>EXTERNO</t>
  </si>
  <si>
    <t>MURO</t>
  </si>
  <si>
    <t xml:space="preserve"> 14.1.1 </t>
  </si>
  <si>
    <t xml:space="preserve"> 022241 </t>
  </si>
  <si>
    <t>REMOCAO PINTURA VELHA EM GRADES DE FERRO</t>
  </si>
  <si>
    <t xml:space="preserve"> 14.1.2 </t>
  </si>
  <si>
    <t xml:space="preserve"> 4369 </t>
  </si>
  <si>
    <t>Restauro - Aplicação de anti-corrosivo em ferragem</t>
  </si>
  <si>
    <t xml:space="preserve"> 14.1.3 </t>
  </si>
  <si>
    <t xml:space="preserve"> 111300 </t>
  </si>
  <si>
    <t>RECOLOCACAO GRADIL EXISTENTE FIX.PERFIL DUPLO 4""x2""x3/16""</t>
  </si>
  <si>
    <t xml:space="preserve"> 14.1.4 </t>
  </si>
  <si>
    <t xml:space="preserve"> 7696 </t>
  </si>
  <si>
    <t>Pintura de Gradil Metálico padrão CEHOP, confeccionado com barras chata 2" x 5/16", com 01 demão de tinta anti-corrosiva - zarcão e 02 demãos de esmalte sintético (medir somente uma vez)</t>
  </si>
  <si>
    <t>ESTRUTURA/PAREDE</t>
  </si>
  <si>
    <t xml:space="preserve"> 14.2.1 </t>
  </si>
  <si>
    <t xml:space="preserve"> 040283 </t>
  </si>
  <si>
    <t>Bloco em concreto armado p/ fundaçao (incl. forma)</t>
  </si>
  <si>
    <t xml:space="preserve"> 14.2.2 </t>
  </si>
  <si>
    <t xml:space="preserve"> 171025 </t>
  </si>
  <si>
    <t>MURETA PARA JARDINEIRA 0,10m x 0,15m</t>
  </si>
  <si>
    <t xml:space="preserve"> 14.3.1 </t>
  </si>
  <si>
    <t xml:space="preserve"> 201067 </t>
  </si>
  <si>
    <t>PLANTAS ORNAMENTAIS EM AREAS ENSOLARADAS(ARBUSTOS PARA O MURO)</t>
  </si>
  <si>
    <t xml:space="preserve"> 14.3.2 </t>
  </si>
  <si>
    <t xml:space="preserve"> 9320 </t>
  </si>
  <si>
    <t>Plantio de mudas de plantas com ALTURAS ENTRE h=1,50m E 0,90m, sem fornecimento</t>
  </si>
  <si>
    <t xml:space="preserve"> 14.3.3 </t>
  </si>
  <si>
    <t xml:space="preserve"> 98510 </t>
  </si>
  <si>
    <t>PLANTIO DE ÁRVORE ORNAMENTAL COM ALTURA DE MUDA VARIÁVEL M. AF_05/2018</t>
  </si>
  <si>
    <t xml:space="preserve"> 14.3.4 </t>
  </si>
  <si>
    <t xml:space="preserve"> 12135 </t>
  </si>
  <si>
    <t>Grama batatais em placas, fornecimento e plantio</t>
  </si>
  <si>
    <t>FACHADA</t>
  </si>
  <si>
    <t xml:space="preserve"> 15.1 </t>
  </si>
  <si>
    <t xml:space="preserve"> 15.2 </t>
  </si>
  <si>
    <t xml:space="preserve"> 120011 </t>
  </si>
  <si>
    <t>REBOCO 5mm PAREDES COM ARGAMASSA CAL/CIMENTO E AREIA 1:1:12</t>
  </si>
  <si>
    <t xml:space="preserve"> 15.3 </t>
  </si>
  <si>
    <t xml:space="preserve"> 180039 </t>
  </si>
  <si>
    <t>PINTURA FUNDO PREPARADOR DE PAREDES SUVINIL (1:1) (PARA A FACHADA)</t>
  </si>
  <si>
    <t xml:space="preserve"> 180030 </t>
  </si>
  <si>
    <t>TINTA ACRILICA EMBORRACHADA INDUTIL INTERLIGHT (PINTURA DA FACHADA)</t>
  </si>
  <si>
    <t xml:space="preserve"> 15.5 </t>
  </si>
  <si>
    <t xml:space="preserve"> 180109 </t>
  </si>
  <si>
    <t>PINTURA ACRILICA 2 DEMAOS SOBRE PAREDE PREPARADA</t>
  </si>
  <si>
    <t xml:space="preserve"> 15.6 </t>
  </si>
  <si>
    <t xml:space="preserve"> 00003 </t>
  </si>
  <si>
    <t>Jardim Vertical Sob Parede (Com plantas artificiais )</t>
  </si>
  <si>
    <t xml:space="preserve"> 15.7 </t>
  </si>
  <si>
    <t xml:space="preserve"> 060561 </t>
  </si>
  <si>
    <t>FITA DE LED SILICONADA, 120 LEDS POR METRO, POTʎCIA 9,6 W/M</t>
  </si>
  <si>
    <t xml:space="preserve"> 15.8 </t>
  </si>
  <si>
    <t xml:space="preserve"> 100100 </t>
  </si>
  <si>
    <t>TOLDO EM CHAPAS DE POLICARBONATO ALVEOLAR FUMÊ, 6MM COM EMENDAS E ACABAMENTO EM POLICARBONATO, COM ESTRUTURA METALICA</t>
  </si>
  <si>
    <t>PROGRAMAÇÃO VISUAL</t>
  </si>
  <si>
    <t xml:space="preserve"> 00004 </t>
  </si>
  <si>
    <t>Totem de Identificação do Espaço Pólo Criativo, em base e estrutura em concreto armado e revestimento em ACM com aplicação de adesivo sobreposto h=4,0m</t>
  </si>
  <si>
    <t xml:space="preserve"> 202346 </t>
  </si>
  <si>
    <t>TAPETE BORRACHA P/SINALIZAR ATENDIMENTO PREFERENCIAL 1,20X80</t>
  </si>
  <si>
    <t xml:space="preserve"> 16.3 </t>
  </si>
  <si>
    <t xml:space="preserve"> 200589 </t>
  </si>
  <si>
    <t>PLACA DE SINALIZACAO TATIL EM BRAILE 20X8CM</t>
  </si>
  <si>
    <t xml:space="preserve"> 16.4 </t>
  </si>
  <si>
    <t xml:space="preserve"> 12884 </t>
  </si>
  <si>
    <t>Placa de sinalizacao, fotoluminescente, 38x19 cm, em pvc , com seta indicativa de sentido (esquerda ou direita) de saída de emergência- Placa S2</t>
  </si>
  <si>
    <t xml:space="preserve"> 16.5 </t>
  </si>
  <si>
    <t xml:space="preserve"> 4249 </t>
  </si>
  <si>
    <t>Confecção, montagem e instalação de placa de sinalização em chapa de aço galvanizado nº 18 (60x50 cm), com 02 demãos de fundo anti-corrosivo (super galvite ou similar), 02 demãos de esmalte e mensagem em película refletiva, auto-adesiva</t>
  </si>
  <si>
    <t>PONTO DE MOTOTAXI</t>
  </si>
  <si>
    <t>ESTRUTURA</t>
  </si>
  <si>
    <t xml:space="preserve"> 17.1.1 </t>
  </si>
  <si>
    <t xml:space="preserve"> 17.1.2 </t>
  </si>
  <si>
    <t xml:space="preserve"> 040275 </t>
  </si>
  <si>
    <t>PILARES METALICOS ESTRUTURA ACO SAC-41</t>
  </si>
  <si>
    <t xml:space="preserve"> 17.1.3 </t>
  </si>
  <si>
    <t xml:space="preserve"> 12415 </t>
  </si>
  <si>
    <t>Viga metálica, em perfil UDC150x50x4,75, para travamento de colunas ou apoio e alvenarias,  pintura 01 demão epoxi fundo óxido ferro + 02 demãos esmalte epoxi branco</t>
  </si>
  <si>
    <t xml:space="preserve"> 17.2 </t>
  </si>
  <si>
    <t xml:space="preserve"> 17.2.1 </t>
  </si>
  <si>
    <t xml:space="preserve"> 100060 </t>
  </si>
  <si>
    <t>ESTRUTURA TRELICA EM ACO PREPINTADO PARA COBERTURA(9,878kg/m2)</t>
  </si>
  <si>
    <t xml:space="preserve"> 17.2.2 </t>
  </si>
  <si>
    <t xml:space="preserve"> 100600 </t>
  </si>
  <si>
    <t>COBERTURA TELHA METALICA ACO GALVALUME TRAPEZOIDAL TR25 3</t>
  </si>
  <si>
    <t xml:space="preserve"> 17.2.3 </t>
  </si>
  <si>
    <t>CALHA CHAPA ACO ZINCADO #22 - CORTE 1200mm</t>
  </si>
  <si>
    <t xml:space="preserve"> 17.3 </t>
  </si>
  <si>
    <t xml:space="preserve"> 17.3.1 </t>
  </si>
  <si>
    <t xml:space="preserve"> 180222 </t>
  </si>
  <si>
    <t>PINTURA DUAS DEMAOS TINTA ESMALTE EM SUPERFICIE METALICA</t>
  </si>
  <si>
    <t xml:space="preserve"> 17.4 </t>
  </si>
  <si>
    <t>MOBILIÁRIO</t>
  </si>
  <si>
    <t xml:space="preserve"> 17.4.1 </t>
  </si>
  <si>
    <t xml:space="preserve"> 12857 </t>
  </si>
  <si>
    <t>Banco de concreto pré-moldado, sem encosto, dimensão: 1,80x0,60x0,10m confeccionado em forma metálica</t>
  </si>
  <si>
    <t xml:space="preserve"> 18 </t>
  </si>
  <si>
    <t xml:space="preserve"> 18.1 </t>
  </si>
  <si>
    <t xml:space="preserve"> 12637 </t>
  </si>
  <si>
    <t>Limpeza de fossa até 5m3</t>
  </si>
  <si>
    <t xml:space="preserve"> 18.2 </t>
  </si>
  <si>
    <t xml:space="preserve"> 2450 </t>
  </si>
  <si>
    <t>Limpeza geral</t>
  </si>
  <si>
    <t xml:space="preserve"> 19 </t>
  </si>
  <si>
    <t xml:space="preserve"> 19.1 </t>
  </si>
  <si>
    <t>Placa de inauguração de obra em alumínio 0,50 x 0,70 m</t>
  </si>
  <si>
    <t>DATA ORÇAMENTO:  FEVEREIRO / 2023</t>
  </si>
  <si>
    <t>LOCAL: AV. ARTERIAL 5-A, 2492 - COQUEIRO - ANANINDEUA - PA</t>
  </si>
  <si>
    <t xml:space="preserve"> 280026 </t>
  </si>
  <si>
    <t xml:space="preserve"> 4518 </t>
  </si>
  <si>
    <t>Tela de nylon para proteção de fachada</t>
  </si>
  <si>
    <t>Serviços Iniciais de Obras Civis</t>
  </si>
  <si>
    <t xml:space="preserve"> 88242 </t>
  </si>
  <si>
    <t>AJUDANTE DE PEDREIRO COM ENCARGOS COMPLEMENTARES</t>
  </si>
  <si>
    <t>PINTURAS</t>
  </si>
  <si>
    <t xml:space="preserve"> 000040605 </t>
  </si>
  <si>
    <t>PERFIL CANTONEIRA T ALUMÍNIO cor branca 3/4"</t>
  </si>
  <si>
    <t xml:space="preserve"> 000040606 </t>
  </si>
  <si>
    <t>Esquadrias de Ferro</t>
  </si>
  <si>
    <t xml:space="preserve"> 003420 </t>
  </si>
  <si>
    <t>FITA ISOLANTE HIGHLAND ADESIVA 19m x 20mm</t>
  </si>
  <si>
    <t>Condulete tipo "LL" de 1 1/4" em alumínio fundido a prova de tempo, gases, vapores e pós. un</t>
  </si>
  <si>
    <t xml:space="preserve"> 10347 </t>
  </si>
  <si>
    <t>Reforço para chumbador de grade de ferro com barra de ferro 5/8" - para obra da Penintenciária de Tobias Barreto - Rev 01</t>
  </si>
  <si>
    <t xml:space="preserve"> 10789 </t>
  </si>
  <si>
    <t>Gradil com quadro em tubo metalon 40x30mm, tela soldadda de 3x3cm e tubo metalon de 35x25mm, conforme projeto da Construção do Ginásio Poliesportivo de Itabaiana</t>
  </si>
  <si>
    <t xml:space="preserve"> 6466 </t>
  </si>
  <si>
    <t>Estrado de Madeira Para Sacaria</t>
  </si>
  <si>
    <t xml:space="preserve"> 6320 </t>
  </si>
  <si>
    <t>Lastro de concreto, fck=15 mpa, lançado e adensado</t>
  </si>
  <si>
    <t>Concreto Simples</t>
  </si>
  <si>
    <t xml:space="preserve"> 4901 </t>
  </si>
  <si>
    <t>Solda (emenda) de estaca metálica tipo perfil "I", simples, bitola W 200x26,6 (8"), incluso material</t>
  </si>
  <si>
    <t>Estacas Metálicas</t>
  </si>
  <si>
    <t xml:space="preserve"> 2793 </t>
  </si>
  <si>
    <t>Dreno profundo, com tubo pvc perfurado kananet d=150mm, seção 1,60x0,60m envolvida com manta geotextil RT-10 (antigo Bidim OP-20 ou similar), preenchido com material drenante. - Rev 02_11/2022</t>
  </si>
  <si>
    <t>Drenos</t>
  </si>
  <si>
    <t xml:space="preserve"> 030045 </t>
  </si>
  <si>
    <t>FORMA BASES E PILARES EM TABUAS DE MADEIRA</t>
  </si>
  <si>
    <t>FUNDACOES DIRETAS</t>
  </si>
  <si>
    <t xml:space="preserve"> 023251 </t>
  </si>
  <si>
    <t>PINTURA DE RODAPE MADEIRA COM VERNIZ POLIURETANO</t>
  </si>
  <si>
    <t>REFORMA E RECONSTRUCAO</t>
  </si>
  <si>
    <t xml:space="preserve"> 180012 </t>
  </si>
  <si>
    <t>VERNIZ/MASSA/LIXA EM GIRAU DA LOJA INCLUSIVE ACESSO</t>
  </si>
  <si>
    <t xml:space="preserve"> 9459 </t>
  </si>
  <si>
    <t>Ferragem cromada para blindex - ref.: 306 (suporte duplo horizontal)</t>
  </si>
  <si>
    <t>Divisórias</t>
  </si>
  <si>
    <t xml:space="preserve"> 040564 </t>
  </si>
  <si>
    <t>SUPORTE EM PERFIS DE ACO PARA ANCORAGEM</t>
  </si>
  <si>
    <t xml:space="preserve"> 00000002 </t>
  </si>
  <si>
    <t xml:space="preserve">Rede Para Cama Suspensa, Redários E Mezaninos Conforto E Resistência2000k Material: Nylon 6.6-2000K </t>
  </si>
  <si>
    <t xml:space="preserve"> 150204 </t>
  </si>
  <si>
    <t>AGETOP CIVIL</t>
  </si>
  <si>
    <t>ESTRUTURA METÁLICA CONVENCIONAL EM AÇO DO TIPO MR-250 / ASTM A36 COM FUNDO ANTICORROSIVO</t>
  </si>
  <si>
    <t>Kg</t>
  </si>
  <si>
    <t xml:space="preserve"> 00000003 </t>
  </si>
  <si>
    <t xml:space="preserve">Consultor paisagista </t>
  </si>
  <si>
    <t>dia</t>
  </si>
  <si>
    <t xml:space="preserve"> 00000004 </t>
  </si>
  <si>
    <t xml:space="preserve"> 00000006 </t>
  </si>
  <si>
    <t>SEES - SERVIÇOS ESPECIAIS</t>
  </si>
  <si>
    <t xml:space="preserve"> 260761 </t>
  </si>
  <si>
    <t>Totem em concreto armado</t>
  </si>
  <si>
    <t xml:space="preserve"> 9301 </t>
  </si>
  <si>
    <t>Totem de sinalização c/estrutura em chapa galvanizada, hastes c/seção 14x8cm e h.total=2,86m, c/aplicação adesivo em recort sobreposto em dupla face, c/base em concreto armado (71x43cm), pintado, conforme modelo p/obra do Parque dos Cajueiros</t>
  </si>
  <si>
    <t xml:space="preserve"> 200177 </t>
  </si>
  <si>
    <t>COLOCACAO DE TOTEM/ESCULTURA - MAO-DE-OBRA</t>
  </si>
  <si>
    <t>ELEMENTOS DECORATIVOS</t>
  </si>
  <si>
    <t>Plantas Artificiais com proteção UV</t>
  </si>
  <si>
    <t>Arame</t>
  </si>
  <si>
    <t>Total Por Etapa</t>
  </si>
  <si>
    <t>100,00%
52.085,07</t>
  </si>
  <si>
    <t>100,00%
62.974,08</t>
  </si>
  <si>
    <t>100,00%
9.046,30</t>
  </si>
  <si>
    <t>100,00%
2.360,82</t>
  </si>
  <si>
    <t>50,00%
97.662,97</t>
  </si>
  <si>
    <t>25,00%
28.403,56</t>
  </si>
  <si>
    <t>50,00%
56.807,12</t>
  </si>
  <si>
    <t>50,00%
69.152,59</t>
  </si>
  <si>
    <t>50,00%
169.967,06</t>
  </si>
  <si>
    <t>50,00%
84.540,32</t>
  </si>
  <si>
    <t>50,00%
8.264,62</t>
  </si>
  <si>
    <t>20,00%
54.142,43</t>
  </si>
  <si>
    <t>25,00%
67.678,04</t>
  </si>
  <si>
    <t>35,00%
94.749,26</t>
  </si>
  <si>
    <t>50,00%
19.427,38</t>
  </si>
  <si>
    <t>60,00%
25.186,14</t>
  </si>
  <si>
    <t>40,00%
16.790,76</t>
  </si>
  <si>
    <t>10º MÊS</t>
  </si>
  <si>
    <t>CRONOGRAMA FÍSICO FINANCEIRO</t>
  </si>
  <si>
    <t>OBRA: CONSTRUÇÃO DO  PÓLO CRIATIVO DIGITAL</t>
  </si>
  <si>
    <t>ADMINISTRACAO LOCAL DA OBRA</t>
  </si>
  <si>
    <t>P7 - PORTA EM VIDRO INCOLOR 8mm LISA OLEO-FERRAGENS PANICO</t>
  </si>
  <si>
    <t>25,00%
67.637,92</t>
  </si>
  <si>
    <t>25,00%
88.383,85</t>
  </si>
  <si>
    <t>50,00%
176.767,69</t>
  </si>
  <si>
    <t>25,00%
44.280,14</t>
  </si>
  <si>
    <t>25,00%
230.184,64</t>
  </si>
  <si>
    <t>25,00%
46.045,65</t>
  </si>
  <si>
    <t>15,00%
27.627,39</t>
  </si>
  <si>
    <t>10,00%
18.418,26</t>
  </si>
  <si>
    <t>50,00%
100.266,64</t>
  </si>
  <si>
    <t>100,00%
195.325,93</t>
  </si>
  <si>
    <t>100,00%
113.614,23</t>
  </si>
  <si>
    <t>100,00%
138.305,17</t>
  </si>
  <si>
    <t>100,00%
270.551,68</t>
  </si>
  <si>
    <t>100,00%
353.535,38</t>
  </si>
  <si>
    <t>100,00%
339.934,11</t>
  </si>
  <si>
    <t>100,00%
177.120,55</t>
  </si>
  <si>
    <t>100,00%
920.738,54</t>
  </si>
  <si>
    <t>100,00%
169.080,64</t>
  </si>
  <si>
    <t>100,00%
16.529,23</t>
  </si>
  <si>
    <t>100,00%
184.182,60</t>
  </si>
  <si>
    <t>100,00%
200.533,28</t>
  </si>
  <si>
    <t>100,00%
270.712,16</t>
  </si>
  <si>
    <t>100,00%
38.854,76</t>
  </si>
  <si>
    <t>100,00%
41.976,90</t>
  </si>
  <si>
    <t>3,54%</t>
  </si>
  <si>
    <t>4,34%</t>
  </si>
  <si>
    <t>4,21%</t>
  </si>
  <si>
    <t>3,85%</t>
  </si>
  <si>
    <t>3,15%</t>
  </si>
  <si>
    <t>13,22%</t>
  </si>
  <si>
    <t>19,69%</t>
  </si>
  <si>
    <t>21,41%</t>
  </si>
  <si>
    <t>16,36%</t>
  </si>
  <si>
    <t>10,23%</t>
  </si>
  <si>
    <t>7,89%</t>
  </si>
  <si>
    <t>12,09%</t>
  </si>
  <si>
    <t>15,94%</t>
  </si>
  <si>
    <t>19,08%</t>
  </si>
  <si>
    <t>32,31%</t>
  </si>
  <si>
    <t>52,0%</t>
  </si>
  <si>
    <t>73,41%</t>
  </si>
  <si>
    <t>89,77%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</si>
</sst>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7" formatCode="0.0%"/>
  </numFmts>
  <fonts count="3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1"/>
    </font>
    <font>
      <sz val="8"/>
      <name val="Arial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0"/>
      <name val="Swis721 Lt BT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6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9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1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color rgb="FF000000"/>
      <name val="Arial"/>
      <family val="1"/>
    </font>
    <font>
      <b/>
      <sz val="11"/>
      <color rgb="FF000000"/>
      <name val="Arial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CF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/>
      <diagonal/>
    </border>
    <border>
      <left style="medium">
        <color indexed="64"/>
      </left>
      <right/>
      <top style="thin">
        <color rgb="FFC00000"/>
      </top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 style="medium">
        <color indexed="64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 style="medium">
        <color indexed="64"/>
      </left>
      <right style="thin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medium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ck">
        <color rgb="FFFF5500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rgb="FFCCCCCC"/>
      </top>
      <bottom style="thin">
        <color rgb="FFCCCCCC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5" tint="-0.499984740745262"/>
      </right>
      <top style="medium">
        <color indexed="64"/>
      </top>
      <bottom style="thick">
        <color rgb="FFFF5500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indexed="64"/>
      </top>
      <bottom style="thick">
        <color rgb="FFFF5500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indexed="64"/>
      </top>
      <bottom style="thin">
        <color rgb="FFCCCCCC"/>
      </bottom>
      <diagonal/>
    </border>
    <border>
      <left style="thin">
        <color theme="5" tint="-0.499984740745262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theme="5" tint="-0.499984740745262"/>
      </right>
      <top/>
      <bottom style="thick">
        <color rgb="FFFF5500"/>
      </bottom>
      <diagonal/>
    </border>
    <border>
      <left style="thin">
        <color theme="5" tint="-0.499984740745262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5" tint="-0.499984740745262"/>
      </right>
      <top style="thin">
        <color rgb="FFCCCCCC"/>
      </top>
      <bottom style="thin">
        <color rgb="FFCCCCCC"/>
      </bottom>
      <diagonal/>
    </border>
    <border>
      <left style="thin">
        <color theme="5" tint="-0.499984740745262"/>
      </left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2" tint="-0.89996032593768116"/>
      </right>
      <top style="medium">
        <color indexed="64"/>
      </top>
      <bottom style="thin">
        <color theme="2" tint="-0.89996032593768116"/>
      </bottom>
      <diagonal/>
    </border>
    <border>
      <left style="thin">
        <color theme="2" tint="-0.89996032593768116"/>
      </left>
      <right style="thin">
        <color theme="2" tint="-0.89996032593768116"/>
      </right>
      <top style="medium">
        <color indexed="64"/>
      </top>
      <bottom style="thin">
        <color theme="2" tint="-0.89996032593768116"/>
      </bottom>
      <diagonal/>
    </border>
    <border>
      <left style="medium">
        <color indexed="64"/>
      </left>
      <right style="thin">
        <color theme="2" tint="-0.89996032593768116"/>
      </right>
      <top style="thin">
        <color theme="2" tint="-0.89996032593768116"/>
      </top>
      <bottom style="medium">
        <color indexed="64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/>
      <top style="medium">
        <color theme="3" tint="-0.499984740745262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/>
    <xf numFmtId="0" fontId="3" fillId="0" borderId="0" xfId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6" xfId="1" applyFont="1" applyBorder="1" applyAlignment="1">
      <alignment vertical="center" wrapText="1"/>
    </xf>
    <xf numFmtId="0" fontId="14" fillId="0" borderId="14" xfId="1" applyFont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0" fontId="15" fillId="7" borderId="18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2" fontId="16" fillId="0" borderId="19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2" fontId="23" fillId="0" borderId="3" xfId="1" applyNumberFormat="1" applyFont="1" applyBorder="1" applyAlignment="1">
      <alignment horizontal="center" vertical="center"/>
    </xf>
    <xf numFmtId="2" fontId="23" fillId="0" borderId="10" xfId="1" applyNumberFormat="1" applyFont="1" applyBorder="1" applyAlignment="1">
      <alignment horizontal="center" vertical="center"/>
    </xf>
    <xf numFmtId="0" fontId="8" fillId="0" borderId="39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0" fontId="8" fillId="0" borderId="41" xfId="1" applyFont="1" applyBorder="1" applyAlignment="1">
      <alignment vertical="center"/>
    </xf>
    <xf numFmtId="0" fontId="14" fillId="0" borderId="42" xfId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3" fillId="0" borderId="16" xfId="1" applyBorder="1"/>
    <xf numFmtId="0" fontId="3" fillId="0" borderId="14" xfId="1" applyBorder="1"/>
    <xf numFmtId="0" fontId="3" fillId="0" borderId="17" xfId="1" applyBorder="1"/>
    <xf numFmtId="0" fontId="26" fillId="4" borderId="28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0" fontId="3" fillId="0" borderId="1" xfId="1" applyBorder="1" applyAlignment="1">
      <alignment vertical="center"/>
    </xf>
    <xf numFmtId="43" fontId="11" fillId="0" borderId="1" xfId="7" applyFont="1" applyBorder="1" applyAlignment="1">
      <alignment vertical="center"/>
    </xf>
    <xf numFmtId="43" fontId="11" fillId="0" borderId="3" xfId="7" applyFont="1" applyBorder="1" applyAlignment="1">
      <alignment vertical="center"/>
    </xf>
    <xf numFmtId="0" fontId="26" fillId="0" borderId="28" xfId="1" applyFont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166" fontId="26" fillId="0" borderId="1" xfId="1" applyNumberFormat="1" applyFont="1" applyBorder="1" applyAlignment="1">
      <alignment vertical="center"/>
    </xf>
    <xf numFmtId="166" fontId="26" fillId="0" borderId="3" xfId="1" applyNumberFormat="1" applyFont="1" applyBorder="1" applyAlignment="1">
      <alignment vertical="center"/>
    </xf>
    <xf numFmtId="0" fontId="3" fillId="0" borderId="1" xfId="1" applyBorder="1" applyAlignment="1">
      <alignment vertical="center" wrapText="1"/>
    </xf>
    <xf numFmtId="166" fontId="3" fillId="0" borderId="1" xfId="1" applyNumberFormat="1" applyBorder="1" applyAlignment="1">
      <alignment vertical="center"/>
    </xf>
    <xf numFmtId="166" fontId="3" fillId="0" borderId="3" xfId="1" applyNumberFormat="1" applyBorder="1" applyAlignment="1">
      <alignment vertical="center"/>
    </xf>
    <xf numFmtId="0" fontId="26" fillId="0" borderId="42" xfId="1" applyFont="1" applyBorder="1" applyAlignment="1">
      <alignment horizontal="center" vertical="center"/>
    </xf>
    <xf numFmtId="0" fontId="26" fillId="0" borderId="20" xfId="1" applyFont="1" applyBorder="1" applyAlignment="1">
      <alignment vertical="center"/>
    </xf>
    <xf numFmtId="166" fontId="26" fillId="0" borderId="20" xfId="1" applyNumberFormat="1" applyFont="1" applyBorder="1" applyAlignment="1">
      <alignment vertical="center"/>
    </xf>
    <xf numFmtId="166" fontId="26" fillId="0" borderId="21" xfId="1" applyNumberFormat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16" fillId="0" borderId="25" xfId="1" applyFont="1" applyBorder="1" applyAlignment="1">
      <alignment vertical="center"/>
    </xf>
    <xf numFmtId="0" fontId="16" fillId="0" borderId="26" xfId="1" applyFont="1" applyBorder="1" applyAlignment="1">
      <alignment vertical="center"/>
    </xf>
    <xf numFmtId="0" fontId="16" fillId="0" borderId="27" xfId="1" applyFont="1" applyBorder="1" applyAlignment="1">
      <alignment vertical="center"/>
    </xf>
    <xf numFmtId="2" fontId="14" fillId="0" borderId="19" xfId="1" applyNumberFormat="1" applyFont="1" applyBorder="1" applyAlignment="1">
      <alignment horizontal="center" vertical="center"/>
    </xf>
    <xf numFmtId="0" fontId="16" fillId="0" borderId="29" xfId="1" applyFont="1" applyBorder="1" applyAlignment="1">
      <alignment vertical="center"/>
    </xf>
    <xf numFmtId="0" fontId="16" fillId="0" borderId="30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2" fontId="14" fillId="0" borderId="3" xfId="1" applyNumberFormat="1" applyFont="1" applyBorder="1" applyAlignment="1">
      <alignment horizontal="center" vertical="center"/>
    </xf>
    <xf numFmtId="0" fontId="17" fillId="8" borderId="31" xfId="1" applyFont="1" applyFill="1" applyBorder="1" applyAlignment="1">
      <alignment vertical="center"/>
    </xf>
    <xf numFmtId="0" fontId="17" fillId="8" borderId="32" xfId="1" applyFont="1" applyFill="1" applyBorder="1" applyAlignment="1">
      <alignment vertical="center"/>
    </xf>
    <xf numFmtId="0" fontId="17" fillId="8" borderId="33" xfId="1" applyFont="1" applyFill="1" applyBorder="1" applyAlignment="1">
      <alignment vertical="center"/>
    </xf>
    <xf numFmtId="2" fontId="17" fillId="8" borderId="21" xfId="1" applyNumberFormat="1" applyFont="1" applyFill="1" applyBorder="1" applyAlignment="1">
      <alignment horizontal="center" vertical="center"/>
    </xf>
    <xf numFmtId="0" fontId="16" fillId="0" borderId="34" xfId="1" applyFont="1" applyBorder="1" applyAlignment="1">
      <alignment vertical="center"/>
    </xf>
    <xf numFmtId="0" fontId="16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vertical="center"/>
    </xf>
    <xf numFmtId="0" fontId="14" fillId="0" borderId="30" xfId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17" fillId="8" borderId="35" xfId="1" applyFont="1" applyFill="1" applyBorder="1" applyAlignment="1">
      <alignment vertical="center"/>
    </xf>
    <xf numFmtId="0" fontId="17" fillId="8" borderId="30" xfId="1" applyFont="1" applyFill="1" applyBorder="1" applyAlignment="1">
      <alignment vertical="center"/>
    </xf>
    <xf numFmtId="0" fontId="17" fillId="8" borderId="12" xfId="1" applyFont="1" applyFill="1" applyBorder="1" applyAlignment="1">
      <alignment vertical="center"/>
    </xf>
    <xf numFmtId="2" fontId="17" fillId="8" borderId="3" xfId="1" applyNumberFormat="1" applyFont="1" applyFill="1" applyBorder="1" applyAlignment="1">
      <alignment horizontal="center" vertical="center"/>
    </xf>
    <xf numFmtId="0" fontId="14" fillId="0" borderId="35" xfId="1" applyFont="1" applyBorder="1" applyAlignment="1">
      <alignment vertical="center"/>
    </xf>
    <xf numFmtId="0" fontId="17" fillId="8" borderId="28" xfId="1" applyFont="1" applyFill="1" applyBorder="1" applyAlignment="1">
      <alignment horizontal="center" vertical="center"/>
    </xf>
    <xf numFmtId="0" fontId="17" fillId="8" borderId="29" xfId="1" applyFont="1" applyFill="1" applyBorder="1" applyAlignment="1">
      <alignment vertical="center"/>
    </xf>
    <xf numFmtId="2" fontId="16" fillId="8" borderId="28" xfId="1" applyNumberFormat="1" applyFont="1" applyFill="1" applyBorder="1" applyAlignment="1">
      <alignment horizontal="center" vertical="center"/>
    </xf>
    <xf numFmtId="0" fontId="16" fillId="8" borderId="29" xfId="1" applyFont="1" applyFill="1" applyBorder="1" applyAlignment="1">
      <alignment vertical="center"/>
    </xf>
    <xf numFmtId="0" fontId="16" fillId="8" borderId="30" xfId="1" applyFont="1" applyFill="1" applyBorder="1" applyAlignment="1">
      <alignment vertical="center"/>
    </xf>
    <xf numFmtId="0" fontId="16" fillId="8" borderId="12" xfId="1" applyFont="1" applyFill="1" applyBorder="1" applyAlignment="1">
      <alignment vertical="center"/>
    </xf>
    <xf numFmtId="2" fontId="16" fillId="8" borderId="3" xfId="1" applyNumberFormat="1" applyFont="1" applyFill="1" applyBorder="1" applyAlignment="1">
      <alignment horizontal="center" vertical="center"/>
    </xf>
    <xf numFmtId="0" fontId="3" fillId="0" borderId="36" xfId="1" applyBorder="1" applyAlignment="1">
      <alignment vertical="center"/>
    </xf>
    <xf numFmtId="0" fontId="3" fillId="0" borderId="15" xfId="1" applyBorder="1" applyAlignment="1">
      <alignment vertical="center"/>
    </xf>
    <xf numFmtId="0" fontId="3" fillId="0" borderId="37" xfId="1" applyBorder="1" applyAlignment="1">
      <alignment vertical="center"/>
    </xf>
    <xf numFmtId="0" fontId="3" fillId="0" borderId="7" xfId="1" applyBorder="1" applyAlignment="1">
      <alignment vertical="center"/>
    </xf>
    <xf numFmtId="43" fontId="18" fillId="0" borderId="8" xfId="9" applyFont="1" applyBorder="1" applyAlignment="1">
      <alignment vertical="center"/>
    </xf>
    <xf numFmtId="2" fontId="19" fillId="0" borderId="8" xfId="1" applyNumberFormat="1" applyFont="1" applyBorder="1" applyAlignment="1">
      <alignment vertical="center"/>
    </xf>
    <xf numFmtId="0" fontId="20" fillId="3" borderId="7" xfId="1" applyFont="1" applyFill="1" applyBorder="1" applyAlignment="1">
      <alignment vertical="center"/>
    </xf>
    <xf numFmtId="0" fontId="20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166" fontId="22" fillId="3" borderId="8" xfId="1" applyNumberFormat="1" applyFont="1" applyFill="1" applyBorder="1" applyAlignment="1">
      <alignment vertical="center"/>
    </xf>
    <xf numFmtId="0" fontId="3" fillId="0" borderId="8" xfId="1" applyBorder="1" applyAlignment="1">
      <alignment vertical="center"/>
    </xf>
    <xf numFmtId="0" fontId="14" fillId="0" borderId="22" xfId="1" applyFont="1" applyBorder="1" applyAlignment="1">
      <alignment horizontal="center" vertical="center"/>
    </xf>
    <xf numFmtId="0" fontId="14" fillId="0" borderId="38" xfId="1" applyFont="1" applyBorder="1" applyAlignment="1">
      <alignment vertical="center"/>
    </xf>
    <xf numFmtId="0" fontId="14" fillId="0" borderId="32" xfId="1" applyFont="1" applyBorder="1" applyAlignment="1">
      <alignment vertical="center"/>
    </xf>
    <xf numFmtId="0" fontId="14" fillId="0" borderId="33" xfId="1" applyFont="1" applyBorder="1" applyAlignment="1">
      <alignment vertical="center"/>
    </xf>
    <xf numFmtId="0" fontId="24" fillId="0" borderId="7" xfId="1" applyFont="1" applyBorder="1" applyAlignment="1">
      <alignment vertical="center"/>
    </xf>
    <xf numFmtId="0" fontId="24" fillId="0" borderId="0" xfId="1" applyFont="1" applyAlignment="1">
      <alignment vertical="center"/>
    </xf>
    <xf numFmtId="10" fontId="24" fillId="0" borderId="0" xfId="3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0" fontId="11" fillId="0" borderId="8" xfId="3" applyNumberFormat="1" applyFont="1" applyBorder="1" applyAlignment="1">
      <alignment vertical="center"/>
    </xf>
    <xf numFmtId="10" fontId="25" fillId="0" borderId="0" xfId="1" applyNumberFormat="1" applyFont="1" applyAlignment="1">
      <alignment vertical="center"/>
    </xf>
    <xf numFmtId="10" fontId="10" fillId="0" borderId="8" xfId="1" applyNumberFormat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25" fillId="9" borderId="35" xfId="1" applyFont="1" applyFill="1" applyBorder="1" applyAlignment="1">
      <alignment horizontal="right" vertical="center"/>
    </xf>
    <xf numFmtId="0" fontId="25" fillId="9" borderId="30" xfId="1" applyFont="1" applyFill="1" applyBorder="1" applyAlignment="1">
      <alignment vertical="center"/>
    </xf>
    <xf numFmtId="10" fontId="25" fillId="9" borderId="12" xfId="1" applyNumberFormat="1" applyFont="1" applyFill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10" fontId="10" fillId="0" borderId="43" xfId="1" applyNumberFormat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horizontal="right" vertical="center"/>
    </xf>
    <xf numFmtId="0" fontId="9" fillId="10" borderId="16" xfId="2" applyFont="1" applyFill="1" applyBorder="1" applyAlignment="1">
      <alignment vertical="center"/>
    </xf>
    <xf numFmtId="0" fontId="9" fillId="10" borderId="14" xfId="2" applyFont="1" applyFill="1" applyBorder="1" applyAlignment="1">
      <alignment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left" vertical="center" wrapText="1"/>
    </xf>
    <xf numFmtId="167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7" fillId="5" borderId="9" xfId="0" applyFont="1" applyFill="1" applyBorder="1" applyAlignment="1">
      <alignment horizontal="right" vertical="center" wrapText="1"/>
    </xf>
    <xf numFmtId="0" fontId="30" fillId="2" borderId="0" xfId="0" applyFont="1" applyFill="1" applyAlignment="1">
      <alignment horizontal="right" vertical="center" wrapText="1"/>
    </xf>
    <xf numFmtId="0" fontId="31" fillId="2" borderId="0" xfId="0" applyFont="1" applyFill="1" applyAlignment="1">
      <alignment horizontal="righ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right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left" vertical="center" wrapText="1"/>
    </xf>
    <xf numFmtId="0" fontId="29" fillId="12" borderId="9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2" fontId="31" fillId="2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4" fontId="30" fillId="2" borderId="0" xfId="0" applyNumberFormat="1" applyFont="1" applyFill="1" applyAlignment="1">
      <alignment horizontal="center" vertical="center" wrapText="1"/>
    </xf>
    <xf numFmtId="44" fontId="31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6" fillId="0" borderId="6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166" fontId="26" fillId="4" borderId="52" xfId="1" applyNumberFormat="1" applyFont="1" applyFill="1" applyBorder="1" applyAlignment="1">
      <alignment vertical="center"/>
    </xf>
    <xf numFmtId="166" fontId="26" fillId="4" borderId="53" xfId="1" applyNumberFormat="1" applyFont="1" applyFill="1" applyBorder="1" applyAlignment="1">
      <alignment vertical="center"/>
    </xf>
    <xf numFmtId="165" fontId="29" fillId="12" borderId="9" xfId="0" applyNumberFormat="1" applyFont="1" applyFill="1" applyBorder="1" applyAlignment="1">
      <alignment horizontal="right" vertical="center" wrapText="1"/>
    </xf>
    <xf numFmtId="0" fontId="30" fillId="13" borderId="9" xfId="0" applyFont="1" applyFill="1" applyBorder="1" applyAlignment="1">
      <alignment horizontal="left" vertical="center" wrapText="1"/>
    </xf>
    <xf numFmtId="0" fontId="30" fillId="13" borderId="9" xfId="0" applyFont="1" applyFill="1" applyBorder="1" applyAlignment="1">
      <alignment horizontal="center" vertical="center" wrapText="1"/>
    </xf>
    <xf numFmtId="165" fontId="30" fillId="13" borderId="9" xfId="0" applyNumberFormat="1" applyFont="1" applyFill="1" applyBorder="1" applyAlignment="1">
      <alignment horizontal="right" vertical="center" wrapText="1"/>
    </xf>
    <xf numFmtId="0" fontId="30" fillId="14" borderId="9" xfId="0" applyFont="1" applyFill="1" applyBorder="1" applyAlignment="1">
      <alignment horizontal="left" vertical="center" wrapText="1"/>
    </xf>
    <xf numFmtId="0" fontId="30" fillId="14" borderId="9" xfId="0" applyFont="1" applyFill="1" applyBorder="1" applyAlignment="1">
      <alignment horizontal="center" vertical="center" wrapText="1"/>
    </xf>
    <xf numFmtId="165" fontId="30" fillId="14" borderId="9" xfId="0" applyNumberFormat="1" applyFont="1" applyFill="1" applyBorder="1" applyAlignment="1">
      <alignment horizontal="right" vertical="center" wrapText="1"/>
    </xf>
    <xf numFmtId="4" fontId="30" fillId="2" borderId="0" xfId="0" applyNumberFormat="1" applyFont="1" applyFill="1" applyAlignment="1">
      <alignment horizontal="right" vertical="center" wrapText="1"/>
    </xf>
    <xf numFmtId="165" fontId="31" fillId="2" borderId="0" xfId="0" applyNumberFormat="1" applyFont="1" applyFill="1" applyAlignment="1">
      <alignment horizontal="right" vertical="center" wrapText="1"/>
    </xf>
    <xf numFmtId="0" fontId="29" fillId="12" borderId="11" xfId="0" applyFont="1" applyFill="1" applyBorder="1" applyAlignment="1">
      <alignment horizontal="left" vertical="center" wrapText="1"/>
    </xf>
    <xf numFmtId="0" fontId="29" fillId="12" borderId="11" xfId="0" applyFont="1" applyFill="1" applyBorder="1" applyAlignment="1">
      <alignment horizontal="center" vertical="center" wrapText="1"/>
    </xf>
    <xf numFmtId="44" fontId="27" fillId="5" borderId="9" xfId="0" applyNumberFormat="1" applyFont="1" applyFill="1" applyBorder="1" applyAlignment="1">
      <alignment horizontal="left" vertical="center" wrapText="1"/>
    </xf>
    <xf numFmtId="44" fontId="29" fillId="12" borderId="11" xfId="0" applyNumberFormat="1" applyFont="1" applyFill="1" applyBorder="1" applyAlignment="1">
      <alignment horizontal="left" vertical="center" wrapText="1"/>
    </xf>
    <xf numFmtId="44" fontId="28" fillId="2" borderId="9" xfId="0" applyNumberFormat="1" applyFont="1" applyFill="1" applyBorder="1" applyAlignment="1">
      <alignment horizontal="right" vertical="center" wrapText="1"/>
    </xf>
    <xf numFmtId="44" fontId="29" fillId="12" borderId="9" xfId="0" applyNumberFormat="1" applyFont="1" applyFill="1" applyBorder="1" applyAlignment="1">
      <alignment horizontal="right" vertical="center" wrapText="1"/>
    </xf>
    <xf numFmtId="44" fontId="30" fillId="13" borderId="9" xfId="0" applyNumberFormat="1" applyFont="1" applyFill="1" applyBorder="1" applyAlignment="1">
      <alignment horizontal="right" vertical="center" wrapText="1"/>
    </xf>
    <xf numFmtId="44" fontId="30" fillId="2" borderId="0" xfId="0" applyNumberFormat="1" applyFont="1" applyFill="1" applyAlignment="1">
      <alignment horizontal="right" vertical="center" wrapText="1"/>
    </xf>
    <xf numFmtId="44" fontId="31" fillId="2" borderId="0" xfId="0" applyNumberFormat="1" applyFont="1" applyFill="1" applyAlignment="1">
      <alignment horizontal="right" vertical="center" wrapText="1"/>
    </xf>
    <xf numFmtId="44" fontId="30" fillId="14" borderId="9" xfId="0" applyNumberFormat="1" applyFont="1" applyFill="1" applyBorder="1" applyAlignment="1">
      <alignment horizontal="right" vertical="center" wrapText="1"/>
    </xf>
    <xf numFmtId="44" fontId="11" fillId="0" borderId="0" xfId="4" applyFont="1"/>
    <xf numFmtId="44" fontId="11" fillId="0" borderId="0" xfId="0" applyNumberFormat="1" applyFont="1"/>
    <xf numFmtId="44" fontId="27" fillId="5" borderId="9" xfId="0" applyNumberFormat="1" applyFont="1" applyFill="1" applyBorder="1" applyAlignment="1">
      <alignment horizontal="right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left" vertical="center" wrapText="1"/>
    </xf>
    <xf numFmtId="0" fontId="27" fillId="5" borderId="55" xfId="0" applyFont="1" applyFill="1" applyBorder="1" applyAlignment="1">
      <alignment horizontal="left" vertical="center" wrapText="1"/>
    </xf>
    <xf numFmtId="0" fontId="27" fillId="5" borderId="5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left" vertical="center" wrapText="1"/>
    </xf>
    <xf numFmtId="0" fontId="28" fillId="2" borderId="61" xfId="0" applyFont="1" applyFill="1" applyBorder="1" applyAlignment="1">
      <alignment horizontal="center" vertical="center" wrapText="1"/>
    </xf>
    <xf numFmtId="0" fontId="28" fillId="2" borderId="61" xfId="0" applyFont="1" applyFill="1" applyBorder="1" applyAlignment="1">
      <alignment horizontal="left" vertical="center" wrapText="1"/>
    </xf>
    <xf numFmtId="2" fontId="28" fillId="2" borderId="61" xfId="0" applyNumberFormat="1" applyFont="1" applyFill="1" applyBorder="1" applyAlignment="1">
      <alignment horizontal="center" vertical="center" wrapText="1"/>
    </xf>
    <xf numFmtId="44" fontId="28" fillId="2" borderId="61" xfId="0" applyNumberFormat="1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right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right" vertical="center" wrapText="1"/>
    </xf>
    <xf numFmtId="0" fontId="30" fillId="2" borderId="0" xfId="0" applyFont="1" applyFill="1" applyAlignment="1">
      <alignment horizontal="left" vertical="center" wrapText="1"/>
    </xf>
    <xf numFmtId="0" fontId="31" fillId="2" borderId="14" xfId="0" applyFont="1" applyFill="1" applyBorder="1" applyAlignment="1">
      <alignment horizontal="right" vertical="center" wrapText="1"/>
    </xf>
    <xf numFmtId="0" fontId="30" fillId="2" borderId="14" xfId="0" applyFont="1" applyFill="1" applyBorder="1" applyAlignment="1">
      <alignment horizontal="left" vertical="center" wrapText="1"/>
    </xf>
    <xf numFmtId="0" fontId="27" fillId="5" borderId="65" xfId="0" applyFont="1" applyFill="1" applyBorder="1" applyAlignment="1">
      <alignment horizontal="left" vertical="center" wrapText="1"/>
    </xf>
    <xf numFmtId="0" fontId="27" fillId="5" borderId="66" xfId="0" applyFont="1" applyFill="1" applyBorder="1" applyAlignment="1">
      <alignment horizontal="left" vertical="center" wrapText="1"/>
    </xf>
    <xf numFmtId="164" fontId="27" fillId="5" borderId="6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2" fontId="11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27" fillId="5" borderId="68" xfId="0" applyFont="1" applyFill="1" applyBorder="1" applyAlignment="1">
      <alignment horizontal="left" vertical="center" wrapText="1"/>
    </xf>
    <xf numFmtId="0" fontId="27" fillId="5" borderId="69" xfId="0" applyFont="1" applyFill="1" applyBorder="1" applyAlignment="1">
      <alignment horizontal="left" vertical="center" wrapText="1"/>
    </xf>
    <xf numFmtId="164" fontId="27" fillId="5" borderId="70" xfId="0" applyNumberFormat="1" applyFont="1" applyFill="1" applyBorder="1" applyAlignment="1">
      <alignment horizontal="right" vertical="center" wrapText="1"/>
    </xf>
    <xf numFmtId="0" fontId="29" fillId="3" borderId="50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center" vertical="center" wrapText="1"/>
    </xf>
    <xf numFmtId="164" fontId="29" fillId="3" borderId="13" xfId="0" applyNumberFormat="1" applyFont="1" applyFill="1" applyBorder="1" applyAlignment="1">
      <alignment horizontal="righ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right" vertical="center" wrapText="1"/>
    </xf>
    <xf numFmtId="0" fontId="29" fillId="3" borderId="71" xfId="0" applyFont="1" applyFill="1" applyBorder="1" applyAlignment="1">
      <alignment horizontal="left" vertical="center" wrapText="1"/>
    </xf>
    <xf numFmtId="0" fontId="29" fillId="3" borderId="72" xfId="0" applyFont="1" applyFill="1" applyBorder="1" applyAlignment="1">
      <alignment horizontal="left" vertical="center" wrapText="1"/>
    </xf>
    <xf numFmtId="0" fontId="29" fillId="3" borderId="72" xfId="0" applyFont="1" applyFill="1" applyBorder="1" applyAlignment="1">
      <alignment horizontal="center" vertical="center" wrapText="1"/>
    </xf>
    <xf numFmtId="164" fontId="29" fillId="3" borderId="73" xfId="0" applyNumberFormat="1" applyFont="1" applyFill="1" applyBorder="1" applyAlignment="1">
      <alignment horizontal="right" vertical="center" wrapText="1"/>
    </xf>
    <xf numFmtId="0" fontId="29" fillId="3" borderId="74" xfId="0" applyFont="1" applyFill="1" applyBorder="1" applyAlignment="1">
      <alignment horizontal="left" vertical="center" wrapText="1"/>
    </xf>
    <xf numFmtId="0" fontId="29" fillId="3" borderId="75" xfId="0" applyFont="1" applyFill="1" applyBorder="1" applyAlignment="1">
      <alignment horizontal="left" vertical="center" wrapText="1"/>
    </xf>
    <xf numFmtId="0" fontId="29" fillId="3" borderId="75" xfId="0" applyFont="1" applyFill="1" applyBorder="1" applyAlignment="1">
      <alignment horizontal="center" vertical="center" wrapText="1"/>
    </xf>
    <xf numFmtId="164" fontId="29" fillId="3" borderId="76" xfId="0" applyNumberFormat="1" applyFont="1" applyFill="1" applyBorder="1" applyAlignment="1">
      <alignment horizontal="right" vertical="center" wrapText="1"/>
    </xf>
    <xf numFmtId="44" fontId="31" fillId="2" borderId="8" xfId="0" applyNumberFormat="1" applyFont="1" applyFill="1" applyBorder="1" applyAlignment="1">
      <alignment horizontal="right" vertical="center" wrapText="1"/>
    </xf>
    <xf numFmtId="44" fontId="31" fillId="2" borderId="14" xfId="0" applyNumberFormat="1" applyFont="1" applyFill="1" applyBorder="1" applyAlignment="1">
      <alignment horizontal="right" vertical="center" wrapText="1"/>
    </xf>
    <xf numFmtId="44" fontId="31" fillId="2" borderId="17" xfId="0" applyNumberFormat="1" applyFont="1" applyFill="1" applyBorder="1" applyAlignment="1">
      <alignment horizontal="right" vertical="center" wrapText="1"/>
    </xf>
    <xf numFmtId="2" fontId="30" fillId="2" borderId="0" xfId="0" applyNumberFormat="1" applyFont="1" applyFill="1" applyAlignment="1">
      <alignment horizontal="center" vertical="center" wrapText="1"/>
    </xf>
    <xf numFmtId="2" fontId="27" fillId="5" borderId="66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2" fontId="29" fillId="3" borderId="72" xfId="0" applyNumberFormat="1" applyFont="1" applyFill="1" applyBorder="1" applyAlignment="1">
      <alignment horizontal="center" vertical="center" wrapText="1"/>
    </xf>
    <xf numFmtId="2" fontId="27" fillId="5" borderId="69" xfId="0" applyNumberFormat="1" applyFont="1" applyFill="1" applyBorder="1" applyAlignment="1">
      <alignment horizontal="center" vertical="center" wrapText="1"/>
    </xf>
    <xf numFmtId="2" fontId="29" fillId="3" borderId="75" xfId="0" applyNumberFormat="1" applyFont="1" applyFill="1" applyBorder="1" applyAlignment="1">
      <alignment horizontal="center" vertical="center" wrapText="1"/>
    </xf>
    <xf numFmtId="44" fontId="27" fillId="5" borderId="66" xfId="0" applyNumberFormat="1" applyFont="1" applyFill="1" applyBorder="1" applyAlignment="1">
      <alignment horizontal="center" vertical="center" wrapText="1"/>
    </xf>
    <xf numFmtId="44" fontId="29" fillId="3" borderId="2" xfId="0" applyNumberFormat="1" applyFont="1" applyFill="1" applyBorder="1" applyAlignment="1">
      <alignment horizontal="center" vertical="center" wrapText="1"/>
    </xf>
    <xf numFmtId="44" fontId="29" fillId="3" borderId="1" xfId="0" applyNumberFormat="1" applyFont="1" applyFill="1" applyBorder="1" applyAlignment="1">
      <alignment horizontal="center" vertical="center" wrapText="1"/>
    </xf>
    <xf numFmtId="44" fontId="29" fillId="3" borderId="72" xfId="0" applyNumberFormat="1" applyFont="1" applyFill="1" applyBorder="1" applyAlignment="1">
      <alignment horizontal="center" vertical="center" wrapText="1"/>
    </xf>
    <xf numFmtId="44" fontId="27" fillId="5" borderId="69" xfId="0" applyNumberFormat="1" applyFont="1" applyFill="1" applyBorder="1" applyAlignment="1">
      <alignment horizontal="center" vertical="center" wrapText="1"/>
    </xf>
    <xf numFmtId="44" fontId="29" fillId="3" borderId="75" xfId="0" applyNumberFormat="1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 wrapText="1"/>
    </xf>
    <xf numFmtId="0" fontId="27" fillId="5" borderId="69" xfId="0" applyFont="1" applyFill="1" applyBorder="1" applyAlignment="1">
      <alignment horizontal="center" vertical="center" wrapText="1"/>
    </xf>
    <xf numFmtId="44" fontId="29" fillId="3" borderId="77" xfId="0" applyNumberFormat="1" applyFont="1" applyFill="1" applyBorder="1" applyAlignment="1">
      <alignment horizontal="center" vertical="center" wrapText="1"/>
    </xf>
    <xf numFmtId="44" fontId="27" fillId="3" borderId="78" xfId="0" applyNumberFormat="1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right" vertical="center" wrapText="1"/>
    </xf>
    <xf numFmtId="0" fontId="10" fillId="2" borderId="80" xfId="0" applyFont="1" applyFill="1" applyBorder="1" applyAlignment="1">
      <alignment horizontal="right" vertical="center" wrapText="1"/>
    </xf>
    <xf numFmtId="44" fontId="29" fillId="3" borderId="81" xfId="0" applyNumberFormat="1" applyFont="1" applyFill="1" applyBorder="1" applyAlignment="1">
      <alignment horizontal="center" vertical="center" wrapText="1"/>
    </xf>
    <xf numFmtId="44" fontId="29" fillId="3" borderId="82" xfId="0" applyNumberFormat="1" applyFont="1" applyFill="1" applyBorder="1" applyAlignment="1">
      <alignment horizontal="center" vertical="center" wrapText="1"/>
    </xf>
    <xf numFmtId="44" fontId="27" fillId="3" borderId="83" xfId="0" applyNumberFormat="1" applyFont="1" applyFill="1" applyBorder="1" applyAlignment="1">
      <alignment horizontal="center" vertical="center" wrapText="1"/>
    </xf>
    <xf numFmtId="44" fontId="27" fillId="3" borderId="84" xfId="0" applyNumberFormat="1" applyFont="1" applyFill="1" applyBorder="1" applyAlignment="1">
      <alignment horizontal="center" vertical="center" wrapText="1"/>
    </xf>
    <xf numFmtId="44" fontId="29" fillId="3" borderId="85" xfId="0" applyNumberFormat="1" applyFont="1" applyFill="1" applyBorder="1" applyAlignment="1">
      <alignment horizontal="center" vertical="center" wrapText="1"/>
    </xf>
    <xf numFmtId="44" fontId="27" fillId="3" borderId="86" xfId="0" applyNumberFormat="1" applyFont="1" applyFill="1" applyBorder="1" applyAlignment="1">
      <alignment horizontal="center" vertical="center" wrapText="1"/>
    </xf>
    <xf numFmtId="44" fontId="27" fillId="3" borderId="87" xfId="0" applyNumberFormat="1" applyFont="1" applyFill="1" applyBorder="1" applyAlignment="1">
      <alignment horizontal="center" vertical="center" wrapText="1"/>
    </xf>
    <xf numFmtId="44" fontId="29" fillId="3" borderId="88" xfId="0" applyNumberFormat="1" applyFont="1" applyFill="1" applyBorder="1" applyAlignment="1">
      <alignment horizontal="center" vertical="center" wrapText="1"/>
    </xf>
    <xf numFmtId="44" fontId="33" fillId="3" borderId="89" xfId="0" applyNumberFormat="1" applyFont="1" applyFill="1" applyBorder="1" applyAlignment="1">
      <alignment horizontal="right" vertical="center" wrapText="1"/>
    </xf>
    <xf numFmtId="44" fontId="33" fillId="3" borderId="90" xfId="0" applyNumberFormat="1" applyFont="1" applyFill="1" applyBorder="1" applyAlignment="1">
      <alignment horizontal="right" vertical="center" wrapText="1"/>
    </xf>
    <xf numFmtId="44" fontId="32" fillId="3" borderId="91" xfId="0" applyNumberFormat="1" applyFont="1" applyFill="1" applyBorder="1" applyAlignment="1">
      <alignment horizontal="right" vertical="center" wrapText="1"/>
    </xf>
    <xf numFmtId="0" fontId="28" fillId="2" borderId="92" xfId="0" applyFont="1" applyFill="1" applyBorder="1" applyAlignment="1">
      <alignment horizontal="center" vertical="center" wrapText="1"/>
    </xf>
    <xf numFmtId="0" fontId="28" fillId="2" borderId="79" xfId="0" applyFont="1" applyFill="1" applyBorder="1" applyAlignment="1">
      <alignment horizontal="left" vertical="center" wrapText="1"/>
    </xf>
    <xf numFmtId="0" fontId="28" fillId="2" borderId="79" xfId="0" applyFont="1" applyFill="1" applyBorder="1" applyAlignment="1">
      <alignment horizontal="center" vertical="center" wrapText="1"/>
    </xf>
    <xf numFmtId="0" fontId="27" fillId="5" borderId="93" xfId="0" applyFont="1" applyFill="1" applyBorder="1" applyAlignment="1">
      <alignment horizontal="center" vertical="center" wrapText="1"/>
    </xf>
    <xf numFmtId="0" fontId="27" fillId="5" borderId="94" xfId="0" applyFont="1" applyFill="1" applyBorder="1" applyAlignment="1">
      <alignment horizontal="left" vertical="center" wrapText="1"/>
    </xf>
    <xf numFmtId="0" fontId="27" fillId="5" borderId="63" xfId="0" applyFont="1" applyFill="1" applyBorder="1" applyAlignment="1">
      <alignment horizontal="center" vertical="center" wrapText="1"/>
    </xf>
    <xf numFmtId="0" fontId="27" fillId="5" borderId="64" xfId="0" applyFont="1" applyFill="1" applyBorder="1" applyAlignment="1">
      <alignment horizontal="center" vertical="center" wrapText="1"/>
    </xf>
    <xf numFmtId="0" fontId="27" fillId="5" borderId="95" xfId="0" applyFont="1" applyFill="1" applyBorder="1" applyAlignment="1">
      <alignment horizontal="center" vertical="center" wrapText="1"/>
    </xf>
    <xf numFmtId="0" fontId="27" fillId="5" borderId="96" xfId="0" applyFont="1" applyFill="1" applyBorder="1" applyAlignment="1">
      <alignment horizontal="left" vertical="center" wrapText="1"/>
    </xf>
    <xf numFmtId="0" fontId="27" fillId="5" borderId="97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right" vertical="center" wrapText="1"/>
    </xf>
    <xf numFmtId="0" fontId="31" fillId="2" borderId="5" xfId="0" applyFont="1" applyFill="1" applyBorder="1" applyAlignment="1">
      <alignment horizontal="right" vertical="center" wrapText="1"/>
    </xf>
    <xf numFmtId="0" fontId="31" fillId="2" borderId="6" xfId="0" applyFont="1" applyFill="1" applyBorder="1" applyAlignment="1">
      <alignment horizontal="right" vertical="center" wrapText="1"/>
    </xf>
    <xf numFmtId="0" fontId="31" fillId="2" borderId="8" xfId="0" applyFont="1" applyFill="1" applyBorder="1" applyAlignment="1">
      <alignment horizontal="right" vertical="center" wrapText="1"/>
    </xf>
    <xf numFmtId="44" fontId="31" fillId="2" borderId="7" xfId="0" applyNumberFormat="1" applyFont="1" applyFill="1" applyBorder="1" applyAlignment="1">
      <alignment horizontal="right" vertical="center" wrapText="1"/>
    </xf>
    <xf numFmtId="44" fontId="31" fillId="2" borderId="16" xfId="0" applyNumberFormat="1" applyFont="1" applyFill="1" applyBorder="1" applyAlignment="1">
      <alignment horizontal="right" vertical="center" wrapText="1"/>
    </xf>
    <xf numFmtId="0" fontId="31" fillId="2" borderId="16" xfId="0" applyFont="1" applyFill="1" applyBorder="1" applyAlignment="1">
      <alignment horizontal="right" vertical="center" wrapText="1"/>
    </xf>
    <xf numFmtId="0" fontId="31" fillId="2" borderId="14" xfId="0" applyFont="1" applyFill="1" applyBorder="1" applyAlignment="1">
      <alignment horizontal="right" vertical="center" wrapText="1"/>
    </xf>
    <xf numFmtId="44" fontId="31" fillId="2" borderId="14" xfId="0" applyNumberFormat="1" applyFont="1" applyFill="1" applyBorder="1" applyAlignment="1">
      <alignment horizontal="right" vertical="center" wrapText="1"/>
    </xf>
    <xf numFmtId="44" fontId="31" fillId="2" borderId="17" xfId="0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right" vertical="center" wrapText="1"/>
    </xf>
    <xf numFmtId="0" fontId="31" fillId="2" borderId="14" xfId="0" applyFont="1" applyFill="1" applyBorder="1" applyAlignment="1">
      <alignment horizontal="left" vertical="center" wrapText="1"/>
    </xf>
    <xf numFmtId="0" fontId="28" fillId="11" borderId="48" xfId="0" applyFont="1" applyFill="1" applyBorder="1" applyAlignment="1">
      <alignment horizontal="center" vertical="center" wrapText="1"/>
    </xf>
    <xf numFmtId="0" fontId="0" fillId="11" borderId="47" xfId="0" applyFill="1" applyBorder="1" applyAlignment="1">
      <alignment vertical="center"/>
    </xf>
    <xf numFmtId="0" fontId="0" fillId="11" borderId="49" xfId="0" applyFill="1" applyBorder="1" applyAlignment="1">
      <alignment vertical="center"/>
    </xf>
    <xf numFmtId="0" fontId="31" fillId="2" borderId="7" xfId="0" applyFont="1" applyFill="1" applyBorder="1" applyAlignment="1">
      <alignment horizontal="right" vertical="center" wrapText="1"/>
    </xf>
    <xf numFmtId="44" fontId="31" fillId="2" borderId="0" xfId="0" applyNumberFormat="1" applyFont="1" applyFill="1" applyAlignment="1">
      <alignment horizontal="right" vertical="center" wrapText="1"/>
    </xf>
    <xf numFmtId="44" fontId="31" fillId="2" borderId="8" xfId="0" applyNumberFormat="1" applyFont="1" applyFill="1" applyBorder="1" applyAlignment="1">
      <alignment horizontal="right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9" fillId="12" borderId="9" xfId="0" applyFont="1" applyFill="1" applyBorder="1" applyAlignment="1">
      <alignment horizontal="left" vertical="center" wrapText="1"/>
    </xf>
    <xf numFmtId="0" fontId="30" fillId="13" borderId="9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right" vertical="center" wrapText="1"/>
    </xf>
    <xf numFmtId="0" fontId="30" fillId="1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1" fillId="2" borderId="57" xfId="0" applyFont="1" applyFill="1" applyBorder="1" applyAlignment="1">
      <alignment horizontal="right" vertical="center" wrapText="1"/>
    </xf>
    <xf numFmtId="0" fontId="31" fillId="2" borderId="54" xfId="0" applyFont="1" applyFill="1" applyBorder="1" applyAlignment="1">
      <alignment horizontal="right" vertical="center" wrapText="1"/>
    </xf>
    <xf numFmtId="0" fontId="31" fillId="2" borderId="98" xfId="0" applyFont="1" applyFill="1" applyBorder="1" applyAlignment="1">
      <alignment horizontal="right" vertical="center" wrapText="1"/>
    </xf>
    <xf numFmtId="44" fontId="31" fillId="2" borderId="57" xfId="0" applyNumberFormat="1" applyFont="1" applyFill="1" applyBorder="1" applyAlignment="1">
      <alignment horizontal="right" vertical="center" wrapText="1"/>
    </xf>
    <xf numFmtId="44" fontId="31" fillId="2" borderId="54" xfId="0" applyNumberFormat="1" applyFont="1" applyFill="1" applyBorder="1" applyAlignment="1">
      <alignment horizontal="right" vertical="center" wrapText="1"/>
    </xf>
    <xf numFmtId="44" fontId="31" fillId="2" borderId="98" xfId="0" applyNumberFormat="1" applyFont="1" applyFill="1" applyBorder="1" applyAlignment="1">
      <alignment horizontal="right" vertical="center" wrapText="1"/>
    </xf>
    <xf numFmtId="44" fontId="31" fillId="2" borderId="58" xfId="0" applyNumberFormat="1" applyFont="1" applyFill="1" applyBorder="1" applyAlignment="1">
      <alignment horizontal="right" vertical="center" wrapText="1"/>
    </xf>
    <xf numFmtId="44" fontId="31" fillId="2" borderId="59" xfId="0" applyNumberFormat="1" applyFont="1" applyFill="1" applyBorder="1" applyAlignment="1">
      <alignment horizontal="right" vertical="center" wrapText="1"/>
    </xf>
    <xf numFmtId="44" fontId="31" fillId="2" borderId="99" xfId="0" applyNumberFormat="1" applyFont="1" applyFill="1" applyBorder="1" applyAlignment="1">
      <alignment horizontal="right" vertical="center" wrapText="1"/>
    </xf>
    <xf numFmtId="0" fontId="10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6" borderId="16" xfId="8" applyFont="1" applyFill="1" applyBorder="1" applyAlignment="1">
      <alignment horizontal="center" vertical="center" wrapText="1"/>
    </xf>
    <xf numFmtId="0" fontId="8" fillId="6" borderId="14" xfId="8" applyFont="1" applyFill="1" applyBorder="1" applyAlignment="1">
      <alignment horizontal="center" vertical="center" wrapText="1"/>
    </xf>
    <xf numFmtId="0" fontId="8" fillId="6" borderId="17" xfId="8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6" fillId="0" borderId="30" xfId="1" applyFont="1" applyBorder="1" applyAlignment="1">
      <alignment horizontal="center" vertical="center"/>
    </xf>
    <xf numFmtId="0" fontId="26" fillId="0" borderId="43" xfId="1" applyFont="1" applyBorder="1" applyAlignment="1">
      <alignment horizontal="center" vertical="center"/>
    </xf>
    <xf numFmtId="0" fontId="26" fillId="4" borderId="51" xfId="1" applyFont="1" applyFill="1" applyBorder="1" applyAlignment="1">
      <alignment horizontal="center" vertical="center"/>
    </xf>
    <xf numFmtId="0" fontId="26" fillId="4" borderId="52" xfId="1" applyFont="1" applyFill="1" applyBorder="1" applyAlignment="1">
      <alignment horizontal="center" vertical="center"/>
    </xf>
    <xf numFmtId="0" fontId="26" fillId="3" borderId="44" xfId="1" applyFont="1" applyFill="1" applyBorder="1" applyAlignment="1">
      <alignment horizontal="center" vertical="center"/>
    </xf>
    <xf numFmtId="0" fontId="26" fillId="3" borderId="45" xfId="1" applyFont="1" applyFill="1" applyBorder="1" applyAlignment="1">
      <alignment horizontal="center" vertical="center"/>
    </xf>
    <xf numFmtId="0" fontId="26" fillId="3" borderId="46" xfId="1" applyFont="1" applyFill="1" applyBorder="1" applyAlignment="1">
      <alignment horizontal="center" vertical="center"/>
    </xf>
  </cellXfs>
  <cellStyles count="10">
    <cellStyle name="Moeda" xfId="4" builtinId="4"/>
    <cellStyle name="Normal" xfId="0" builtinId="0"/>
    <cellStyle name="Normal 2" xfId="1" xr:uid="{00000000-0005-0000-0000-000002000000}"/>
    <cellStyle name="Normal 4" xfId="2" xr:uid="{00000000-0005-0000-0000-000003000000}"/>
    <cellStyle name="Normal_F-06-09" xfId="8" xr:uid="{00000000-0005-0000-0000-000004000000}"/>
    <cellStyle name="Porcentagem 4" xfId="3" xr:uid="{00000000-0005-0000-0000-000005000000}"/>
    <cellStyle name="Separador de milhares 10 2" xfId="6" xr:uid="{00000000-0005-0000-0000-000006000000}"/>
    <cellStyle name="Separador de milhares 2 10" xfId="5" xr:uid="{00000000-0005-0000-0000-000007000000}"/>
    <cellStyle name="Vírgula" xfId="7" builtinId="3"/>
    <cellStyle name="Vírgula 12 2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315511</xdr:colOff>
      <xdr:row>1</xdr:row>
      <xdr:rowOff>55290</xdr:rowOff>
    </xdr:from>
    <xdr:to>
      <xdr:col>3</xdr:col>
      <xdr:colOff>769144</xdr:colOff>
      <xdr:row>5</xdr:row>
      <xdr:rowOff>225480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DBD376-AE6D-419F-AA02-54F794637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1" y="245790"/>
          <a:ext cx="2139093" cy="1198890"/>
        </a:xfrm>
        <a:prstGeom prst="rect">
          <a:avLst/>
        </a:prstGeom>
      </xdr:spPr>
    </xdr:pic>
    <xdr:clientData/>
  </xdr:twoCellAnchor>
  <xdr:twoCellAnchor>
    <xdr:from>
      <xdr:col>9</xdr:col>
      <xdr:colOff>178005</xdr:colOff>
      <xdr:row>1</xdr:row>
      <xdr:rowOff>57369</xdr:rowOff>
    </xdr:from>
    <xdr:to>
      <xdr:col>10</xdr:col>
      <xdr:colOff>802561</xdr:colOff>
      <xdr:row>5</xdr:row>
      <xdr:rowOff>187140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3F4D49E-D558-4C93-9B99-6C032149DFCD}"/>
            </a:ext>
          </a:extLst>
        </xdr:cNvPr>
        <xdr:cNvSpPr txBox="1"/>
      </xdr:nvSpPr>
      <xdr:spPr>
        <a:xfrm>
          <a:off x="11735779" y="243223"/>
          <a:ext cx="1937148" cy="115196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24,22%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326094</xdr:colOff>
      <xdr:row>1</xdr:row>
      <xdr:rowOff>235207</xdr:rowOff>
    </xdr:from>
    <xdr:to>
      <xdr:col>3</xdr:col>
      <xdr:colOff>423333</xdr:colOff>
      <xdr:row>6</xdr:row>
      <xdr:rowOff>91311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293E17-F88D-4817-BD5D-98ECC0F5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44" y="425707"/>
          <a:ext cx="2510239" cy="1126104"/>
        </a:xfrm>
        <a:prstGeom prst="rect">
          <a:avLst/>
        </a:prstGeom>
      </xdr:spPr>
    </xdr:pic>
    <xdr:clientData/>
  </xdr:twoCellAnchor>
  <xdr:twoCellAnchor>
    <xdr:from>
      <xdr:col>9</xdr:col>
      <xdr:colOff>770672</xdr:colOff>
      <xdr:row>1</xdr:row>
      <xdr:rowOff>237286</xdr:rowOff>
    </xdr:from>
    <xdr:to>
      <xdr:col>10</xdr:col>
      <xdr:colOff>1395228</xdr:colOff>
      <xdr:row>6</xdr:row>
      <xdr:rowOff>113057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06F18C9-D5F6-40E5-B4CF-E59AA738B5A3}"/>
            </a:ext>
          </a:extLst>
        </xdr:cNvPr>
        <xdr:cNvSpPr txBox="1"/>
      </xdr:nvSpPr>
      <xdr:spPr>
        <a:xfrm>
          <a:off x="13587089" y="427786"/>
          <a:ext cx="1905139" cy="1145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24,22%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663551</xdr:colOff>
      <xdr:row>1</xdr:row>
      <xdr:rowOff>82807</xdr:rowOff>
    </xdr:from>
    <xdr:to>
      <xdr:col>2</xdr:col>
      <xdr:colOff>3012443</xdr:colOff>
      <xdr:row>5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04F6BC-32B7-4FCD-A511-9F6D21F0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301" y="273307"/>
          <a:ext cx="3244242" cy="1079243"/>
        </a:xfrm>
        <a:prstGeom prst="rect">
          <a:avLst/>
        </a:prstGeom>
      </xdr:spPr>
    </xdr:pic>
    <xdr:clientData/>
  </xdr:twoCellAnchor>
  <xdr:twoCellAnchor>
    <xdr:from>
      <xdr:col>12</xdr:col>
      <xdr:colOff>1045536</xdr:colOff>
      <xdr:row>1</xdr:row>
      <xdr:rowOff>150200</xdr:rowOff>
    </xdr:from>
    <xdr:to>
      <xdr:col>13</xdr:col>
      <xdr:colOff>1365292</xdr:colOff>
      <xdr:row>5</xdr:row>
      <xdr:rowOff>171450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B0D9A97-E8A7-4BD4-AF18-7919257069A7}"/>
            </a:ext>
          </a:extLst>
        </xdr:cNvPr>
        <xdr:cNvSpPr txBox="1"/>
      </xdr:nvSpPr>
      <xdr:spPr>
        <a:xfrm>
          <a:off x="19181136" y="340700"/>
          <a:ext cx="1824706" cy="10880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24,22%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315511</xdr:colOff>
      <xdr:row>1</xdr:row>
      <xdr:rowOff>55290</xdr:rowOff>
    </xdr:from>
    <xdr:to>
      <xdr:col>1</xdr:col>
      <xdr:colOff>2465955</xdr:colOff>
      <xdr:row>6</xdr:row>
      <xdr:rowOff>15930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ED016B-81E8-41E3-970F-E61D11FF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261" y="245790"/>
          <a:ext cx="2139558" cy="1198890"/>
        </a:xfrm>
        <a:prstGeom prst="rect">
          <a:avLst/>
        </a:prstGeom>
      </xdr:spPr>
    </xdr:pic>
    <xdr:clientData/>
  </xdr:twoCellAnchor>
  <xdr:twoCellAnchor>
    <xdr:from>
      <xdr:col>7</xdr:col>
      <xdr:colOff>463755</xdr:colOff>
      <xdr:row>1</xdr:row>
      <xdr:rowOff>43762</xdr:rowOff>
    </xdr:from>
    <xdr:to>
      <xdr:col>8</xdr:col>
      <xdr:colOff>1510133</xdr:colOff>
      <xdr:row>5</xdr:row>
      <xdr:rowOff>173533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91B1924-3E83-49C6-934E-F4D3964364A7}"/>
            </a:ext>
          </a:extLst>
        </xdr:cNvPr>
        <xdr:cNvSpPr txBox="1"/>
      </xdr:nvSpPr>
      <xdr:spPr>
        <a:xfrm>
          <a:off x="10846005" y="43762"/>
          <a:ext cx="2230199" cy="110948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24,22%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M314"/>
  <sheetViews>
    <sheetView tabSelected="1" showOutlineSymbols="0" showWhiteSpace="0" view="pageBreakPreview" topLeftCell="A296" zoomScale="70" zoomScaleNormal="70" zoomScaleSheetLayoutView="70" workbookViewId="0">
      <selection activeCell="F12" sqref="F12"/>
    </sheetView>
  </sheetViews>
  <sheetFormatPr defaultColWidth="8.75" defaultRowHeight="14.25" x14ac:dyDescent="0.2"/>
  <cols>
    <col min="1" max="1" width="8.75" style="48"/>
    <col min="2" max="2" width="7.25" style="181" bestFit="1" customWidth="1"/>
    <col min="3" max="3" width="14.875" style="5" customWidth="1"/>
    <col min="4" max="4" width="11.25" style="5" customWidth="1"/>
    <col min="5" max="5" width="60" style="132" bestFit="1" customWidth="1"/>
    <col min="6" max="6" width="8.75" style="5" bestFit="1" customWidth="1"/>
    <col min="7" max="7" width="11.375" style="182" customWidth="1"/>
    <col min="8" max="9" width="14.625" style="183" customWidth="1"/>
    <col min="10" max="10" width="17.25" style="183" customWidth="1"/>
    <col min="11" max="11" width="11.75" style="48" customWidth="1"/>
    <col min="12" max="16384" width="8.75" style="48"/>
  </cols>
  <sheetData>
    <row r="1" spans="2:13" ht="15" thickBot="1" x14ac:dyDescent="0.25"/>
    <row r="2" spans="2:13" ht="20.45" customHeight="1" x14ac:dyDescent="0.2">
      <c r="B2" s="266" t="s">
        <v>22</v>
      </c>
      <c r="C2" s="267"/>
      <c r="D2" s="267"/>
      <c r="E2" s="267"/>
      <c r="F2" s="267"/>
      <c r="G2" s="267"/>
      <c r="H2" s="267"/>
      <c r="I2" s="267"/>
      <c r="J2" s="267"/>
      <c r="K2" s="268"/>
      <c r="L2" s="1"/>
      <c r="M2" s="4"/>
    </row>
    <row r="3" spans="2:13" ht="20.45" customHeight="1" x14ac:dyDescent="0.2">
      <c r="B3" s="269" t="s">
        <v>23</v>
      </c>
      <c r="C3" s="270"/>
      <c r="D3" s="270"/>
      <c r="E3" s="270"/>
      <c r="F3" s="270"/>
      <c r="G3" s="270"/>
      <c r="H3" s="270"/>
      <c r="I3" s="270"/>
      <c r="J3" s="270"/>
      <c r="K3" s="271"/>
      <c r="L3" s="1"/>
      <c r="M3" s="4"/>
    </row>
    <row r="4" spans="2:13" ht="20.45" customHeight="1" x14ac:dyDescent="0.2">
      <c r="B4" s="272" t="s">
        <v>1181</v>
      </c>
      <c r="C4" s="273"/>
      <c r="D4" s="273"/>
      <c r="E4" s="273"/>
      <c r="F4" s="273"/>
      <c r="G4" s="273"/>
      <c r="H4" s="273"/>
      <c r="I4" s="273"/>
      <c r="J4" s="273"/>
      <c r="K4" s="274"/>
      <c r="L4" s="1"/>
      <c r="M4" s="4"/>
    </row>
    <row r="5" spans="2:13" ht="20.45" customHeight="1" x14ac:dyDescent="0.2">
      <c r="B5" s="269" t="s">
        <v>1097</v>
      </c>
      <c r="C5" s="270"/>
      <c r="D5" s="270"/>
      <c r="E5" s="270"/>
      <c r="F5" s="270"/>
      <c r="G5" s="270"/>
      <c r="H5" s="270"/>
      <c r="I5" s="270"/>
      <c r="J5" s="270"/>
      <c r="K5" s="271"/>
      <c r="L5" s="1"/>
      <c r="M5" s="4"/>
    </row>
    <row r="6" spans="2:13" ht="20.45" customHeight="1" x14ac:dyDescent="0.2">
      <c r="B6" s="269" t="s">
        <v>1096</v>
      </c>
      <c r="C6" s="270"/>
      <c r="D6" s="270"/>
      <c r="E6" s="270"/>
      <c r="F6" s="270"/>
      <c r="G6" s="270"/>
      <c r="H6" s="270"/>
      <c r="I6" s="270"/>
      <c r="J6" s="270"/>
      <c r="K6" s="271"/>
    </row>
    <row r="7" spans="2:13" ht="26.25" customHeight="1" thickBot="1" x14ac:dyDescent="0.25">
      <c r="B7" s="260" t="s">
        <v>665</v>
      </c>
      <c r="C7" s="261"/>
      <c r="D7" s="261"/>
      <c r="E7" s="261"/>
      <c r="F7" s="261"/>
      <c r="G7" s="261"/>
      <c r="H7" s="261"/>
      <c r="I7" s="261"/>
      <c r="J7" s="261"/>
      <c r="K7" s="262"/>
    </row>
    <row r="8" spans="2:13" ht="29.25" customHeight="1" thickBot="1" x14ac:dyDescent="0.25">
      <c r="B8" s="166" t="s">
        <v>0</v>
      </c>
      <c r="C8" s="167" t="s">
        <v>1</v>
      </c>
      <c r="D8" s="167" t="s">
        <v>2</v>
      </c>
      <c r="E8" s="168" t="s">
        <v>3</v>
      </c>
      <c r="F8" s="167" t="s">
        <v>4</v>
      </c>
      <c r="G8" s="169" t="s">
        <v>5</v>
      </c>
      <c r="H8" s="170" t="s">
        <v>6</v>
      </c>
      <c r="I8" s="170" t="s">
        <v>7</v>
      </c>
      <c r="J8" s="170" t="s">
        <v>8</v>
      </c>
      <c r="K8" s="171" t="s">
        <v>9</v>
      </c>
    </row>
    <row r="9" spans="2:13" s="5" customFormat="1" ht="24.95" customHeight="1" thickBot="1" x14ac:dyDescent="0.25">
      <c r="B9" s="178" t="s">
        <v>10</v>
      </c>
      <c r="C9" s="220"/>
      <c r="D9" s="220"/>
      <c r="E9" s="179" t="s">
        <v>178</v>
      </c>
      <c r="F9" s="179"/>
      <c r="G9" s="208"/>
      <c r="H9" s="214"/>
      <c r="I9" s="214"/>
      <c r="J9" s="214">
        <v>195325.93</v>
      </c>
      <c r="K9" s="180">
        <v>5.490598671086646E-2</v>
      </c>
    </row>
    <row r="10" spans="2:13" s="126" customFormat="1" ht="24.95" customHeight="1" x14ac:dyDescent="0.2">
      <c r="B10" s="188" t="s">
        <v>11</v>
      </c>
      <c r="C10" s="190" t="s">
        <v>179</v>
      </c>
      <c r="D10" s="190" t="s">
        <v>12</v>
      </c>
      <c r="E10" s="189" t="s">
        <v>180</v>
      </c>
      <c r="F10" s="190" t="s">
        <v>13</v>
      </c>
      <c r="G10" s="209">
        <v>18</v>
      </c>
      <c r="H10" s="215">
        <v>159.66999999999999</v>
      </c>
      <c r="I10" s="215">
        <v>198.34</v>
      </c>
      <c r="J10" s="215">
        <v>3570.12</v>
      </c>
      <c r="K10" s="191">
        <v>1.0035583154586725E-3</v>
      </c>
    </row>
    <row r="11" spans="2:13" s="126" customFormat="1" ht="24.95" customHeight="1" x14ac:dyDescent="0.2">
      <c r="B11" s="192" t="s">
        <v>39</v>
      </c>
      <c r="C11" s="194" t="s">
        <v>666</v>
      </c>
      <c r="D11" s="194" t="s">
        <v>206</v>
      </c>
      <c r="E11" s="193" t="s">
        <v>667</v>
      </c>
      <c r="F11" s="194" t="s">
        <v>15</v>
      </c>
      <c r="G11" s="210">
        <v>163.84</v>
      </c>
      <c r="H11" s="216">
        <v>184.79</v>
      </c>
      <c r="I11" s="216">
        <v>229.54</v>
      </c>
      <c r="J11" s="216">
        <v>37607.83</v>
      </c>
      <c r="K11" s="195">
        <v>1.0571535557027811E-2</v>
      </c>
    </row>
    <row r="12" spans="2:13" s="126" customFormat="1" ht="24.95" customHeight="1" x14ac:dyDescent="0.2">
      <c r="B12" s="192" t="s">
        <v>191</v>
      </c>
      <c r="C12" s="194" t="s">
        <v>195</v>
      </c>
      <c r="D12" s="194" t="s">
        <v>12</v>
      </c>
      <c r="E12" s="193" t="s">
        <v>196</v>
      </c>
      <c r="F12" s="194" t="s">
        <v>13</v>
      </c>
      <c r="G12" s="210">
        <v>6</v>
      </c>
      <c r="H12" s="216">
        <v>725.29</v>
      </c>
      <c r="I12" s="216">
        <v>900.95</v>
      </c>
      <c r="J12" s="216">
        <v>5405.7</v>
      </c>
      <c r="K12" s="195">
        <v>1.5195386109920523E-3</v>
      </c>
    </row>
    <row r="13" spans="2:13" s="126" customFormat="1" ht="34.5" customHeight="1" x14ac:dyDescent="0.2">
      <c r="B13" s="192" t="s">
        <v>194</v>
      </c>
      <c r="C13" s="194" t="s">
        <v>203</v>
      </c>
      <c r="D13" s="194" t="s">
        <v>12</v>
      </c>
      <c r="E13" s="193" t="s">
        <v>668</v>
      </c>
      <c r="F13" s="194" t="s">
        <v>669</v>
      </c>
      <c r="G13" s="210">
        <v>381</v>
      </c>
      <c r="H13" s="216">
        <v>17.07</v>
      </c>
      <c r="I13" s="216">
        <v>21.2</v>
      </c>
      <c r="J13" s="216">
        <v>8077.2</v>
      </c>
      <c r="K13" s="195">
        <v>2.2704954527082532E-3</v>
      </c>
    </row>
    <row r="14" spans="2:13" s="126" customFormat="1" ht="24.95" customHeight="1" x14ac:dyDescent="0.2">
      <c r="B14" s="192" t="s">
        <v>202</v>
      </c>
      <c r="C14" s="194" t="s">
        <v>233</v>
      </c>
      <c r="D14" s="194" t="s">
        <v>12</v>
      </c>
      <c r="E14" s="193" t="s">
        <v>234</v>
      </c>
      <c r="F14" s="194" t="s">
        <v>13</v>
      </c>
      <c r="G14" s="210">
        <v>2939.09</v>
      </c>
      <c r="H14" s="216">
        <v>4.54</v>
      </c>
      <c r="I14" s="216">
        <v>5.63</v>
      </c>
      <c r="J14" s="216">
        <v>16547.07</v>
      </c>
      <c r="K14" s="195">
        <v>4.6513701766262017E-3</v>
      </c>
    </row>
    <row r="15" spans="2:13" s="126" customFormat="1" ht="24.95" customHeight="1" thickBot="1" x14ac:dyDescent="0.25">
      <c r="B15" s="196" t="s">
        <v>670</v>
      </c>
      <c r="C15" s="198" t="s">
        <v>671</v>
      </c>
      <c r="D15" s="198" t="s">
        <v>304</v>
      </c>
      <c r="E15" s="197" t="s">
        <v>1182</v>
      </c>
      <c r="F15" s="198" t="s">
        <v>193</v>
      </c>
      <c r="G15" s="211">
        <v>3</v>
      </c>
      <c r="H15" s="217">
        <v>33305.97</v>
      </c>
      <c r="I15" s="217">
        <v>41372.67</v>
      </c>
      <c r="J15" s="217">
        <v>124118.01</v>
      </c>
      <c r="K15" s="199">
        <v>3.4889488598053471E-2</v>
      </c>
    </row>
    <row r="16" spans="2:13" s="5" customFormat="1" ht="24.95" customHeight="1" thickTop="1" thickBot="1" x14ac:dyDescent="0.25">
      <c r="B16" s="185" t="s">
        <v>17</v>
      </c>
      <c r="C16" s="221"/>
      <c r="D16" s="221"/>
      <c r="E16" s="186" t="s">
        <v>207</v>
      </c>
      <c r="F16" s="186"/>
      <c r="G16" s="212"/>
      <c r="H16" s="218"/>
      <c r="I16" s="218"/>
      <c r="J16" s="218">
        <v>113614.23</v>
      </c>
      <c r="K16" s="187">
        <v>3.1936883149847668E-2</v>
      </c>
    </row>
    <row r="17" spans="2:11" s="126" customFormat="1" ht="24.95" customHeight="1" x14ac:dyDescent="0.2">
      <c r="B17" s="188" t="s">
        <v>18</v>
      </c>
      <c r="C17" s="190" t="s">
        <v>208</v>
      </c>
      <c r="D17" s="190" t="s">
        <v>12</v>
      </c>
      <c r="E17" s="189" t="s">
        <v>209</v>
      </c>
      <c r="F17" s="190" t="s">
        <v>14</v>
      </c>
      <c r="G17" s="209">
        <v>81.81</v>
      </c>
      <c r="H17" s="215">
        <v>265.73</v>
      </c>
      <c r="I17" s="215">
        <v>330.08</v>
      </c>
      <c r="J17" s="215">
        <v>27003.84</v>
      </c>
      <c r="K17" s="191">
        <v>7.5907611456521116E-3</v>
      </c>
    </row>
    <row r="18" spans="2:11" s="126" customFormat="1" ht="24.95" customHeight="1" x14ac:dyDescent="0.2">
      <c r="B18" s="192" t="s">
        <v>672</v>
      </c>
      <c r="C18" s="194" t="s">
        <v>212</v>
      </c>
      <c r="D18" s="194" t="s">
        <v>192</v>
      </c>
      <c r="E18" s="193" t="s">
        <v>213</v>
      </c>
      <c r="F18" s="194" t="s">
        <v>215</v>
      </c>
      <c r="G18" s="210">
        <v>2</v>
      </c>
      <c r="H18" s="216">
        <v>182.52</v>
      </c>
      <c r="I18" s="216">
        <v>226.72</v>
      </c>
      <c r="J18" s="216">
        <v>453.44</v>
      </c>
      <c r="K18" s="195">
        <v>1.2746167707572306E-4</v>
      </c>
    </row>
    <row r="19" spans="2:11" s="126" customFormat="1" ht="37.5" customHeight="1" x14ac:dyDescent="0.2">
      <c r="B19" s="192" t="s">
        <v>673</v>
      </c>
      <c r="C19" s="194" t="s">
        <v>222</v>
      </c>
      <c r="D19" s="194" t="s">
        <v>182</v>
      </c>
      <c r="E19" s="193" t="s">
        <v>223</v>
      </c>
      <c r="F19" s="194" t="s">
        <v>44</v>
      </c>
      <c r="G19" s="210">
        <v>14</v>
      </c>
      <c r="H19" s="216">
        <v>177.06</v>
      </c>
      <c r="I19" s="216">
        <v>219.94</v>
      </c>
      <c r="J19" s="216">
        <v>3079.16</v>
      </c>
      <c r="K19" s="195">
        <v>8.6554979177947127E-4</v>
      </c>
    </row>
    <row r="20" spans="2:11" s="126" customFormat="1" ht="37.5" customHeight="1" x14ac:dyDescent="0.2">
      <c r="B20" s="192" t="s">
        <v>674</v>
      </c>
      <c r="C20" s="194" t="s">
        <v>225</v>
      </c>
      <c r="D20" s="194" t="s">
        <v>182</v>
      </c>
      <c r="E20" s="193" t="s">
        <v>226</v>
      </c>
      <c r="F20" s="194" t="s">
        <v>44</v>
      </c>
      <c r="G20" s="210">
        <v>12</v>
      </c>
      <c r="H20" s="216">
        <v>117.46</v>
      </c>
      <c r="I20" s="216">
        <v>145.9</v>
      </c>
      <c r="J20" s="216">
        <v>1750.8</v>
      </c>
      <c r="K20" s="195">
        <v>4.9214869491923064E-4</v>
      </c>
    </row>
    <row r="21" spans="2:11" s="126" customFormat="1" ht="24.95" customHeight="1" x14ac:dyDescent="0.2">
      <c r="B21" s="192" t="s">
        <v>675</v>
      </c>
      <c r="C21" s="194" t="s">
        <v>227</v>
      </c>
      <c r="D21" s="194" t="s">
        <v>12</v>
      </c>
      <c r="E21" s="193" t="s">
        <v>228</v>
      </c>
      <c r="F21" s="194" t="s">
        <v>13</v>
      </c>
      <c r="G21" s="210">
        <v>328.96</v>
      </c>
      <c r="H21" s="216">
        <v>28.61</v>
      </c>
      <c r="I21" s="216">
        <v>35.53</v>
      </c>
      <c r="J21" s="216">
        <v>11687.94</v>
      </c>
      <c r="K21" s="195">
        <v>3.2854720226720771E-3</v>
      </c>
    </row>
    <row r="22" spans="2:11" s="126" customFormat="1" ht="24.95" customHeight="1" x14ac:dyDescent="0.2">
      <c r="B22" s="192" t="s">
        <v>676</v>
      </c>
      <c r="C22" s="194" t="s">
        <v>229</v>
      </c>
      <c r="D22" s="194" t="s">
        <v>192</v>
      </c>
      <c r="E22" s="193" t="s">
        <v>230</v>
      </c>
      <c r="F22" s="194" t="s">
        <v>13</v>
      </c>
      <c r="G22" s="210">
        <v>312.5</v>
      </c>
      <c r="H22" s="216">
        <v>3.46</v>
      </c>
      <c r="I22" s="216">
        <v>4.29</v>
      </c>
      <c r="J22" s="216">
        <v>1340.62</v>
      </c>
      <c r="K22" s="195">
        <v>3.7684737456169696E-4</v>
      </c>
    </row>
    <row r="23" spans="2:11" s="126" customFormat="1" ht="24.95" customHeight="1" x14ac:dyDescent="0.2">
      <c r="B23" s="192" t="s">
        <v>677</v>
      </c>
      <c r="C23" s="194" t="s">
        <v>231</v>
      </c>
      <c r="D23" s="194" t="s">
        <v>12</v>
      </c>
      <c r="E23" s="193" t="s">
        <v>232</v>
      </c>
      <c r="F23" s="194" t="s">
        <v>14</v>
      </c>
      <c r="G23" s="210">
        <v>427.64</v>
      </c>
      <c r="H23" s="216">
        <v>93.07</v>
      </c>
      <c r="I23" s="216">
        <v>115.61</v>
      </c>
      <c r="J23" s="216">
        <v>49439.46</v>
      </c>
      <c r="K23" s="195">
        <v>1.3897398741439061E-2</v>
      </c>
    </row>
    <row r="24" spans="2:11" s="126" customFormat="1" ht="24.95" customHeight="1" x14ac:dyDescent="0.2">
      <c r="B24" s="192" t="s">
        <v>678</v>
      </c>
      <c r="C24" s="194" t="s">
        <v>679</v>
      </c>
      <c r="D24" s="194" t="s">
        <v>304</v>
      </c>
      <c r="E24" s="193" t="s">
        <v>680</v>
      </c>
      <c r="F24" s="194" t="s">
        <v>28</v>
      </c>
      <c r="G24" s="210">
        <v>30</v>
      </c>
      <c r="H24" s="216">
        <v>114.56</v>
      </c>
      <c r="I24" s="216">
        <v>142.30000000000001</v>
      </c>
      <c r="J24" s="216">
        <v>4269</v>
      </c>
      <c r="K24" s="195">
        <v>1.2000130104010713E-3</v>
      </c>
    </row>
    <row r="25" spans="2:11" s="126" customFormat="1" ht="24.95" customHeight="1" x14ac:dyDescent="0.2">
      <c r="B25" s="192" t="s">
        <v>681</v>
      </c>
      <c r="C25" s="194" t="s">
        <v>682</v>
      </c>
      <c r="D25" s="194" t="s">
        <v>304</v>
      </c>
      <c r="E25" s="193" t="s">
        <v>683</v>
      </c>
      <c r="F25" s="194" t="s">
        <v>14</v>
      </c>
      <c r="G25" s="210">
        <v>3.2</v>
      </c>
      <c r="H25" s="216">
        <v>315.02</v>
      </c>
      <c r="I25" s="216">
        <v>391.31</v>
      </c>
      <c r="J25" s="216">
        <v>1252.19</v>
      </c>
      <c r="K25" s="195">
        <v>3.5198976141815821E-4</v>
      </c>
    </row>
    <row r="26" spans="2:11" s="126" customFormat="1" ht="33.75" customHeight="1" thickBot="1" x14ac:dyDescent="0.25">
      <c r="B26" s="196" t="s">
        <v>684</v>
      </c>
      <c r="C26" s="198" t="s">
        <v>685</v>
      </c>
      <c r="D26" s="198" t="s">
        <v>12</v>
      </c>
      <c r="E26" s="197" t="s">
        <v>686</v>
      </c>
      <c r="F26" s="198" t="s">
        <v>13</v>
      </c>
      <c r="G26" s="211">
        <v>255.66</v>
      </c>
      <c r="H26" s="217">
        <v>42</v>
      </c>
      <c r="I26" s="217">
        <v>52.17</v>
      </c>
      <c r="J26" s="217">
        <v>13337.78</v>
      </c>
      <c r="K26" s="199">
        <v>3.7492409299290704E-3</v>
      </c>
    </row>
    <row r="27" spans="2:11" s="5" customFormat="1" ht="24.95" customHeight="1" thickTop="1" thickBot="1" x14ac:dyDescent="0.25">
      <c r="B27" s="185" t="s">
        <v>19</v>
      </c>
      <c r="C27" s="221"/>
      <c r="D27" s="221"/>
      <c r="E27" s="186" t="s">
        <v>16</v>
      </c>
      <c r="F27" s="186"/>
      <c r="G27" s="212"/>
      <c r="H27" s="218"/>
      <c r="I27" s="218"/>
      <c r="J27" s="218">
        <v>52085.07</v>
      </c>
      <c r="K27" s="187">
        <v>1.4641077921679674E-2</v>
      </c>
    </row>
    <row r="28" spans="2:11" s="126" customFormat="1" ht="24.95" customHeight="1" thickBot="1" x14ac:dyDescent="0.25">
      <c r="B28" s="200" t="s">
        <v>20</v>
      </c>
      <c r="C28" s="202" t="s">
        <v>40</v>
      </c>
      <c r="D28" s="202" t="s">
        <v>12</v>
      </c>
      <c r="E28" s="201" t="s">
        <v>36</v>
      </c>
      <c r="F28" s="202" t="s">
        <v>14</v>
      </c>
      <c r="G28" s="213">
        <v>313.52</v>
      </c>
      <c r="H28" s="219">
        <v>133.74</v>
      </c>
      <c r="I28" s="219">
        <v>166.13</v>
      </c>
      <c r="J28" s="219">
        <v>52085.07</v>
      </c>
      <c r="K28" s="203">
        <v>1.4641077921679674E-2</v>
      </c>
    </row>
    <row r="29" spans="2:11" s="5" customFormat="1" ht="24.95" customHeight="1" thickTop="1" thickBot="1" x14ac:dyDescent="0.25">
      <c r="B29" s="185" t="s">
        <v>235</v>
      </c>
      <c r="C29" s="221"/>
      <c r="D29" s="221"/>
      <c r="E29" s="186" t="s">
        <v>238</v>
      </c>
      <c r="F29" s="186"/>
      <c r="G29" s="212"/>
      <c r="H29" s="218"/>
      <c r="I29" s="218"/>
      <c r="J29" s="218">
        <v>138305.17000000001</v>
      </c>
      <c r="K29" s="187">
        <v>3.8877489671054567E-2</v>
      </c>
    </row>
    <row r="30" spans="2:11" s="126" customFormat="1" ht="56.25" customHeight="1" x14ac:dyDescent="0.2">
      <c r="B30" s="188" t="s">
        <v>236</v>
      </c>
      <c r="C30" s="190" t="s">
        <v>240</v>
      </c>
      <c r="D30" s="190" t="s">
        <v>182</v>
      </c>
      <c r="E30" s="189" t="s">
        <v>241</v>
      </c>
      <c r="F30" s="190" t="s">
        <v>13</v>
      </c>
      <c r="G30" s="209">
        <v>66.84</v>
      </c>
      <c r="H30" s="215">
        <v>152.4</v>
      </c>
      <c r="I30" s="215">
        <v>189.31</v>
      </c>
      <c r="J30" s="215">
        <v>12653.48</v>
      </c>
      <c r="K30" s="191">
        <v>3.556884663117767E-3</v>
      </c>
    </row>
    <row r="31" spans="2:11" s="126" customFormat="1" ht="52.5" customHeight="1" x14ac:dyDescent="0.2">
      <c r="B31" s="192" t="s">
        <v>687</v>
      </c>
      <c r="C31" s="194" t="s">
        <v>244</v>
      </c>
      <c r="D31" s="194" t="s">
        <v>182</v>
      </c>
      <c r="E31" s="193" t="s">
        <v>688</v>
      </c>
      <c r="F31" s="194" t="s">
        <v>13</v>
      </c>
      <c r="G31" s="210">
        <v>192</v>
      </c>
      <c r="H31" s="216">
        <v>118.93</v>
      </c>
      <c r="I31" s="216">
        <v>147.72999999999999</v>
      </c>
      <c r="J31" s="216">
        <v>28364.16</v>
      </c>
      <c r="K31" s="195">
        <v>7.9731461768792807E-3</v>
      </c>
    </row>
    <row r="32" spans="2:11" s="126" customFormat="1" ht="24.95" customHeight="1" x14ac:dyDescent="0.2">
      <c r="B32" s="192" t="s">
        <v>689</v>
      </c>
      <c r="C32" s="194" t="s">
        <v>690</v>
      </c>
      <c r="D32" s="194" t="s">
        <v>304</v>
      </c>
      <c r="E32" s="193" t="s">
        <v>691</v>
      </c>
      <c r="F32" s="194" t="s">
        <v>190</v>
      </c>
      <c r="G32" s="210">
        <v>4.5999999999999996</v>
      </c>
      <c r="H32" s="216">
        <v>2829.8</v>
      </c>
      <c r="I32" s="216">
        <v>3515.17</v>
      </c>
      <c r="J32" s="216">
        <v>16169.78</v>
      </c>
      <c r="K32" s="195">
        <v>4.5453142130060988E-3</v>
      </c>
    </row>
    <row r="33" spans="2:11" s="126" customFormat="1" ht="24.95" customHeight="1" x14ac:dyDescent="0.2">
      <c r="B33" s="192" t="s">
        <v>692</v>
      </c>
      <c r="C33" s="194" t="s">
        <v>247</v>
      </c>
      <c r="D33" s="194" t="s">
        <v>12</v>
      </c>
      <c r="E33" s="193" t="s">
        <v>248</v>
      </c>
      <c r="F33" s="194" t="s">
        <v>13</v>
      </c>
      <c r="G33" s="210">
        <v>883.92</v>
      </c>
      <c r="H33" s="216">
        <v>47.7</v>
      </c>
      <c r="I33" s="216">
        <v>59.25</v>
      </c>
      <c r="J33" s="216">
        <v>52372.26</v>
      </c>
      <c r="K33" s="195">
        <v>1.4721806836286627E-2</v>
      </c>
    </row>
    <row r="34" spans="2:11" s="126" customFormat="1" ht="24.95" customHeight="1" thickBot="1" x14ac:dyDescent="0.25">
      <c r="B34" s="196" t="s">
        <v>693</v>
      </c>
      <c r="C34" s="198" t="s">
        <v>694</v>
      </c>
      <c r="D34" s="198" t="s">
        <v>304</v>
      </c>
      <c r="E34" s="197" t="s">
        <v>695</v>
      </c>
      <c r="F34" s="198" t="s">
        <v>13</v>
      </c>
      <c r="G34" s="211">
        <v>211.8</v>
      </c>
      <c r="H34" s="217">
        <v>109.26</v>
      </c>
      <c r="I34" s="217">
        <v>135.72</v>
      </c>
      <c r="J34" s="217">
        <v>28745.49</v>
      </c>
      <c r="K34" s="199">
        <v>8.08033778176479E-3</v>
      </c>
    </row>
    <row r="35" spans="2:11" s="5" customFormat="1" ht="24.95" customHeight="1" thickTop="1" thickBot="1" x14ac:dyDescent="0.25">
      <c r="B35" s="185" t="s">
        <v>237</v>
      </c>
      <c r="C35" s="221"/>
      <c r="D35" s="221"/>
      <c r="E35" s="186" t="s">
        <v>261</v>
      </c>
      <c r="F35" s="186"/>
      <c r="G35" s="212"/>
      <c r="H35" s="218"/>
      <c r="I35" s="218"/>
      <c r="J35" s="218">
        <v>270551.67999999999</v>
      </c>
      <c r="K35" s="187">
        <v>7.6051894117092372E-2</v>
      </c>
    </row>
    <row r="36" spans="2:11" s="126" customFormat="1" ht="51.75" customHeight="1" x14ac:dyDescent="0.2">
      <c r="B36" s="188" t="s">
        <v>239</v>
      </c>
      <c r="C36" s="190" t="s">
        <v>263</v>
      </c>
      <c r="D36" s="190" t="s">
        <v>206</v>
      </c>
      <c r="E36" s="189" t="s">
        <v>264</v>
      </c>
      <c r="F36" s="190" t="s">
        <v>13</v>
      </c>
      <c r="G36" s="209">
        <v>402.7</v>
      </c>
      <c r="H36" s="215">
        <v>187.44</v>
      </c>
      <c r="I36" s="215">
        <v>232.83</v>
      </c>
      <c r="J36" s="215">
        <v>93760.639999999999</v>
      </c>
      <c r="K36" s="191">
        <v>2.6356052439337339E-2</v>
      </c>
    </row>
    <row r="37" spans="2:11" s="126" customFormat="1" ht="24.95" customHeight="1" x14ac:dyDescent="0.2">
      <c r="B37" s="192" t="s">
        <v>243</v>
      </c>
      <c r="C37" s="194" t="s">
        <v>284</v>
      </c>
      <c r="D37" s="194" t="s">
        <v>12</v>
      </c>
      <c r="E37" s="193" t="s">
        <v>696</v>
      </c>
      <c r="F37" s="194" t="s">
        <v>13</v>
      </c>
      <c r="G37" s="210">
        <v>386.14</v>
      </c>
      <c r="H37" s="216">
        <v>128.31</v>
      </c>
      <c r="I37" s="216">
        <v>159.38</v>
      </c>
      <c r="J37" s="216">
        <v>61542.99</v>
      </c>
      <c r="K37" s="195">
        <v>1.7299692831806754E-2</v>
      </c>
    </row>
    <row r="38" spans="2:11" s="126" customFormat="1" ht="32.25" customHeight="1" x14ac:dyDescent="0.2">
      <c r="B38" s="192" t="s">
        <v>245</v>
      </c>
      <c r="C38" s="194" t="s">
        <v>697</v>
      </c>
      <c r="D38" s="194" t="s">
        <v>304</v>
      </c>
      <c r="E38" s="193" t="s">
        <v>698</v>
      </c>
      <c r="F38" s="194" t="s">
        <v>13</v>
      </c>
      <c r="G38" s="210">
        <v>52.36</v>
      </c>
      <c r="H38" s="216">
        <v>380.87</v>
      </c>
      <c r="I38" s="216">
        <v>473.11</v>
      </c>
      <c r="J38" s="216">
        <v>24772.03</v>
      </c>
      <c r="K38" s="195">
        <v>6.9634008653187279E-3</v>
      </c>
    </row>
    <row r="39" spans="2:11" s="126" customFormat="1" ht="24.95" customHeight="1" x14ac:dyDescent="0.2">
      <c r="B39" s="192" t="s">
        <v>246</v>
      </c>
      <c r="C39" s="194" t="s">
        <v>699</v>
      </c>
      <c r="D39" s="194" t="s">
        <v>12</v>
      </c>
      <c r="E39" s="193" t="s">
        <v>700</v>
      </c>
      <c r="F39" s="194" t="s">
        <v>13</v>
      </c>
      <c r="G39" s="210">
        <v>496.92</v>
      </c>
      <c r="H39" s="216">
        <v>30.3</v>
      </c>
      <c r="I39" s="216">
        <v>37.630000000000003</v>
      </c>
      <c r="J39" s="216">
        <v>18699.09</v>
      </c>
      <c r="K39" s="195">
        <v>5.2563015419678071E-3</v>
      </c>
    </row>
    <row r="40" spans="2:11" s="126" customFormat="1" ht="36.75" customHeight="1" x14ac:dyDescent="0.2">
      <c r="B40" s="192" t="s">
        <v>701</v>
      </c>
      <c r="C40" s="194" t="s">
        <v>702</v>
      </c>
      <c r="D40" s="194" t="s">
        <v>192</v>
      </c>
      <c r="E40" s="193" t="s">
        <v>703</v>
      </c>
      <c r="F40" s="194" t="s">
        <v>13</v>
      </c>
      <c r="G40" s="210">
        <v>141.5</v>
      </c>
      <c r="H40" s="216">
        <v>86</v>
      </c>
      <c r="I40" s="216">
        <v>106.82</v>
      </c>
      <c r="J40" s="216">
        <v>15115.03</v>
      </c>
      <c r="K40" s="195">
        <v>4.2488247019448356E-3</v>
      </c>
    </row>
    <row r="41" spans="2:11" s="126" customFormat="1" ht="24.95" customHeight="1" x14ac:dyDescent="0.2">
      <c r="B41" s="192" t="s">
        <v>704</v>
      </c>
      <c r="C41" s="194" t="s">
        <v>705</v>
      </c>
      <c r="D41" s="194" t="s">
        <v>304</v>
      </c>
      <c r="E41" s="193" t="s">
        <v>706</v>
      </c>
      <c r="F41" s="194" t="s">
        <v>13</v>
      </c>
      <c r="G41" s="210">
        <v>788.84</v>
      </c>
      <c r="H41" s="216">
        <v>53.33</v>
      </c>
      <c r="I41" s="216">
        <v>66.239999999999995</v>
      </c>
      <c r="J41" s="216">
        <v>52252.76</v>
      </c>
      <c r="K41" s="195">
        <v>1.4688215467173736E-2</v>
      </c>
    </row>
    <row r="42" spans="2:11" s="126" customFormat="1" ht="33.75" customHeight="1" thickBot="1" x14ac:dyDescent="0.25">
      <c r="B42" s="196" t="s">
        <v>707</v>
      </c>
      <c r="C42" s="198" t="s">
        <v>708</v>
      </c>
      <c r="D42" s="198" t="s">
        <v>304</v>
      </c>
      <c r="E42" s="197" t="s">
        <v>709</v>
      </c>
      <c r="F42" s="198" t="s">
        <v>13</v>
      </c>
      <c r="G42" s="211">
        <v>141.5</v>
      </c>
      <c r="H42" s="217">
        <v>25.09</v>
      </c>
      <c r="I42" s="217">
        <v>31.16</v>
      </c>
      <c r="J42" s="217">
        <v>4409.1400000000003</v>
      </c>
      <c r="K42" s="199">
        <v>1.2394062695431668E-3</v>
      </c>
    </row>
    <row r="43" spans="2:11" s="5" customFormat="1" ht="24.95" customHeight="1" thickTop="1" thickBot="1" x14ac:dyDescent="0.25">
      <c r="B43" s="185" t="s">
        <v>249</v>
      </c>
      <c r="C43" s="221"/>
      <c r="D43" s="221"/>
      <c r="E43" s="186" t="s">
        <v>710</v>
      </c>
      <c r="F43" s="186"/>
      <c r="G43" s="212"/>
      <c r="H43" s="218"/>
      <c r="I43" s="218"/>
      <c r="J43" s="218">
        <v>353535.38</v>
      </c>
      <c r="K43" s="187">
        <v>9.9378556017120326E-2</v>
      </c>
    </row>
    <row r="44" spans="2:11" s="5" customFormat="1" ht="24.95" customHeight="1" thickBot="1" x14ac:dyDescent="0.25">
      <c r="B44" s="178" t="s">
        <v>250</v>
      </c>
      <c r="C44" s="220"/>
      <c r="D44" s="220"/>
      <c r="E44" s="179" t="s">
        <v>663</v>
      </c>
      <c r="F44" s="179"/>
      <c r="G44" s="208"/>
      <c r="H44" s="214"/>
      <c r="I44" s="214"/>
      <c r="J44" s="214">
        <v>93696.38</v>
      </c>
      <c r="K44" s="180">
        <v>2.6337988996833622E-2</v>
      </c>
    </row>
    <row r="45" spans="2:11" s="126" customFormat="1" ht="30" customHeight="1" x14ac:dyDescent="0.2">
      <c r="B45" s="188" t="s">
        <v>711</v>
      </c>
      <c r="C45" s="190" t="s">
        <v>287</v>
      </c>
      <c r="D45" s="190" t="s">
        <v>182</v>
      </c>
      <c r="E45" s="189" t="s">
        <v>288</v>
      </c>
      <c r="F45" s="190" t="s">
        <v>13</v>
      </c>
      <c r="G45" s="209">
        <v>2289.83</v>
      </c>
      <c r="H45" s="215">
        <v>2.46</v>
      </c>
      <c r="I45" s="215">
        <v>3.05</v>
      </c>
      <c r="J45" s="215">
        <v>6983.98</v>
      </c>
      <c r="K45" s="191">
        <v>1.9631920506865482E-3</v>
      </c>
    </row>
    <row r="46" spans="2:11" s="126" customFormat="1" ht="30" customHeight="1" x14ac:dyDescent="0.2">
      <c r="B46" s="192" t="s">
        <v>712</v>
      </c>
      <c r="C46" s="194" t="s">
        <v>289</v>
      </c>
      <c r="D46" s="194" t="s">
        <v>182</v>
      </c>
      <c r="E46" s="193" t="s">
        <v>290</v>
      </c>
      <c r="F46" s="194" t="s">
        <v>13</v>
      </c>
      <c r="G46" s="210">
        <v>578.34</v>
      </c>
      <c r="H46" s="216">
        <v>2.9</v>
      </c>
      <c r="I46" s="216">
        <v>3.6</v>
      </c>
      <c r="J46" s="216">
        <v>2082.02</v>
      </c>
      <c r="K46" s="195">
        <v>5.8525441272317606E-4</v>
      </c>
    </row>
    <row r="47" spans="2:11" s="126" customFormat="1" ht="30" customHeight="1" x14ac:dyDescent="0.2">
      <c r="B47" s="192" t="s">
        <v>713</v>
      </c>
      <c r="C47" s="194" t="s">
        <v>291</v>
      </c>
      <c r="D47" s="194" t="s">
        <v>182</v>
      </c>
      <c r="E47" s="193" t="s">
        <v>292</v>
      </c>
      <c r="F47" s="194" t="s">
        <v>13</v>
      </c>
      <c r="G47" s="210">
        <v>2289.83</v>
      </c>
      <c r="H47" s="216">
        <v>16.46</v>
      </c>
      <c r="I47" s="216">
        <v>20.440000000000001</v>
      </c>
      <c r="J47" s="216">
        <v>46804.12</v>
      </c>
      <c r="K47" s="195">
        <v>1.3156606451246894E-2</v>
      </c>
    </row>
    <row r="48" spans="2:11" s="126" customFormat="1" ht="47.25" customHeight="1" x14ac:dyDescent="0.2">
      <c r="B48" s="192" t="s">
        <v>714</v>
      </c>
      <c r="C48" s="194" t="s">
        <v>293</v>
      </c>
      <c r="D48" s="194" t="s">
        <v>182</v>
      </c>
      <c r="E48" s="193" t="s">
        <v>294</v>
      </c>
      <c r="F48" s="194" t="s">
        <v>13</v>
      </c>
      <c r="G48" s="210">
        <v>395.58</v>
      </c>
      <c r="H48" s="216">
        <v>45.24</v>
      </c>
      <c r="I48" s="216">
        <v>56.19</v>
      </c>
      <c r="J48" s="216">
        <v>22227.64</v>
      </c>
      <c r="K48" s="195">
        <v>6.2481745585643636E-3</v>
      </c>
    </row>
    <row r="49" spans="2:11" s="126" customFormat="1" ht="70.5" customHeight="1" x14ac:dyDescent="0.2">
      <c r="B49" s="192" t="s">
        <v>715</v>
      </c>
      <c r="C49" s="194" t="s">
        <v>295</v>
      </c>
      <c r="D49" s="194" t="s">
        <v>182</v>
      </c>
      <c r="E49" s="193" t="s">
        <v>296</v>
      </c>
      <c r="F49" s="194" t="s">
        <v>13</v>
      </c>
      <c r="G49" s="210">
        <v>78.36</v>
      </c>
      <c r="H49" s="216">
        <v>23.9</v>
      </c>
      <c r="I49" s="216">
        <v>29.68</v>
      </c>
      <c r="J49" s="216">
        <v>2325.7199999999998</v>
      </c>
      <c r="K49" s="195">
        <v>6.5375831776762227E-4</v>
      </c>
    </row>
    <row r="50" spans="2:11" s="126" customFormat="1" ht="30" customHeight="1" thickBot="1" x14ac:dyDescent="0.25">
      <c r="B50" s="196" t="s">
        <v>716</v>
      </c>
      <c r="C50" s="198" t="s">
        <v>297</v>
      </c>
      <c r="D50" s="198" t="s">
        <v>182</v>
      </c>
      <c r="E50" s="197" t="s">
        <v>298</v>
      </c>
      <c r="F50" s="198" t="s">
        <v>13</v>
      </c>
      <c r="G50" s="211">
        <v>578.34</v>
      </c>
      <c r="H50" s="217">
        <v>18.48</v>
      </c>
      <c r="I50" s="217">
        <v>22.95</v>
      </c>
      <c r="J50" s="217">
        <v>13272.9</v>
      </c>
      <c r="K50" s="199">
        <v>3.7310032058450173E-3</v>
      </c>
    </row>
    <row r="51" spans="2:11" s="5" customFormat="1" ht="24.95" customHeight="1" thickTop="1" thickBot="1" x14ac:dyDescent="0.25">
      <c r="B51" s="185" t="s">
        <v>251</v>
      </c>
      <c r="C51" s="221"/>
      <c r="D51" s="221"/>
      <c r="E51" s="186" t="s">
        <v>300</v>
      </c>
      <c r="F51" s="186"/>
      <c r="G51" s="212"/>
      <c r="H51" s="218"/>
      <c r="I51" s="218"/>
      <c r="J51" s="218">
        <v>57186.9</v>
      </c>
      <c r="K51" s="187">
        <v>1.6075198881355123E-2</v>
      </c>
    </row>
    <row r="52" spans="2:11" s="126" customFormat="1" ht="24.95" customHeight="1" x14ac:dyDescent="0.2">
      <c r="B52" s="188" t="s">
        <v>717</v>
      </c>
      <c r="C52" s="190" t="s">
        <v>301</v>
      </c>
      <c r="D52" s="190" t="s">
        <v>12</v>
      </c>
      <c r="E52" s="189" t="s">
        <v>302</v>
      </c>
      <c r="F52" s="190" t="s">
        <v>13</v>
      </c>
      <c r="G52" s="209">
        <v>77.55</v>
      </c>
      <c r="H52" s="215">
        <v>124.9</v>
      </c>
      <c r="I52" s="215">
        <v>155.15</v>
      </c>
      <c r="J52" s="215">
        <v>12031.88</v>
      </c>
      <c r="K52" s="191">
        <v>3.3821533238661142E-3</v>
      </c>
    </row>
    <row r="53" spans="2:11" s="126" customFormat="1" ht="44.25" customHeight="1" thickBot="1" x14ac:dyDescent="0.25">
      <c r="B53" s="196" t="s">
        <v>718</v>
      </c>
      <c r="C53" s="198" t="s">
        <v>719</v>
      </c>
      <c r="D53" s="198" t="s">
        <v>206</v>
      </c>
      <c r="E53" s="197" t="s">
        <v>720</v>
      </c>
      <c r="F53" s="198" t="s">
        <v>38</v>
      </c>
      <c r="G53" s="211">
        <v>155.53</v>
      </c>
      <c r="H53" s="217">
        <v>233.73</v>
      </c>
      <c r="I53" s="217">
        <v>290.33</v>
      </c>
      <c r="J53" s="217">
        <v>45155.02</v>
      </c>
      <c r="K53" s="199">
        <v>1.269304555748901E-2</v>
      </c>
    </row>
    <row r="54" spans="2:11" s="5" customFormat="1" ht="24.95" customHeight="1" thickTop="1" thickBot="1" x14ac:dyDescent="0.25">
      <c r="B54" s="185" t="s">
        <v>253</v>
      </c>
      <c r="C54" s="221"/>
      <c r="D54" s="221"/>
      <c r="E54" s="186" t="s">
        <v>721</v>
      </c>
      <c r="F54" s="186"/>
      <c r="G54" s="212"/>
      <c r="H54" s="218"/>
      <c r="I54" s="218"/>
      <c r="J54" s="218">
        <v>202652.1</v>
      </c>
      <c r="K54" s="187">
        <v>5.6965368138931584E-2</v>
      </c>
    </row>
    <row r="55" spans="2:11" s="126" customFormat="1" ht="35.25" customHeight="1" x14ac:dyDescent="0.2">
      <c r="B55" s="188" t="s">
        <v>722</v>
      </c>
      <c r="C55" s="190" t="s">
        <v>723</v>
      </c>
      <c r="D55" s="190" t="s">
        <v>304</v>
      </c>
      <c r="E55" s="189" t="s">
        <v>724</v>
      </c>
      <c r="F55" s="190" t="s">
        <v>44</v>
      </c>
      <c r="G55" s="209">
        <v>6</v>
      </c>
      <c r="H55" s="215">
        <v>114.12</v>
      </c>
      <c r="I55" s="215">
        <v>141.75</v>
      </c>
      <c r="J55" s="215">
        <v>850.5</v>
      </c>
      <c r="K55" s="191">
        <v>2.3907497431391688E-4</v>
      </c>
    </row>
    <row r="56" spans="2:11" s="126" customFormat="1" ht="34.5" customHeight="1" x14ac:dyDescent="0.2">
      <c r="B56" s="192" t="s">
        <v>725</v>
      </c>
      <c r="C56" s="194" t="s">
        <v>252</v>
      </c>
      <c r="D56" s="194" t="s">
        <v>12</v>
      </c>
      <c r="E56" s="193" t="s">
        <v>726</v>
      </c>
      <c r="F56" s="194" t="s">
        <v>13</v>
      </c>
      <c r="G56" s="210">
        <v>18.72</v>
      </c>
      <c r="H56" s="216">
        <v>583.80999999999995</v>
      </c>
      <c r="I56" s="216">
        <v>725.2</v>
      </c>
      <c r="J56" s="216">
        <v>13575.74</v>
      </c>
      <c r="K56" s="195">
        <v>3.8161313248588052E-3</v>
      </c>
    </row>
    <row r="57" spans="2:11" s="126" customFormat="1" ht="24.95" customHeight="1" x14ac:dyDescent="0.2">
      <c r="B57" s="192" t="s">
        <v>727</v>
      </c>
      <c r="C57" s="194" t="s">
        <v>254</v>
      </c>
      <c r="D57" s="194" t="s">
        <v>12</v>
      </c>
      <c r="E57" s="193" t="s">
        <v>255</v>
      </c>
      <c r="F57" s="194" t="s">
        <v>13</v>
      </c>
      <c r="G57" s="210">
        <v>86.4</v>
      </c>
      <c r="H57" s="216">
        <v>745.22</v>
      </c>
      <c r="I57" s="216">
        <v>925.71</v>
      </c>
      <c r="J57" s="216">
        <v>79981.34</v>
      </c>
      <c r="K57" s="195">
        <v>2.2482700536264142E-2</v>
      </c>
    </row>
    <row r="58" spans="2:11" s="126" customFormat="1" ht="24.95" customHeight="1" x14ac:dyDescent="0.2">
      <c r="B58" s="192" t="s">
        <v>728</v>
      </c>
      <c r="C58" s="194" t="s">
        <v>256</v>
      </c>
      <c r="D58" s="194" t="s">
        <v>12</v>
      </c>
      <c r="E58" s="193" t="s">
        <v>729</v>
      </c>
      <c r="F58" s="194" t="s">
        <v>44</v>
      </c>
      <c r="G58" s="210">
        <v>1</v>
      </c>
      <c r="H58" s="216">
        <v>1040.3499999999999</v>
      </c>
      <c r="I58" s="216">
        <v>1292.32</v>
      </c>
      <c r="J58" s="216">
        <v>1292.32</v>
      </c>
      <c r="K58" s="195">
        <v>3.6327027725498065E-4</v>
      </c>
    </row>
    <row r="59" spans="2:11" s="126" customFormat="1" ht="24.95" customHeight="1" x14ac:dyDescent="0.2">
      <c r="B59" s="192" t="s">
        <v>730</v>
      </c>
      <c r="C59" s="194" t="s">
        <v>731</v>
      </c>
      <c r="D59" s="194" t="s">
        <v>192</v>
      </c>
      <c r="E59" s="193" t="s">
        <v>732</v>
      </c>
      <c r="F59" s="194" t="s">
        <v>215</v>
      </c>
      <c r="G59" s="210">
        <v>4</v>
      </c>
      <c r="H59" s="216">
        <v>4236.71</v>
      </c>
      <c r="I59" s="216">
        <v>5262.84</v>
      </c>
      <c r="J59" s="216">
        <v>21051.360000000001</v>
      </c>
      <c r="K59" s="195">
        <v>5.9175230467642765E-3</v>
      </c>
    </row>
    <row r="60" spans="2:11" s="126" customFormat="1" ht="24.95" customHeight="1" x14ac:dyDescent="0.2">
      <c r="B60" s="192" t="s">
        <v>733</v>
      </c>
      <c r="C60" s="194" t="s">
        <v>734</v>
      </c>
      <c r="D60" s="194" t="s">
        <v>304</v>
      </c>
      <c r="E60" s="193" t="s">
        <v>1183</v>
      </c>
      <c r="F60" s="194" t="s">
        <v>44</v>
      </c>
      <c r="G60" s="210">
        <v>1</v>
      </c>
      <c r="H60" s="216">
        <v>3088.24</v>
      </c>
      <c r="I60" s="216">
        <v>3836.21</v>
      </c>
      <c r="J60" s="216">
        <v>3836.21</v>
      </c>
      <c r="K60" s="195">
        <v>1.078356034347785E-3</v>
      </c>
    </row>
    <row r="61" spans="2:11" s="126" customFormat="1" ht="24.95" customHeight="1" x14ac:dyDescent="0.2">
      <c r="B61" s="192" t="s">
        <v>735</v>
      </c>
      <c r="C61" s="194" t="s">
        <v>736</v>
      </c>
      <c r="D61" s="194" t="s">
        <v>304</v>
      </c>
      <c r="E61" s="193" t="s">
        <v>737</v>
      </c>
      <c r="F61" s="194" t="s">
        <v>44</v>
      </c>
      <c r="G61" s="210">
        <v>4</v>
      </c>
      <c r="H61" s="216">
        <v>1815.36</v>
      </c>
      <c r="I61" s="216">
        <v>2255.04</v>
      </c>
      <c r="J61" s="216">
        <v>9020.16</v>
      </c>
      <c r="K61" s="195">
        <v>2.5355608704378842E-3</v>
      </c>
    </row>
    <row r="62" spans="2:11" s="126" customFormat="1" ht="24.95" customHeight="1" x14ac:dyDescent="0.2">
      <c r="B62" s="192" t="s">
        <v>738</v>
      </c>
      <c r="C62" s="194" t="s">
        <v>739</v>
      </c>
      <c r="D62" s="194" t="s">
        <v>304</v>
      </c>
      <c r="E62" s="193" t="s">
        <v>740</v>
      </c>
      <c r="F62" s="194" t="s">
        <v>44</v>
      </c>
      <c r="G62" s="210">
        <v>1</v>
      </c>
      <c r="H62" s="216">
        <v>1188.04</v>
      </c>
      <c r="I62" s="216">
        <v>1475.78</v>
      </c>
      <c r="J62" s="216">
        <v>1475.78</v>
      </c>
      <c r="K62" s="195">
        <v>4.1484075907465283E-4</v>
      </c>
    </row>
    <row r="63" spans="2:11" s="126" customFormat="1" ht="24.95" customHeight="1" x14ac:dyDescent="0.2">
      <c r="B63" s="192" t="s">
        <v>741</v>
      </c>
      <c r="C63" s="194" t="s">
        <v>742</v>
      </c>
      <c r="D63" s="194" t="s">
        <v>304</v>
      </c>
      <c r="E63" s="193" t="s">
        <v>743</v>
      </c>
      <c r="F63" s="194" t="s">
        <v>44</v>
      </c>
      <c r="G63" s="210">
        <v>1</v>
      </c>
      <c r="H63" s="216">
        <v>3110.33</v>
      </c>
      <c r="I63" s="216">
        <v>3863.65</v>
      </c>
      <c r="J63" s="216">
        <v>3863.65</v>
      </c>
      <c r="K63" s="195">
        <v>1.0860693997742092E-3</v>
      </c>
    </row>
    <row r="64" spans="2:11" s="126" customFormat="1" ht="45" customHeight="1" x14ac:dyDescent="0.2">
      <c r="B64" s="192" t="s">
        <v>744</v>
      </c>
      <c r="C64" s="194" t="s">
        <v>745</v>
      </c>
      <c r="D64" s="194" t="s">
        <v>192</v>
      </c>
      <c r="E64" s="193" t="s">
        <v>746</v>
      </c>
      <c r="F64" s="194" t="s">
        <v>215</v>
      </c>
      <c r="G64" s="210">
        <v>1</v>
      </c>
      <c r="H64" s="216">
        <v>5401.22</v>
      </c>
      <c r="I64" s="216">
        <v>6709.39</v>
      </c>
      <c r="J64" s="216">
        <v>6709.39</v>
      </c>
      <c r="K64" s="195">
        <v>1.8860049875509121E-3</v>
      </c>
    </row>
    <row r="65" spans="2:11" s="126" customFormat="1" ht="24.95" customHeight="1" x14ac:dyDescent="0.2">
      <c r="B65" s="192" t="s">
        <v>747</v>
      </c>
      <c r="C65" s="194" t="s">
        <v>748</v>
      </c>
      <c r="D65" s="194" t="s">
        <v>304</v>
      </c>
      <c r="E65" s="193" t="s">
        <v>749</v>
      </c>
      <c r="F65" s="194" t="s">
        <v>13</v>
      </c>
      <c r="G65" s="210">
        <v>22.32</v>
      </c>
      <c r="H65" s="216">
        <v>1190.82</v>
      </c>
      <c r="I65" s="216">
        <v>1479.23</v>
      </c>
      <c r="J65" s="216">
        <v>33016.410000000003</v>
      </c>
      <c r="K65" s="195">
        <v>9.2808905028662538E-3</v>
      </c>
    </row>
    <row r="66" spans="2:11" s="126" customFormat="1" ht="34.5" customHeight="1" x14ac:dyDescent="0.2">
      <c r="B66" s="192" t="s">
        <v>750</v>
      </c>
      <c r="C66" s="194" t="s">
        <v>751</v>
      </c>
      <c r="D66" s="194" t="s">
        <v>192</v>
      </c>
      <c r="E66" s="193" t="s">
        <v>752</v>
      </c>
      <c r="F66" s="194" t="s">
        <v>753</v>
      </c>
      <c r="G66" s="210">
        <v>1</v>
      </c>
      <c r="H66" s="216">
        <v>7715.16</v>
      </c>
      <c r="I66" s="216">
        <v>9583.77</v>
      </c>
      <c r="J66" s="216">
        <v>9583.77</v>
      </c>
      <c r="K66" s="195">
        <v>2.693991259941784E-3</v>
      </c>
    </row>
    <row r="67" spans="2:11" s="126" customFormat="1" ht="34.5" customHeight="1" thickBot="1" x14ac:dyDescent="0.25">
      <c r="B67" s="196" t="s">
        <v>754</v>
      </c>
      <c r="C67" s="198" t="s">
        <v>755</v>
      </c>
      <c r="D67" s="198" t="s">
        <v>192</v>
      </c>
      <c r="E67" s="197" t="s">
        <v>756</v>
      </c>
      <c r="F67" s="198" t="s">
        <v>13</v>
      </c>
      <c r="G67" s="211">
        <v>15.54</v>
      </c>
      <c r="H67" s="217">
        <v>952.95</v>
      </c>
      <c r="I67" s="217">
        <v>1183.75</v>
      </c>
      <c r="J67" s="217">
        <v>18395.47</v>
      </c>
      <c r="K67" s="199">
        <v>5.1709541654819851E-3</v>
      </c>
    </row>
    <row r="68" spans="2:11" s="5" customFormat="1" ht="24.95" customHeight="1" thickTop="1" thickBot="1" x14ac:dyDescent="0.25">
      <c r="B68" s="185" t="s">
        <v>260</v>
      </c>
      <c r="C68" s="221"/>
      <c r="D68" s="221"/>
      <c r="E68" s="186" t="s">
        <v>757</v>
      </c>
      <c r="F68" s="186"/>
      <c r="G68" s="212"/>
      <c r="H68" s="218"/>
      <c r="I68" s="218"/>
      <c r="J68" s="218">
        <v>62974.080000000002</v>
      </c>
      <c r="K68" s="187">
        <v>1.7701971262131154E-2</v>
      </c>
    </row>
    <row r="69" spans="2:11" s="126" customFormat="1" ht="24.95" customHeight="1" thickBot="1" x14ac:dyDescent="0.25">
      <c r="B69" s="200" t="s">
        <v>262</v>
      </c>
      <c r="C69" s="202" t="s">
        <v>758</v>
      </c>
      <c r="D69" s="202" t="s">
        <v>192</v>
      </c>
      <c r="E69" s="201" t="s">
        <v>759</v>
      </c>
      <c r="F69" s="202" t="s">
        <v>13</v>
      </c>
      <c r="G69" s="213">
        <v>832</v>
      </c>
      <c r="H69" s="219">
        <v>60.94</v>
      </c>
      <c r="I69" s="219">
        <v>75.69</v>
      </c>
      <c r="J69" s="219">
        <v>62974.080000000002</v>
      </c>
      <c r="K69" s="203">
        <v>1.7701971262131154E-2</v>
      </c>
    </row>
    <row r="70" spans="2:11" s="5" customFormat="1" ht="24.95" customHeight="1" thickTop="1" thickBot="1" x14ac:dyDescent="0.25">
      <c r="B70" s="185" t="s">
        <v>285</v>
      </c>
      <c r="C70" s="221"/>
      <c r="D70" s="221"/>
      <c r="E70" s="186" t="s">
        <v>760</v>
      </c>
      <c r="F70" s="186"/>
      <c r="G70" s="212"/>
      <c r="H70" s="218"/>
      <c r="I70" s="218"/>
      <c r="J70" s="218">
        <v>339934.11</v>
      </c>
      <c r="K70" s="187">
        <v>9.5555248226542266E-2</v>
      </c>
    </row>
    <row r="71" spans="2:11" s="126" customFormat="1" ht="32.25" customHeight="1" x14ac:dyDescent="0.2">
      <c r="B71" s="188" t="s">
        <v>286</v>
      </c>
      <c r="C71" s="190" t="s">
        <v>308</v>
      </c>
      <c r="D71" s="190" t="s">
        <v>182</v>
      </c>
      <c r="E71" s="189" t="s">
        <v>309</v>
      </c>
      <c r="F71" s="190" t="s">
        <v>190</v>
      </c>
      <c r="G71" s="209">
        <v>151.80000000000001</v>
      </c>
      <c r="H71" s="215">
        <v>62.65</v>
      </c>
      <c r="I71" s="215">
        <v>77.819999999999993</v>
      </c>
      <c r="J71" s="215">
        <v>11813.07</v>
      </c>
      <c r="K71" s="191">
        <v>3.3206459809741354E-3</v>
      </c>
    </row>
    <row r="72" spans="2:11" s="126" customFormat="1" ht="24.95" customHeight="1" x14ac:dyDescent="0.2">
      <c r="B72" s="192" t="s">
        <v>299</v>
      </c>
      <c r="C72" s="194" t="s">
        <v>314</v>
      </c>
      <c r="D72" s="194" t="s">
        <v>12</v>
      </c>
      <c r="E72" s="193" t="s">
        <v>315</v>
      </c>
      <c r="F72" s="194" t="s">
        <v>13</v>
      </c>
      <c r="G72" s="210">
        <v>682</v>
      </c>
      <c r="H72" s="216">
        <v>2.93</v>
      </c>
      <c r="I72" s="216">
        <v>3.63</v>
      </c>
      <c r="J72" s="216">
        <v>2475.66</v>
      </c>
      <c r="K72" s="195">
        <v>6.9590635027629803E-4</v>
      </c>
    </row>
    <row r="73" spans="2:11" s="126" customFormat="1" ht="24.95" customHeight="1" x14ac:dyDescent="0.2">
      <c r="B73" s="192" t="s">
        <v>303</v>
      </c>
      <c r="C73" s="194" t="s">
        <v>311</v>
      </c>
      <c r="D73" s="194" t="s">
        <v>12</v>
      </c>
      <c r="E73" s="193" t="s">
        <v>312</v>
      </c>
      <c r="F73" s="194" t="s">
        <v>13</v>
      </c>
      <c r="G73" s="210">
        <v>682</v>
      </c>
      <c r="H73" s="216">
        <v>84.26</v>
      </c>
      <c r="I73" s="216">
        <v>104.66</v>
      </c>
      <c r="J73" s="216">
        <v>71378.12</v>
      </c>
      <c r="K73" s="195">
        <v>2.0064341217608084E-2</v>
      </c>
    </row>
    <row r="74" spans="2:11" s="126" customFormat="1" ht="46.5" customHeight="1" x14ac:dyDescent="0.2">
      <c r="B74" s="192" t="s">
        <v>761</v>
      </c>
      <c r="C74" s="194" t="s">
        <v>762</v>
      </c>
      <c r="D74" s="194" t="s">
        <v>192</v>
      </c>
      <c r="E74" s="193" t="s">
        <v>763</v>
      </c>
      <c r="F74" s="194" t="s">
        <v>13</v>
      </c>
      <c r="G74" s="210">
        <v>163</v>
      </c>
      <c r="H74" s="216">
        <v>192.66</v>
      </c>
      <c r="I74" s="216">
        <v>239.32</v>
      </c>
      <c r="J74" s="216">
        <v>39009.160000000003</v>
      </c>
      <c r="K74" s="195">
        <v>1.0965448471496149E-2</v>
      </c>
    </row>
    <row r="75" spans="2:11" s="126" customFormat="1" ht="36" customHeight="1" x14ac:dyDescent="0.2">
      <c r="B75" s="192" t="s">
        <v>764</v>
      </c>
      <c r="C75" s="194" t="s">
        <v>765</v>
      </c>
      <c r="D75" s="194" t="s">
        <v>192</v>
      </c>
      <c r="E75" s="193" t="s">
        <v>766</v>
      </c>
      <c r="F75" s="194" t="s">
        <v>13</v>
      </c>
      <c r="G75" s="210">
        <v>682</v>
      </c>
      <c r="H75" s="216">
        <v>226.43</v>
      </c>
      <c r="I75" s="216">
        <v>281.27</v>
      </c>
      <c r="J75" s="216">
        <v>191826.14</v>
      </c>
      <c r="K75" s="195">
        <v>5.3922198110802851E-2</v>
      </c>
    </row>
    <row r="76" spans="2:11" s="126" customFormat="1" ht="24.95" customHeight="1" x14ac:dyDescent="0.2">
      <c r="B76" s="192" t="s">
        <v>767</v>
      </c>
      <c r="C76" s="194" t="s">
        <v>768</v>
      </c>
      <c r="D76" s="194" t="s">
        <v>192</v>
      </c>
      <c r="E76" s="193" t="s">
        <v>769</v>
      </c>
      <c r="F76" s="194" t="s">
        <v>15</v>
      </c>
      <c r="G76" s="210">
        <v>139.19999999999999</v>
      </c>
      <c r="H76" s="216">
        <v>44.24</v>
      </c>
      <c r="I76" s="216">
        <v>54.95</v>
      </c>
      <c r="J76" s="216">
        <v>7649.04</v>
      </c>
      <c r="K76" s="195">
        <v>2.1501399665210144E-3</v>
      </c>
    </row>
    <row r="77" spans="2:11" s="126" customFormat="1" ht="24.95" customHeight="1" x14ac:dyDescent="0.2">
      <c r="B77" s="192" t="s">
        <v>770</v>
      </c>
      <c r="C77" s="194" t="s">
        <v>771</v>
      </c>
      <c r="D77" s="194" t="s">
        <v>192</v>
      </c>
      <c r="E77" s="193" t="s">
        <v>772</v>
      </c>
      <c r="F77" s="194" t="s">
        <v>13</v>
      </c>
      <c r="G77" s="210">
        <v>121.1</v>
      </c>
      <c r="H77" s="216">
        <v>81.540000000000006</v>
      </c>
      <c r="I77" s="216">
        <v>101.28</v>
      </c>
      <c r="J77" s="216">
        <v>12265</v>
      </c>
      <c r="K77" s="195">
        <v>3.4476831980719464E-3</v>
      </c>
    </row>
    <row r="78" spans="2:11" s="126" customFormat="1" ht="33" customHeight="1" thickBot="1" x14ac:dyDescent="0.25">
      <c r="B78" s="196" t="s">
        <v>773</v>
      </c>
      <c r="C78" s="198" t="s">
        <v>774</v>
      </c>
      <c r="D78" s="198" t="s">
        <v>192</v>
      </c>
      <c r="E78" s="197" t="s">
        <v>775</v>
      </c>
      <c r="F78" s="198" t="s">
        <v>13</v>
      </c>
      <c r="G78" s="211">
        <v>36</v>
      </c>
      <c r="H78" s="217">
        <v>78.67</v>
      </c>
      <c r="I78" s="217">
        <v>97.72</v>
      </c>
      <c r="J78" s="217">
        <v>3517.92</v>
      </c>
      <c r="K78" s="199">
        <v>9.8888493079178652E-4</v>
      </c>
    </row>
    <row r="79" spans="2:11" s="5" customFormat="1" ht="24.95" customHeight="1" thickTop="1" thickBot="1" x14ac:dyDescent="0.25">
      <c r="B79" s="185" t="s">
        <v>305</v>
      </c>
      <c r="C79" s="221"/>
      <c r="D79" s="221"/>
      <c r="E79" s="186" t="s">
        <v>664</v>
      </c>
      <c r="F79" s="186"/>
      <c r="G79" s="212"/>
      <c r="H79" s="218"/>
      <c r="I79" s="218"/>
      <c r="J79" s="218">
        <v>177120.55</v>
      </c>
      <c r="K79" s="187">
        <v>4.9788466715716434E-2</v>
      </c>
    </row>
    <row r="80" spans="2:11" s="5" customFormat="1" ht="24.95" customHeight="1" thickBot="1" x14ac:dyDescent="0.25">
      <c r="B80" s="178" t="s">
        <v>306</v>
      </c>
      <c r="C80" s="220"/>
      <c r="D80" s="220"/>
      <c r="E80" s="179" t="s">
        <v>776</v>
      </c>
      <c r="F80" s="179"/>
      <c r="G80" s="208"/>
      <c r="H80" s="214"/>
      <c r="I80" s="214"/>
      <c r="J80" s="214">
        <v>35132.19</v>
      </c>
      <c r="K80" s="180">
        <v>9.8756348287379753E-3</v>
      </c>
    </row>
    <row r="81" spans="2:11" s="126" customFormat="1" ht="24.95" customHeight="1" x14ac:dyDescent="0.2">
      <c r="B81" s="188" t="s">
        <v>777</v>
      </c>
      <c r="C81" s="190" t="s">
        <v>323</v>
      </c>
      <c r="D81" s="190" t="s">
        <v>12</v>
      </c>
      <c r="E81" s="189" t="s">
        <v>324</v>
      </c>
      <c r="F81" s="190" t="s">
        <v>44</v>
      </c>
      <c r="G81" s="209">
        <v>2</v>
      </c>
      <c r="H81" s="215">
        <v>2272.7199999999998</v>
      </c>
      <c r="I81" s="215">
        <v>2823.17</v>
      </c>
      <c r="J81" s="215">
        <v>5646.34</v>
      </c>
      <c r="K81" s="191">
        <v>1.58718235210775E-3</v>
      </c>
    </row>
    <row r="82" spans="2:11" s="126" customFormat="1" ht="24.95" customHeight="1" x14ac:dyDescent="0.2">
      <c r="B82" s="192" t="s">
        <v>778</v>
      </c>
      <c r="C82" s="194" t="s">
        <v>200</v>
      </c>
      <c r="D82" s="194" t="s">
        <v>12</v>
      </c>
      <c r="E82" s="193" t="s">
        <v>201</v>
      </c>
      <c r="F82" s="194" t="s">
        <v>199</v>
      </c>
      <c r="G82" s="210">
        <v>21</v>
      </c>
      <c r="H82" s="216">
        <v>601.76</v>
      </c>
      <c r="I82" s="216">
        <v>747.5</v>
      </c>
      <c r="J82" s="216">
        <v>15697.5</v>
      </c>
      <c r="K82" s="195">
        <v>4.412556624682787E-3</v>
      </c>
    </row>
    <row r="83" spans="2:11" s="126" customFormat="1" ht="33" customHeight="1" x14ac:dyDescent="0.2">
      <c r="B83" s="192" t="s">
        <v>779</v>
      </c>
      <c r="C83" s="194" t="s">
        <v>325</v>
      </c>
      <c r="D83" s="194" t="s">
        <v>182</v>
      </c>
      <c r="E83" s="193" t="s">
        <v>326</v>
      </c>
      <c r="F83" s="194" t="s">
        <v>190</v>
      </c>
      <c r="G83" s="210">
        <v>62.7</v>
      </c>
      <c r="H83" s="216">
        <v>18.14</v>
      </c>
      <c r="I83" s="216">
        <v>22.53</v>
      </c>
      <c r="J83" s="216">
        <v>1412.63</v>
      </c>
      <c r="K83" s="195">
        <v>3.9708933681959835E-4</v>
      </c>
    </row>
    <row r="84" spans="2:11" s="126" customFormat="1" ht="33" customHeight="1" x14ac:dyDescent="0.2">
      <c r="B84" s="192" t="s">
        <v>780</v>
      </c>
      <c r="C84" s="194" t="s">
        <v>327</v>
      </c>
      <c r="D84" s="194" t="s">
        <v>182</v>
      </c>
      <c r="E84" s="193" t="s">
        <v>328</v>
      </c>
      <c r="F84" s="194" t="s">
        <v>190</v>
      </c>
      <c r="G84" s="210">
        <v>246.57</v>
      </c>
      <c r="H84" s="216">
        <v>19.649999999999999</v>
      </c>
      <c r="I84" s="216">
        <v>24.4</v>
      </c>
      <c r="J84" s="216">
        <v>6016.3</v>
      </c>
      <c r="K84" s="195">
        <v>1.6911778576893805E-3</v>
      </c>
    </row>
    <row r="85" spans="2:11" s="126" customFormat="1" ht="33" customHeight="1" x14ac:dyDescent="0.2">
      <c r="B85" s="192" t="s">
        <v>781</v>
      </c>
      <c r="C85" s="194" t="s">
        <v>329</v>
      </c>
      <c r="D85" s="194" t="s">
        <v>182</v>
      </c>
      <c r="E85" s="193" t="s">
        <v>330</v>
      </c>
      <c r="F85" s="194" t="s">
        <v>190</v>
      </c>
      <c r="G85" s="210">
        <v>108.64</v>
      </c>
      <c r="H85" s="216">
        <v>12.46</v>
      </c>
      <c r="I85" s="216">
        <v>15.47</v>
      </c>
      <c r="J85" s="216">
        <v>1680.66</v>
      </c>
      <c r="K85" s="195">
        <v>4.7243238839556441E-4</v>
      </c>
    </row>
    <row r="86" spans="2:11" s="126" customFormat="1" ht="33" customHeight="1" x14ac:dyDescent="0.2">
      <c r="B86" s="192" t="s">
        <v>782</v>
      </c>
      <c r="C86" s="194" t="s">
        <v>331</v>
      </c>
      <c r="D86" s="194" t="s">
        <v>182</v>
      </c>
      <c r="E86" s="193" t="s">
        <v>332</v>
      </c>
      <c r="F86" s="194" t="s">
        <v>44</v>
      </c>
      <c r="G86" s="210">
        <v>6</v>
      </c>
      <c r="H86" s="216">
        <v>68.75</v>
      </c>
      <c r="I86" s="216">
        <v>85.4</v>
      </c>
      <c r="J86" s="216">
        <v>512.4</v>
      </c>
      <c r="K86" s="195">
        <v>1.4403529316690301E-4</v>
      </c>
    </row>
    <row r="87" spans="2:11" s="126" customFormat="1" ht="33" customHeight="1" x14ac:dyDescent="0.2">
      <c r="B87" s="192" t="s">
        <v>783</v>
      </c>
      <c r="C87" s="194" t="s">
        <v>333</v>
      </c>
      <c r="D87" s="194" t="s">
        <v>182</v>
      </c>
      <c r="E87" s="193" t="s">
        <v>334</v>
      </c>
      <c r="F87" s="194" t="s">
        <v>44</v>
      </c>
      <c r="G87" s="210">
        <v>8</v>
      </c>
      <c r="H87" s="216">
        <v>50.47</v>
      </c>
      <c r="I87" s="216">
        <v>62.69</v>
      </c>
      <c r="J87" s="216">
        <v>501.52</v>
      </c>
      <c r="K87" s="195">
        <v>1.4097693253135285E-4</v>
      </c>
    </row>
    <row r="88" spans="2:11" s="126" customFormat="1" ht="33" customHeight="1" x14ac:dyDescent="0.2">
      <c r="B88" s="192" t="s">
        <v>784</v>
      </c>
      <c r="C88" s="194" t="s">
        <v>335</v>
      </c>
      <c r="D88" s="194" t="s">
        <v>182</v>
      </c>
      <c r="E88" s="193" t="s">
        <v>336</v>
      </c>
      <c r="F88" s="194" t="s">
        <v>44</v>
      </c>
      <c r="G88" s="210">
        <v>12</v>
      </c>
      <c r="H88" s="216">
        <v>32.75</v>
      </c>
      <c r="I88" s="216">
        <v>40.68</v>
      </c>
      <c r="J88" s="216">
        <v>488.16</v>
      </c>
      <c r="K88" s="195">
        <v>1.3722144557446402E-4</v>
      </c>
    </row>
    <row r="89" spans="2:11" s="126" customFormat="1" ht="33" customHeight="1" x14ac:dyDescent="0.2">
      <c r="B89" s="192" t="s">
        <v>785</v>
      </c>
      <c r="C89" s="194" t="s">
        <v>337</v>
      </c>
      <c r="D89" s="194" t="s">
        <v>182</v>
      </c>
      <c r="E89" s="193" t="s">
        <v>338</v>
      </c>
      <c r="F89" s="194" t="s">
        <v>44</v>
      </c>
      <c r="G89" s="210">
        <v>1</v>
      </c>
      <c r="H89" s="216">
        <v>21.91</v>
      </c>
      <c r="I89" s="216">
        <v>27.21</v>
      </c>
      <c r="J89" s="216">
        <v>27.21</v>
      </c>
      <c r="K89" s="195">
        <v>7.648712582106618E-6</v>
      </c>
    </row>
    <row r="90" spans="2:11" s="126" customFormat="1" ht="24.95" customHeight="1" x14ac:dyDescent="0.2">
      <c r="B90" s="192" t="s">
        <v>786</v>
      </c>
      <c r="C90" s="194" t="s">
        <v>339</v>
      </c>
      <c r="D90" s="194" t="s">
        <v>12</v>
      </c>
      <c r="E90" s="193" t="s">
        <v>340</v>
      </c>
      <c r="F90" s="194" t="s">
        <v>44</v>
      </c>
      <c r="G90" s="210">
        <v>4</v>
      </c>
      <c r="H90" s="216">
        <v>78.87</v>
      </c>
      <c r="I90" s="216">
        <v>97.97</v>
      </c>
      <c r="J90" s="216">
        <v>391.88</v>
      </c>
      <c r="K90" s="195">
        <v>1.1015720274443003E-4</v>
      </c>
    </row>
    <row r="91" spans="2:11" s="126" customFormat="1" ht="35.25" customHeight="1" x14ac:dyDescent="0.2">
      <c r="B91" s="192" t="s">
        <v>787</v>
      </c>
      <c r="C91" s="194" t="s">
        <v>341</v>
      </c>
      <c r="D91" s="194" t="s">
        <v>182</v>
      </c>
      <c r="E91" s="193" t="s">
        <v>342</v>
      </c>
      <c r="F91" s="194" t="s">
        <v>44</v>
      </c>
      <c r="G91" s="210">
        <v>4</v>
      </c>
      <c r="H91" s="216">
        <v>53.09</v>
      </c>
      <c r="I91" s="216">
        <v>65.94</v>
      </c>
      <c r="J91" s="216">
        <v>263.76</v>
      </c>
      <c r="K91" s="195">
        <v>7.4142757466241879E-5</v>
      </c>
    </row>
    <row r="92" spans="2:11" s="126" customFormat="1" ht="40.5" customHeight="1" x14ac:dyDescent="0.2">
      <c r="B92" s="192" t="s">
        <v>788</v>
      </c>
      <c r="C92" s="194" t="s">
        <v>343</v>
      </c>
      <c r="D92" s="194" t="s">
        <v>182</v>
      </c>
      <c r="E92" s="193" t="s">
        <v>344</v>
      </c>
      <c r="F92" s="194" t="s">
        <v>44</v>
      </c>
      <c r="G92" s="210">
        <v>3</v>
      </c>
      <c r="H92" s="216">
        <v>62.16</v>
      </c>
      <c r="I92" s="216">
        <v>77.209999999999994</v>
      </c>
      <c r="J92" s="216">
        <v>231.63</v>
      </c>
      <c r="K92" s="195">
        <v>6.5111036214382791E-5</v>
      </c>
    </row>
    <row r="93" spans="2:11" s="126" customFormat="1" ht="24.95" customHeight="1" x14ac:dyDescent="0.2">
      <c r="B93" s="192" t="s">
        <v>789</v>
      </c>
      <c r="C93" s="194" t="s">
        <v>345</v>
      </c>
      <c r="D93" s="194" t="s">
        <v>12</v>
      </c>
      <c r="E93" s="193" t="s">
        <v>346</v>
      </c>
      <c r="F93" s="194" t="s">
        <v>44</v>
      </c>
      <c r="G93" s="210">
        <v>2</v>
      </c>
      <c r="H93" s="216">
        <v>80.55</v>
      </c>
      <c r="I93" s="216">
        <v>100.05</v>
      </c>
      <c r="J93" s="216">
        <v>200.1</v>
      </c>
      <c r="K93" s="195">
        <v>5.6247974556395963E-5</v>
      </c>
    </row>
    <row r="94" spans="2:11" s="126" customFormat="1" ht="38.25" customHeight="1" x14ac:dyDescent="0.2">
      <c r="B94" s="192" t="s">
        <v>790</v>
      </c>
      <c r="C94" s="194" t="s">
        <v>347</v>
      </c>
      <c r="D94" s="194" t="s">
        <v>182</v>
      </c>
      <c r="E94" s="193" t="s">
        <v>348</v>
      </c>
      <c r="F94" s="194" t="s">
        <v>44</v>
      </c>
      <c r="G94" s="210">
        <v>5</v>
      </c>
      <c r="H94" s="216">
        <v>77.97</v>
      </c>
      <c r="I94" s="216">
        <v>96.85</v>
      </c>
      <c r="J94" s="216">
        <v>484.25</v>
      </c>
      <c r="K94" s="195">
        <v>1.361223472210632E-4</v>
      </c>
    </row>
    <row r="95" spans="2:11" s="126" customFormat="1" ht="38.25" customHeight="1" x14ac:dyDescent="0.2">
      <c r="B95" s="192" t="s">
        <v>791</v>
      </c>
      <c r="C95" s="194" t="s">
        <v>349</v>
      </c>
      <c r="D95" s="194" t="s">
        <v>182</v>
      </c>
      <c r="E95" s="193" t="s">
        <v>350</v>
      </c>
      <c r="F95" s="194" t="s">
        <v>44</v>
      </c>
      <c r="G95" s="210">
        <v>1</v>
      </c>
      <c r="H95" s="216">
        <v>32.979999999999997</v>
      </c>
      <c r="I95" s="216">
        <v>40.96</v>
      </c>
      <c r="J95" s="216">
        <v>40.96</v>
      </c>
      <c r="K95" s="195">
        <v>1.1513828275012387E-5</v>
      </c>
    </row>
    <row r="96" spans="2:11" s="126" customFormat="1" ht="38.25" customHeight="1" x14ac:dyDescent="0.2">
      <c r="B96" s="192" t="s">
        <v>792</v>
      </c>
      <c r="C96" s="194" t="s">
        <v>351</v>
      </c>
      <c r="D96" s="194" t="s">
        <v>182</v>
      </c>
      <c r="E96" s="193" t="s">
        <v>352</v>
      </c>
      <c r="F96" s="194" t="s">
        <v>44</v>
      </c>
      <c r="G96" s="210">
        <v>1</v>
      </c>
      <c r="H96" s="216">
        <v>112.78</v>
      </c>
      <c r="I96" s="216">
        <v>140.09</v>
      </c>
      <c r="J96" s="216">
        <v>140.09</v>
      </c>
      <c r="K96" s="195">
        <v>3.937920417593958E-5</v>
      </c>
    </row>
    <row r="97" spans="2:11" s="126" customFormat="1" ht="38.25" customHeight="1" x14ac:dyDescent="0.2">
      <c r="B97" s="192" t="s">
        <v>793</v>
      </c>
      <c r="C97" s="194" t="s">
        <v>353</v>
      </c>
      <c r="D97" s="194" t="s">
        <v>182</v>
      </c>
      <c r="E97" s="193" t="s">
        <v>354</v>
      </c>
      <c r="F97" s="194" t="s">
        <v>44</v>
      </c>
      <c r="G97" s="210">
        <v>2</v>
      </c>
      <c r="H97" s="216">
        <v>140.72999999999999</v>
      </c>
      <c r="I97" s="216">
        <v>174.81</v>
      </c>
      <c r="J97" s="216">
        <v>349.62</v>
      </c>
      <c r="K97" s="195">
        <v>9.8277945349361097E-5</v>
      </c>
    </row>
    <row r="98" spans="2:11" s="126" customFormat="1" ht="61.5" customHeight="1" x14ac:dyDescent="0.2">
      <c r="B98" s="192" t="s">
        <v>794</v>
      </c>
      <c r="C98" s="194" t="s">
        <v>355</v>
      </c>
      <c r="D98" s="194" t="s">
        <v>182</v>
      </c>
      <c r="E98" s="193" t="s">
        <v>356</v>
      </c>
      <c r="F98" s="194" t="s">
        <v>44</v>
      </c>
      <c r="G98" s="210">
        <v>12</v>
      </c>
      <c r="H98" s="216">
        <v>39.659999999999997</v>
      </c>
      <c r="I98" s="216">
        <v>49.26</v>
      </c>
      <c r="J98" s="216">
        <v>591.12</v>
      </c>
      <c r="K98" s="195">
        <v>1.6616343188294243E-4</v>
      </c>
    </row>
    <row r="99" spans="2:11" s="126" customFormat="1" ht="61.5" customHeight="1" x14ac:dyDescent="0.2">
      <c r="B99" s="192" t="s">
        <v>795</v>
      </c>
      <c r="C99" s="194" t="s">
        <v>357</v>
      </c>
      <c r="D99" s="194" t="s">
        <v>182</v>
      </c>
      <c r="E99" s="193" t="s">
        <v>358</v>
      </c>
      <c r="F99" s="194" t="s">
        <v>44</v>
      </c>
      <c r="G99" s="210">
        <v>4</v>
      </c>
      <c r="H99" s="216">
        <v>29.17</v>
      </c>
      <c r="I99" s="216">
        <v>36.229999999999997</v>
      </c>
      <c r="J99" s="216">
        <v>144.91999999999999</v>
      </c>
      <c r="K99" s="195">
        <v>4.0736913906611207E-5</v>
      </c>
    </row>
    <row r="100" spans="2:11" s="126" customFormat="1" ht="61.5" customHeight="1" x14ac:dyDescent="0.2">
      <c r="B100" s="192" t="s">
        <v>796</v>
      </c>
      <c r="C100" s="194" t="s">
        <v>359</v>
      </c>
      <c r="D100" s="194" t="s">
        <v>182</v>
      </c>
      <c r="E100" s="193" t="s">
        <v>360</v>
      </c>
      <c r="F100" s="194" t="s">
        <v>44</v>
      </c>
      <c r="G100" s="210">
        <v>4</v>
      </c>
      <c r="H100" s="216">
        <v>22.09</v>
      </c>
      <c r="I100" s="216">
        <v>27.44</v>
      </c>
      <c r="J100" s="216">
        <v>109.76</v>
      </c>
      <c r="K100" s="195">
        <v>3.0853461705697259E-5</v>
      </c>
    </row>
    <row r="101" spans="2:11" s="126" customFormat="1" ht="24.95" customHeight="1" thickBot="1" x14ac:dyDescent="0.25">
      <c r="B101" s="196" t="s">
        <v>797</v>
      </c>
      <c r="C101" s="198" t="s">
        <v>361</v>
      </c>
      <c r="D101" s="198" t="s">
        <v>12</v>
      </c>
      <c r="E101" s="197" t="s">
        <v>362</v>
      </c>
      <c r="F101" s="198" t="s">
        <v>44</v>
      </c>
      <c r="G101" s="211">
        <v>1</v>
      </c>
      <c r="H101" s="217">
        <v>162.12</v>
      </c>
      <c r="I101" s="217">
        <v>201.38</v>
      </c>
      <c r="J101" s="217">
        <v>201.38</v>
      </c>
      <c r="K101" s="199">
        <v>5.6607781689990103E-5</v>
      </c>
    </row>
    <row r="102" spans="2:11" s="5" customFormat="1" ht="24.95" customHeight="1" thickTop="1" thickBot="1" x14ac:dyDescent="0.25">
      <c r="B102" s="185" t="s">
        <v>307</v>
      </c>
      <c r="C102" s="221"/>
      <c r="D102" s="221"/>
      <c r="E102" s="186" t="s">
        <v>798</v>
      </c>
      <c r="F102" s="186"/>
      <c r="G102" s="212"/>
      <c r="H102" s="218"/>
      <c r="I102" s="218"/>
      <c r="J102" s="218">
        <v>18736.13</v>
      </c>
      <c r="K102" s="187">
        <v>5.2667134608961877E-3</v>
      </c>
    </row>
    <row r="103" spans="2:11" s="126" customFormat="1" ht="24.95" customHeight="1" x14ac:dyDescent="0.2">
      <c r="B103" s="188" t="s">
        <v>799</v>
      </c>
      <c r="C103" s="190" t="s">
        <v>364</v>
      </c>
      <c r="D103" s="190" t="s">
        <v>12</v>
      </c>
      <c r="E103" s="189" t="s">
        <v>800</v>
      </c>
      <c r="F103" s="190" t="s">
        <v>44</v>
      </c>
      <c r="G103" s="209">
        <v>4</v>
      </c>
      <c r="H103" s="215">
        <v>593.59</v>
      </c>
      <c r="I103" s="215">
        <v>737.35</v>
      </c>
      <c r="J103" s="215">
        <v>2949.4</v>
      </c>
      <c r="K103" s="191">
        <v>8.2907434361136555E-4</v>
      </c>
    </row>
    <row r="104" spans="2:11" s="126" customFormat="1" ht="24.95" customHeight="1" x14ac:dyDescent="0.2">
      <c r="B104" s="192" t="s">
        <v>801</v>
      </c>
      <c r="C104" s="194" t="s">
        <v>365</v>
      </c>
      <c r="D104" s="194" t="s">
        <v>12</v>
      </c>
      <c r="E104" s="193" t="s">
        <v>366</v>
      </c>
      <c r="F104" s="194" t="s">
        <v>44</v>
      </c>
      <c r="G104" s="210">
        <v>3</v>
      </c>
      <c r="H104" s="216">
        <v>227.59</v>
      </c>
      <c r="I104" s="216">
        <v>282.70999999999998</v>
      </c>
      <c r="J104" s="216">
        <v>848.13</v>
      </c>
      <c r="K104" s="195">
        <v>2.3840876891812149E-4</v>
      </c>
    </row>
    <row r="105" spans="2:11" s="184" customFormat="1" ht="58.5" customHeight="1" x14ac:dyDescent="0.2">
      <c r="B105" s="192" t="s">
        <v>802</v>
      </c>
      <c r="C105" s="194" t="s">
        <v>367</v>
      </c>
      <c r="D105" s="194" t="s">
        <v>182</v>
      </c>
      <c r="E105" s="193" t="s">
        <v>803</v>
      </c>
      <c r="F105" s="194" t="s">
        <v>44</v>
      </c>
      <c r="G105" s="210">
        <v>4</v>
      </c>
      <c r="H105" s="216">
        <v>769.55</v>
      </c>
      <c r="I105" s="216">
        <v>955.93</v>
      </c>
      <c r="J105" s="216">
        <v>3823.72</v>
      </c>
      <c r="K105" s="195">
        <v>1.0748451038020109E-3</v>
      </c>
    </row>
    <row r="106" spans="2:11" s="184" customFormat="1" ht="24.95" customHeight="1" x14ac:dyDescent="0.2">
      <c r="B106" s="192" t="s">
        <v>804</v>
      </c>
      <c r="C106" s="194" t="s">
        <v>368</v>
      </c>
      <c r="D106" s="194" t="s">
        <v>12</v>
      </c>
      <c r="E106" s="193" t="s">
        <v>369</v>
      </c>
      <c r="F106" s="194" t="s">
        <v>44</v>
      </c>
      <c r="G106" s="210">
        <v>1</v>
      </c>
      <c r="H106" s="216">
        <v>633.33000000000004</v>
      </c>
      <c r="I106" s="216">
        <v>786.72</v>
      </c>
      <c r="J106" s="216">
        <v>786.72</v>
      </c>
      <c r="K106" s="195">
        <v>2.2114645948529652E-4</v>
      </c>
    </row>
    <row r="107" spans="2:11" s="184" customFormat="1" ht="24.95" customHeight="1" x14ac:dyDescent="0.2">
      <c r="B107" s="192" t="s">
        <v>805</v>
      </c>
      <c r="C107" s="194" t="s">
        <v>370</v>
      </c>
      <c r="D107" s="194" t="s">
        <v>12</v>
      </c>
      <c r="E107" s="193" t="s">
        <v>371</v>
      </c>
      <c r="F107" s="194" t="s">
        <v>44</v>
      </c>
      <c r="G107" s="210">
        <v>4</v>
      </c>
      <c r="H107" s="216">
        <v>71.099999999999994</v>
      </c>
      <c r="I107" s="216">
        <v>88.32</v>
      </c>
      <c r="J107" s="216">
        <v>353.28</v>
      </c>
      <c r="K107" s="195">
        <v>9.9306768871981844E-5</v>
      </c>
    </row>
    <row r="108" spans="2:11" s="184" customFormat="1" ht="24.95" customHeight="1" x14ac:dyDescent="0.2">
      <c r="B108" s="192" t="s">
        <v>806</v>
      </c>
      <c r="C108" s="194" t="s">
        <v>372</v>
      </c>
      <c r="D108" s="194" t="s">
        <v>12</v>
      </c>
      <c r="E108" s="193" t="s">
        <v>373</v>
      </c>
      <c r="F108" s="194" t="s">
        <v>44</v>
      </c>
      <c r="G108" s="210">
        <v>4</v>
      </c>
      <c r="H108" s="216">
        <v>93.12</v>
      </c>
      <c r="I108" s="216">
        <v>115.67</v>
      </c>
      <c r="J108" s="216">
        <v>462.68</v>
      </c>
      <c r="K108" s="195">
        <v>1.3005903482135576E-4</v>
      </c>
    </row>
    <row r="109" spans="2:11" s="184" customFormat="1" ht="24.95" customHeight="1" x14ac:dyDescent="0.2">
      <c r="B109" s="192" t="s">
        <v>807</v>
      </c>
      <c r="C109" s="194" t="s">
        <v>374</v>
      </c>
      <c r="D109" s="194" t="s">
        <v>12</v>
      </c>
      <c r="E109" s="193" t="s">
        <v>375</v>
      </c>
      <c r="F109" s="194" t="s">
        <v>44</v>
      </c>
      <c r="G109" s="210">
        <v>4</v>
      </c>
      <c r="H109" s="216">
        <v>196.13</v>
      </c>
      <c r="I109" s="216">
        <v>243.63</v>
      </c>
      <c r="J109" s="216">
        <v>974.52</v>
      </c>
      <c r="K109" s="195">
        <v>2.7393691236731133E-4</v>
      </c>
    </row>
    <row r="110" spans="2:11" s="184" customFormat="1" ht="24.95" customHeight="1" x14ac:dyDescent="0.2">
      <c r="B110" s="192" t="s">
        <v>808</v>
      </c>
      <c r="C110" s="194" t="s">
        <v>376</v>
      </c>
      <c r="D110" s="194" t="s">
        <v>12</v>
      </c>
      <c r="E110" s="193" t="s">
        <v>377</v>
      </c>
      <c r="F110" s="194" t="s">
        <v>190</v>
      </c>
      <c r="G110" s="210">
        <v>20</v>
      </c>
      <c r="H110" s="216">
        <v>280.77</v>
      </c>
      <c r="I110" s="216">
        <v>348.77</v>
      </c>
      <c r="J110" s="216">
        <v>6975.4</v>
      </c>
      <c r="K110" s="195">
        <v>1.9607802184941751E-3</v>
      </c>
    </row>
    <row r="111" spans="2:11" s="184" customFormat="1" ht="36.75" customHeight="1" thickBot="1" x14ac:dyDescent="0.25">
      <c r="B111" s="196" t="s">
        <v>809</v>
      </c>
      <c r="C111" s="198" t="s">
        <v>378</v>
      </c>
      <c r="D111" s="198" t="s">
        <v>182</v>
      </c>
      <c r="E111" s="197" t="s">
        <v>379</v>
      </c>
      <c r="F111" s="198" t="s">
        <v>44</v>
      </c>
      <c r="G111" s="211">
        <v>4</v>
      </c>
      <c r="H111" s="217">
        <v>314.42</v>
      </c>
      <c r="I111" s="217">
        <v>390.57</v>
      </c>
      <c r="J111" s="217">
        <v>1562.28</v>
      </c>
      <c r="K111" s="199">
        <v>4.3915585052456917E-4</v>
      </c>
    </row>
    <row r="112" spans="2:11" ht="24.95" customHeight="1" thickTop="1" thickBot="1" x14ac:dyDescent="0.25">
      <c r="B112" s="185" t="s">
        <v>310</v>
      </c>
      <c r="C112" s="221"/>
      <c r="D112" s="221"/>
      <c r="E112" s="186" t="s">
        <v>381</v>
      </c>
      <c r="F112" s="186"/>
      <c r="G112" s="212"/>
      <c r="H112" s="218"/>
      <c r="I112" s="218"/>
      <c r="J112" s="218">
        <v>61712.85</v>
      </c>
      <c r="K112" s="187">
        <v>1.7347440362831989E-2</v>
      </c>
    </row>
    <row r="113" spans="2:11" s="184" customFormat="1" ht="24.95" customHeight="1" x14ac:dyDescent="0.2">
      <c r="B113" s="188" t="s">
        <v>810</v>
      </c>
      <c r="C113" s="190" t="s">
        <v>382</v>
      </c>
      <c r="D113" s="190" t="s">
        <v>12</v>
      </c>
      <c r="E113" s="189" t="s">
        <v>383</v>
      </c>
      <c r="F113" s="190" t="s">
        <v>199</v>
      </c>
      <c r="G113" s="209">
        <v>15</v>
      </c>
      <c r="H113" s="215">
        <v>424.53</v>
      </c>
      <c r="I113" s="215">
        <v>527.35</v>
      </c>
      <c r="J113" s="215">
        <v>7910.25</v>
      </c>
      <c r="K113" s="191">
        <v>2.2235659207132993E-3</v>
      </c>
    </row>
    <row r="114" spans="2:11" s="184" customFormat="1" ht="48" customHeight="1" x14ac:dyDescent="0.2">
      <c r="B114" s="192" t="s">
        <v>811</v>
      </c>
      <c r="C114" s="194" t="s">
        <v>384</v>
      </c>
      <c r="D114" s="194" t="s">
        <v>182</v>
      </c>
      <c r="E114" s="193" t="s">
        <v>812</v>
      </c>
      <c r="F114" s="194" t="s">
        <v>190</v>
      </c>
      <c r="G114" s="210">
        <v>36</v>
      </c>
      <c r="H114" s="216">
        <v>21.19</v>
      </c>
      <c r="I114" s="216">
        <v>26.32</v>
      </c>
      <c r="J114" s="216">
        <v>947.52</v>
      </c>
      <c r="K114" s="195">
        <v>2.6634723064305999E-4</v>
      </c>
    </row>
    <row r="115" spans="2:11" s="184" customFormat="1" ht="48" customHeight="1" x14ac:dyDescent="0.2">
      <c r="B115" s="192" t="s">
        <v>813</v>
      </c>
      <c r="C115" s="194" t="s">
        <v>385</v>
      </c>
      <c r="D115" s="194" t="s">
        <v>182</v>
      </c>
      <c r="E115" s="193" t="s">
        <v>814</v>
      </c>
      <c r="F115" s="194" t="s">
        <v>190</v>
      </c>
      <c r="G115" s="210">
        <v>126</v>
      </c>
      <c r="H115" s="216">
        <v>27.22</v>
      </c>
      <c r="I115" s="216">
        <v>33.81</v>
      </c>
      <c r="J115" s="216">
        <v>4260.0600000000004</v>
      </c>
      <c r="K115" s="195">
        <v>1.1974999824523748E-3</v>
      </c>
    </row>
    <row r="116" spans="2:11" s="184" customFormat="1" ht="48" customHeight="1" x14ac:dyDescent="0.2">
      <c r="B116" s="192" t="s">
        <v>815</v>
      </c>
      <c r="C116" s="194" t="s">
        <v>386</v>
      </c>
      <c r="D116" s="194" t="s">
        <v>182</v>
      </c>
      <c r="E116" s="193" t="s">
        <v>816</v>
      </c>
      <c r="F116" s="194" t="s">
        <v>190</v>
      </c>
      <c r="G116" s="210">
        <v>186</v>
      </c>
      <c r="H116" s="216">
        <v>34.04</v>
      </c>
      <c r="I116" s="216">
        <v>42.28</v>
      </c>
      <c r="J116" s="216">
        <v>7864.08</v>
      </c>
      <c r="K116" s="195">
        <v>2.2105875649648292E-3</v>
      </c>
    </row>
    <row r="117" spans="2:11" s="184" customFormat="1" ht="48" customHeight="1" x14ac:dyDescent="0.2">
      <c r="B117" s="192" t="s">
        <v>817</v>
      </c>
      <c r="C117" s="194" t="s">
        <v>387</v>
      </c>
      <c r="D117" s="194" t="s">
        <v>182</v>
      </c>
      <c r="E117" s="193" t="s">
        <v>818</v>
      </c>
      <c r="F117" s="194" t="s">
        <v>190</v>
      </c>
      <c r="G117" s="210">
        <v>108</v>
      </c>
      <c r="H117" s="216">
        <v>37.92</v>
      </c>
      <c r="I117" s="216">
        <v>47.1</v>
      </c>
      <c r="J117" s="216">
        <v>5086.8</v>
      </c>
      <c r="K117" s="195">
        <v>1.4298960368489505E-3</v>
      </c>
    </row>
    <row r="118" spans="2:11" s="184" customFormat="1" ht="33.75" customHeight="1" x14ac:dyDescent="0.2">
      <c r="B118" s="192" t="s">
        <v>819</v>
      </c>
      <c r="C118" s="194" t="s">
        <v>388</v>
      </c>
      <c r="D118" s="194" t="s">
        <v>182</v>
      </c>
      <c r="E118" s="193" t="s">
        <v>389</v>
      </c>
      <c r="F118" s="194" t="s">
        <v>44</v>
      </c>
      <c r="G118" s="210">
        <v>7</v>
      </c>
      <c r="H118" s="216">
        <v>12.85</v>
      </c>
      <c r="I118" s="216">
        <v>15.96</v>
      </c>
      <c r="J118" s="216">
        <v>111.72</v>
      </c>
      <c r="K118" s="195">
        <v>3.1404416379013279E-5</v>
      </c>
    </row>
    <row r="119" spans="2:11" s="184" customFormat="1" ht="33.75" customHeight="1" x14ac:dyDescent="0.2">
      <c r="B119" s="192" t="s">
        <v>820</v>
      </c>
      <c r="C119" s="194" t="s">
        <v>390</v>
      </c>
      <c r="D119" s="194" t="s">
        <v>192</v>
      </c>
      <c r="E119" s="193" t="s">
        <v>391</v>
      </c>
      <c r="F119" s="194" t="s">
        <v>215</v>
      </c>
      <c r="G119" s="210">
        <v>2</v>
      </c>
      <c r="H119" s="216">
        <v>20.59</v>
      </c>
      <c r="I119" s="216">
        <v>25.57</v>
      </c>
      <c r="J119" s="216">
        <v>51.14</v>
      </c>
      <c r="K119" s="195">
        <v>1.4375419384378259E-5</v>
      </c>
    </row>
    <row r="120" spans="2:11" s="184" customFormat="1" ht="24.95" customHeight="1" x14ac:dyDescent="0.2">
      <c r="B120" s="192" t="s">
        <v>821</v>
      </c>
      <c r="C120" s="194" t="s">
        <v>392</v>
      </c>
      <c r="D120" s="194" t="s">
        <v>304</v>
      </c>
      <c r="E120" s="193" t="s">
        <v>393</v>
      </c>
      <c r="F120" s="194" t="s">
        <v>44</v>
      </c>
      <c r="G120" s="210">
        <v>5</v>
      </c>
      <c r="H120" s="216">
        <v>192.99</v>
      </c>
      <c r="I120" s="216">
        <v>239.73</v>
      </c>
      <c r="J120" s="216">
        <v>1198.6500000000001</v>
      </c>
      <c r="K120" s="195">
        <v>3.3693970365829094E-4</v>
      </c>
    </row>
    <row r="121" spans="2:11" s="184" customFormat="1" ht="24.95" customHeight="1" x14ac:dyDescent="0.2">
      <c r="B121" s="192" t="s">
        <v>822</v>
      </c>
      <c r="C121" s="194" t="s">
        <v>394</v>
      </c>
      <c r="D121" s="194" t="s">
        <v>12</v>
      </c>
      <c r="E121" s="193" t="s">
        <v>409</v>
      </c>
      <c r="F121" s="194" t="s">
        <v>44</v>
      </c>
      <c r="G121" s="210">
        <v>8</v>
      </c>
      <c r="H121" s="216">
        <v>926.66</v>
      </c>
      <c r="I121" s="216">
        <v>1151.0899999999999</v>
      </c>
      <c r="J121" s="216">
        <v>9208.7199999999993</v>
      </c>
      <c r="K121" s="195">
        <v>2.5885649588054706E-3</v>
      </c>
    </row>
    <row r="122" spans="2:11" s="184" customFormat="1" ht="24.95" customHeight="1" x14ac:dyDescent="0.2">
      <c r="B122" s="192" t="s">
        <v>823</v>
      </c>
      <c r="C122" s="194" t="s">
        <v>395</v>
      </c>
      <c r="D122" s="194" t="s">
        <v>192</v>
      </c>
      <c r="E122" s="193" t="s">
        <v>396</v>
      </c>
      <c r="F122" s="194" t="s">
        <v>15</v>
      </c>
      <c r="G122" s="210">
        <v>4</v>
      </c>
      <c r="H122" s="216">
        <v>987.31</v>
      </c>
      <c r="I122" s="216">
        <v>1226.43</v>
      </c>
      <c r="J122" s="216">
        <v>4905.72</v>
      </c>
      <c r="K122" s="195">
        <v>1.378994571418305E-3</v>
      </c>
    </row>
    <row r="123" spans="2:11" s="184" customFormat="1" ht="24.95" customHeight="1" x14ac:dyDescent="0.2">
      <c r="B123" s="192" t="s">
        <v>824</v>
      </c>
      <c r="C123" s="194" t="s">
        <v>397</v>
      </c>
      <c r="D123" s="194" t="s">
        <v>12</v>
      </c>
      <c r="E123" s="193" t="s">
        <v>398</v>
      </c>
      <c r="F123" s="194" t="s">
        <v>44</v>
      </c>
      <c r="G123" s="210">
        <v>1</v>
      </c>
      <c r="H123" s="216">
        <v>8513.01</v>
      </c>
      <c r="I123" s="216">
        <v>10574.86</v>
      </c>
      <c r="J123" s="216">
        <v>10574.86</v>
      </c>
      <c r="K123" s="195">
        <v>2.9725859880932004E-3</v>
      </c>
    </row>
    <row r="124" spans="2:11" s="184" customFormat="1" ht="24.95" customHeight="1" x14ac:dyDescent="0.2">
      <c r="B124" s="192" t="s">
        <v>825</v>
      </c>
      <c r="C124" s="194" t="s">
        <v>826</v>
      </c>
      <c r="D124" s="194" t="s">
        <v>304</v>
      </c>
      <c r="E124" s="193" t="s">
        <v>827</v>
      </c>
      <c r="F124" s="194" t="s">
        <v>44</v>
      </c>
      <c r="G124" s="210">
        <v>1</v>
      </c>
      <c r="H124" s="216">
        <v>3936.54</v>
      </c>
      <c r="I124" s="216">
        <v>4889.96</v>
      </c>
      <c r="J124" s="216">
        <v>4889.96</v>
      </c>
      <c r="K124" s="195">
        <v>1.3745644460859271E-3</v>
      </c>
    </row>
    <row r="125" spans="2:11" s="184" customFormat="1" ht="24.95" customHeight="1" thickBot="1" x14ac:dyDescent="0.25">
      <c r="B125" s="196" t="s">
        <v>828</v>
      </c>
      <c r="C125" s="198" t="s">
        <v>399</v>
      </c>
      <c r="D125" s="198" t="s">
        <v>12</v>
      </c>
      <c r="E125" s="197" t="s">
        <v>400</v>
      </c>
      <c r="F125" s="198" t="s">
        <v>44</v>
      </c>
      <c r="G125" s="211">
        <v>1</v>
      </c>
      <c r="H125" s="217">
        <v>3786.33</v>
      </c>
      <c r="I125" s="217">
        <v>4703.37</v>
      </c>
      <c r="J125" s="217">
        <v>4703.37</v>
      </c>
      <c r="K125" s="199">
        <v>1.3221141233848879E-3</v>
      </c>
    </row>
    <row r="126" spans="2:11" ht="24.95" customHeight="1" thickTop="1" thickBot="1" x14ac:dyDescent="0.25">
      <c r="B126" s="185" t="s">
        <v>313</v>
      </c>
      <c r="C126" s="221"/>
      <c r="D126" s="221"/>
      <c r="E126" s="186" t="s">
        <v>402</v>
      </c>
      <c r="F126" s="186"/>
      <c r="G126" s="212"/>
      <c r="H126" s="218"/>
      <c r="I126" s="218"/>
      <c r="J126" s="218">
        <v>61539.38</v>
      </c>
      <c r="K126" s="187">
        <v>1.7298678063250288E-2</v>
      </c>
    </row>
    <row r="127" spans="2:11" s="184" customFormat="1" ht="51.75" customHeight="1" x14ac:dyDescent="0.2">
      <c r="B127" s="188" t="s">
        <v>829</v>
      </c>
      <c r="C127" s="190" t="s">
        <v>403</v>
      </c>
      <c r="D127" s="190" t="s">
        <v>182</v>
      </c>
      <c r="E127" s="189" t="s">
        <v>404</v>
      </c>
      <c r="F127" s="190" t="s">
        <v>190</v>
      </c>
      <c r="G127" s="209">
        <v>103.26</v>
      </c>
      <c r="H127" s="215">
        <v>35.1</v>
      </c>
      <c r="I127" s="215">
        <v>43.6</v>
      </c>
      <c r="J127" s="215">
        <v>4502.13</v>
      </c>
      <c r="K127" s="191">
        <v>1.2655456956001346E-3</v>
      </c>
    </row>
    <row r="128" spans="2:11" s="184" customFormat="1" ht="57.75" customHeight="1" x14ac:dyDescent="0.2">
      <c r="B128" s="192" t="s">
        <v>830</v>
      </c>
      <c r="C128" s="194" t="s">
        <v>405</v>
      </c>
      <c r="D128" s="194" t="s">
        <v>182</v>
      </c>
      <c r="E128" s="193" t="s">
        <v>406</v>
      </c>
      <c r="F128" s="194" t="s">
        <v>190</v>
      </c>
      <c r="G128" s="210">
        <v>55.2</v>
      </c>
      <c r="H128" s="216">
        <v>72.75</v>
      </c>
      <c r="I128" s="216">
        <v>90.37</v>
      </c>
      <c r="J128" s="216">
        <v>4988.42</v>
      </c>
      <c r="K128" s="195">
        <v>1.4022414854403635E-3</v>
      </c>
    </row>
    <row r="129" spans="2:11" s="184" customFormat="1" ht="53.25" customHeight="1" x14ac:dyDescent="0.2">
      <c r="B129" s="192" t="s">
        <v>831</v>
      </c>
      <c r="C129" s="194" t="s">
        <v>407</v>
      </c>
      <c r="D129" s="194" t="s">
        <v>182</v>
      </c>
      <c r="E129" s="193" t="s">
        <v>408</v>
      </c>
      <c r="F129" s="194" t="s">
        <v>190</v>
      </c>
      <c r="G129" s="210">
        <v>122.19</v>
      </c>
      <c r="H129" s="216">
        <v>244.33</v>
      </c>
      <c r="I129" s="216">
        <v>303.5</v>
      </c>
      <c r="J129" s="216">
        <v>37084.660000000003</v>
      </c>
      <c r="K129" s="195">
        <v>1.0424472824150901E-2</v>
      </c>
    </row>
    <row r="130" spans="2:11" s="184" customFormat="1" ht="24.95" customHeight="1" thickBot="1" x14ac:dyDescent="0.25">
      <c r="B130" s="196" t="s">
        <v>832</v>
      </c>
      <c r="C130" s="198" t="s">
        <v>394</v>
      </c>
      <c r="D130" s="198" t="s">
        <v>12</v>
      </c>
      <c r="E130" s="197" t="s">
        <v>409</v>
      </c>
      <c r="F130" s="198" t="s">
        <v>44</v>
      </c>
      <c r="G130" s="211">
        <v>13</v>
      </c>
      <c r="H130" s="217">
        <v>926.66</v>
      </c>
      <c r="I130" s="217">
        <v>1151.0899999999999</v>
      </c>
      <c r="J130" s="217">
        <v>14964.17</v>
      </c>
      <c r="K130" s="199">
        <v>4.2064180580588893E-3</v>
      </c>
    </row>
    <row r="131" spans="2:11" ht="24.95" customHeight="1" thickTop="1" thickBot="1" x14ac:dyDescent="0.25">
      <c r="B131" s="185" t="s">
        <v>316</v>
      </c>
      <c r="C131" s="221"/>
      <c r="D131" s="221"/>
      <c r="E131" s="186" t="s">
        <v>430</v>
      </c>
      <c r="F131" s="186"/>
      <c r="G131" s="212"/>
      <c r="H131" s="218"/>
      <c r="I131" s="218"/>
      <c r="J131" s="218">
        <v>920738.54</v>
      </c>
      <c r="K131" s="187">
        <v>0.25881898036488338</v>
      </c>
    </row>
    <row r="132" spans="2:11" ht="24.95" customHeight="1" thickBot="1" x14ac:dyDescent="0.25">
      <c r="B132" s="178" t="s">
        <v>317</v>
      </c>
      <c r="C132" s="220"/>
      <c r="D132" s="220"/>
      <c r="E132" s="179" t="s">
        <v>432</v>
      </c>
      <c r="F132" s="179"/>
      <c r="G132" s="208"/>
      <c r="H132" s="214"/>
      <c r="I132" s="214"/>
      <c r="J132" s="214">
        <v>21449.14</v>
      </c>
      <c r="K132" s="180">
        <v>6.0293387355151171E-3</v>
      </c>
    </row>
    <row r="133" spans="2:11" s="184" customFormat="1" ht="24.95" customHeight="1" x14ac:dyDescent="0.2">
      <c r="B133" s="188" t="s">
        <v>319</v>
      </c>
      <c r="C133" s="190" t="s">
        <v>433</v>
      </c>
      <c r="D133" s="190" t="s">
        <v>304</v>
      </c>
      <c r="E133" s="189" t="s">
        <v>434</v>
      </c>
      <c r="F133" s="190" t="s">
        <v>190</v>
      </c>
      <c r="G133" s="209">
        <v>6</v>
      </c>
      <c r="H133" s="215">
        <v>164.98</v>
      </c>
      <c r="I133" s="215">
        <v>204.93</v>
      </c>
      <c r="J133" s="215">
        <v>1229.58</v>
      </c>
      <c r="K133" s="191">
        <v>3.4563410572240554E-4</v>
      </c>
    </row>
    <row r="134" spans="2:11" s="184" customFormat="1" ht="24.95" customHeight="1" x14ac:dyDescent="0.2">
      <c r="B134" s="192" t="s">
        <v>320</v>
      </c>
      <c r="C134" s="194" t="s">
        <v>435</v>
      </c>
      <c r="D134" s="194" t="s">
        <v>304</v>
      </c>
      <c r="E134" s="193" t="s">
        <v>436</v>
      </c>
      <c r="F134" s="194" t="s">
        <v>44</v>
      </c>
      <c r="G134" s="210">
        <v>1</v>
      </c>
      <c r="H134" s="216">
        <v>353.92</v>
      </c>
      <c r="I134" s="216">
        <v>439.63</v>
      </c>
      <c r="J134" s="216">
        <v>439.63</v>
      </c>
      <c r="K134" s="195">
        <v>1.2357969542343007E-4</v>
      </c>
    </row>
    <row r="135" spans="2:11" s="184" customFormat="1" ht="24.95" customHeight="1" x14ac:dyDescent="0.2">
      <c r="B135" s="192" t="s">
        <v>833</v>
      </c>
      <c r="C135" s="194" t="s">
        <v>437</v>
      </c>
      <c r="D135" s="194" t="s">
        <v>206</v>
      </c>
      <c r="E135" s="193" t="s">
        <v>438</v>
      </c>
      <c r="F135" s="194" t="s">
        <v>44</v>
      </c>
      <c r="G135" s="210">
        <v>1</v>
      </c>
      <c r="H135" s="216">
        <v>129.88999999999999</v>
      </c>
      <c r="I135" s="216">
        <v>161.34</v>
      </c>
      <c r="J135" s="216">
        <v>161.34</v>
      </c>
      <c r="K135" s="195">
        <v>4.5352564792248501E-5</v>
      </c>
    </row>
    <row r="136" spans="2:11" s="184" customFormat="1" ht="24.95" customHeight="1" x14ac:dyDescent="0.2">
      <c r="B136" s="192" t="s">
        <v>834</v>
      </c>
      <c r="C136" s="194" t="s">
        <v>441</v>
      </c>
      <c r="D136" s="194" t="s">
        <v>12</v>
      </c>
      <c r="E136" s="193" t="s">
        <v>442</v>
      </c>
      <c r="F136" s="194" t="s">
        <v>190</v>
      </c>
      <c r="G136" s="210">
        <v>30</v>
      </c>
      <c r="H136" s="216">
        <v>53.01</v>
      </c>
      <c r="I136" s="216">
        <v>65.84</v>
      </c>
      <c r="J136" s="216">
        <v>1975.2</v>
      </c>
      <c r="K136" s="195">
        <v>5.5522738302745279E-4</v>
      </c>
    </row>
    <row r="137" spans="2:11" s="184" customFormat="1" ht="24.95" customHeight="1" x14ac:dyDescent="0.2">
      <c r="B137" s="192" t="s">
        <v>835</v>
      </c>
      <c r="C137" s="194" t="s">
        <v>443</v>
      </c>
      <c r="D137" s="194" t="s">
        <v>12</v>
      </c>
      <c r="E137" s="193" t="s">
        <v>444</v>
      </c>
      <c r="F137" s="194" t="s">
        <v>190</v>
      </c>
      <c r="G137" s="210">
        <v>3</v>
      </c>
      <c r="H137" s="216">
        <v>15.71</v>
      </c>
      <c r="I137" s="216">
        <v>19.510000000000002</v>
      </c>
      <c r="J137" s="216">
        <v>58.53</v>
      </c>
      <c r="K137" s="195">
        <v>1.6452743382238159E-5</v>
      </c>
    </row>
    <row r="138" spans="2:11" s="184" customFormat="1" ht="24.95" customHeight="1" x14ac:dyDescent="0.2">
      <c r="B138" s="192" t="s">
        <v>836</v>
      </c>
      <c r="C138" s="194" t="s">
        <v>445</v>
      </c>
      <c r="D138" s="194" t="s">
        <v>12</v>
      </c>
      <c r="E138" s="193" t="s">
        <v>446</v>
      </c>
      <c r="F138" s="194" t="s">
        <v>44</v>
      </c>
      <c r="G138" s="210">
        <v>1</v>
      </c>
      <c r="H138" s="216">
        <v>194.36</v>
      </c>
      <c r="I138" s="216">
        <v>241.43</v>
      </c>
      <c r="J138" s="216">
        <v>241.43</v>
      </c>
      <c r="K138" s="195">
        <v>6.7865809580962912E-5</v>
      </c>
    </row>
    <row r="139" spans="2:11" s="184" customFormat="1" ht="24.95" customHeight="1" x14ac:dyDescent="0.2">
      <c r="B139" s="192" t="s">
        <v>837</v>
      </c>
      <c r="C139" s="194" t="s">
        <v>447</v>
      </c>
      <c r="D139" s="194" t="s">
        <v>12</v>
      </c>
      <c r="E139" s="193" t="s">
        <v>838</v>
      </c>
      <c r="F139" s="194" t="s">
        <v>44</v>
      </c>
      <c r="G139" s="210">
        <v>1</v>
      </c>
      <c r="H139" s="216">
        <v>426.22</v>
      </c>
      <c r="I139" s="216">
        <v>529.45000000000005</v>
      </c>
      <c r="J139" s="216">
        <v>529.45000000000005</v>
      </c>
      <c r="K139" s="195">
        <v>1.4882803662610617E-4</v>
      </c>
    </row>
    <row r="140" spans="2:11" s="184" customFormat="1" ht="24.95" customHeight="1" x14ac:dyDescent="0.2">
      <c r="B140" s="192" t="s">
        <v>839</v>
      </c>
      <c r="C140" s="194" t="s">
        <v>448</v>
      </c>
      <c r="D140" s="194" t="s">
        <v>12</v>
      </c>
      <c r="E140" s="193" t="s">
        <v>449</v>
      </c>
      <c r="F140" s="194" t="s">
        <v>44</v>
      </c>
      <c r="G140" s="210">
        <v>6</v>
      </c>
      <c r="H140" s="216">
        <v>171.06</v>
      </c>
      <c r="I140" s="216">
        <v>212.49</v>
      </c>
      <c r="J140" s="216">
        <v>1274.94</v>
      </c>
      <c r="K140" s="195">
        <v>3.5838477101914778E-4</v>
      </c>
    </row>
    <row r="141" spans="2:11" s="184" customFormat="1" ht="24.95" customHeight="1" x14ac:dyDescent="0.2">
      <c r="B141" s="192" t="s">
        <v>840</v>
      </c>
      <c r="C141" s="194" t="s">
        <v>450</v>
      </c>
      <c r="D141" s="194" t="s">
        <v>12</v>
      </c>
      <c r="E141" s="193" t="s">
        <v>451</v>
      </c>
      <c r="F141" s="194" t="s">
        <v>190</v>
      </c>
      <c r="G141" s="210">
        <v>70</v>
      </c>
      <c r="H141" s="216">
        <v>31.08</v>
      </c>
      <c r="I141" s="216">
        <v>38.6</v>
      </c>
      <c r="J141" s="216">
        <v>2702</v>
      </c>
      <c r="K141" s="195">
        <v>7.5953037107137373E-4</v>
      </c>
    </row>
    <row r="142" spans="2:11" s="184" customFormat="1" ht="24.95" customHeight="1" x14ac:dyDescent="0.2">
      <c r="B142" s="192" t="s">
        <v>841</v>
      </c>
      <c r="C142" s="194" t="s">
        <v>452</v>
      </c>
      <c r="D142" s="194" t="s">
        <v>12</v>
      </c>
      <c r="E142" s="193" t="s">
        <v>453</v>
      </c>
      <c r="F142" s="194" t="s">
        <v>190</v>
      </c>
      <c r="G142" s="210">
        <v>120</v>
      </c>
      <c r="H142" s="216">
        <v>70.66</v>
      </c>
      <c r="I142" s="216">
        <v>87.77</v>
      </c>
      <c r="J142" s="216">
        <v>10532.4</v>
      </c>
      <c r="K142" s="195">
        <v>2.9606505108335074E-3</v>
      </c>
    </row>
    <row r="143" spans="2:11" s="184" customFormat="1" ht="24.95" customHeight="1" x14ac:dyDescent="0.2">
      <c r="B143" s="192" t="s">
        <v>842</v>
      </c>
      <c r="C143" s="194" t="s">
        <v>454</v>
      </c>
      <c r="D143" s="194" t="s">
        <v>12</v>
      </c>
      <c r="E143" s="193" t="s">
        <v>455</v>
      </c>
      <c r="F143" s="194" t="s">
        <v>190</v>
      </c>
      <c r="G143" s="210">
        <v>40</v>
      </c>
      <c r="H143" s="216">
        <v>37.32</v>
      </c>
      <c r="I143" s="216">
        <v>46.35</v>
      </c>
      <c r="J143" s="216">
        <v>1854</v>
      </c>
      <c r="K143" s="195">
        <v>5.2115814506525796E-4</v>
      </c>
    </row>
    <row r="144" spans="2:11" s="184" customFormat="1" ht="24.95" customHeight="1" thickBot="1" x14ac:dyDescent="0.25">
      <c r="B144" s="196" t="s">
        <v>843</v>
      </c>
      <c r="C144" s="198" t="s">
        <v>456</v>
      </c>
      <c r="D144" s="198" t="s">
        <v>192</v>
      </c>
      <c r="E144" s="197" t="s">
        <v>457</v>
      </c>
      <c r="F144" s="198" t="s">
        <v>215</v>
      </c>
      <c r="G144" s="211">
        <v>4</v>
      </c>
      <c r="H144" s="217">
        <v>90.7</v>
      </c>
      <c r="I144" s="217">
        <v>112.66</v>
      </c>
      <c r="J144" s="217">
        <v>450.64</v>
      </c>
      <c r="K144" s="199">
        <v>1.2667459897098589E-4</v>
      </c>
    </row>
    <row r="145" spans="2:11" ht="24.95" customHeight="1" thickTop="1" thickBot="1" x14ac:dyDescent="0.25">
      <c r="B145" s="185" t="s">
        <v>844</v>
      </c>
      <c r="C145" s="221"/>
      <c r="D145" s="221"/>
      <c r="E145" s="186" t="s">
        <v>845</v>
      </c>
      <c r="F145" s="186"/>
      <c r="G145" s="212"/>
      <c r="H145" s="218"/>
      <c r="I145" s="218"/>
      <c r="J145" s="218">
        <v>714815.15</v>
      </c>
      <c r="K145" s="187">
        <v>0.2009340548212212</v>
      </c>
    </row>
    <row r="146" spans="2:11" s="184" customFormat="1" ht="24.95" customHeight="1" x14ac:dyDescent="0.2">
      <c r="B146" s="188" t="s">
        <v>846</v>
      </c>
      <c r="C146" s="190" t="s">
        <v>197</v>
      </c>
      <c r="D146" s="190" t="s">
        <v>12</v>
      </c>
      <c r="E146" s="189" t="s">
        <v>198</v>
      </c>
      <c r="F146" s="190" t="s">
        <v>199</v>
      </c>
      <c r="G146" s="209">
        <v>532</v>
      </c>
      <c r="H146" s="215">
        <v>250.92</v>
      </c>
      <c r="I146" s="215">
        <v>311.69</v>
      </c>
      <c r="J146" s="215">
        <v>165819.07999999999</v>
      </c>
      <c r="K146" s="191">
        <v>4.6611631148450711E-2</v>
      </c>
    </row>
    <row r="147" spans="2:11" s="184" customFormat="1" ht="24.95" customHeight="1" x14ac:dyDescent="0.2">
      <c r="B147" s="192" t="s">
        <v>847</v>
      </c>
      <c r="C147" s="194" t="s">
        <v>459</v>
      </c>
      <c r="D147" s="194" t="s">
        <v>12</v>
      </c>
      <c r="E147" s="193" t="s">
        <v>460</v>
      </c>
      <c r="F147" s="194" t="s">
        <v>199</v>
      </c>
      <c r="G147" s="210">
        <v>20</v>
      </c>
      <c r="H147" s="216">
        <v>525.61</v>
      </c>
      <c r="I147" s="216">
        <v>652.91</v>
      </c>
      <c r="J147" s="216">
        <v>13058.2</v>
      </c>
      <c r="K147" s="195">
        <v>3.6706511811710634E-3</v>
      </c>
    </row>
    <row r="148" spans="2:11" s="184" customFormat="1" ht="24.95" customHeight="1" x14ac:dyDescent="0.2">
      <c r="B148" s="192" t="s">
        <v>848</v>
      </c>
      <c r="C148" s="194" t="s">
        <v>461</v>
      </c>
      <c r="D148" s="194" t="s">
        <v>12</v>
      </c>
      <c r="E148" s="193" t="s">
        <v>462</v>
      </c>
      <c r="F148" s="194" t="s">
        <v>44</v>
      </c>
      <c r="G148" s="210">
        <v>1</v>
      </c>
      <c r="H148" s="216">
        <v>3241.06</v>
      </c>
      <c r="I148" s="216">
        <v>4026.04</v>
      </c>
      <c r="J148" s="216">
        <v>4026.04</v>
      </c>
      <c r="K148" s="195">
        <v>1.1317171188557342E-3</v>
      </c>
    </row>
    <row r="149" spans="2:11" s="184" customFormat="1" ht="24.95" customHeight="1" x14ac:dyDescent="0.2">
      <c r="B149" s="192" t="s">
        <v>849</v>
      </c>
      <c r="C149" s="194" t="s">
        <v>463</v>
      </c>
      <c r="D149" s="194" t="s">
        <v>12</v>
      </c>
      <c r="E149" s="193" t="s">
        <v>464</v>
      </c>
      <c r="F149" s="194" t="s">
        <v>199</v>
      </c>
      <c r="G149" s="210">
        <v>40</v>
      </c>
      <c r="H149" s="216">
        <v>580.04</v>
      </c>
      <c r="I149" s="216">
        <v>720.52</v>
      </c>
      <c r="J149" s="216">
        <v>28820.799999999999</v>
      </c>
      <c r="K149" s="195">
        <v>8.1015073717889893E-3</v>
      </c>
    </row>
    <row r="150" spans="2:11" s="184" customFormat="1" ht="45" customHeight="1" x14ac:dyDescent="0.2">
      <c r="B150" s="192" t="s">
        <v>850</v>
      </c>
      <c r="C150" s="194" t="s">
        <v>465</v>
      </c>
      <c r="D150" s="194" t="s">
        <v>182</v>
      </c>
      <c r="E150" s="193" t="s">
        <v>851</v>
      </c>
      <c r="F150" s="194" t="s">
        <v>190</v>
      </c>
      <c r="G150" s="210">
        <v>559</v>
      </c>
      <c r="H150" s="216">
        <v>31.81</v>
      </c>
      <c r="I150" s="216">
        <v>39.51</v>
      </c>
      <c r="J150" s="216">
        <v>22086.09</v>
      </c>
      <c r="K150" s="195">
        <v>6.2083849493766684E-3</v>
      </c>
    </row>
    <row r="151" spans="2:11" s="184" customFormat="1" ht="48" customHeight="1" x14ac:dyDescent="0.2">
      <c r="B151" s="192" t="s">
        <v>852</v>
      </c>
      <c r="C151" s="194" t="s">
        <v>467</v>
      </c>
      <c r="D151" s="194" t="s">
        <v>182</v>
      </c>
      <c r="E151" s="193" t="s">
        <v>853</v>
      </c>
      <c r="F151" s="194" t="s">
        <v>190</v>
      </c>
      <c r="G151" s="210">
        <v>12</v>
      </c>
      <c r="H151" s="216">
        <v>18.260000000000002</v>
      </c>
      <c r="I151" s="216">
        <v>22.68</v>
      </c>
      <c r="J151" s="216">
        <v>272.16000000000003</v>
      </c>
      <c r="K151" s="195">
        <v>7.65039917804534E-5</v>
      </c>
    </row>
    <row r="152" spans="2:11" s="184" customFormat="1" ht="24.95" customHeight="1" x14ac:dyDescent="0.2">
      <c r="B152" s="192" t="s">
        <v>854</v>
      </c>
      <c r="C152" s="194" t="s">
        <v>468</v>
      </c>
      <c r="D152" s="194" t="s">
        <v>12</v>
      </c>
      <c r="E152" s="193" t="s">
        <v>855</v>
      </c>
      <c r="F152" s="194" t="s">
        <v>190</v>
      </c>
      <c r="G152" s="210">
        <v>21</v>
      </c>
      <c r="H152" s="216">
        <v>57.21</v>
      </c>
      <c r="I152" s="216">
        <v>71.06</v>
      </c>
      <c r="J152" s="216">
        <v>1492.26</v>
      </c>
      <c r="K152" s="195">
        <v>4.1947327591967737E-4</v>
      </c>
    </row>
    <row r="153" spans="2:11" s="184" customFormat="1" ht="48.75" customHeight="1" x14ac:dyDescent="0.2">
      <c r="B153" s="192" t="s">
        <v>856</v>
      </c>
      <c r="C153" s="194" t="s">
        <v>469</v>
      </c>
      <c r="D153" s="194" t="s">
        <v>182</v>
      </c>
      <c r="E153" s="193" t="s">
        <v>857</v>
      </c>
      <c r="F153" s="194" t="s">
        <v>190</v>
      </c>
      <c r="G153" s="210">
        <v>78</v>
      </c>
      <c r="H153" s="216">
        <v>47.45</v>
      </c>
      <c r="I153" s="216">
        <v>58.94</v>
      </c>
      <c r="J153" s="216">
        <v>4597.32</v>
      </c>
      <c r="K153" s="195">
        <v>1.2923035401679675E-3</v>
      </c>
    </row>
    <row r="154" spans="2:11" s="184" customFormat="1" ht="36.75" customHeight="1" x14ac:dyDescent="0.2">
      <c r="B154" s="192" t="s">
        <v>858</v>
      </c>
      <c r="C154" s="194" t="s">
        <v>470</v>
      </c>
      <c r="D154" s="194" t="s">
        <v>192</v>
      </c>
      <c r="E154" s="193" t="s">
        <v>471</v>
      </c>
      <c r="F154" s="194" t="s">
        <v>215</v>
      </c>
      <c r="G154" s="210">
        <v>81</v>
      </c>
      <c r="H154" s="216">
        <v>200.03</v>
      </c>
      <c r="I154" s="216">
        <v>248.47</v>
      </c>
      <c r="J154" s="216">
        <v>20126.07</v>
      </c>
      <c r="K154" s="195">
        <v>5.6574246540741831E-3</v>
      </c>
    </row>
    <row r="155" spans="2:11" s="184" customFormat="1" ht="24.95" customHeight="1" x14ac:dyDescent="0.2">
      <c r="B155" s="192" t="s">
        <v>859</v>
      </c>
      <c r="C155" s="194" t="s">
        <v>472</v>
      </c>
      <c r="D155" s="194" t="s">
        <v>192</v>
      </c>
      <c r="E155" s="193" t="s">
        <v>473</v>
      </c>
      <c r="F155" s="194" t="s">
        <v>215</v>
      </c>
      <c r="G155" s="210">
        <v>2</v>
      </c>
      <c r="H155" s="216">
        <v>84.56</v>
      </c>
      <c r="I155" s="216">
        <v>105.04</v>
      </c>
      <c r="J155" s="216">
        <v>210.08</v>
      </c>
      <c r="K155" s="195">
        <v>5.905334580113775E-5</v>
      </c>
    </row>
    <row r="156" spans="2:11" s="184" customFormat="1" ht="34.5" customHeight="1" x14ac:dyDescent="0.2">
      <c r="B156" s="192" t="s">
        <v>860</v>
      </c>
      <c r="C156" s="194" t="s">
        <v>474</v>
      </c>
      <c r="D156" s="194" t="s">
        <v>192</v>
      </c>
      <c r="E156" s="193" t="s">
        <v>475</v>
      </c>
      <c r="F156" s="194" t="s">
        <v>215</v>
      </c>
      <c r="G156" s="210">
        <v>50</v>
      </c>
      <c r="H156" s="216">
        <v>120.88</v>
      </c>
      <c r="I156" s="216">
        <v>150.15</v>
      </c>
      <c r="J156" s="216">
        <v>7507.5</v>
      </c>
      <c r="K156" s="195">
        <v>2.1103531683265503E-3</v>
      </c>
    </row>
    <row r="157" spans="2:11" s="184" customFormat="1" ht="24.95" customHeight="1" x14ac:dyDescent="0.2">
      <c r="B157" s="192" t="s">
        <v>861</v>
      </c>
      <c r="C157" s="194" t="s">
        <v>476</v>
      </c>
      <c r="D157" s="194" t="s">
        <v>304</v>
      </c>
      <c r="E157" s="193" t="s">
        <v>477</v>
      </c>
      <c r="F157" s="194" t="s">
        <v>44</v>
      </c>
      <c r="G157" s="210">
        <v>3</v>
      </c>
      <c r="H157" s="216">
        <v>41.76</v>
      </c>
      <c r="I157" s="216">
        <v>51.87</v>
      </c>
      <c r="J157" s="216">
        <v>155.61000000000001</v>
      </c>
      <c r="K157" s="195">
        <v>4.3741865670768494E-5</v>
      </c>
    </row>
    <row r="158" spans="2:11" s="184" customFormat="1" ht="32.25" customHeight="1" x14ac:dyDescent="0.2">
      <c r="B158" s="192" t="s">
        <v>862</v>
      </c>
      <c r="C158" s="194" t="s">
        <v>478</v>
      </c>
      <c r="D158" s="194" t="s">
        <v>206</v>
      </c>
      <c r="E158" s="193" t="s">
        <v>479</v>
      </c>
      <c r="F158" s="194" t="s">
        <v>44</v>
      </c>
      <c r="G158" s="210">
        <v>2</v>
      </c>
      <c r="H158" s="216">
        <v>99.46</v>
      </c>
      <c r="I158" s="216">
        <v>123.54</v>
      </c>
      <c r="J158" s="216">
        <v>247.08</v>
      </c>
      <c r="K158" s="195">
        <v>6.9454020756593279E-5</v>
      </c>
    </row>
    <row r="159" spans="2:11" s="184" customFormat="1" ht="24.95" customHeight="1" x14ac:dyDescent="0.2">
      <c r="B159" s="192" t="s">
        <v>863</v>
      </c>
      <c r="C159" s="194" t="s">
        <v>482</v>
      </c>
      <c r="D159" s="194" t="s">
        <v>206</v>
      </c>
      <c r="E159" s="193" t="s">
        <v>483</v>
      </c>
      <c r="F159" s="194" t="s">
        <v>215</v>
      </c>
      <c r="G159" s="210">
        <v>2</v>
      </c>
      <c r="H159" s="216">
        <v>89.71</v>
      </c>
      <c r="I159" s="216">
        <v>111.43</v>
      </c>
      <c r="J159" s="216">
        <v>222.86</v>
      </c>
      <c r="K159" s="195">
        <v>6.2645795150616717E-5</v>
      </c>
    </row>
    <row r="160" spans="2:11" s="184" customFormat="1" ht="38.25" customHeight="1" x14ac:dyDescent="0.2">
      <c r="B160" s="192" t="s">
        <v>864</v>
      </c>
      <c r="C160" s="194" t="s">
        <v>486</v>
      </c>
      <c r="D160" s="194" t="s">
        <v>206</v>
      </c>
      <c r="E160" s="193" t="s">
        <v>487</v>
      </c>
      <c r="F160" s="194" t="s">
        <v>44</v>
      </c>
      <c r="G160" s="210">
        <v>2</v>
      </c>
      <c r="H160" s="216">
        <v>48.45</v>
      </c>
      <c r="I160" s="216">
        <v>60.18</v>
      </c>
      <c r="J160" s="216">
        <v>120.36</v>
      </c>
      <c r="K160" s="195">
        <v>3.3833114530773706E-5</v>
      </c>
    </row>
    <row r="161" spans="2:11" s="184" customFormat="1" ht="24.95" customHeight="1" x14ac:dyDescent="0.2">
      <c r="B161" s="192" t="s">
        <v>865</v>
      </c>
      <c r="C161" s="194" t="s">
        <v>490</v>
      </c>
      <c r="D161" s="194" t="s">
        <v>206</v>
      </c>
      <c r="E161" s="193" t="s">
        <v>491</v>
      </c>
      <c r="F161" s="194" t="s">
        <v>44</v>
      </c>
      <c r="G161" s="210">
        <v>180</v>
      </c>
      <c r="H161" s="216">
        <v>27.78</v>
      </c>
      <c r="I161" s="216">
        <v>34.5</v>
      </c>
      <c r="J161" s="216">
        <v>6210</v>
      </c>
      <c r="K161" s="195">
        <v>1.7456267965778058E-3</v>
      </c>
    </row>
    <row r="162" spans="2:11" s="184" customFormat="1" ht="24.95" customHeight="1" x14ac:dyDescent="0.2">
      <c r="B162" s="192" t="s">
        <v>866</v>
      </c>
      <c r="C162" s="194" t="s">
        <v>493</v>
      </c>
      <c r="D162" s="194" t="s">
        <v>206</v>
      </c>
      <c r="E162" s="193" t="s">
        <v>494</v>
      </c>
      <c r="F162" s="194" t="s">
        <v>44</v>
      </c>
      <c r="G162" s="210">
        <v>50</v>
      </c>
      <c r="H162" s="216">
        <v>20.78</v>
      </c>
      <c r="I162" s="216">
        <v>25.81</v>
      </c>
      <c r="J162" s="216">
        <v>1290.5</v>
      </c>
      <c r="K162" s="195">
        <v>3.6275867648690152E-4</v>
      </c>
    </row>
    <row r="163" spans="2:11" s="184" customFormat="1" ht="24.95" customHeight="1" x14ac:dyDescent="0.2">
      <c r="B163" s="192" t="s">
        <v>867</v>
      </c>
      <c r="C163" s="194" t="s">
        <v>496</v>
      </c>
      <c r="D163" s="194" t="s">
        <v>12</v>
      </c>
      <c r="E163" s="193" t="s">
        <v>497</v>
      </c>
      <c r="F163" s="194" t="s">
        <v>44</v>
      </c>
      <c r="G163" s="210">
        <v>60</v>
      </c>
      <c r="H163" s="216">
        <v>47.04</v>
      </c>
      <c r="I163" s="216">
        <v>58.43</v>
      </c>
      <c r="J163" s="216">
        <v>3505.8</v>
      </c>
      <c r="K163" s="195">
        <v>9.8547800699556702E-4</v>
      </c>
    </row>
    <row r="164" spans="2:11" s="184" customFormat="1" ht="24.95" customHeight="1" x14ac:dyDescent="0.2">
      <c r="B164" s="192" t="s">
        <v>868</v>
      </c>
      <c r="C164" s="194" t="s">
        <v>498</v>
      </c>
      <c r="D164" s="194" t="s">
        <v>12</v>
      </c>
      <c r="E164" s="193" t="s">
        <v>499</v>
      </c>
      <c r="F164" s="194" t="s">
        <v>44</v>
      </c>
      <c r="G164" s="210">
        <v>297</v>
      </c>
      <c r="H164" s="216">
        <v>23.02</v>
      </c>
      <c r="I164" s="216">
        <v>28.59</v>
      </c>
      <c r="J164" s="216">
        <v>8491.23</v>
      </c>
      <c r="K164" s="195">
        <v>2.3868790054598008E-3</v>
      </c>
    </row>
    <row r="165" spans="2:11" s="184" customFormat="1" ht="24.95" customHeight="1" x14ac:dyDescent="0.2">
      <c r="B165" s="192" t="s">
        <v>869</v>
      </c>
      <c r="C165" s="194" t="s">
        <v>500</v>
      </c>
      <c r="D165" s="194" t="s">
        <v>12</v>
      </c>
      <c r="E165" s="193" t="s">
        <v>501</v>
      </c>
      <c r="F165" s="194" t="s">
        <v>502</v>
      </c>
      <c r="G165" s="210">
        <v>124</v>
      </c>
      <c r="H165" s="216">
        <v>81.48</v>
      </c>
      <c r="I165" s="216">
        <v>101.21</v>
      </c>
      <c r="J165" s="216">
        <v>12550.04</v>
      </c>
      <c r="K165" s="195">
        <v>3.5278077491341909E-3</v>
      </c>
    </row>
    <row r="166" spans="2:11" s="184" customFormat="1" ht="24.95" customHeight="1" x14ac:dyDescent="0.2">
      <c r="B166" s="192" t="s">
        <v>870</v>
      </c>
      <c r="C166" s="194" t="s">
        <v>503</v>
      </c>
      <c r="D166" s="194" t="s">
        <v>192</v>
      </c>
      <c r="E166" s="193" t="s">
        <v>504</v>
      </c>
      <c r="F166" s="194" t="s">
        <v>215</v>
      </c>
      <c r="G166" s="210">
        <v>247</v>
      </c>
      <c r="H166" s="216">
        <v>14.82</v>
      </c>
      <c r="I166" s="216">
        <v>18.399999999999999</v>
      </c>
      <c r="J166" s="216">
        <v>4544.8</v>
      </c>
      <c r="K166" s="195">
        <v>1.2775402037176831E-3</v>
      </c>
    </row>
    <row r="167" spans="2:11" s="184" customFormat="1" ht="24.95" customHeight="1" x14ac:dyDescent="0.2">
      <c r="B167" s="192" t="s">
        <v>871</v>
      </c>
      <c r="C167" s="194" t="s">
        <v>505</v>
      </c>
      <c r="D167" s="194" t="s">
        <v>12</v>
      </c>
      <c r="E167" s="193" t="s">
        <v>506</v>
      </c>
      <c r="F167" s="194" t="s">
        <v>190</v>
      </c>
      <c r="G167" s="210">
        <v>1398</v>
      </c>
      <c r="H167" s="216">
        <v>17.04</v>
      </c>
      <c r="I167" s="216">
        <v>21.16</v>
      </c>
      <c r="J167" s="216">
        <v>29581.68</v>
      </c>
      <c r="K167" s="195">
        <v>8.3153902247648549E-3</v>
      </c>
    </row>
    <row r="168" spans="2:11" s="184" customFormat="1" ht="24.95" customHeight="1" x14ac:dyDescent="0.2">
      <c r="B168" s="192" t="s">
        <v>872</v>
      </c>
      <c r="C168" s="194" t="s">
        <v>507</v>
      </c>
      <c r="D168" s="194" t="s">
        <v>12</v>
      </c>
      <c r="E168" s="193" t="s">
        <v>508</v>
      </c>
      <c r="F168" s="194" t="s">
        <v>190</v>
      </c>
      <c r="G168" s="210">
        <v>6598</v>
      </c>
      <c r="H168" s="216">
        <v>7.46</v>
      </c>
      <c r="I168" s="216">
        <v>9.26</v>
      </c>
      <c r="J168" s="216">
        <v>61097.48</v>
      </c>
      <c r="K168" s="195">
        <v>1.7174460272363374E-2</v>
      </c>
    </row>
    <row r="169" spans="2:11" s="184" customFormat="1" ht="24.95" customHeight="1" x14ac:dyDescent="0.2">
      <c r="B169" s="192" t="s">
        <v>873</v>
      </c>
      <c r="C169" s="194" t="s">
        <v>509</v>
      </c>
      <c r="D169" s="194" t="s">
        <v>12</v>
      </c>
      <c r="E169" s="193" t="s">
        <v>510</v>
      </c>
      <c r="F169" s="194" t="s">
        <v>190</v>
      </c>
      <c r="G169" s="210">
        <v>1082</v>
      </c>
      <c r="H169" s="216">
        <v>12.21</v>
      </c>
      <c r="I169" s="216">
        <v>15.16</v>
      </c>
      <c r="J169" s="216">
        <v>16403.12</v>
      </c>
      <c r="K169" s="195">
        <v>4.6109059290630177E-3</v>
      </c>
    </row>
    <row r="170" spans="2:11" s="184" customFormat="1" ht="24.95" customHeight="1" x14ac:dyDescent="0.2">
      <c r="B170" s="192" t="s">
        <v>874</v>
      </c>
      <c r="C170" s="194" t="s">
        <v>511</v>
      </c>
      <c r="D170" s="194" t="s">
        <v>12</v>
      </c>
      <c r="E170" s="193" t="s">
        <v>512</v>
      </c>
      <c r="F170" s="194" t="s">
        <v>44</v>
      </c>
      <c r="G170" s="210">
        <v>1</v>
      </c>
      <c r="H170" s="216">
        <v>5252.98</v>
      </c>
      <c r="I170" s="216">
        <v>6525.25</v>
      </c>
      <c r="J170" s="216">
        <v>6525.25</v>
      </c>
      <c r="K170" s="195">
        <v>1.8342433581915181E-3</v>
      </c>
    </row>
    <row r="171" spans="2:11" s="184" customFormat="1" ht="24.95" customHeight="1" x14ac:dyDescent="0.2">
      <c r="B171" s="192" t="s">
        <v>875</v>
      </c>
      <c r="C171" s="194" t="s">
        <v>513</v>
      </c>
      <c r="D171" s="194" t="s">
        <v>12</v>
      </c>
      <c r="E171" s="193" t="s">
        <v>514</v>
      </c>
      <c r="F171" s="194" t="s">
        <v>44</v>
      </c>
      <c r="G171" s="210">
        <v>1</v>
      </c>
      <c r="H171" s="216">
        <v>650.20000000000005</v>
      </c>
      <c r="I171" s="216">
        <v>807.67</v>
      </c>
      <c r="J171" s="216">
        <v>807.67</v>
      </c>
      <c r="K171" s="195">
        <v>2.2703549030466931E-4</v>
      </c>
    </row>
    <row r="172" spans="2:11" s="184" customFormat="1" ht="24.95" customHeight="1" x14ac:dyDescent="0.2">
      <c r="B172" s="192" t="s">
        <v>876</v>
      </c>
      <c r="C172" s="194" t="s">
        <v>515</v>
      </c>
      <c r="D172" s="194" t="s">
        <v>12</v>
      </c>
      <c r="E172" s="193" t="s">
        <v>516</v>
      </c>
      <c r="F172" s="194" t="s">
        <v>44</v>
      </c>
      <c r="G172" s="210">
        <v>1</v>
      </c>
      <c r="H172" s="216">
        <v>318.2</v>
      </c>
      <c r="I172" s="216">
        <v>395.26</v>
      </c>
      <c r="J172" s="216">
        <v>395.26</v>
      </c>
      <c r="K172" s="195">
        <v>1.1110731845657706E-4</v>
      </c>
    </row>
    <row r="173" spans="2:11" s="184" customFormat="1" ht="32.25" customHeight="1" x14ac:dyDescent="0.2">
      <c r="B173" s="192" t="s">
        <v>877</v>
      </c>
      <c r="C173" s="194" t="s">
        <v>517</v>
      </c>
      <c r="D173" s="194" t="s">
        <v>182</v>
      </c>
      <c r="E173" s="193" t="s">
        <v>518</v>
      </c>
      <c r="F173" s="194" t="s">
        <v>44</v>
      </c>
      <c r="G173" s="210">
        <v>4</v>
      </c>
      <c r="H173" s="216">
        <v>82.69</v>
      </c>
      <c r="I173" s="216">
        <v>102.71</v>
      </c>
      <c r="J173" s="216">
        <v>410.84</v>
      </c>
      <c r="K173" s="195">
        <v>1.1548684591079319E-4</v>
      </c>
    </row>
    <row r="174" spans="2:11" s="184" customFormat="1" ht="32.25" customHeight="1" x14ac:dyDescent="0.2">
      <c r="B174" s="192" t="s">
        <v>878</v>
      </c>
      <c r="C174" s="194" t="s">
        <v>519</v>
      </c>
      <c r="D174" s="194" t="s">
        <v>182</v>
      </c>
      <c r="E174" s="193" t="s">
        <v>520</v>
      </c>
      <c r="F174" s="194" t="s">
        <v>44</v>
      </c>
      <c r="G174" s="210">
        <v>1</v>
      </c>
      <c r="H174" s="216">
        <v>1106.78</v>
      </c>
      <c r="I174" s="216">
        <v>1374.84</v>
      </c>
      <c r="J174" s="216">
        <v>1374.84</v>
      </c>
      <c r="K174" s="195">
        <v>3.8646659339887769E-4</v>
      </c>
    </row>
    <row r="175" spans="2:11" s="184" customFormat="1" ht="24.95" customHeight="1" x14ac:dyDescent="0.2">
      <c r="B175" s="192" t="s">
        <v>879</v>
      </c>
      <c r="C175" s="194" t="s">
        <v>447</v>
      </c>
      <c r="D175" s="194" t="s">
        <v>12</v>
      </c>
      <c r="E175" s="193" t="s">
        <v>838</v>
      </c>
      <c r="F175" s="194" t="s">
        <v>44</v>
      </c>
      <c r="G175" s="210">
        <v>1</v>
      </c>
      <c r="H175" s="216">
        <v>426.22</v>
      </c>
      <c r="I175" s="216">
        <v>529.45000000000005</v>
      </c>
      <c r="J175" s="216">
        <v>529.45000000000005</v>
      </c>
      <c r="K175" s="195">
        <v>1.4882803662610617E-4</v>
      </c>
    </row>
    <row r="176" spans="2:11" s="184" customFormat="1" ht="24.95" customHeight="1" x14ac:dyDescent="0.2">
      <c r="B176" s="192" t="s">
        <v>880</v>
      </c>
      <c r="C176" s="194" t="s">
        <v>521</v>
      </c>
      <c r="D176" s="194" t="s">
        <v>12</v>
      </c>
      <c r="E176" s="193" t="s">
        <v>522</v>
      </c>
      <c r="F176" s="194" t="s">
        <v>44</v>
      </c>
      <c r="G176" s="210">
        <v>40</v>
      </c>
      <c r="H176" s="216">
        <v>23</v>
      </c>
      <c r="I176" s="216">
        <v>28.57</v>
      </c>
      <c r="J176" s="216">
        <v>1142.8</v>
      </c>
      <c r="K176" s="195">
        <v>3.2124030646201552E-4</v>
      </c>
    </row>
    <row r="177" spans="2:11" s="184" customFormat="1" ht="24.95" customHeight="1" x14ac:dyDescent="0.2">
      <c r="B177" s="192" t="s">
        <v>881</v>
      </c>
      <c r="C177" s="194" t="s">
        <v>523</v>
      </c>
      <c r="D177" s="194" t="s">
        <v>12</v>
      </c>
      <c r="E177" s="193" t="s">
        <v>524</v>
      </c>
      <c r="F177" s="194" t="s">
        <v>44</v>
      </c>
      <c r="G177" s="210">
        <v>10</v>
      </c>
      <c r="H177" s="216">
        <v>65.599999999999994</v>
      </c>
      <c r="I177" s="216">
        <v>81.48</v>
      </c>
      <c r="J177" s="216">
        <v>814.8</v>
      </c>
      <c r="K177" s="195">
        <v>2.2903972847851791E-4</v>
      </c>
    </row>
    <row r="178" spans="2:11" s="184" customFormat="1" ht="33.75" customHeight="1" x14ac:dyDescent="0.2">
      <c r="B178" s="192" t="s">
        <v>882</v>
      </c>
      <c r="C178" s="194" t="s">
        <v>525</v>
      </c>
      <c r="D178" s="194" t="s">
        <v>182</v>
      </c>
      <c r="E178" s="193" t="s">
        <v>883</v>
      </c>
      <c r="F178" s="194" t="s">
        <v>44</v>
      </c>
      <c r="G178" s="210">
        <v>4</v>
      </c>
      <c r="H178" s="216">
        <v>71.95</v>
      </c>
      <c r="I178" s="216">
        <v>89.37</v>
      </c>
      <c r="J178" s="216">
        <v>357.48</v>
      </c>
      <c r="K178" s="195">
        <v>1.004873860290876E-4</v>
      </c>
    </row>
    <row r="179" spans="2:11" s="184" customFormat="1" ht="33.75" customHeight="1" x14ac:dyDescent="0.2">
      <c r="B179" s="192" t="s">
        <v>884</v>
      </c>
      <c r="C179" s="194" t="s">
        <v>526</v>
      </c>
      <c r="D179" s="194" t="s">
        <v>182</v>
      </c>
      <c r="E179" s="193" t="s">
        <v>885</v>
      </c>
      <c r="F179" s="194" t="s">
        <v>44</v>
      </c>
      <c r="G179" s="210">
        <v>1</v>
      </c>
      <c r="H179" s="216">
        <v>417.2</v>
      </c>
      <c r="I179" s="216">
        <v>518.24</v>
      </c>
      <c r="J179" s="216">
        <v>518.24</v>
      </c>
      <c r="K179" s="195">
        <v>1.4567691321392627E-4</v>
      </c>
    </row>
    <row r="180" spans="2:11" s="184" customFormat="1" ht="42" customHeight="1" x14ac:dyDescent="0.2">
      <c r="B180" s="192" t="s">
        <v>886</v>
      </c>
      <c r="C180" s="194" t="s">
        <v>527</v>
      </c>
      <c r="D180" s="194" t="s">
        <v>182</v>
      </c>
      <c r="E180" s="193" t="s">
        <v>887</v>
      </c>
      <c r="F180" s="194" t="s">
        <v>44</v>
      </c>
      <c r="G180" s="210">
        <v>25</v>
      </c>
      <c r="H180" s="216">
        <v>34.75</v>
      </c>
      <c r="I180" s="216">
        <v>43.16</v>
      </c>
      <c r="J180" s="216">
        <v>1079</v>
      </c>
      <c r="K180" s="195">
        <v>3.0330616964693277E-4</v>
      </c>
    </row>
    <row r="181" spans="2:11" s="184" customFormat="1" ht="42" customHeight="1" x14ac:dyDescent="0.2">
      <c r="B181" s="192" t="s">
        <v>888</v>
      </c>
      <c r="C181" s="194" t="s">
        <v>528</v>
      </c>
      <c r="D181" s="194" t="s">
        <v>182</v>
      </c>
      <c r="E181" s="193" t="s">
        <v>889</v>
      </c>
      <c r="F181" s="194" t="s">
        <v>44</v>
      </c>
      <c r="G181" s="210">
        <v>25</v>
      </c>
      <c r="H181" s="216">
        <v>30.7</v>
      </c>
      <c r="I181" s="216">
        <v>38.130000000000003</v>
      </c>
      <c r="J181" s="216">
        <v>953.25</v>
      </c>
      <c r="K181" s="195">
        <v>2.6795792976453997E-4</v>
      </c>
    </row>
    <row r="182" spans="2:11" s="184" customFormat="1" ht="37.5" customHeight="1" x14ac:dyDescent="0.2">
      <c r="B182" s="192" t="s">
        <v>890</v>
      </c>
      <c r="C182" s="194" t="s">
        <v>529</v>
      </c>
      <c r="D182" s="194" t="s">
        <v>182</v>
      </c>
      <c r="E182" s="193" t="s">
        <v>891</v>
      </c>
      <c r="F182" s="194" t="s">
        <v>44</v>
      </c>
      <c r="G182" s="210">
        <v>66</v>
      </c>
      <c r="H182" s="216">
        <v>28.64</v>
      </c>
      <c r="I182" s="216">
        <v>35.57</v>
      </c>
      <c r="J182" s="216">
        <v>2347.62</v>
      </c>
      <c r="K182" s="195">
        <v>6.5991439294395943E-4</v>
      </c>
    </row>
    <row r="183" spans="2:11" s="184" customFormat="1" ht="24.95" customHeight="1" x14ac:dyDescent="0.2">
      <c r="B183" s="192" t="s">
        <v>892</v>
      </c>
      <c r="C183" s="194" t="s">
        <v>530</v>
      </c>
      <c r="D183" s="194" t="s">
        <v>12</v>
      </c>
      <c r="E183" s="193" t="s">
        <v>531</v>
      </c>
      <c r="F183" s="194" t="s">
        <v>44</v>
      </c>
      <c r="G183" s="210">
        <v>22</v>
      </c>
      <c r="H183" s="216">
        <v>19.37</v>
      </c>
      <c r="I183" s="216">
        <v>24.06</v>
      </c>
      <c r="J183" s="216">
        <v>529.32000000000005</v>
      </c>
      <c r="K183" s="195">
        <v>1.4879149371410051E-4</v>
      </c>
    </row>
    <row r="184" spans="2:11" s="184" customFormat="1" ht="44.25" customHeight="1" x14ac:dyDescent="0.2">
      <c r="B184" s="192" t="s">
        <v>893</v>
      </c>
      <c r="C184" s="194" t="s">
        <v>532</v>
      </c>
      <c r="D184" s="194" t="s">
        <v>182</v>
      </c>
      <c r="E184" s="193" t="s">
        <v>894</v>
      </c>
      <c r="F184" s="194" t="s">
        <v>44</v>
      </c>
      <c r="G184" s="210">
        <v>105</v>
      </c>
      <c r="H184" s="216">
        <v>40.74</v>
      </c>
      <c r="I184" s="216">
        <v>50.6</v>
      </c>
      <c r="J184" s="216">
        <v>5313</v>
      </c>
      <c r="K184" s="195">
        <v>1.4934807037387894E-3</v>
      </c>
    </row>
    <row r="185" spans="2:11" s="184" customFormat="1" ht="24.95" customHeight="1" x14ac:dyDescent="0.2">
      <c r="B185" s="192" t="s">
        <v>895</v>
      </c>
      <c r="C185" s="194" t="s">
        <v>533</v>
      </c>
      <c r="D185" s="194" t="s">
        <v>206</v>
      </c>
      <c r="E185" s="193" t="s">
        <v>534</v>
      </c>
      <c r="F185" s="194" t="s">
        <v>44</v>
      </c>
      <c r="G185" s="210">
        <v>50</v>
      </c>
      <c r="H185" s="216">
        <v>477.57</v>
      </c>
      <c r="I185" s="216">
        <v>593.23</v>
      </c>
      <c r="J185" s="216">
        <v>29661.5</v>
      </c>
      <c r="K185" s="195">
        <v>8.3378275727363262E-3</v>
      </c>
    </row>
    <row r="186" spans="2:11" s="184" customFormat="1" ht="24.95" customHeight="1" x14ac:dyDescent="0.2">
      <c r="B186" s="192" t="s">
        <v>896</v>
      </c>
      <c r="C186" s="194" t="s">
        <v>539</v>
      </c>
      <c r="D186" s="194" t="s">
        <v>206</v>
      </c>
      <c r="E186" s="193" t="s">
        <v>540</v>
      </c>
      <c r="F186" s="194" t="s">
        <v>44</v>
      </c>
      <c r="G186" s="210">
        <v>6</v>
      </c>
      <c r="H186" s="216">
        <v>410.78</v>
      </c>
      <c r="I186" s="216">
        <v>510.27</v>
      </c>
      <c r="J186" s="216">
        <v>3061.62</v>
      </c>
      <c r="K186" s="195">
        <v>8.6061930965193904E-4</v>
      </c>
    </row>
    <row r="187" spans="2:11" s="184" customFormat="1" ht="24.95" customHeight="1" x14ac:dyDescent="0.2">
      <c r="B187" s="192" t="s">
        <v>897</v>
      </c>
      <c r="C187" s="194" t="s">
        <v>544</v>
      </c>
      <c r="D187" s="194" t="s">
        <v>304</v>
      </c>
      <c r="E187" s="193" t="s">
        <v>545</v>
      </c>
      <c r="F187" s="194" t="s">
        <v>44</v>
      </c>
      <c r="G187" s="210">
        <v>49</v>
      </c>
      <c r="H187" s="216">
        <v>440.16</v>
      </c>
      <c r="I187" s="216">
        <v>546.76</v>
      </c>
      <c r="J187" s="216">
        <v>26791.24</v>
      </c>
      <c r="K187" s="195">
        <v>7.5309994295567105E-3</v>
      </c>
    </row>
    <row r="188" spans="2:11" s="184" customFormat="1" ht="24.95" customHeight="1" x14ac:dyDescent="0.2">
      <c r="B188" s="192" t="s">
        <v>898</v>
      </c>
      <c r="C188" s="194" t="s">
        <v>546</v>
      </c>
      <c r="D188" s="194" t="s">
        <v>304</v>
      </c>
      <c r="E188" s="193" t="s">
        <v>899</v>
      </c>
      <c r="F188" s="194" t="s">
        <v>44</v>
      </c>
      <c r="G188" s="210">
        <v>122.3</v>
      </c>
      <c r="H188" s="216">
        <v>309.60000000000002</v>
      </c>
      <c r="I188" s="216">
        <v>384.58</v>
      </c>
      <c r="J188" s="216">
        <v>47034.13</v>
      </c>
      <c r="K188" s="195">
        <v>1.3221262106557821E-2</v>
      </c>
    </row>
    <row r="189" spans="2:11" s="184" customFormat="1" ht="24.95" customHeight="1" x14ac:dyDescent="0.2">
      <c r="B189" s="192" t="s">
        <v>900</v>
      </c>
      <c r="C189" s="194" t="s">
        <v>547</v>
      </c>
      <c r="D189" s="194" t="s">
        <v>206</v>
      </c>
      <c r="E189" s="193" t="s">
        <v>548</v>
      </c>
      <c r="F189" s="194" t="s">
        <v>15</v>
      </c>
      <c r="G189" s="210">
        <v>12</v>
      </c>
      <c r="H189" s="216">
        <v>38.950000000000003</v>
      </c>
      <c r="I189" s="216">
        <v>48.38</v>
      </c>
      <c r="J189" s="216">
        <v>580.55999999999995</v>
      </c>
      <c r="K189" s="195">
        <v>1.631950230307908E-4</v>
      </c>
    </row>
    <row r="190" spans="2:11" s="184" customFormat="1" ht="48.75" customHeight="1" x14ac:dyDescent="0.2">
      <c r="B190" s="192" t="s">
        <v>901</v>
      </c>
      <c r="C190" s="194" t="s">
        <v>551</v>
      </c>
      <c r="D190" s="194" t="s">
        <v>206</v>
      </c>
      <c r="E190" s="193" t="s">
        <v>552</v>
      </c>
      <c r="F190" s="194" t="s">
        <v>44</v>
      </c>
      <c r="G190" s="210">
        <v>44</v>
      </c>
      <c r="H190" s="216">
        <v>376.71</v>
      </c>
      <c r="I190" s="216">
        <v>467.94</v>
      </c>
      <c r="J190" s="216">
        <v>20589.36</v>
      </c>
      <c r="K190" s="195">
        <v>5.7876551594826424E-3</v>
      </c>
    </row>
    <row r="191" spans="2:11" s="184" customFormat="1" ht="52.5" customHeight="1" x14ac:dyDescent="0.2">
      <c r="B191" s="192" t="s">
        <v>902</v>
      </c>
      <c r="C191" s="194" t="s">
        <v>554</v>
      </c>
      <c r="D191" s="194" t="s">
        <v>206</v>
      </c>
      <c r="E191" s="193" t="s">
        <v>555</v>
      </c>
      <c r="F191" s="194" t="s">
        <v>215</v>
      </c>
      <c r="G191" s="210">
        <v>4</v>
      </c>
      <c r="H191" s="216">
        <v>338.23</v>
      </c>
      <c r="I191" s="216">
        <v>420.14</v>
      </c>
      <c r="J191" s="216">
        <v>1680.56</v>
      </c>
      <c r="K191" s="195">
        <v>4.724042784632524E-4</v>
      </c>
    </row>
    <row r="192" spans="2:11" s="184" customFormat="1" ht="57.75" customHeight="1" thickBot="1" x14ac:dyDescent="0.25">
      <c r="B192" s="196" t="s">
        <v>903</v>
      </c>
      <c r="C192" s="198" t="s">
        <v>557</v>
      </c>
      <c r="D192" s="198" t="s">
        <v>206</v>
      </c>
      <c r="E192" s="197" t="s">
        <v>558</v>
      </c>
      <c r="F192" s="198" t="s">
        <v>44</v>
      </c>
      <c r="G192" s="211">
        <v>120</v>
      </c>
      <c r="H192" s="217">
        <v>1005.49</v>
      </c>
      <c r="I192" s="217">
        <v>1249.01</v>
      </c>
      <c r="J192" s="217">
        <v>149881.20000000001</v>
      </c>
      <c r="K192" s="199">
        <v>4.2131503868476236E-2</v>
      </c>
    </row>
    <row r="193" spans="2:11" ht="24.95" customHeight="1" thickTop="1" thickBot="1" x14ac:dyDescent="0.25">
      <c r="B193" s="185" t="s">
        <v>904</v>
      </c>
      <c r="C193" s="221"/>
      <c r="D193" s="221"/>
      <c r="E193" s="186" t="s">
        <v>561</v>
      </c>
      <c r="F193" s="186"/>
      <c r="G193" s="212"/>
      <c r="H193" s="218"/>
      <c r="I193" s="218"/>
      <c r="J193" s="218">
        <v>40908.04</v>
      </c>
      <c r="K193" s="187">
        <v>1.1499222354183051E-2</v>
      </c>
    </row>
    <row r="194" spans="2:11" s="184" customFormat="1" ht="33.75" customHeight="1" x14ac:dyDescent="0.2">
      <c r="B194" s="188" t="s">
        <v>905</v>
      </c>
      <c r="C194" s="190" t="s">
        <v>562</v>
      </c>
      <c r="D194" s="190" t="s">
        <v>182</v>
      </c>
      <c r="E194" s="189" t="s">
        <v>906</v>
      </c>
      <c r="F194" s="190" t="s">
        <v>190</v>
      </c>
      <c r="G194" s="209">
        <v>154</v>
      </c>
      <c r="H194" s="215">
        <v>64.849999999999994</v>
      </c>
      <c r="I194" s="215">
        <v>80.55</v>
      </c>
      <c r="J194" s="215">
        <v>12404.7</v>
      </c>
      <c r="K194" s="191">
        <v>3.4869527735118689E-3</v>
      </c>
    </row>
    <row r="195" spans="2:11" s="184" customFormat="1" ht="24.95" customHeight="1" x14ac:dyDescent="0.2">
      <c r="B195" s="192" t="s">
        <v>907</v>
      </c>
      <c r="C195" s="194" t="s">
        <v>563</v>
      </c>
      <c r="D195" s="194" t="s">
        <v>12</v>
      </c>
      <c r="E195" s="193" t="s">
        <v>908</v>
      </c>
      <c r="F195" s="194" t="s">
        <v>190</v>
      </c>
      <c r="G195" s="210">
        <v>176</v>
      </c>
      <c r="H195" s="216">
        <v>69.64</v>
      </c>
      <c r="I195" s="216">
        <v>86.5</v>
      </c>
      <c r="J195" s="216">
        <v>15224</v>
      </c>
      <c r="K195" s="195">
        <v>4.2794560951852677E-3</v>
      </c>
    </row>
    <row r="196" spans="2:11" s="184" customFormat="1" ht="24.95" customHeight="1" x14ac:dyDescent="0.2">
      <c r="B196" s="192" t="s">
        <v>909</v>
      </c>
      <c r="C196" s="194" t="s">
        <v>564</v>
      </c>
      <c r="D196" s="194" t="s">
        <v>12</v>
      </c>
      <c r="E196" s="193" t="s">
        <v>565</v>
      </c>
      <c r="F196" s="194" t="s">
        <v>44</v>
      </c>
      <c r="G196" s="210">
        <v>6</v>
      </c>
      <c r="H196" s="216">
        <v>212.93</v>
      </c>
      <c r="I196" s="216">
        <v>264.5</v>
      </c>
      <c r="J196" s="216">
        <v>1587</v>
      </c>
      <c r="K196" s="195">
        <v>4.4610462579210592E-4</v>
      </c>
    </row>
    <row r="197" spans="2:11" s="184" customFormat="1" ht="24.95" customHeight="1" x14ac:dyDescent="0.2">
      <c r="B197" s="192" t="s">
        <v>910</v>
      </c>
      <c r="C197" s="194" t="s">
        <v>566</v>
      </c>
      <c r="D197" s="194" t="s">
        <v>192</v>
      </c>
      <c r="E197" s="193" t="s">
        <v>567</v>
      </c>
      <c r="F197" s="194" t="s">
        <v>215</v>
      </c>
      <c r="G197" s="210">
        <v>350</v>
      </c>
      <c r="H197" s="216">
        <v>7.0000000000000007E-2</v>
      </c>
      <c r="I197" s="216">
        <v>0.08</v>
      </c>
      <c r="J197" s="216">
        <v>28</v>
      </c>
      <c r="K197" s="195">
        <v>7.8707810473717497E-6</v>
      </c>
    </row>
    <row r="198" spans="2:11" s="184" customFormat="1" ht="31.5" customHeight="1" x14ac:dyDescent="0.2">
      <c r="B198" s="192" t="s">
        <v>911</v>
      </c>
      <c r="C198" s="194" t="s">
        <v>568</v>
      </c>
      <c r="D198" s="194" t="s">
        <v>192</v>
      </c>
      <c r="E198" s="193" t="s">
        <v>569</v>
      </c>
      <c r="F198" s="194" t="s">
        <v>215</v>
      </c>
      <c r="G198" s="210">
        <v>350</v>
      </c>
      <c r="H198" s="216">
        <v>2.38</v>
      </c>
      <c r="I198" s="216">
        <v>2.95</v>
      </c>
      <c r="J198" s="216">
        <v>1032.5</v>
      </c>
      <c r="K198" s="195">
        <v>2.9023505112183324E-4</v>
      </c>
    </row>
    <row r="199" spans="2:11" s="184" customFormat="1" ht="24.95" customHeight="1" x14ac:dyDescent="0.2">
      <c r="B199" s="192" t="s">
        <v>912</v>
      </c>
      <c r="C199" s="194" t="s">
        <v>571</v>
      </c>
      <c r="D199" s="194" t="s">
        <v>192</v>
      </c>
      <c r="E199" s="193" t="s">
        <v>572</v>
      </c>
      <c r="F199" s="194" t="s">
        <v>215</v>
      </c>
      <c r="G199" s="210">
        <v>350</v>
      </c>
      <c r="H199" s="216">
        <v>0.76</v>
      </c>
      <c r="I199" s="216">
        <v>0.94</v>
      </c>
      <c r="J199" s="216">
        <v>329</v>
      </c>
      <c r="K199" s="195">
        <v>9.2481677306618056E-5</v>
      </c>
    </row>
    <row r="200" spans="2:11" s="184" customFormat="1" ht="24.95" customHeight="1" x14ac:dyDescent="0.2">
      <c r="B200" s="192" t="s">
        <v>913</v>
      </c>
      <c r="C200" s="194" t="s">
        <v>573</v>
      </c>
      <c r="D200" s="194" t="s">
        <v>12</v>
      </c>
      <c r="E200" s="193" t="s">
        <v>574</v>
      </c>
      <c r="F200" s="194" t="s">
        <v>199</v>
      </c>
      <c r="G200" s="210">
        <v>8</v>
      </c>
      <c r="H200" s="216">
        <v>42.98</v>
      </c>
      <c r="I200" s="216">
        <v>53.38</v>
      </c>
      <c r="J200" s="216">
        <v>427.04</v>
      </c>
      <c r="K200" s="195">
        <v>1.2004065494534399E-4</v>
      </c>
    </row>
    <row r="201" spans="2:11" s="184" customFormat="1" ht="24.95" customHeight="1" thickBot="1" x14ac:dyDescent="0.25">
      <c r="B201" s="196" t="s">
        <v>914</v>
      </c>
      <c r="C201" s="198" t="s">
        <v>575</v>
      </c>
      <c r="D201" s="198" t="s">
        <v>304</v>
      </c>
      <c r="E201" s="197" t="s">
        <v>576</v>
      </c>
      <c r="F201" s="198" t="s">
        <v>44</v>
      </c>
      <c r="G201" s="211">
        <v>4</v>
      </c>
      <c r="H201" s="217">
        <v>1987.57</v>
      </c>
      <c r="I201" s="217">
        <v>2468.9499999999998</v>
      </c>
      <c r="J201" s="217">
        <v>9875.7999999999993</v>
      </c>
      <c r="K201" s="199">
        <v>2.77608069527264E-3</v>
      </c>
    </row>
    <row r="202" spans="2:11" ht="24.95" customHeight="1" thickTop="1" thickBot="1" x14ac:dyDescent="0.25">
      <c r="B202" s="185" t="s">
        <v>915</v>
      </c>
      <c r="C202" s="221"/>
      <c r="D202" s="221"/>
      <c r="E202" s="186" t="s">
        <v>578</v>
      </c>
      <c r="F202" s="186"/>
      <c r="G202" s="212"/>
      <c r="H202" s="218"/>
      <c r="I202" s="218"/>
      <c r="J202" s="218">
        <v>143566.21</v>
      </c>
      <c r="K202" s="187">
        <v>4.0356364453964018E-2</v>
      </c>
    </row>
    <row r="203" spans="2:11" s="184" customFormat="1" ht="24.95" customHeight="1" x14ac:dyDescent="0.2">
      <c r="B203" s="188" t="s">
        <v>916</v>
      </c>
      <c r="C203" s="190" t="s">
        <v>579</v>
      </c>
      <c r="D203" s="190" t="s">
        <v>12</v>
      </c>
      <c r="E203" s="189" t="s">
        <v>580</v>
      </c>
      <c r="F203" s="190" t="s">
        <v>199</v>
      </c>
      <c r="G203" s="209">
        <v>50</v>
      </c>
      <c r="H203" s="215">
        <v>514.73</v>
      </c>
      <c r="I203" s="215">
        <v>639.39</v>
      </c>
      <c r="J203" s="215">
        <v>31969.5</v>
      </c>
      <c r="K203" s="191">
        <v>8.986604810498254E-3</v>
      </c>
    </row>
    <row r="204" spans="2:11" s="184" customFormat="1" ht="24.95" customHeight="1" x14ac:dyDescent="0.2">
      <c r="B204" s="192" t="s">
        <v>917</v>
      </c>
      <c r="C204" s="194" t="s">
        <v>581</v>
      </c>
      <c r="D204" s="194" t="s">
        <v>12</v>
      </c>
      <c r="E204" s="193" t="s">
        <v>582</v>
      </c>
      <c r="F204" s="194" t="s">
        <v>199</v>
      </c>
      <c r="G204" s="210">
        <v>17</v>
      </c>
      <c r="H204" s="216">
        <v>183.08</v>
      </c>
      <c r="I204" s="216">
        <v>227.42</v>
      </c>
      <c r="J204" s="216">
        <v>3866.14</v>
      </c>
      <c r="K204" s="195">
        <v>1.086769337088779E-3</v>
      </c>
    </row>
    <row r="205" spans="2:11" s="184" customFormat="1" ht="45.75" customHeight="1" x14ac:dyDescent="0.2">
      <c r="B205" s="192" t="s">
        <v>918</v>
      </c>
      <c r="C205" s="194" t="s">
        <v>467</v>
      </c>
      <c r="D205" s="194" t="s">
        <v>182</v>
      </c>
      <c r="E205" s="193" t="s">
        <v>853</v>
      </c>
      <c r="F205" s="194" t="s">
        <v>190</v>
      </c>
      <c r="G205" s="210">
        <v>69</v>
      </c>
      <c r="H205" s="216">
        <v>18.260000000000002</v>
      </c>
      <c r="I205" s="216">
        <v>22.68</v>
      </c>
      <c r="J205" s="216">
        <v>1564.92</v>
      </c>
      <c r="K205" s="195">
        <v>4.3989795273760703E-4</v>
      </c>
    </row>
    <row r="206" spans="2:11" s="184" customFormat="1" ht="45" customHeight="1" x14ac:dyDescent="0.2">
      <c r="B206" s="192" t="s">
        <v>919</v>
      </c>
      <c r="C206" s="194" t="s">
        <v>465</v>
      </c>
      <c r="D206" s="194" t="s">
        <v>182</v>
      </c>
      <c r="E206" s="193" t="s">
        <v>851</v>
      </c>
      <c r="F206" s="194" t="s">
        <v>190</v>
      </c>
      <c r="G206" s="210">
        <v>30</v>
      </c>
      <c r="H206" s="216">
        <v>31.81</v>
      </c>
      <c r="I206" s="216">
        <v>39.51</v>
      </c>
      <c r="J206" s="216">
        <v>1185.3</v>
      </c>
      <c r="K206" s="195">
        <v>3.3318702769463335E-4</v>
      </c>
    </row>
    <row r="207" spans="2:11" s="184" customFormat="1" ht="42.75" customHeight="1" x14ac:dyDescent="0.2">
      <c r="B207" s="192" t="s">
        <v>920</v>
      </c>
      <c r="C207" s="194" t="s">
        <v>469</v>
      </c>
      <c r="D207" s="194" t="s">
        <v>182</v>
      </c>
      <c r="E207" s="193" t="s">
        <v>857</v>
      </c>
      <c r="F207" s="194" t="s">
        <v>190</v>
      </c>
      <c r="G207" s="210">
        <v>81</v>
      </c>
      <c r="H207" s="216">
        <v>47.45</v>
      </c>
      <c r="I207" s="216">
        <v>58.94</v>
      </c>
      <c r="J207" s="216">
        <v>4774.1400000000003</v>
      </c>
      <c r="K207" s="195">
        <v>1.3420075224821202E-3</v>
      </c>
    </row>
    <row r="208" spans="2:11" s="184" customFormat="1" ht="24.95" customHeight="1" x14ac:dyDescent="0.2">
      <c r="B208" s="192" t="s">
        <v>921</v>
      </c>
      <c r="C208" s="194" t="s">
        <v>468</v>
      </c>
      <c r="D208" s="194" t="s">
        <v>12</v>
      </c>
      <c r="E208" s="193" t="s">
        <v>855</v>
      </c>
      <c r="F208" s="194" t="s">
        <v>190</v>
      </c>
      <c r="G208" s="210">
        <v>24</v>
      </c>
      <c r="H208" s="216">
        <v>57.21</v>
      </c>
      <c r="I208" s="216">
        <v>71.06</v>
      </c>
      <c r="J208" s="216">
        <v>1705.44</v>
      </c>
      <c r="K208" s="195">
        <v>4.793980296224884E-4</v>
      </c>
    </row>
    <row r="209" spans="2:11" s="184" customFormat="1" ht="32.25" customHeight="1" x14ac:dyDescent="0.2">
      <c r="B209" s="192" t="s">
        <v>922</v>
      </c>
      <c r="C209" s="194" t="s">
        <v>470</v>
      </c>
      <c r="D209" s="194" t="s">
        <v>192</v>
      </c>
      <c r="E209" s="193" t="s">
        <v>471</v>
      </c>
      <c r="F209" s="194" t="s">
        <v>215</v>
      </c>
      <c r="G209" s="210">
        <v>18</v>
      </c>
      <c r="H209" s="216">
        <v>200.03</v>
      </c>
      <c r="I209" s="216">
        <v>248.47</v>
      </c>
      <c r="J209" s="216">
        <v>4472.46</v>
      </c>
      <c r="K209" s="195">
        <v>1.2572054786831519E-3</v>
      </c>
    </row>
    <row r="210" spans="2:11" s="184" customFormat="1" ht="36" customHeight="1" x14ac:dyDescent="0.2">
      <c r="B210" s="192" t="s">
        <v>923</v>
      </c>
      <c r="C210" s="194" t="s">
        <v>474</v>
      </c>
      <c r="D210" s="194" t="s">
        <v>192</v>
      </c>
      <c r="E210" s="193" t="s">
        <v>475</v>
      </c>
      <c r="F210" s="194" t="s">
        <v>215</v>
      </c>
      <c r="G210" s="210">
        <v>8</v>
      </c>
      <c r="H210" s="216">
        <v>120.88</v>
      </c>
      <c r="I210" s="216">
        <v>150.15</v>
      </c>
      <c r="J210" s="216">
        <v>1201.2</v>
      </c>
      <c r="K210" s="195">
        <v>3.3765650693224806E-4</v>
      </c>
    </row>
    <row r="211" spans="2:11" s="184" customFormat="1" ht="45.75" customHeight="1" x14ac:dyDescent="0.2">
      <c r="B211" s="192" t="s">
        <v>924</v>
      </c>
      <c r="C211" s="194" t="s">
        <v>467</v>
      </c>
      <c r="D211" s="194" t="s">
        <v>182</v>
      </c>
      <c r="E211" s="193" t="s">
        <v>853</v>
      </c>
      <c r="F211" s="194" t="s">
        <v>190</v>
      </c>
      <c r="G211" s="210">
        <v>24</v>
      </c>
      <c r="H211" s="216">
        <v>18.260000000000002</v>
      </c>
      <c r="I211" s="216">
        <v>22.68</v>
      </c>
      <c r="J211" s="216">
        <v>544.32000000000005</v>
      </c>
      <c r="K211" s="195">
        <v>1.530079835609068E-4</v>
      </c>
    </row>
    <row r="212" spans="2:11" s="184" customFormat="1" ht="40.5" customHeight="1" x14ac:dyDescent="0.2">
      <c r="B212" s="192" t="s">
        <v>925</v>
      </c>
      <c r="C212" s="194" t="s">
        <v>583</v>
      </c>
      <c r="D212" s="194" t="s">
        <v>206</v>
      </c>
      <c r="E212" s="193" t="s">
        <v>584</v>
      </c>
      <c r="F212" s="194" t="s">
        <v>44</v>
      </c>
      <c r="G212" s="210">
        <v>17</v>
      </c>
      <c r="H212" s="216">
        <v>501.52</v>
      </c>
      <c r="I212" s="216">
        <v>622.98</v>
      </c>
      <c r="J212" s="216">
        <v>10590.66</v>
      </c>
      <c r="K212" s="195">
        <v>2.9770273573985033E-3</v>
      </c>
    </row>
    <row r="213" spans="2:11" s="184" customFormat="1" ht="24.95" customHeight="1" x14ac:dyDescent="0.2">
      <c r="B213" s="192" t="s">
        <v>926</v>
      </c>
      <c r="C213" s="194" t="s">
        <v>587</v>
      </c>
      <c r="D213" s="194" t="s">
        <v>12</v>
      </c>
      <c r="E213" s="193" t="s">
        <v>588</v>
      </c>
      <c r="F213" s="194" t="s">
        <v>44</v>
      </c>
      <c r="G213" s="210">
        <v>2</v>
      </c>
      <c r="H213" s="216">
        <v>394.51</v>
      </c>
      <c r="I213" s="216">
        <v>490.06</v>
      </c>
      <c r="J213" s="216">
        <v>980.12</v>
      </c>
      <c r="K213" s="195">
        <v>2.7551106857678567E-4</v>
      </c>
    </row>
    <row r="214" spans="2:11" s="184" customFormat="1" ht="24.95" customHeight="1" x14ac:dyDescent="0.2">
      <c r="B214" s="192" t="s">
        <v>927</v>
      </c>
      <c r="C214" s="194" t="s">
        <v>589</v>
      </c>
      <c r="D214" s="194" t="s">
        <v>12</v>
      </c>
      <c r="E214" s="193" t="s">
        <v>590</v>
      </c>
      <c r="F214" s="194" t="s">
        <v>44</v>
      </c>
      <c r="G214" s="210">
        <v>5</v>
      </c>
      <c r="H214" s="216">
        <v>151.44999999999999</v>
      </c>
      <c r="I214" s="216">
        <v>188.13</v>
      </c>
      <c r="J214" s="216">
        <v>940.65</v>
      </c>
      <c r="K214" s="195">
        <v>2.6441607829322272E-4</v>
      </c>
    </row>
    <row r="215" spans="2:11" s="184" customFormat="1" ht="24.95" customHeight="1" x14ac:dyDescent="0.2">
      <c r="B215" s="192" t="s">
        <v>928</v>
      </c>
      <c r="C215" s="194" t="s">
        <v>591</v>
      </c>
      <c r="D215" s="194" t="s">
        <v>12</v>
      </c>
      <c r="E215" s="193" t="s">
        <v>592</v>
      </c>
      <c r="F215" s="194" t="s">
        <v>44</v>
      </c>
      <c r="G215" s="210">
        <v>6</v>
      </c>
      <c r="H215" s="216">
        <v>100.9</v>
      </c>
      <c r="I215" s="216">
        <v>125.33</v>
      </c>
      <c r="J215" s="216">
        <v>751.98</v>
      </c>
      <c r="K215" s="195">
        <v>2.1138106900009314E-4</v>
      </c>
    </row>
    <row r="216" spans="2:11" s="184" customFormat="1" ht="24.95" customHeight="1" x14ac:dyDescent="0.2">
      <c r="B216" s="192" t="s">
        <v>929</v>
      </c>
      <c r="C216" s="194" t="s">
        <v>593</v>
      </c>
      <c r="D216" s="194" t="s">
        <v>12</v>
      </c>
      <c r="E216" s="193" t="s">
        <v>594</v>
      </c>
      <c r="F216" s="194" t="s">
        <v>44</v>
      </c>
      <c r="G216" s="210">
        <v>1</v>
      </c>
      <c r="H216" s="216">
        <v>3871.38</v>
      </c>
      <c r="I216" s="216">
        <v>4809.0200000000004</v>
      </c>
      <c r="J216" s="216">
        <v>4809.0200000000004</v>
      </c>
      <c r="K216" s="195">
        <v>1.3518122668725603E-3</v>
      </c>
    </row>
    <row r="217" spans="2:11" s="184" customFormat="1" ht="24.95" customHeight="1" x14ac:dyDescent="0.2">
      <c r="B217" s="192" t="s">
        <v>930</v>
      </c>
      <c r="C217" s="194" t="s">
        <v>931</v>
      </c>
      <c r="D217" s="194" t="s">
        <v>192</v>
      </c>
      <c r="E217" s="193" t="s">
        <v>932</v>
      </c>
      <c r="F217" s="194" t="s">
        <v>215</v>
      </c>
      <c r="G217" s="210">
        <v>15</v>
      </c>
      <c r="H217" s="216">
        <v>583.85</v>
      </c>
      <c r="I217" s="216">
        <v>725.25</v>
      </c>
      <c r="J217" s="216">
        <v>10878.75</v>
      </c>
      <c r="K217" s="195">
        <v>3.0580092613962649E-3</v>
      </c>
    </row>
    <row r="218" spans="2:11" s="184" customFormat="1" ht="24.95" customHeight="1" x14ac:dyDescent="0.2">
      <c r="B218" s="192" t="s">
        <v>933</v>
      </c>
      <c r="C218" s="194" t="s">
        <v>595</v>
      </c>
      <c r="D218" s="194" t="s">
        <v>304</v>
      </c>
      <c r="E218" s="193" t="s">
        <v>596</v>
      </c>
      <c r="F218" s="194" t="s">
        <v>44</v>
      </c>
      <c r="G218" s="210">
        <v>18</v>
      </c>
      <c r="H218" s="216">
        <v>22.28</v>
      </c>
      <c r="I218" s="216">
        <v>27.67</v>
      </c>
      <c r="J218" s="216">
        <v>498.06</v>
      </c>
      <c r="K218" s="195">
        <v>1.400043288733562E-4</v>
      </c>
    </row>
    <row r="219" spans="2:11" s="184" customFormat="1" ht="24.95" customHeight="1" x14ac:dyDescent="0.2">
      <c r="B219" s="192" t="s">
        <v>934</v>
      </c>
      <c r="C219" s="194" t="s">
        <v>597</v>
      </c>
      <c r="D219" s="194" t="s">
        <v>304</v>
      </c>
      <c r="E219" s="193" t="s">
        <v>598</v>
      </c>
      <c r="F219" s="194" t="s">
        <v>44</v>
      </c>
      <c r="G219" s="210">
        <v>9</v>
      </c>
      <c r="H219" s="216">
        <v>35.18</v>
      </c>
      <c r="I219" s="216">
        <v>43.7</v>
      </c>
      <c r="J219" s="216">
        <v>393.3</v>
      </c>
      <c r="K219" s="195">
        <v>1.1055636378326103E-4</v>
      </c>
    </row>
    <row r="220" spans="2:11" s="184" customFormat="1" ht="24.95" customHeight="1" x14ac:dyDescent="0.2">
      <c r="B220" s="192" t="s">
        <v>935</v>
      </c>
      <c r="C220" s="194" t="s">
        <v>599</v>
      </c>
      <c r="D220" s="194" t="s">
        <v>12</v>
      </c>
      <c r="E220" s="193" t="s">
        <v>600</v>
      </c>
      <c r="F220" s="194" t="s">
        <v>44</v>
      </c>
      <c r="G220" s="210">
        <v>2</v>
      </c>
      <c r="H220" s="216">
        <v>54.49</v>
      </c>
      <c r="I220" s="216">
        <v>67.680000000000007</v>
      </c>
      <c r="J220" s="216">
        <v>135.36000000000001</v>
      </c>
      <c r="K220" s="195">
        <v>3.804960437758E-5</v>
      </c>
    </row>
    <row r="221" spans="2:11" s="184" customFormat="1" ht="24.95" customHeight="1" x14ac:dyDescent="0.2">
      <c r="B221" s="192" t="s">
        <v>936</v>
      </c>
      <c r="C221" s="194" t="s">
        <v>601</v>
      </c>
      <c r="D221" s="194" t="s">
        <v>182</v>
      </c>
      <c r="E221" s="193" t="s">
        <v>602</v>
      </c>
      <c r="F221" s="194" t="s">
        <v>44</v>
      </c>
      <c r="G221" s="210">
        <v>5</v>
      </c>
      <c r="H221" s="216">
        <v>45.59</v>
      </c>
      <c r="I221" s="216">
        <v>56.63</v>
      </c>
      <c r="J221" s="216">
        <v>283.14999999999998</v>
      </c>
      <c r="K221" s="195">
        <v>7.9593273341546807E-5</v>
      </c>
    </row>
    <row r="222" spans="2:11" s="184" customFormat="1" ht="24.95" customHeight="1" x14ac:dyDescent="0.2">
      <c r="B222" s="192" t="s">
        <v>937</v>
      </c>
      <c r="C222" s="194" t="s">
        <v>603</v>
      </c>
      <c r="D222" s="194" t="s">
        <v>304</v>
      </c>
      <c r="E222" s="193" t="s">
        <v>604</v>
      </c>
      <c r="F222" s="194" t="s">
        <v>44</v>
      </c>
      <c r="G222" s="210">
        <v>72</v>
      </c>
      <c r="H222" s="216">
        <v>22.36</v>
      </c>
      <c r="I222" s="216">
        <v>27.77</v>
      </c>
      <c r="J222" s="216">
        <v>1999.44</v>
      </c>
      <c r="K222" s="195">
        <v>5.6204123061989178E-4</v>
      </c>
    </row>
    <row r="223" spans="2:11" s="184" customFormat="1" ht="45" customHeight="1" x14ac:dyDescent="0.2">
      <c r="B223" s="192" t="s">
        <v>938</v>
      </c>
      <c r="C223" s="194" t="s">
        <v>528</v>
      </c>
      <c r="D223" s="194" t="s">
        <v>182</v>
      </c>
      <c r="E223" s="193" t="s">
        <v>889</v>
      </c>
      <c r="F223" s="194" t="s">
        <v>44</v>
      </c>
      <c r="G223" s="210">
        <v>2</v>
      </c>
      <c r="H223" s="216">
        <v>30.7</v>
      </c>
      <c r="I223" s="216">
        <v>38.130000000000003</v>
      </c>
      <c r="J223" s="216">
        <v>76.260000000000005</v>
      </c>
      <c r="K223" s="195">
        <v>2.14366343811632E-5</v>
      </c>
    </row>
    <row r="224" spans="2:11" s="184" customFormat="1" ht="24.95" customHeight="1" x14ac:dyDescent="0.2">
      <c r="B224" s="192" t="s">
        <v>939</v>
      </c>
      <c r="C224" s="194" t="s">
        <v>530</v>
      </c>
      <c r="D224" s="194" t="s">
        <v>12</v>
      </c>
      <c r="E224" s="193" t="s">
        <v>531</v>
      </c>
      <c r="F224" s="194" t="s">
        <v>44</v>
      </c>
      <c r="G224" s="210">
        <v>2</v>
      </c>
      <c r="H224" s="216">
        <v>19.37</v>
      </c>
      <c r="I224" s="216">
        <v>24.06</v>
      </c>
      <c r="J224" s="216">
        <v>48.12</v>
      </c>
      <c r="K224" s="195">
        <v>1.3526499428554592E-5</v>
      </c>
    </row>
    <row r="225" spans="2:11" s="184" customFormat="1" ht="24.95" customHeight="1" x14ac:dyDescent="0.2">
      <c r="B225" s="192" t="s">
        <v>940</v>
      </c>
      <c r="C225" s="194" t="s">
        <v>605</v>
      </c>
      <c r="D225" s="194" t="s">
        <v>12</v>
      </c>
      <c r="E225" s="193" t="s">
        <v>606</v>
      </c>
      <c r="F225" s="194" t="s">
        <v>44</v>
      </c>
      <c r="G225" s="210">
        <v>2</v>
      </c>
      <c r="H225" s="216">
        <v>19.37</v>
      </c>
      <c r="I225" s="216">
        <v>24.06</v>
      </c>
      <c r="J225" s="216">
        <v>48.12</v>
      </c>
      <c r="K225" s="195">
        <v>1.3526499428554592E-5</v>
      </c>
    </row>
    <row r="226" spans="2:11" s="184" customFormat="1" ht="24.95" customHeight="1" x14ac:dyDescent="0.2">
      <c r="B226" s="192" t="s">
        <v>941</v>
      </c>
      <c r="C226" s="194" t="s">
        <v>607</v>
      </c>
      <c r="D226" s="194" t="s">
        <v>12</v>
      </c>
      <c r="E226" s="193" t="s">
        <v>608</v>
      </c>
      <c r="F226" s="194" t="s">
        <v>44</v>
      </c>
      <c r="G226" s="210">
        <v>10</v>
      </c>
      <c r="H226" s="216">
        <v>17.22</v>
      </c>
      <c r="I226" s="216">
        <v>21.39</v>
      </c>
      <c r="J226" s="216">
        <v>213.9</v>
      </c>
      <c r="K226" s="195">
        <v>6.0127145215457757E-5</v>
      </c>
    </row>
    <row r="227" spans="2:11" s="184" customFormat="1" ht="24.95" customHeight="1" x14ac:dyDescent="0.2">
      <c r="B227" s="192" t="s">
        <v>942</v>
      </c>
      <c r="C227" s="194" t="s">
        <v>609</v>
      </c>
      <c r="D227" s="194" t="s">
        <v>12</v>
      </c>
      <c r="E227" s="193" t="s">
        <v>610</v>
      </c>
      <c r="F227" s="194" t="s">
        <v>44</v>
      </c>
      <c r="G227" s="210">
        <v>5</v>
      </c>
      <c r="H227" s="216">
        <v>19.72</v>
      </c>
      <c r="I227" s="216">
        <v>24.49</v>
      </c>
      <c r="J227" s="216">
        <v>122.45</v>
      </c>
      <c r="K227" s="195">
        <v>3.4420612116095379E-5</v>
      </c>
    </row>
    <row r="228" spans="2:11" s="184" customFormat="1" ht="43.5" customHeight="1" x14ac:dyDescent="0.2">
      <c r="B228" s="192" t="s">
        <v>943</v>
      </c>
      <c r="C228" s="194" t="s">
        <v>611</v>
      </c>
      <c r="D228" s="194" t="s">
        <v>182</v>
      </c>
      <c r="E228" s="193" t="s">
        <v>944</v>
      </c>
      <c r="F228" s="194" t="s">
        <v>44</v>
      </c>
      <c r="G228" s="210">
        <v>2</v>
      </c>
      <c r="H228" s="216">
        <v>62.61</v>
      </c>
      <c r="I228" s="216">
        <v>77.77</v>
      </c>
      <c r="J228" s="216">
        <v>155.54</v>
      </c>
      <c r="K228" s="195">
        <v>4.3722188718150068E-5</v>
      </c>
    </row>
    <row r="229" spans="2:11" s="184" customFormat="1" ht="48.75" customHeight="1" x14ac:dyDescent="0.2">
      <c r="B229" s="192" t="s">
        <v>945</v>
      </c>
      <c r="C229" s="194" t="s">
        <v>612</v>
      </c>
      <c r="D229" s="194" t="s">
        <v>182</v>
      </c>
      <c r="E229" s="193" t="s">
        <v>946</v>
      </c>
      <c r="F229" s="194" t="s">
        <v>44</v>
      </c>
      <c r="G229" s="210">
        <v>13</v>
      </c>
      <c r="H229" s="216">
        <v>33.81</v>
      </c>
      <c r="I229" s="216">
        <v>41.99</v>
      </c>
      <c r="J229" s="216">
        <v>545.87</v>
      </c>
      <c r="K229" s="195">
        <v>1.5344368751174346E-4</v>
      </c>
    </row>
    <row r="230" spans="2:11" s="184" customFormat="1" ht="24.95" customHeight="1" x14ac:dyDescent="0.2">
      <c r="B230" s="192" t="s">
        <v>947</v>
      </c>
      <c r="C230" s="194" t="s">
        <v>613</v>
      </c>
      <c r="D230" s="194" t="s">
        <v>206</v>
      </c>
      <c r="E230" s="193" t="s">
        <v>948</v>
      </c>
      <c r="F230" s="194" t="s">
        <v>215</v>
      </c>
      <c r="G230" s="210">
        <v>3</v>
      </c>
      <c r="H230" s="216">
        <v>56.4</v>
      </c>
      <c r="I230" s="216">
        <v>70.06</v>
      </c>
      <c r="J230" s="216">
        <v>210.18</v>
      </c>
      <c r="K230" s="195">
        <v>5.908145573344979E-5</v>
      </c>
    </row>
    <row r="231" spans="2:11" s="184" customFormat="1" ht="45.75" customHeight="1" x14ac:dyDescent="0.2">
      <c r="B231" s="192" t="s">
        <v>949</v>
      </c>
      <c r="C231" s="194" t="s">
        <v>615</v>
      </c>
      <c r="D231" s="194" t="s">
        <v>182</v>
      </c>
      <c r="E231" s="193" t="s">
        <v>950</v>
      </c>
      <c r="F231" s="194" t="s">
        <v>44</v>
      </c>
      <c r="G231" s="210">
        <v>5</v>
      </c>
      <c r="H231" s="216">
        <v>56.09</v>
      </c>
      <c r="I231" s="216">
        <v>69.67</v>
      </c>
      <c r="J231" s="216">
        <v>348.35</v>
      </c>
      <c r="K231" s="195">
        <v>9.792094920899817E-5</v>
      </c>
    </row>
    <row r="232" spans="2:11" s="184" customFormat="1" ht="36.75" customHeight="1" x14ac:dyDescent="0.2">
      <c r="B232" s="192" t="s">
        <v>951</v>
      </c>
      <c r="C232" s="194" t="s">
        <v>616</v>
      </c>
      <c r="D232" s="194" t="s">
        <v>182</v>
      </c>
      <c r="E232" s="193" t="s">
        <v>617</v>
      </c>
      <c r="F232" s="194" t="s">
        <v>44</v>
      </c>
      <c r="G232" s="210">
        <v>72</v>
      </c>
      <c r="H232" s="216">
        <v>32.03</v>
      </c>
      <c r="I232" s="216">
        <v>39.78</v>
      </c>
      <c r="J232" s="216">
        <v>2864.16</v>
      </c>
      <c r="K232" s="195">
        <v>8.0511343730858104E-4</v>
      </c>
    </row>
    <row r="233" spans="2:11" s="184" customFormat="1" ht="24.95" customHeight="1" x14ac:dyDescent="0.2">
      <c r="B233" s="192" t="s">
        <v>952</v>
      </c>
      <c r="C233" s="194" t="s">
        <v>618</v>
      </c>
      <c r="D233" s="194" t="s">
        <v>12</v>
      </c>
      <c r="E233" s="193" t="s">
        <v>619</v>
      </c>
      <c r="F233" s="194" t="s">
        <v>44</v>
      </c>
      <c r="G233" s="210">
        <v>4</v>
      </c>
      <c r="H233" s="216">
        <v>1260.56</v>
      </c>
      <c r="I233" s="216">
        <v>1565.86</v>
      </c>
      <c r="J233" s="216">
        <v>6263.44</v>
      </c>
      <c r="K233" s="195">
        <v>1.760648744405361E-3</v>
      </c>
    </row>
    <row r="234" spans="2:11" s="184" customFormat="1" ht="24.95" customHeight="1" x14ac:dyDescent="0.2">
      <c r="B234" s="192" t="s">
        <v>953</v>
      </c>
      <c r="C234" s="194" t="s">
        <v>620</v>
      </c>
      <c r="D234" s="194" t="s">
        <v>12</v>
      </c>
      <c r="E234" s="193" t="s">
        <v>621</v>
      </c>
      <c r="F234" s="194" t="s">
        <v>44</v>
      </c>
      <c r="G234" s="210">
        <v>150</v>
      </c>
      <c r="H234" s="216">
        <v>85.07</v>
      </c>
      <c r="I234" s="216">
        <v>105.67</v>
      </c>
      <c r="J234" s="216">
        <v>15850.5</v>
      </c>
      <c r="K234" s="195">
        <v>4.4555648211202113E-3</v>
      </c>
    </row>
    <row r="235" spans="2:11" s="184" customFormat="1" ht="24.95" customHeight="1" x14ac:dyDescent="0.2">
      <c r="B235" s="192" t="s">
        <v>954</v>
      </c>
      <c r="C235" s="194" t="s">
        <v>622</v>
      </c>
      <c r="D235" s="194" t="s">
        <v>12</v>
      </c>
      <c r="E235" s="193" t="s">
        <v>623</v>
      </c>
      <c r="F235" s="194" t="s">
        <v>44</v>
      </c>
      <c r="G235" s="210">
        <v>5</v>
      </c>
      <c r="H235" s="216">
        <v>79.86</v>
      </c>
      <c r="I235" s="216">
        <v>99.2</v>
      </c>
      <c r="J235" s="216">
        <v>496</v>
      </c>
      <c r="K235" s="195">
        <v>1.3942526426772813E-4</v>
      </c>
    </row>
    <row r="236" spans="2:11" s="184" customFormat="1" ht="51" customHeight="1" x14ac:dyDescent="0.2">
      <c r="B236" s="192" t="s">
        <v>955</v>
      </c>
      <c r="C236" s="194" t="s">
        <v>956</v>
      </c>
      <c r="D236" s="194" t="s">
        <v>192</v>
      </c>
      <c r="E236" s="193" t="s">
        <v>957</v>
      </c>
      <c r="F236" s="194" t="s">
        <v>215</v>
      </c>
      <c r="G236" s="210">
        <v>1</v>
      </c>
      <c r="H236" s="216">
        <v>11211</v>
      </c>
      <c r="I236" s="216">
        <v>13926.3</v>
      </c>
      <c r="J236" s="216">
        <v>13926.3</v>
      </c>
      <c r="K236" s="195">
        <v>3.9146735035718999E-3</v>
      </c>
    </row>
    <row r="237" spans="2:11" s="184" customFormat="1" ht="24.95" customHeight="1" x14ac:dyDescent="0.2">
      <c r="B237" s="192" t="s">
        <v>958</v>
      </c>
      <c r="C237" s="194" t="s">
        <v>624</v>
      </c>
      <c r="D237" s="194" t="s">
        <v>12</v>
      </c>
      <c r="E237" s="193" t="s">
        <v>625</v>
      </c>
      <c r="F237" s="194" t="s">
        <v>44</v>
      </c>
      <c r="G237" s="210">
        <v>2</v>
      </c>
      <c r="H237" s="216">
        <v>2033.26</v>
      </c>
      <c r="I237" s="216">
        <v>2525.71</v>
      </c>
      <c r="J237" s="216">
        <v>5051.42</v>
      </c>
      <c r="K237" s="195">
        <v>1.4199507427969499E-3</v>
      </c>
    </row>
    <row r="238" spans="2:11" s="184" customFormat="1" ht="24.95" customHeight="1" x14ac:dyDescent="0.2">
      <c r="B238" s="192" t="s">
        <v>959</v>
      </c>
      <c r="C238" s="194" t="s">
        <v>626</v>
      </c>
      <c r="D238" s="194" t="s">
        <v>12</v>
      </c>
      <c r="E238" s="193" t="s">
        <v>627</v>
      </c>
      <c r="F238" s="194" t="s">
        <v>190</v>
      </c>
      <c r="G238" s="210">
        <v>30</v>
      </c>
      <c r="H238" s="216">
        <v>19.5</v>
      </c>
      <c r="I238" s="216">
        <v>24.22</v>
      </c>
      <c r="J238" s="216">
        <v>726.6</v>
      </c>
      <c r="K238" s="195">
        <v>2.0424676817929689E-4</v>
      </c>
    </row>
    <row r="239" spans="2:11" s="184" customFormat="1" ht="24.95" customHeight="1" thickBot="1" x14ac:dyDescent="0.25">
      <c r="B239" s="196" t="s">
        <v>960</v>
      </c>
      <c r="C239" s="198" t="s">
        <v>961</v>
      </c>
      <c r="D239" s="198" t="s">
        <v>304</v>
      </c>
      <c r="E239" s="197" t="s">
        <v>962</v>
      </c>
      <c r="F239" s="198" t="s">
        <v>44</v>
      </c>
      <c r="G239" s="211">
        <v>1</v>
      </c>
      <c r="H239" s="217">
        <v>10525.76</v>
      </c>
      <c r="I239" s="217">
        <v>13075.09</v>
      </c>
      <c r="J239" s="217">
        <v>13075.09</v>
      </c>
      <c r="K239" s="199">
        <v>3.6753989487385672E-3</v>
      </c>
    </row>
    <row r="240" spans="2:11" ht="24.95" customHeight="1" thickTop="1" thickBot="1" x14ac:dyDescent="0.25">
      <c r="B240" s="185" t="s">
        <v>321</v>
      </c>
      <c r="C240" s="221"/>
      <c r="D240" s="221"/>
      <c r="E240" s="186" t="s">
        <v>963</v>
      </c>
      <c r="F240" s="186"/>
      <c r="G240" s="212"/>
      <c r="H240" s="218"/>
      <c r="I240" s="218"/>
      <c r="J240" s="218">
        <v>169080.64</v>
      </c>
      <c r="K240" s="187">
        <v>4.7528453456767344E-2</v>
      </c>
    </row>
    <row r="241" spans="2:11" s="184" customFormat="1" ht="24.95" customHeight="1" x14ac:dyDescent="0.2">
      <c r="B241" s="188" t="s">
        <v>322</v>
      </c>
      <c r="C241" s="190" t="s">
        <v>630</v>
      </c>
      <c r="D241" s="190" t="s">
        <v>12</v>
      </c>
      <c r="E241" s="189" t="s">
        <v>631</v>
      </c>
      <c r="F241" s="190" t="s">
        <v>199</v>
      </c>
      <c r="G241" s="209">
        <v>8</v>
      </c>
      <c r="H241" s="215">
        <v>253.55</v>
      </c>
      <c r="I241" s="215">
        <v>314.95</v>
      </c>
      <c r="J241" s="215">
        <v>2519.6</v>
      </c>
      <c r="K241" s="191">
        <v>7.0825785453420924E-4</v>
      </c>
    </row>
    <row r="242" spans="2:11" s="184" customFormat="1" ht="24.95" customHeight="1" x14ac:dyDescent="0.2">
      <c r="B242" s="192" t="s">
        <v>363</v>
      </c>
      <c r="C242" s="194" t="s">
        <v>633</v>
      </c>
      <c r="D242" s="194" t="s">
        <v>12</v>
      </c>
      <c r="E242" s="193" t="s">
        <v>634</v>
      </c>
      <c r="F242" s="194" t="s">
        <v>44</v>
      </c>
      <c r="G242" s="210">
        <v>2</v>
      </c>
      <c r="H242" s="216">
        <v>6191.61</v>
      </c>
      <c r="I242" s="216">
        <v>7691.21</v>
      </c>
      <c r="J242" s="216">
        <v>15382.42</v>
      </c>
      <c r="K242" s="195">
        <v>4.3239878499540052E-3</v>
      </c>
    </row>
    <row r="243" spans="2:11" s="184" customFormat="1" ht="24.95" customHeight="1" x14ac:dyDescent="0.2">
      <c r="B243" s="192" t="s">
        <v>380</v>
      </c>
      <c r="C243" s="194" t="s">
        <v>636</v>
      </c>
      <c r="D243" s="194" t="s">
        <v>12</v>
      </c>
      <c r="E243" s="193" t="s">
        <v>637</v>
      </c>
      <c r="F243" s="194" t="s">
        <v>44</v>
      </c>
      <c r="G243" s="210">
        <v>4</v>
      </c>
      <c r="H243" s="216">
        <v>14344.27</v>
      </c>
      <c r="I243" s="216">
        <v>17818.45</v>
      </c>
      <c r="J243" s="216">
        <v>71273.8</v>
      </c>
      <c r="K243" s="195">
        <v>2.0035016936220163E-2</v>
      </c>
    </row>
    <row r="244" spans="2:11" s="184" customFormat="1" ht="24.95" customHeight="1" x14ac:dyDescent="0.2">
      <c r="B244" s="192" t="s">
        <v>401</v>
      </c>
      <c r="C244" s="194" t="s">
        <v>639</v>
      </c>
      <c r="D244" s="194" t="s">
        <v>12</v>
      </c>
      <c r="E244" s="193" t="s">
        <v>964</v>
      </c>
      <c r="F244" s="194" t="s">
        <v>44</v>
      </c>
      <c r="G244" s="210">
        <v>2</v>
      </c>
      <c r="H244" s="216">
        <v>16934.03</v>
      </c>
      <c r="I244" s="216">
        <v>21035.45</v>
      </c>
      <c r="J244" s="216">
        <v>42070.9</v>
      </c>
      <c r="K244" s="195">
        <v>1.1826101513066862E-2</v>
      </c>
    </row>
    <row r="245" spans="2:11" s="184" customFormat="1" ht="24.95" customHeight="1" x14ac:dyDescent="0.2">
      <c r="B245" s="192" t="s">
        <v>410</v>
      </c>
      <c r="C245" s="194" t="s">
        <v>641</v>
      </c>
      <c r="D245" s="194" t="s">
        <v>12</v>
      </c>
      <c r="E245" s="193" t="s">
        <v>642</v>
      </c>
      <c r="F245" s="194" t="s">
        <v>199</v>
      </c>
      <c r="G245" s="210">
        <v>8</v>
      </c>
      <c r="H245" s="216">
        <v>2434.54</v>
      </c>
      <c r="I245" s="216">
        <v>3024.18</v>
      </c>
      <c r="J245" s="216">
        <v>24193.439999999999</v>
      </c>
      <c r="K245" s="195">
        <v>6.8007596079544845E-3</v>
      </c>
    </row>
    <row r="246" spans="2:11" s="184" customFormat="1" ht="24.95" customHeight="1" thickBot="1" x14ac:dyDescent="0.25">
      <c r="B246" s="196" t="s">
        <v>965</v>
      </c>
      <c r="C246" s="198" t="s">
        <v>966</v>
      </c>
      <c r="D246" s="198" t="s">
        <v>192</v>
      </c>
      <c r="E246" s="197" t="s">
        <v>967</v>
      </c>
      <c r="F246" s="198" t="s">
        <v>215</v>
      </c>
      <c r="G246" s="211">
        <v>16</v>
      </c>
      <c r="H246" s="217">
        <v>686.31</v>
      </c>
      <c r="I246" s="217">
        <v>852.53</v>
      </c>
      <c r="J246" s="217">
        <v>13640.48</v>
      </c>
      <c r="K246" s="199">
        <v>3.8343296950376212E-3</v>
      </c>
    </row>
    <row r="247" spans="2:11" ht="24.95" customHeight="1" thickTop="1" thickBot="1" x14ac:dyDescent="0.25">
      <c r="B247" s="185" t="s">
        <v>429</v>
      </c>
      <c r="C247" s="221"/>
      <c r="D247" s="221"/>
      <c r="E247" s="186" t="s">
        <v>968</v>
      </c>
      <c r="F247" s="186"/>
      <c r="G247" s="212"/>
      <c r="H247" s="218"/>
      <c r="I247" s="218"/>
      <c r="J247" s="218">
        <v>16529.23</v>
      </c>
      <c r="K247" s="187">
        <v>4.6463553647017337E-3</v>
      </c>
    </row>
    <row r="248" spans="2:11" s="184" customFormat="1" ht="24.95" customHeight="1" x14ac:dyDescent="0.2">
      <c r="B248" s="188" t="s">
        <v>431</v>
      </c>
      <c r="C248" s="190" t="s">
        <v>411</v>
      </c>
      <c r="D248" s="190" t="s">
        <v>12</v>
      </c>
      <c r="E248" s="189" t="s">
        <v>969</v>
      </c>
      <c r="F248" s="190" t="s">
        <v>44</v>
      </c>
      <c r="G248" s="209">
        <v>27</v>
      </c>
      <c r="H248" s="215">
        <v>50.2</v>
      </c>
      <c r="I248" s="215">
        <v>62.35</v>
      </c>
      <c r="J248" s="215">
        <v>1683.45</v>
      </c>
      <c r="K248" s="191">
        <v>4.7321665550707038E-4</v>
      </c>
    </row>
    <row r="249" spans="2:11" s="184" customFormat="1" ht="33.75" customHeight="1" x14ac:dyDescent="0.2">
      <c r="B249" s="192" t="s">
        <v>458</v>
      </c>
      <c r="C249" s="194" t="s">
        <v>412</v>
      </c>
      <c r="D249" s="194" t="s">
        <v>192</v>
      </c>
      <c r="E249" s="193" t="s">
        <v>970</v>
      </c>
      <c r="F249" s="194" t="s">
        <v>413</v>
      </c>
      <c r="G249" s="210">
        <v>15</v>
      </c>
      <c r="H249" s="216">
        <v>47.82</v>
      </c>
      <c r="I249" s="216">
        <v>59.4</v>
      </c>
      <c r="J249" s="216">
        <v>891</v>
      </c>
      <c r="K249" s="195">
        <v>2.5045949690029388E-4</v>
      </c>
    </row>
    <row r="250" spans="2:11" s="184" customFormat="1" ht="29.25" customHeight="1" x14ac:dyDescent="0.2">
      <c r="B250" s="192" t="s">
        <v>560</v>
      </c>
      <c r="C250" s="194" t="s">
        <v>414</v>
      </c>
      <c r="D250" s="194" t="s">
        <v>192</v>
      </c>
      <c r="E250" s="193" t="s">
        <v>971</v>
      </c>
      <c r="F250" s="194" t="s">
        <v>413</v>
      </c>
      <c r="G250" s="210">
        <v>10</v>
      </c>
      <c r="H250" s="216">
        <v>29.65</v>
      </c>
      <c r="I250" s="216">
        <v>36.83</v>
      </c>
      <c r="J250" s="216">
        <v>368.3</v>
      </c>
      <c r="K250" s="195">
        <v>1.0352888070525054E-4</v>
      </c>
    </row>
    <row r="251" spans="2:11" s="184" customFormat="1" ht="24.95" customHeight="1" x14ac:dyDescent="0.2">
      <c r="B251" s="192" t="s">
        <v>577</v>
      </c>
      <c r="C251" s="194" t="s">
        <v>415</v>
      </c>
      <c r="D251" s="194" t="s">
        <v>304</v>
      </c>
      <c r="E251" s="193" t="s">
        <v>416</v>
      </c>
      <c r="F251" s="194" t="s">
        <v>44</v>
      </c>
      <c r="G251" s="210">
        <v>18</v>
      </c>
      <c r="H251" s="216">
        <v>330.66</v>
      </c>
      <c r="I251" s="216">
        <v>410.74</v>
      </c>
      <c r="J251" s="216">
        <v>7393.32</v>
      </c>
      <c r="K251" s="195">
        <v>2.0782572476126609E-3</v>
      </c>
    </row>
    <row r="252" spans="2:11" s="184" customFormat="1" ht="37.5" customHeight="1" x14ac:dyDescent="0.2">
      <c r="B252" s="192" t="s">
        <v>972</v>
      </c>
      <c r="C252" s="194" t="s">
        <v>421</v>
      </c>
      <c r="D252" s="194" t="s">
        <v>192</v>
      </c>
      <c r="E252" s="193" t="s">
        <v>422</v>
      </c>
      <c r="F252" s="194" t="s">
        <v>215</v>
      </c>
      <c r="G252" s="210">
        <v>10</v>
      </c>
      <c r="H252" s="216">
        <v>155.06</v>
      </c>
      <c r="I252" s="216">
        <v>192.61</v>
      </c>
      <c r="J252" s="216">
        <v>1926.1</v>
      </c>
      <c r="K252" s="195">
        <v>5.4142540626224021E-4</v>
      </c>
    </row>
    <row r="253" spans="2:11" s="184" customFormat="1" ht="37.5" customHeight="1" thickBot="1" x14ac:dyDescent="0.25">
      <c r="B253" s="196" t="s">
        <v>973</v>
      </c>
      <c r="C253" s="198" t="s">
        <v>427</v>
      </c>
      <c r="D253" s="198" t="s">
        <v>182</v>
      </c>
      <c r="E253" s="197" t="s">
        <v>974</v>
      </c>
      <c r="F253" s="198" t="s">
        <v>44</v>
      </c>
      <c r="G253" s="211">
        <v>14</v>
      </c>
      <c r="H253" s="217">
        <v>245.37</v>
      </c>
      <c r="I253" s="217">
        <v>304.79000000000002</v>
      </c>
      <c r="J253" s="217">
        <v>4267.0600000000004</v>
      </c>
      <c r="K253" s="199">
        <v>1.1994676777142177E-3</v>
      </c>
    </row>
    <row r="254" spans="2:11" ht="24.95" customHeight="1" thickTop="1" thickBot="1" x14ac:dyDescent="0.25">
      <c r="B254" s="185" t="s">
        <v>628</v>
      </c>
      <c r="C254" s="221"/>
      <c r="D254" s="221"/>
      <c r="E254" s="186" t="s">
        <v>318</v>
      </c>
      <c r="F254" s="186"/>
      <c r="G254" s="212"/>
      <c r="H254" s="218"/>
      <c r="I254" s="218"/>
      <c r="J254" s="218">
        <v>184182.6</v>
      </c>
      <c r="K254" s="187">
        <v>5.1773604190558993E-2</v>
      </c>
    </row>
    <row r="255" spans="2:11" s="184" customFormat="1" ht="24.95" customHeight="1" x14ac:dyDescent="0.2">
      <c r="B255" s="188" t="s">
        <v>629</v>
      </c>
      <c r="C255" s="190" t="s">
        <v>975</v>
      </c>
      <c r="D255" s="190" t="s">
        <v>12</v>
      </c>
      <c r="E255" s="189" t="s">
        <v>976</v>
      </c>
      <c r="F255" s="190" t="s">
        <v>44</v>
      </c>
      <c r="G255" s="209">
        <v>40</v>
      </c>
      <c r="H255" s="215">
        <v>380.54</v>
      </c>
      <c r="I255" s="215">
        <v>472.7</v>
      </c>
      <c r="J255" s="215">
        <v>18908</v>
      </c>
      <c r="K255" s="191">
        <v>5.3150260015608942E-3</v>
      </c>
    </row>
    <row r="256" spans="2:11" s="184" customFormat="1" ht="36.75" customHeight="1" x14ac:dyDescent="0.2">
      <c r="B256" s="192" t="s">
        <v>632</v>
      </c>
      <c r="C256" s="194" t="s">
        <v>977</v>
      </c>
      <c r="D256" s="194" t="s">
        <v>192</v>
      </c>
      <c r="E256" s="193" t="s">
        <v>978</v>
      </c>
      <c r="F256" s="194" t="s">
        <v>14</v>
      </c>
      <c r="G256" s="210">
        <v>7.18</v>
      </c>
      <c r="H256" s="216">
        <v>2662.18</v>
      </c>
      <c r="I256" s="216">
        <v>3306.95</v>
      </c>
      <c r="J256" s="216">
        <v>23743.9</v>
      </c>
      <c r="K256" s="195">
        <v>6.6743942182389314E-3</v>
      </c>
    </row>
    <row r="257" spans="2:11" s="184" customFormat="1" ht="45" customHeight="1" x14ac:dyDescent="0.2">
      <c r="B257" s="192" t="s">
        <v>635</v>
      </c>
      <c r="C257" s="194" t="s">
        <v>979</v>
      </c>
      <c r="D257" s="194" t="s">
        <v>192</v>
      </c>
      <c r="E257" s="193" t="s">
        <v>980</v>
      </c>
      <c r="F257" s="194" t="s">
        <v>215</v>
      </c>
      <c r="G257" s="210">
        <v>2</v>
      </c>
      <c r="H257" s="216">
        <v>9800</v>
      </c>
      <c r="I257" s="216">
        <v>12173.56</v>
      </c>
      <c r="J257" s="216">
        <v>24347.119999999999</v>
      </c>
      <c r="K257" s="195">
        <v>6.8439589519316306E-3</v>
      </c>
    </row>
    <row r="258" spans="2:11" s="184" customFormat="1" ht="24.95" customHeight="1" x14ac:dyDescent="0.2">
      <c r="B258" s="192" t="s">
        <v>638</v>
      </c>
      <c r="C258" s="194" t="s">
        <v>981</v>
      </c>
      <c r="D258" s="194" t="s">
        <v>206</v>
      </c>
      <c r="E258" s="193" t="s">
        <v>982</v>
      </c>
      <c r="F258" s="194" t="s">
        <v>413</v>
      </c>
      <c r="G258" s="210">
        <v>1</v>
      </c>
      <c r="H258" s="216">
        <v>15000.96</v>
      </c>
      <c r="I258" s="216">
        <v>18634.189999999999</v>
      </c>
      <c r="J258" s="216">
        <v>18634.189999999999</v>
      </c>
      <c r="K258" s="195">
        <v>5.2380581958972917E-3</v>
      </c>
    </row>
    <row r="259" spans="2:11" s="184" customFormat="1" ht="24.95" customHeight="1" x14ac:dyDescent="0.2">
      <c r="B259" s="192" t="s">
        <v>640</v>
      </c>
      <c r="C259" s="194" t="s">
        <v>983</v>
      </c>
      <c r="D259" s="194" t="s">
        <v>304</v>
      </c>
      <c r="E259" s="193" t="s">
        <v>984</v>
      </c>
      <c r="F259" s="194" t="s">
        <v>44</v>
      </c>
      <c r="G259" s="210">
        <v>52</v>
      </c>
      <c r="H259" s="216">
        <v>170.08</v>
      </c>
      <c r="I259" s="216">
        <v>211.27</v>
      </c>
      <c r="J259" s="216">
        <v>10986.04</v>
      </c>
      <c r="K259" s="195">
        <v>3.0881684077738547E-3</v>
      </c>
    </row>
    <row r="260" spans="2:11" s="184" customFormat="1" ht="33" customHeight="1" x14ac:dyDescent="0.2">
      <c r="B260" s="192" t="s">
        <v>985</v>
      </c>
      <c r="C260" s="194" t="s">
        <v>986</v>
      </c>
      <c r="D260" s="194" t="s">
        <v>206</v>
      </c>
      <c r="E260" s="193" t="s">
        <v>987</v>
      </c>
      <c r="F260" s="194" t="s">
        <v>13</v>
      </c>
      <c r="G260" s="210">
        <v>15.19</v>
      </c>
      <c r="H260" s="216">
        <v>2053.96</v>
      </c>
      <c r="I260" s="216">
        <v>2551.42</v>
      </c>
      <c r="J260" s="216">
        <v>38756.06</v>
      </c>
      <c r="K260" s="195">
        <v>1.089430223281437E-2</v>
      </c>
    </row>
    <row r="261" spans="2:11" s="184" customFormat="1" ht="24.95" customHeight="1" thickBot="1" x14ac:dyDescent="0.25">
      <c r="B261" s="196" t="s">
        <v>643</v>
      </c>
      <c r="C261" s="198" t="s">
        <v>988</v>
      </c>
      <c r="D261" s="198" t="s">
        <v>304</v>
      </c>
      <c r="E261" s="197" t="s">
        <v>989</v>
      </c>
      <c r="F261" s="198" t="s">
        <v>190</v>
      </c>
      <c r="G261" s="211">
        <v>55.21</v>
      </c>
      <c r="H261" s="217">
        <v>711.67</v>
      </c>
      <c r="I261" s="217">
        <v>884.03</v>
      </c>
      <c r="J261" s="217">
        <v>48807.29</v>
      </c>
      <c r="K261" s="199">
        <v>1.3719696182342025E-2</v>
      </c>
    </row>
    <row r="262" spans="2:11" ht="24.95" customHeight="1" thickTop="1" thickBot="1" x14ac:dyDescent="0.25">
      <c r="B262" s="185" t="s">
        <v>644</v>
      </c>
      <c r="C262" s="221"/>
      <c r="D262" s="221"/>
      <c r="E262" s="186" t="s">
        <v>990</v>
      </c>
      <c r="F262" s="186"/>
      <c r="G262" s="212"/>
      <c r="H262" s="218"/>
      <c r="I262" s="218"/>
      <c r="J262" s="218">
        <v>200533.28</v>
      </c>
      <c r="K262" s="187">
        <v>5.636976927111758E-2</v>
      </c>
    </row>
    <row r="263" spans="2:11" ht="24.95" customHeight="1" thickBot="1" x14ac:dyDescent="0.25">
      <c r="B263" s="178" t="s">
        <v>646</v>
      </c>
      <c r="C263" s="220"/>
      <c r="D263" s="220"/>
      <c r="E263" s="179" t="s">
        <v>991</v>
      </c>
      <c r="F263" s="179"/>
      <c r="G263" s="208"/>
      <c r="H263" s="214"/>
      <c r="I263" s="214"/>
      <c r="J263" s="214">
        <v>42764.37</v>
      </c>
      <c r="K263" s="180">
        <v>1.2021035460671179E-2</v>
      </c>
    </row>
    <row r="264" spans="2:11" s="184" customFormat="1" ht="24.95" customHeight="1" x14ac:dyDescent="0.2">
      <c r="B264" s="188" t="s">
        <v>992</v>
      </c>
      <c r="C264" s="190" t="s">
        <v>993</v>
      </c>
      <c r="D264" s="190" t="s">
        <v>304</v>
      </c>
      <c r="E264" s="189" t="s">
        <v>994</v>
      </c>
      <c r="F264" s="190" t="s">
        <v>13</v>
      </c>
      <c r="G264" s="209">
        <v>277.70999999999998</v>
      </c>
      <c r="H264" s="215">
        <v>55.15</v>
      </c>
      <c r="I264" s="215">
        <v>68.5</v>
      </c>
      <c r="J264" s="215">
        <v>19023.13</v>
      </c>
      <c r="K264" s="191">
        <v>5.3473889666317475E-3</v>
      </c>
    </row>
    <row r="265" spans="2:11" s="184" customFormat="1" ht="24.95" customHeight="1" x14ac:dyDescent="0.2">
      <c r="B265" s="192" t="s">
        <v>995</v>
      </c>
      <c r="C265" s="194" t="s">
        <v>996</v>
      </c>
      <c r="D265" s="194" t="s">
        <v>192</v>
      </c>
      <c r="E265" s="193" t="s">
        <v>997</v>
      </c>
      <c r="F265" s="194" t="s">
        <v>215</v>
      </c>
      <c r="G265" s="210">
        <v>277.70999999999998</v>
      </c>
      <c r="H265" s="216">
        <v>2.62</v>
      </c>
      <c r="I265" s="216">
        <v>3.25</v>
      </c>
      <c r="J265" s="216">
        <v>902.55</v>
      </c>
      <c r="K265" s="195">
        <v>2.537061940823347E-4</v>
      </c>
    </row>
    <row r="266" spans="2:11" s="184" customFormat="1" ht="24.95" customHeight="1" x14ac:dyDescent="0.2">
      <c r="B266" s="192" t="s">
        <v>998</v>
      </c>
      <c r="C266" s="194" t="s">
        <v>999</v>
      </c>
      <c r="D266" s="194" t="s">
        <v>304</v>
      </c>
      <c r="E266" s="193" t="s">
        <v>1000</v>
      </c>
      <c r="F266" s="194" t="s">
        <v>190</v>
      </c>
      <c r="G266" s="210">
        <v>54.3</v>
      </c>
      <c r="H266" s="216">
        <v>127.92</v>
      </c>
      <c r="I266" s="216">
        <v>158.9</v>
      </c>
      <c r="J266" s="216">
        <v>8628.27</v>
      </c>
      <c r="K266" s="195">
        <v>2.4254008567002228E-3</v>
      </c>
    </row>
    <row r="267" spans="2:11" s="184" customFormat="1" ht="46.5" customHeight="1" thickBot="1" x14ac:dyDescent="0.25">
      <c r="B267" s="196" t="s">
        <v>1001</v>
      </c>
      <c r="C267" s="198" t="s">
        <v>1002</v>
      </c>
      <c r="D267" s="198" t="s">
        <v>192</v>
      </c>
      <c r="E267" s="197" t="s">
        <v>1003</v>
      </c>
      <c r="F267" s="198" t="s">
        <v>13</v>
      </c>
      <c r="G267" s="211">
        <v>277.70999999999998</v>
      </c>
      <c r="H267" s="217">
        <v>41.2</v>
      </c>
      <c r="I267" s="217">
        <v>51.17</v>
      </c>
      <c r="J267" s="217">
        <v>14210.42</v>
      </c>
      <c r="K267" s="199">
        <v>3.9945394432568731E-3</v>
      </c>
    </row>
    <row r="268" spans="2:11" ht="24.95" customHeight="1" thickTop="1" thickBot="1" x14ac:dyDescent="0.25">
      <c r="B268" s="185" t="s">
        <v>647</v>
      </c>
      <c r="C268" s="221"/>
      <c r="D268" s="221"/>
      <c r="E268" s="186" t="s">
        <v>1004</v>
      </c>
      <c r="F268" s="186"/>
      <c r="G268" s="212"/>
      <c r="H268" s="218"/>
      <c r="I268" s="218"/>
      <c r="J268" s="218">
        <v>66721.820000000007</v>
      </c>
      <c r="K268" s="187">
        <v>1.8755458439362476E-2</v>
      </c>
    </row>
    <row r="269" spans="2:11" s="184" customFormat="1" ht="24.95" customHeight="1" x14ac:dyDescent="0.2">
      <c r="B269" s="188" t="s">
        <v>1005</v>
      </c>
      <c r="C269" s="190" t="s">
        <v>1006</v>
      </c>
      <c r="D269" s="190" t="s">
        <v>12</v>
      </c>
      <c r="E269" s="189" t="s">
        <v>1007</v>
      </c>
      <c r="F269" s="190" t="s">
        <v>14</v>
      </c>
      <c r="G269" s="209">
        <v>10.75</v>
      </c>
      <c r="H269" s="215">
        <v>3096.87</v>
      </c>
      <c r="I269" s="215">
        <v>3846.93</v>
      </c>
      <c r="J269" s="215">
        <v>41354.49</v>
      </c>
      <c r="K269" s="191">
        <v>1.1624719146990162E-2</v>
      </c>
    </row>
    <row r="270" spans="2:11" s="184" customFormat="1" ht="24.95" customHeight="1" thickBot="1" x14ac:dyDescent="0.25">
      <c r="B270" s="196" t="s">
        <v>1008</v>
      </c>
      <c r="C270" s="198" t="s">
        <v>1009</v>
      </c>
      <c r="D270" s="198" t="s">
        <v>304</v>
      </c>
      <c r="E270" s="197" t="s">
        <v>1010</v>
      </c>
      <c r="F270" s="198" t="s">
        <v>190</v>
      </c>
      <c r="G270" s="211">
        <v>54.3</v>
      </c>
      <c r="H270" s="217">
        <v>376.09</v>
      </c>
      <c r="I270" s="217">
        <v>467.17</v>
      </c>
      <c r="J270" s="217">
        <v>25367.33</v>
      </c>
      <c r="K270" s="199">
        <v>7.1307392923723135E-3</v>
      </c>
    </row>
    <row r="271" spans="2:11" ht="24.95" customHeight="1" thickTop="1" thickBot="1" x14ac:dyDescent="0.25">
      <c r="B271" s="185" t="s">
        <v>650</v>
      </c>
      <c r="C271" s="221"/>
      <c r="D271" s="221"/>
      <c r="E271" s="186" t="s">
        <v>645</v>
      </c>
      <c r="F271" s="186"/>
      <c r="G271" s="212"/>
      <c r="H271" s="218"/>
      <c r="I271" s="218"/>
      <c r="J271" s="218">
        <v>91047.09</v>
      </c>
      <c r="K271" s="187">
        <v>2.5593275371083926E-2</v>
      </c>
    </row>
    <row r="272" spans="2:11" s="184" customFormat="1" ht="32.25" customHeight="1" x14ac:dyDescent="0.2">
      <c r="B272" s="188" t="s">
        <v>1011</v>
      </c>
      <c r="C272" s="190" t="s">
        <v>1012</v>
      </c>
      <c r="D272" s="190" t="s">
        <v>304</v>
      </c>
      <c r="E272" s="189" t="s">
        <v>1013</v>
      </c>
      <c r="F272" s="190" t="s">
        <v>13</v>
      </c>
      <c r="G272" s="209">
        <v>332.19</v>
      </c>
      <c r="H272" s="215">
        <v>114.13</v>
      </c>
      <c r="I272" s="215">
        <v>141.77000000000001</v>
      </c>
      <c r="J272" s="215">
        <v>47094.57</v>
      </c>
      <c r="K272" s="191">
        <v>1.3238251749647219E-2</v>
      </c>
    </row>
    <row r="273" spans="2:11" s="184" customFormat="1" ht="29.25" customHeight="1" x14ac:dyDescent="0.2">
      <c r="B273" s="192" t="s">
        <v>1014</v>
      </c>
      <c r="C273" s="194" t="s">
        <v>1015</v>
      </c>
      <c r="D273" s="194" t="s">
        <v>192</v>
      </c>
      <c r="E273" s="193" t="s">
        <v>1016</v>
      </c>
      <c r="F273" s="194" t="s">
        <v>215</v>
      </c>
      <c r="G273" s="210">
        <v>42</v>
      </c>
      <c r="H273" s="216">
        <v>45.38</v>
      </c>
      <c r="I273" s="216">
        <v>56.37</v>
      </c>
      <c r="J273" s="216">
        <v>2367.54</v>
      </c>
      <c r="K273" s="195">
        <v>6.6551389146051821E-4</v>
      </c>
    </row>
    <row r="274" spans="2:11" s="184" customFormat="1" ht="30" customHeight="1" x14ac:dyDescent="0.2">
      <c r="B274" s="192" t="s">
        <v>1017</v>
      </c>
      <c r="C274" s="194" t="s">
        <v>1018</v>
      </c>
      <c r="D274" s="194" t="s">
        <v>182</v>
      </c>
      <c r="E274" s="193" t="s">
        <v>1019</v>
      </c>
      <c r="F274" s="194" t="s">
        <v>44</v>
      </c>
      <c r="G274" s="210">
        <v>143</v>
      </c>
      <c r="H274" s="216">
        <v>66.69</v>
      </c>
      <c r="I274" s="216">
        <v>82.84</v>
      </c>
      <c r="J274" s="216">
        <v>11846.12</v>
      </c>
      <c r="K274" s="195">
        <v>3.3299363136032652E-3</v>
      </c>
    </row>
    <row r="275" spans="2:11" s="184" customFormat="1" ht="24.95" customHeight="1" thickBot="1" x14ac:dyDescent="0.25">
      <c r="B275" s="196" t="s">
        <v>1020</v>
      </c>
      <c r="C275" s="198" t="s">
        <v>1021</v>
      </c>
      <c r="D275" s="198" t="s">
        <v>192</v>
      </c>
      <c r="E275" s="197" t="s">
        <v>1022</v>
      </c>
      <c r="F275" s="198" t="s">
        <v>13</v>
      </c>
      <c r="G275" s="211">
        <v>1263.8699999999999</v>
      </c>
      <c r="H275" s="217">
        <v>18.95</v>
      </c>
      <c r="I275" s="217">
        <v>23.53</v>
      </c>
      <c r="J275" s="217">
        <v>29738.86</v>
      </c>
      <c r="K275" s="199">
        <v>8.3595734163729226E-3</v>
      </c>
    </row>
    <row r="276" spans="2:11" ht="24.95" customHeight="1" thickTop="1" thickBot="1" x14ac:dyDescent="0.25">
      <c r="B276" s="185" t="s">
        <v>651</v>
      </c>
      <c r="C276" s="221"/>
      <c r="D276" s="221"/>
      <c r="E276" s="186" t="s">
        <v>1023</v>
      </c>
      <c r="F276" s="186"/>
      <c r="G276" s="212"/>
      <c r="H276" s="218"/>
      <c r="I276" s="218"/>
      <c r="J276" s="218">
        <v>270712.15999999997</v>
      </c>
      <c r="K276" s="187">
        <v>7.6097004936466733E-2</v>
      </c>
    </row>
    <row r="277" spans="2:11" s="184" customFormat="1" ht="41.25" customHeight="1" x14ac:dyDescent="0.2">
      <c r="B277" s="188" t="s">
        <v>1024</v>
      </c>
      <c r="C277" s="190" t="s">
        <v>648</v>
      </c>
      <c r="D277" s="190" t="s">
        <v>192</v>
      </c>
      <c r="E277" s="189" t="s">
        <v>649</v>
      </c>
      <c r="F277" s="190" t="s">
        <v>215</v>
      </c>
      <c r="G277" s="209">
        <v>2</v>
      </c>
      <c r="H277" s="215">
        <v>10506.38</v>
      </c>
      <c r="I277" s="215">
        <v>13051.02</v>
      </c>
      <c r="J277" s="215">
        <v>26102.04</v>
      </c>
      <c r="K277" s="191">
        <v>7.3372657760621173E-3</v>
      </c>
    </row>
    <row r="278" spans="2:11" s="184" customFormat="1" ht="24.95" customHeight="1" x14ac:dyDescent="0.2">
      <c r="B278" s="192" t="s">
        <v>1025</v>
      </c>
      <c r="C278" s="194" t="s">
        <v>1026</v>
      </c>
      <c r="D278" s="194" t="s">
        <v>304</v>
      </c>
      <c r="E278" s="193" t="s">
        <v>1027</v>
      </c>
      <c r="F278" s="194" t="s">
        <v>13</v>
      </c>
      <c r="G278" s="210">
        <v>705.18</v>
      </c>
      <c r="H278" s="216">
        <v>14.8</v>
      </c>
      <c r="I278" s="216">
        <v>18.38</v>
      </c>
      <c r="J278" s="216">
        <v>12961.2</v>
      </c>
      <c r="K278" s="195">
        <v>3.6433845468283824E-3</v>
      </c>
    </row>
    <row r="279" spans="2:11" s="184" customFormat="1" ht="24.95" customHeight="1" x14ac:dyDescent="0.2">
      <c r="B279" s="192" t="s">
        <v>1028</v>
      </c>
      <c r="C279" s="194" t="s">
        <v>1029</v>
      </c>
      <c r="D279" s="194" t="s">
        <v>304</v>
      </c>
      <c r="E279" s="193" t="s">
        <v>1030</v>
      </c>
      <c r="F279" s="194" t="s">
        <v>13</v>
      </c>
      <c r="G279" s="210">
        <v>705.18</v>
      </c>
      <c r="H279" s="216">
        <v>25.84</v>
      </c>
      <c r="I279" s="216">
        <v>32.090000000000003</v>
      </c>
      <c r="J279" s="216">
        <v>22629.22</v>
      </c>
      <c r="K279" s="195">
        <v>6.3610584247430621E-3</v>
      </c>
    </row>
    <row r="280" spans="2:11" s="184" customFormat="1" ht="24.95" customHeight="1" x14ac:dyDescent="0.2">
      <c r="B280" s="192" t="s">
        <v>653</v>
      </c>
      <c r="C280" s="194" t="s">
        <v>1031</v>
      </c>
      <c r="D280" s="194" t="s">
        <v>304</v>
      </c>
      <c r="E280" s="193" t="s">
        <v>1032</v>
      </c>
      <c r="F280" s="194" t="s">
        <v>13</v>
      </c>
      <c r="G280" s="210">
        <v>650.64</v>
      </c>
      <c r="H280" s="216">
        <v>27.67</v>
      </c>
      <c r="I280" s="216">
        <v>34.369999999999997</v>
      </c>
      <c r="J280" s="216">
        <v>22362.49</v>
      </c>
      <c r="K280" s="195">
        <v>6.286080802287152E-3</v>
      </c>
    </row>
    <row r="281" spans="2:11" s="184" customFormat="1" ht="24.95" customHeight="1" x14ac:dyDescent="0.2">
      <c r="B281" s="192" t="s">
        <v>1033</v>
      </c>
      <c r="C281" s="194" t="s">
        <v>1034</v>
      </c>
      <c r="D281" s="194" t="s">
        <v>304</v>
      </c>
      <c r="E281" s="193" t="s">
        <v>1035</v>
      </c>
      <c r="F281" s="194" t="s">
        <v>13</v>
      </c>
      <c r="G281" s="210">
        <v>54.54</v>
      </c>
      <c r="H281" s="216">
        <v>17.489999999999998</v>
      </c>
      <c r="I281" s="216">
        <v>21.72</v>
      </c>
      <c r="J281" s="216">
        <v>1184.5999999999999</v>
      </c>
      <c r="K281" s="195">
        <v>3.3299025816844904E-4</v>
      </c>
    </row>
    <row r="282" spans="2:11" s="184" customFormat="1" ht="24.95" customHeight="1" x14ac:dyDescent="0.2">
      <c r="B282" s="192" t="s">
        <v>1036</v>
      </c>
      <c r="C282" s="194" t="s">
        <v>1037</v>
      </c>
      <c r="D282" s="194" t="s">
        <v>206</v>
      </c>
      <c r="E282" s="193" t="s">
        <v>1038</v>
      </c>
      <c r="F282" s="194" t="s">
        <v>13</v>
      </c>
      <c r="G282" s="210">
        <v>54.54</v>
      </c>
      <c r="H282" s="216">
        <v>1563.93</v>
      </c>
      <c r="I282" s="216">
        <v>1942.71</v>
      </c>
      <c r="J282" s="216">
        <v>105955.4</v>
      </c>
      <c r="K282" s="195">
        <v>2.9783991220953307E-2</v>
      </c>
    </row>
    <row r="283" spans="2:11" s="184" customFormat="1" ht="24.95" customHeight="1" x14ac:dyDescent="0.2">
      <c r="B283" s="192" t="s">
        <v>1039</v>
      </c>
      <c r="C283" s="194" t="s">
        <v>1040</v>
      </c>
      <c r="D283" s="194" t="s">
        <v>304</v>
      </c>
      <c r="E283" s="193" t="s">
        <v>1041</v>
      </c>
      <c r="F283" s="194" t="s">
        <v>190</v>
      </c>
      <c r="G283" s="210">
        <v>24.5</v>
      </c>
      <c r="H283" s="216">
        <v>129.58000000000001</v>
      </c>
      <c r="I283" s="216">
        <v>160.96</v>
      </c>
      <c r="J283" s="216">
        <v>3943.52</v>
      </c>
      <c r="K283" s="195">
        <v>1.1085208027118371E-3</v>
      </c>
    </row>
    <row r="284" spans="2:11" s="184" customFormat="1" ht="42" customHeight="1" thickBot="1" x14ac:dyDescent="0.25">
      <c r="B284" s="196" t="s">
        <v>1042</v>
      </c>
      <c r="C284" s="198" t="s">
        <v>1043</v>
      </c>
      <c r="D284" s="198" t="s">
        <v>304</v>
      </c>
      <c r="E284" s="197" t="s">
        <v>1044</v>
      </c>
      <c r="F284" s="198" t="s">
        <v>13</v>
      </c>
      <c r="G284" s="211">
        <v>105.6</v>
      </c>
      <c r="H284" s="217">
        <v>576.13</v>
      </c>
      <c r="I284" s="217">
        <v>715.66</v>
      </c>
      <c r="J284" s="217">
        <v>75573.69</v>
      </c>
      <c r="K284" s="199">
        <v>2.1243713104712424E-2</v>
      </c>
    </row>
    <row r="285" spans="2:11" ht="24.95" customHeight="1" thickTop="1" thickBot="1" x14ac:dyDescent="0.25">
      <c r="B285" s="185" t="s">
        <v>654</v>
      </c>
      <c r="C285" s="221"/>
      <c r="D285" s="221"/>
      <c r="E285" s="186" t="s">
        <v>1045</v>
      </c>
      <c r="F285" s="186"/>
      <c r="G285" s="212"/>
      <c r="H285" s="218"/>
      <c r="I285" s="218"/>
      <c r="J285" s="218">
        <v>38854.76</v>
      </c>
      <c r="K285" s="187">
        <v>1.0922046736006354E-2</v>
      </c>
    </row>
    <row r="286" spans="2:11" s="184" customFormat="1" ht="48" customHeight="1" x14ac:dyDescent="0.2">
      <c r="B286" s="188" t="s">
        <v>656</v>
      </c>
      <c r="C286" s="190" t="s">
        <v>1046</v>
      </c>
      <c r="D286" s="190" t="s">
        <v>206</v>
      </c>
      <c r="E286" s="189" t="s">
        <v>1047</v>
      </c>
      <c r="F286" s="190" t="s">
        <v>215</v>
      </c>
      <c r="G286" s="209">
        <v>2</v>
      </c>
      <c r="H286" s="215">
        <v>14315.45</v>
      </c>
      <c r="I286" s="215">
        <v>17782.650000000001</v>
      </c>
      <c r="J286" s="215">
        <v>35565.300000000003</v>
      </c>
      <c r="K286" s="191">
        <v>9.9973817565746602E-3</v>
      </c>
    </row>
    <row r="287" spans="2:11" s="184" customFormat="1" ht="34.5" customHeight="1" x14ac:dyDescent="0.2">
      <c r="B287" s="192" t="s">
        <v>657</v>
      </c>
      <c r="C287" s="194" t="s">
        <v>1048</v>
      </c>
      <c r="D287" s="194" t="s">
        <v>304</v>
      </c>
      <c r="E287" s="193" t="s">
        <v>1049</v>
      </c>
      <c r="F287" s="194" t="s">
        <v>44</v>
      </c>
      <c r="G287" s="210">
        <v>2</v>
      </c>
      <c r="H287" s="216">
        <v>249</v>
      </c>
      <c r="I287" s="216">
        <v>309.3</v>
      </c>
      <c r="J287" s="216">
        <v>618.6</v>
      </c>
      <c r="K287" s="195">
        <v>1.7388804128229158E-4</v>
      </c>
    </row>
    <row r="288" spans="2:11" s="184" customFormat="1" ht="24.95" customHeight="1" x14ac:dyDescent="0.2">
      <c r="B288" s="192" t="s">
        <v>1050</v>
      </c>
      <c r="C288" s="194" t="s">
        <v>1051</v>
      </c>
      <c r="D288" s="194" t="s">
        <v>304</v>
      </c>
      <c r="E288" s="193" t="s">
        <v>1052</v>
      </c>
      <c r="F288" s="194" t="s">
        <v>44</v>
      </c>
      <c r="G288" s="210">
        <v>8</v>
      </c>
      <c r="H288" s="216">
        <v>88.88</v>
      </c>
      <c r="I288" s="216">
        <v>110.4</v>
      </c>
      <c r="J288" s="216">
        <v>883.2</v>
      </c>
      <c r="K288" s="195">
        <v>2.482669221799546E-4</v>
      </c>
    </row>
    <row r="289" spans="2:11" s="184" customFormat="1" ht="34.5" customHeight="1" x14ac:dyDescent="0.2">
      <c r="B289" s="192" t="s">
        <v>1053</v>
      </c>
      <c r="C289" s="194" t="s">
        <v>1054</v>
      </c>
      <c r="D289" s="194" t="s">
        <v>192</v>
      </c>
      <c r="E289" s="193" t="s">
        <v>1055</v>
      </c>
      <c r="F289" s="194" t="s">
        <v>215</v>
      </c>
      <c r="G289" s="210">
        <v>8</v>
      </c>
      <c r="H289" s="216">
        <v>23.65</v>
      </c>
      <c r="I289" s="216">
        <v>29.37</v>
      </c>
      <c r="J289" s="216">
        <v>234.96</v>
      </c>
      <c r="K289" s="195">
        <v>6.6047096960373785E-5</v>
      </c>
    </row>
    <row r="290" spans="2:11" s="184" customFormat="1" ht="56.25" customHeight="1" thickBot="1" x14ac:dyDescent="0.25">
      <c r="B290" s="196" t="s">
        <v>1056</v>
      </c>
      <c r="C290" s="198" t="s">
        <v>1057</v>
      </c>
      <c r="D290" s="198" t="s">
        <v>192</v>
      </c>
      <c r="E290" s="197" t="s">
        <v>1058</v>
      </c>
      <c r="F290" s="198" t="s">
        <v>413</v>
      </c>
      <c r="G290" s="211">
        <v>10</v>
      </c>
      <c r="H290" s="217">
        <v>125</v>
      </c>
      <c r="I290" s="217">
        <v>155.27000000000001</v>
      </c>
      <c r="J290" s="217">
        <v>1552.7</v>
      </c>
      <c r="K290" s="199">
        <v>4.3646291900907553E-4</v>
      </c>
    </row>
    <row r="291" spans="2:11" ht="24.95" customHeight="1" thickTop="1" thickBot="1" x14ac:dyDescent="0.25">
      <c r="B291" s="185" t="s">
        <v>658</v>
      </c>
      <c r="C291" s="221"/>
      <c r="D291" s="221"/>
      <c r="E291" s="186" t="s">
        <v>1059</v>
      </c>
      <c r="F291" s="186"/>
      <c r="G291" s="212"/>
      <c r="H291" s="218"/>
      <c r="I291" s="218"/>
      <c r="J291" s="218">
        <v>41976.9</v>
      </c>
      <c r="K291" s="187">
        <v>1.1799678176693543E-2</v>
      </c>
    </row>
    <row r="292" spans="2:11" ht="24.95" customHeight="1" thickBot="1" x14ac:dyDescent="0.25">
      <c r="B292" s="178" t="s">
        <v>659</v>
      </c>
      <c r="C292" s="220"/>
      <c r="D292" s="220"/>
      <c r="E292" s="179" t="s">
        <v>1060</v>
      </c>
      <c r="F292" s="179"/>
      <c r="G292" s="208"/>
      <c r="H292" s="214"/>
      <c r="I292" s="214"/>
      <c r="J292" s="214">
        <v>15171.71</v>
      </c>
      <c r="K292" s="180">
        <v>4.2647574115793011E-3</v>
      </c>
    </row>
    <row r="293" spans="2:11" s="184" customFormat="1" ht="24.95" customHeight="1" x14ac:dyDescent="0.2">
      <c r="B293" s="188" t="s">
        <v>1061</v>
      </c>
      <c r="C293" s="190" t="s">
        <v>1006</v>
      </c>
      <c r="D293" s="190" t="s">
        <v>12</v>
      </c>
      <c r="E293" s="189" t="s">
        <v>1007</v>
      </c>
      <c r="F293" s="190" t="s">
        <v>14</v>
      </c>
      <c r="G293" s="209">
        <v>2.04</v>
      </c>
      <c r="H293" s="215">
        <v>3096.87</v>
      </c>
      <c r="I293" s="215">
        <v>3846.93</v>
      </c>
      <c r="J293" s="215">
        <v>7847.73</v>
      </c>
      <c r="K293" s="191">
        <v>2.2059915910318108E-3</v>
      </c>
    </row>
    <row r="294" spans="2:11" s="184" customFormat="1" ht="24.95" customHeight="1" x14ac:dyDescent="0.2">
      <c r="B294" s="192" t="s">
        <v>1062</v>
      </c>
      <c r="C294" s="194" t="s">
        <v>1063</v>
      </c>
      <c r="D294" s="194" t="s">
        <v>304</v>
      </c>
      <c r="E294" s="193" t="s">
        <v>1064</v>
      </c>
      <c r="F294" s="194" t="s">
        <v>13</v>
      </c>
      <c r="G294" s="210">
        <v>3.78</v>
      </c>
      <c r="H294" s="216">
        <v>1137.71</v>
      </c>
      <c r="I294" s="216">
        <v>1413.26</v>
      </c>
      <c r="J294" s="216">
        <v>5342.12</v>
      </c>
      <c r="K294" s="195">
        <v>1.501666316028056E-3</v>
      </c>
    </row>
    <row r="295" spans="2:11" s="184" customFormat="1" ht="42.75" customHeight="1" thickBot="1" x14ac:dyDescent="0.25">
      <c r="B295" s="196" t="s">
        <v>1065</v>
      </c>
      <c r="C295" s="198" t="s">
        <v>1066</v>
      </c>
      <c r="D295" s="198" t="s">
        <v>192</v>
      </c>
      <c r="E295" s="197" t="s">
        <v>1067</v>
      </c>
      <c r="F295" s="198" t="s">
        <v>15</v>
      </c>
      <c r="G295" s="211">
        <v>18.399999999999999</v>
      </c>
      <c r="H295" s="217">
        <v>86.71</v>
      </c>
      <c r="I295" s="217">
        <v>107.71</v>
      </c>
      <c r="J295" s="217">
        <v>1981.86</v>
      </c>
      <c r="K295" s="199">
        <v>5.5709950451943483E-4</v>
      </c>
    </row>
    <row r="296" spans="2:11" ht="24.95" customHeight="1" thickTop="1" thickBot="1" x14ac:dyDescent="0.25">
      <c r="B296" s="185" t="s">
        <v>1068</v>
      </c>
      <c r="C296" s="221"/>
      <c r="D296" s="221"/>
      <c r="E296" s="186" t="s">
        <v>760</v>
      </c>
      <c r="F296" s="186"/>
      <c r="G296" s="212"/>
      <c r="H296" s="218"/>
      <c r="I296" s="218"/>
      <c r="J296" s="218">
        <v>22464.89</v>
      </c>
      <c r="K296" s="187">
        <v>6.3148653729746835E-3</v>
      </c>
    </row>
    <row r="297" spans="2:11" s="184" customFormat="1" ht="24.95" customHeight="1" x14ac:dyDescent="0.2">
      <c r="B297" s="188" t="s">
        <v>1069</v>
      </c>
      <c r="C297" s="190" t="s">
        <v>1070</v>
      </c>
      <c r="D297" s="190" t="s">
        <v>304</v>
      </c>
      <c r="E297" s="189" t="s">
        <v>1071</v>
      </c>
      <c r="F297" s="190" t="s">
        <v>13</v>
      </c>
      <c r="G297" s="209">
        <v>31</v>
      </c>
      <c r="H297" s="215">
        <v>374.34</v>
      </c>
      <c r="I297" s="215">
        <v>465</v>
      </c>
      <c r="J297" s="215">
        <v>14415</v>
      </c>
      <c r="K297" s="191">
        <v>4.0520467427808482E-3</v>
      </c>
    </row>
    <row r="298" spans="2:11" s="184" customFormat="1" ht="24.95" customHeight="1" x14ac:dyDescent="0.2">
      <c r="B298" s="192" t="s">
        <v>1072</v>
      </c>
      <c r="C298" s="194" t="s">
        <v>1073</v>
      </c>
      <c r="D298" s="194" t="s">
        <v>304</v>
      </c>
      <c r="E298" s="193" t="s">
        <v>1074</v>
      </c>
      <c r="F298" s="194" t="s">
        <v>13</v>
      </c>
      <c r="G298" s="210">
        <v>31</v>
      </c>
      <c r="H298" s="216">
        <v>163.06</v>
      </c>
      <c r="I298" s="216">
        <v>202.55</v>
      </c>
      <c r="J298" s="216">
        <v>6279.05</v>
      </c>
      <c r="K298" s="195">
        <v>1.7650367048392707E-3</v>
      </c>
    </row>
    <row r="299" spans="2:11" s="184" customFormat="1" ht="24.95" customHeight="1" thickBot="1" x14ac:dyDescent="0.25">
      <c r="B299" s="196" t="s">
        <v>1075</v>
      </c>
      <c r="C299" s="198" t="s">
        <v>308</v>
      </c>
      <c r="D299" s="198" t="s">
        <v>304</v>
      </c>
      <c r="E299" s="197" t="s">
        <v>1076</v>
      </c>
      <c r="F299" s="198" t="s">
        <v>190</v>
      </c>
      <c r="G299" s="211">
        <v>6</v>
      </c>
      <c r="H299" s="217">
        <v>237.6</v>
      </c>
      <c r="I299" s="217">
        <v>295.14</v>
      </c>
      <c r="J299" s="217">
        <v>1770.84</v>
      </c>
      <c r="K299" s="199">
        <v>4.977819253545639E-4</v>
      </c>
    </row>
    <row r="300" spans="2:11" ht="24.95" customHeight="1" thickTop="1" thickBot="1" x14ac:dyDescent="0.25">
      <c r="B300" s="185" t="s">
        <v>1077</v>
      </c>
      <c r="C300" s="221"/>
      <c r="D300" s="221"/>
      <c r="E300" s="186" t="s">
        <v>663</v>
      </c>
      <c r="F300" s="186"/>
      <c r="G300" s="212"/>
      <c r="H300" s="218"/>
      <c r="I300" s="218"/>
      <c r="J300" s="218">
        <v>2446.8200000000002</v>
      </c>
      <c r="K300" s="187">
        <v>6.8779944579750515E-4</v>
      </c>
    </row>
    <row r="301" spans="2:11" s="184" customFormat="1" ht="24.95" customHeight="1" thickBot="1" x14ac:dyDescent="0.25">
      <c r="B301" s="200" t="s">
        <v>1078</v>
      </c>
      <c r="C301" s="202" t="s">
        <v>1079</v>
      </c>
      <c r="D301" s="202" t="s">
        <v>304</v>
      </c>
      <c r="E301" s="201" t="s">
        <v>1080</v>
      </c>
      <c r="F301" s="202" t="s">
        <v>13</v>
      </c>
      <c r="G301" s="213">
        <v>40.020000000000003</v>
      </c>
      <c r="H301" s="219">
        <v>49.22</v>
      </c>
      <c r="I301" s="219">
        <v>61.14</v>
      </c>
      <c r="J301" s="219">
        <v>2446.8200000000002</v>
      </c>
      <c r="K301" s="203">
        <v>6.8779944579750515E-4</v>
      </c>
    </row>
    <row r="302" spans="2:11" ht="24.95" customHeight="1" thickTop="1" thickBot="1" x14ac:dyDescent="0.25">
      <c r="B302" s="185" t="s">
        <v>1081</v>
      </c>
      <c r="C302" s="221"/>
      <c r="D302" s="221"/>
      <c r="E302" s="186" t="s">
        <v>1082</v>
      </c>
      <c r="F302" s="186"/>
      <c r="G302" s="212"/>
      <c r="H302" s="218"/>
      <c r="I302" s="218"/>
      <c r="J302" s="218">
        <v>1893.48</v>
      </c>
      <c r="K302" s="187">
        <v>5.3225594634205217E-4</v>
      </c>
    </row>
    <row r="303" spans="2:11" s="184" customFormat="1" ht="42.75" customHeight="1" thickBot="1" x14ac:dyDescent="0.25">
      <c r="B303" s="200" t="s">
        <v>1083</v>
      </c>
      <c r="C303" s="202" t="s">
        <v>1084</v>
      </c>
      <c r="D303" s="202" t="s">
        <v>192</v>
      </c>
      <c r="E303" s="201" t="s">
        <v>1085</v>
      </c>
      <c r="F303" s="202" t="s">
        <v>215</v>
      </c>
      <c r="G303" s="213">
        <v>3</v>
      </c>
      <c r="H303" s="219">
        <v>508.1</v>
      </c>
      <c r="I303" s="219">
        <v>631.16</v>
      </c>
      <c r="J303" s="219">
        <v>1893.48</v>
      </c>
      <c r="K303" s="203">
        <v>5.3225594634205217E-4</v>
      </c>
    </row>
    <row r="304" spans="2:11" ht="24.95" customHeight="1" thickTop="1" thickBot="1" x14ac:dyDescent="0.25">
      <c r="B304" s="185" t="s">
        <v>1086</v>
      </c>
      <c r="C304" s="221"/>
      <c r="D304" s="221"/>
      <c r="E304" s="186" t="s">
        <v>652</v>
      </c>
      <c r="F304" s="186"/>
      <c r="G304" s="212"/>
      <c r="H304" s="218"/>
      <c r="I304" s="218"/>
      <c r="J304" s="218">
        <v>9046.2999999999993</v>
      </c>
      <c r="K304" s="187">
        <v>2.5429088067442521E-3</v>
      </c>
    </row>
    <row r="305" spans="2:11" s="184" customFormat="1" ht="24.95" customHeight="1" x14ac:dyDescent="0.2">
      <c r="B305" s="188" t="s">
        <v>1087</v>
      </c>
      <c r="C305" s="190" t="s">
        <v>1088</v>
      </c>
      <c r="D305" s="190" t="s">
        <v>192</v>
      </c>
      <c r="E305" s="189" t="s">
        <v>1089</v>
      </c>
      <c r="F305" s="190" t="s">
        <v>215</v>
      </c>
      <c r="G305" s="209">
        <v>1</v>
      </c>
      <c r="H305" s="215">
        <v>350</v>
      </c>
      <c r="I305" s="215">
        <v>434.77</v>
      </c>
      <c r="J305" s="215">
        <v>434.77</v>
      </c>
      <c r="K305" s="191">
        <v>1.2221355271306483E-4</v>
      </c>
    </row>
    <row r="306" spans="2:11" s="184" customFormat="1" ht="24.95" customHeight="1" thickBot="1" x14ac:dyDescent="0.25">
      <c r="B306" s="196" t="s">
        <v>1090</v>
      </c>
      <c r="C306" s="198" t="s">
        <v>1091</v>
      </c>
      <c r="D306" s="198" t="s">
        <v>192</v>
      </c>
      <c r="E306" s="197" t="s">
        <v>1092</v>
      </c>
      <c r="F306" s="198" t="s">
        <v>13</v>
      </c>
      <c r="G306" s="211">
        <v>2939.09</v>
      </c>
      <c r="H306" s="217">
        <v>2.36</v>
      </c>
      <c r="I306" s="217">
        <v>2.93</v>
      </c>
      <c r="J306" s="217">
        <v>8611.5300000000007</v>
      </c>
      <c r="K306" s="199">
        <v>2.4206952540311872E-3</v>
      </c>
    </row>
    <row r="307" spans="2:11" ht="24.95" customHeight="1" thickTop="1" thickBot="1" x14ac:dyDescent="0.25">
      <c r="B307" s="185" t="s">
        <v>1093</v>
      </c>
      <c r="C307" s="221"/>
      <c r="D307" s="221"/>
      <c r="E307" s="186" t="s">
        <v>655</v>
      </c>
      <c r="F307" s="186"/>
      <c r="G307" s="212"/>
      <c r="H307" s="218"/>
      <c r="I307" s="218"/>
      <c r="J307" s="218">
        <v>2360.8200000000002</v>
      </c>
      <c r="K307" s="187">
        <v>6.6362490400914903E-4</v>
      </c>
    </row>
    <row r="308" spans="2:11" s="184" customFormat="1" ht="24.95" customHeight="1" thickBot="1" x14ac:dyDescent="0.25">
      <c r="B308" s="200" t="s">
        <v>1094</v>
      </c>
      <c r="C308" s="202" t="s">
        <v>237</v>
      </c>
      <c r="D308" s="202" t="s">
        <v>192</v>
      </c>
      <c r="E308" s="201" t="s">
        <v>1095</v>
      </c>
      <c r="F308" s="202" t="s">
        <v>215</v>
      </c>
      <c r="G308" s="213">
        <v>1</v>
      </c>
      <c r="H308" s="219">
        <v>1900.52</v>
      </c>
      <c r="I308" s="219">
        <v>2360.8200000000002</v>
      </c>
      <c r="J308" s="219">
        <v>2360.8200000000002</v>
      </c>
      <c r="K308" s="203">
        <v>6.6362490400914903E-4</v>
      </c>
    </row>
    <row r="309" spans="2:11" ht="5.25" customHeight="1" thickTop="1" x14ac:dyDescent="0.2">
      <c r="B309" s="172"/>
      <c r="C309" s="124"/>
      <c r="D309" s="124"/>
      <c r="E309" s="124"/>
      <c r="F309" s="124"/>
      <c r="G309" s="207"/>
      <c r="H309" s="130"/>
      <c r="I309" s="130"/>
      <c r="J309" s="130"/>
      <c r="K309" s="173"/>
    </row>
    <row r="310" spans="2:11" ht="24.95" customHeight="1" x14ac:dyDescent="0.2">
      <c r="B310" s="263"/>
      <c r="C310" s="258"/>
      <c r="D310" s="258"/>
      <c r="E310" s="175"/>
      <c r="F310" s="118"/>
      <c r="G310" s="257" t="s">
        <v>41</v>
      </c>
      <c r="H310" s="258"/>
      <c r="I310" s="264">
        <v>2864051.07</v>
      </c>
      <c r="J310" s="264"/>
      <c r="K310" s="265"/>
    </row>
    <row r="311" spans="2:11" ht="24.95" customHeight="1" x14ac:dyDescent="0.2">
      <c r="B311" s="263"/>
      <c r="C311" s="258"/>
      <c r="D311" s="258"/>
      <c r="E311" s="175"/>
      <c r="F311" s="118"/>
      <c r="G311" s="257" t="s">
        <v>42</v>
      </c>
      <c r="H311" s="258"/>
      <c r="I311" s="264">
        <v>693410.36</v>
      </c>
      <c r="J311" s="264"/>
      <c r="K311" s="265"/>
    </row>
    <row r="312" spans="2:11" ht="24.95" customHeight="1" thickBot="1" x14ac:dyDescent="0.25">
      <c r="B312" s="253"/>
      <c r="C312" s="254"/>
      <c r="D312" s="254"/>
      <c r="E312" s="177"/>
      <c r="F312" s="176"/>
      <c r="G312" s="259" t="s">
        <v>21</v>
      </c>
      <c r="H312" s="254"/>
      <c r="I312" s="255">
        <v>3557461.43</v>
      </c>
      <c r="J312" s="255"/>
      <c r="K312" s="256"/>
    </row>
    <row r="313" spans="2:11" ht="24.95" customHeight="1" x14ac:dyDescent="0.2">
      <c r="B313" s="125"/>
      <c r="C313" s="125"/>
      <c r="D313" s="125"/>
      <c r="E313" s="133"/>
      <c r="F313" s="125"/>
      <c r="G313" s="127"/>
      <c r="H313" s="131"/>
      <c r="I313" s="131"/>
      <c r="J313" s="131"/>
      <c r="K313" s="125"/>
    </row>
    <row r="314" spans="2:11" ht="24.95" customHeight="1" x14ac:dyDescent="0.2"/>
  </sheetData>
  <mergeCells count="15">
    <mergeCell ref="B2:K2"/>
    <mergeCell ref="B3:K3"/>
    <mergeCell ref="B4:K4"/>
    <mergeCell ref="B5:K5"/>
    <mergeCell ref="B6:K6"/>
    <mergeCell ref="B7:K7"/>
    <mergeCell ref="B310:D310"/>
    <mergeCell ref="I310:K310"/>
    <mergeCell ref="B311:D311"/>
    <mergeCell ref="I311:K311"/>
    <mergeCell ref="B312:D312"/>
    <mergeCell ref="I312:K312"/>
    <mergeCell ref="G310:H310"/>
    <mergeCell ref="G311:H311"/>
    <mergeCell ref="G312:H312"/>
  </mergeCells>
  <phoneticPr fontId="5" type="noConversion"/>
  <printOptions horizontalCentered="1"/>
  <pageMargins left="0.31496062992125984" right="0.31496062992125984" top="0.39370078740157483" bottom="0.39370078740157483" header="0.11811023622047245" footer="0.11811023622047245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M235"/>
  <sheetViews>
    <sheetView view="pageBreakPreview" zoomScale="40" zoomScaleNormal="80" zoomScaleSheetLayoutView="40" workbookViewId="0">
      <selection activeCell="M11" sqref="M11"/>
    </sheetView>
  </sheetViews>
  <sheetFormatPr defaultColWidth="8.75" defaultRowHeight="25.9" customHeight="1" x14ac:dyDescent="0.2"/>
  <cols>
    <col min="1" max="1" width="8.75" style="2"/>
    <col min="2" max="2" width="16" style="2" customWidth="1"/>
    <col min="3" max="3" width="15.75" style="114" customWidth="1"/>
    <col min="4" max="4" width="7.875" style="114" bestFit="1" customWidth="1"/>
    <col min="5" max="5" width="69.25" style="2" customWidth="1"/>
    <col min="6" max="6" width="13.625" style="5" customWidth="1"/>
    <col min="7" max="7" width="13.625" style="2" customWidth="1"/>
    <col min="8" max="8" width="10.5" style="2" customWidth="1"/>
    <col min="9" max="9" width="12.75" style="2" customWidth="1"/>
    <col min="10" max="10" width="16.75" style="158" customWidth="1"/>
    <col min="11" max="11" width="19.625" style="158" customWidth="1"/>
    <col min="12" max="12" width="10" style="2" bestFit="1" customWidth="1"/>
    <col min="13" max="13" width="12" style="2" bestFit="1" customWidth="1"/>
    <col min="14" max="14" width="10" style="2" bestFit="1" customWidth="1"/>
    <col min="15" max="15" width="60" style="2" bestFit="1" customWidth="1"/>
    <col min="16" max="16" width="15" style="2" bestFit="1" customWidth="1"/>
    <col min="17" max="19" width="12" style="2" bestFit="1" customWidth="1"/>
    <col min="20" max="20" width="13" style="2" bestFit="1" customWidth="1"/>
    <col min="21" max="21" width="14" style="2" bestFit="1" customWidth="1"/>
    <col min="22" max="22" width="10" style="2" bestFit="1" customWidth="1"/>
    <col min="23" max="23" width="12" style="2" bestFit="1" customWidth="1"/>
    <col min="24" max="24" width="10" style="2" bestFit="1" customWidth="1"/>
    <col min="25" max="25" width="60" style="2" bestFit="1" customWidth="1"/>
    <col min="26" max="26" width="15" style="2" bestFit="1" customWidth="1"/>
    <col min="27" max="29" width="12" style="2" bestFit="1" customWidth="1"/>
    <col min="30" max="30" width="13" style="2" bestFit="1" customWidth="1"/>
    <col min="31" max="31" width="14" style="2" bestFit="1" customWidth="1"/>
    <col min="32" max="32" width="10" style="2" bestFit="1" customWidth="1"/>
    <col min="33" max="33" width="12" style="2" bestFit="1" customWidth="1"/>
    <col min="34" max="34" width="10" style="2" bestFit="1" customWidth="1"/>
    <col min="35" max="35" width="60" style="2" bestFit="1" customWidth="1"/>
    <col min="36" max="36" width="15" style="2" bestFit="1" customWidth="1"/>
    <col min="37" max="39" width="12" style="2" bestFit="1" customWidth="1"/>
    <col min="40" max="40" width="13" style="2" bestFit="1" customWidth="1"/>
    <col min="41" max="41" width="14" style="2" bestFit="1" customWidth="1"/>
    <col min="42" max="42" width="10" style="2" bestFit="1" customWidth="1"/>
    <col min="43" max="43" width="12" style="2" bestFit="1" customWidth="1"/>
    <col min="44" max="44" width="10" style="2" bestFit="1" customWidth="1"/>
    <col min="45" max="45" width="60" style="2" bestFit="1" customWidth="1"/>
    <col min="46" max="46" width="15" style="2" bestFit="1" customWidth="1"/>
    <col min="47" max="49" width="12" style="2" bestFit="1" customWidth="1"/>
    <col min="50" max="50" width="13" style="2" bestFit="1" customWidth="1"/>
    <col min="51" max="51" width="14" style="2" bestFit="1" customWidth="1"/>
    <col min="52" max="52" width="10" style="2" bestFit="1" customWidth="1"/>
    <col min="53" max="53" width="12" style="2" bestFit="1" customWidth="1"/>
    <col min="54" max="54" width="10" style="2" bestFit="1" customWidth="1"/>
    <col min="55" max="55" width="60" style="2" bestFit="1" customWidth="1"/>
    <col min="56" max="56" width="15" style="2" bestFit="1" customWidth="1"/>
    <col min="57" max="59" width="12" style="2" bestFit="1" customWidth="1"/>
    <col min="60" max="60" width="13" style="2" bestFit="1" customWidth="1"/>
    <col min="61" max="61" width="14" style="2" bestFit="1" customWidth="1"/>
    <col min="62" max="62" width="10" style="2" bestFit="1" customWidth="1"/>
    <col min="63" max="63" width="12" style="2" bestFit="1" customWidth="1"/>
    <col min="64" max="64" width="10" style="2" bestFit="1" customWidth="1"/>
    <col min="65" max="65" width="60" style="2" bestFit="1" customWidth="1"/>
    <col min="66" max="66" width="15" style="2" bestFit="1" customWidth="1"/>
    <col min="67" max="69" width="12" style="2" bestFit="1" customWidth="1"/>
    <col min="70" max="70" width="13" style="2" bestFit="1" customWidth="1"/>
    <col min="71" max="71" width="14" style="2" bestFit="1" customWidth="1"/>
    <col min="72" max="72" width="10" style="2" bestFit="1" customWidth="1"/>
    <col min="73" max="73" width="12" style="2" bestFit="1" customWidth="1"/>
    <col min="74" max="74" width="10" style="2" bestFit="1" customWidth="1"/>
    <col min="75" max="75" width="60" style="2" bestFit="1" customWidth="1"/>
    <col min="76" max="76" width="15" style="2" bestFit="1" customWidth="1"/>
    <col min="77" max="78" width="12" style="2" bestFit="1" customWidth="1"/>
    <col min="79" max="16384" width="8.75" style="2"/>
  </cols>
  <sheetData>
    <row r="1" spans="2:13" ht="15" thickBot="1" x14ac:dyDescent="0.25">
      <c r="B1" s="115"/>
      <c r="E1" s="132"/>
      <c r="G1" s="128"/>
      <c r="H1" s="129"/>
      <c r="I1" s="129"/>
      <c r="J1" s="129"/>
      <c r="K1" s="159"/>
    </row>
    <row r="2" spans="2:13" ht="20.45" customHeight="1" x14ac:dyDescent="0.2">
      <c r="B2" s="266" t="s">
        <v>22</v>
      </c>
      <c r="C2" s="267"/>
      <c r="D2" s="267"/>
      <c r="E2" s="267"/>
      <c r="F2" s="267"/>
      <c r="G2" s="267"/>
      <c r="H2" s="267"/>
      <c r="I2" s="267"/>
      <c r="J2" s="267"/>
      <c r="K2" s="268"/>
      <c r="L2" s="1"/>
      <c r="M2" s="4"/>
    </row>
    <row r="3" spans="2:13" ht="20.45" customHeight="1" x14ac:dyDescent="0.2">
      <c r="B3" s="269" t="s">
        <v>23</v>
      </c>
      <c r="C3" s="270"/>
      <c r="D3" s="270"/>
      <c r="E3" s="270"/>
      <c r="F3" s="270"/>
      <c r="G3" s="270"/>
      <c r="H3" s="270"/>
      <c r="I3" s="270"/>
      <c r="J3" s="270"/>
      <c r="K3" s="271"/>
      <c r="L3" s="1"/>
      <c r="M3" s="4"/>
    </row>
    <row r="4" spans="2:13" ht="20.45" customHeight="1" x14ac:dyDescent="0.2">
      <c r="B4" s="272" t="s">
        <v>1181</v>
      </c>
      <c r="C4" s="273"/>
      <c r="D4" s="273"/>
      <c r="E4" s="273"/>
      <c r="F4" s="273"/>
      <c r="G4" s="273"/>
      <c r="H4" s="273"/>
      <c r="I4" s="273"/>
      <c r="J4" s="273"/>
      <c r="K4" s="274"/>
      <c r="L4" s="1"/>
      <c r="M4" s="4"/>
    </row>
    <row r="5" spans="2:13" ht="20.45" customHeight="1" x14ac:dyDescent="0.2">
      <c r="B5" s="269" t="s">
        <v>1097</v>
      </c>
      <c r="C5" s="270"/>
      <c r="D5" s="270"/>
      <c r="E5" s="270"/>
      <c r="F5" s="270"/>
      <c r="G5" s="270"/>
      <c r="H5" s="270"/>
      <c r="I5" s="270"/>
      <c r="J5" s="270"/>
      <c r="K5" s="271"/>
      <c r="L5" s="1"/>
      <c r="M5" s="4"/>
    </row>
    <row r="6" spans="2:13" ht="20.45" customHeight="1" x14ac:dyDescent="0.2">
      <c r="B6" s="269" t="s">
        <v>1096</v>
      </c>
      <c r="C6" s="270"/>
      <c r="D6" s="270"/>
      <c r="E6" s="270"/>
      <c r="F6" s="270"/>
      <c r="G6" s="270"/>
      <c r="H6" s="270"/>
      <c r="I6" s="270"/>
      <c r="J6" s="270"/>
      <c r="K6" s="271"/>
    </row>
    <row r="7" spans="2:13" ht="25.9" customHeight="1" thickBot="1" x14ac:dyDescent="0.25">
      <c r="B7" s="281" t="s">
        <v>49</v>
      </c>
      <c r="C7" s="282"/>
      <c r="D7" s="282"/>
      <c r="E7" s="282"/>
      <c r="F7" s="282"/>
      <c r="G7" s="282"/>
      <c r="H7" s="282"/>
      <c r="I7" s="282"/>
      <c r="J7" s="282"/>
      <c r="K7" s="283"/>
    </row>
    <row r="8" spans="2:13" ht="25.9" customHeight="1" thickBot="1" x14ac:dyDescent="0.25">
      <c r="B8" s="112" t="s">
        <v>10</v>
      </c>
      <c r="C8" s="111"/>
      <c r="D8" s="111"/>
      <c r="E8" s="112" t="s">
        <v>178</v>
      </c>
      <c r="F8" s="112"/>
      <c r="G8" s="275"/>
      <c r="H8" s="275"/>
      <c r="I8" s="116"/>
      <c r="J8" s="150"/>
      <c r="K8" s="160">
        <v>195325.93</v>
      </c>
    </row>
    <row r="9" spans="2:13" ht="25.9" customHeight="1" thickTop="1" x14ac:dyDescent="0.2">
      <c r="B9" s="148"/>
      <c r="C9" s="149"/>
      <c r="D9" s="149"/>
      <c r="E9" s="148"/>
      <c r="F9" s="148"/>
      <c r="G9" s="148"/>
      <c r="H9" s="148"/>
      <c r="I9" s="148"/>
      <c r="J9" s="151"/>
      <c r="K9" s="151"/>
    </row>
    <row r="10" spans="2:13" ht="25.9" customHeight="1" x14ac:dyDescent="0.2">
      <c r="B10" s="119" t="s">
        <v>39</v>
      </c>
      <c r="C10" s="121" t="s">
        <v>1</v>
      </c>
      <c r="D10" s="121" t="s">
        <v>2</v>
      </c>
      <c r="E10" s="119" t="s">
        <v>3</v>
      </c>
      <c r="F10" s="276" t="s">
        <v>25</v>
      </c>
      <c r="G10" s="276"/>
      <c r="H10" s="121" t="s">
        <v>4</v>
      </c>
      <c r="I10" s="120" t="s">
        <v>5</v>
      </c>
      <c r="J10" s="152" t="s">
        <v>6</v>
      </c>
      <c r="K10" s="152" t="s">
        <v>8</v>
      </c>
    </row>
    <row r="11" spans="2:13" ht="25.9" customHeight="1" x14ac:dyDescent="0.2">
      <c r="B11" s="122" t="s">
        <v>26</v>
      </c>
      <c r="C11" s="123" t="s">
        <v>666</v>
      </c>
      <c r="D11" s="123" t="s">
        <v>206</v>
      </c>
      <c r="E11" s="122" t="s">
        <v>667</v>
      </c>
      <c r="F11" s="277" t="s">
        <v>188</v>
      </c>
      <c r="G11" s="277"/>
      <c r="H11" s="123" t="s">
        <v>15</v>
      </c>
      <c r="I11" s="139">
        <v>1</v>
      </c>
      <c r="J11" s="153">
        <v>184.79</v>
      </c>
      <c r="K11" s="153">
        <v>184.79</v>
      </c>
    </row>
    <row r="12" spans="2:13" ht="25.9" customHeight="1" x14ac:dyDescent="0.2">
      <c r="B12" s="140" t="s">
        <v>43</v>
      </c>
      <c r="C12" s="141" t="s">
        <v>186</v>
      </c>
      <c r="D12" s="141" t="s">
        <v>182</v>
      </c>
      <c r="E12" s="140" t="s">
        <v>187</v>
      </c>
      <c r="F12" s="278" t="s">
        <v>188</v>
      </c>
      <c r="G12" s="278"/>
      <c r="H12" s="141" t="s">
        <v>13</v>
      </c>
      <c r="I12" s="142">
        <v>1</v>
      </c>
      <c r="J12" s="154">
        <v>107.04</v>
      </c>
      <c r="K12" s="154">
        <v>107.04</v>
      </c>
    </row>
    <row r="13" spans="2:13" ht="25.9" customHeight="1" x14ac:dyDescent="0.2">
      <c r="B13" s="140" t="s">
        <v>43</v>
      </c>
      <c r="C13" s="141" t="s">
        <v>1099</v>
      </c>
      <c r="D13" s="141" t="s">
        <v>192</v>
      </c>
      <c r="E13" s="140" t="s">
        <v>1100</v>
      </c>
      <c r="F13" s="278" t="s">
        <v>1101</v>
      </c>
      <c r="G13" s="278"/>
      <c r="H13" s="141" t="s">
        <v>13</v>
      </c>
      <c r="I13" s="142">
        <v>1</v>
      </c>
      <c r="J13" s="154">
        <v>29.96</v>
      </c>
      <c r="K13" s="154">
        <v>29.96</v>
      </c>
    </row>
    <row r="14" spans="2:13" ht="25.9" customHeight="1" x14ac:dyDescent="0.2">
      <c r="B14" s="140" t="s">
        <v>43</v>
      </c>
      <c r="C14" s="141" t="s">
        <v>210</v>
      </c>
      <c r="D14" s="141" t="s">
        <v>182</v>
      </c>
      <c r="E14" s="140" t="s">
        <v>211</v>
      </c>
      <c r="F14" s="278" t="s">
        <v>183</v>
      </c>
      <c r="G14" s="278"/>
      <c r="H14" s="141" t="s">
        <v>28</v>
      </c>
      <c r="I14" s="142">
        <v>1</v>
      </c>
      <c r="J14" s="154">
        <v>26.6</v>
      </c>
      <c r="K14" s="154">
        <v>26.6</v>
      </c>
    </row>
    <row r="15" spans="2:13" ht="25.9" customHeight="1" x14ac:dyDescent="0.2">
      <c r="B15" s="140" t="s">
        <v>43</v>
      </c>
      <c r="C15" s="141" t="s">
        <v>1102</v>
      </c>
      <c r="D15" s="141" t="s">
        <v>182</v>
      </c>
      <c r="E15" s="140" t="s">
        <v>1103</v>
      </c>
      <c r="F15" s="278" t="s">
        <v>183</v>
      </c>
      <c r="G15" s="278"/>
      <c r="H15" s="141" t="s">
        <v>28</v>
      </c>
      <c r="I15" s="142">
        <v>1</v>
      </c>
      <c r="J15" s="154">
        <v>21.19</v>
      </c>
      <c r="K15" s="154">
        <v>21.19</v>
      </c>
    </row>
    <row r="16" spans="2:13" ht="25.9" customHeight="1" x14ac:dyDescent="0.2">
      <c r="B16" s="117"/>
      <c r="C16" s="124"/>
      <c r="D16" s="124"/>
      <c r="E16" s="117"/>
      <c r="F16" s="117" t="s">
        <v>29</v>
      </c>
      <c r="G16" s="146">
        <v>67.319999999999993</v>
      </c>
      <c r="H16" s="117" t="s">
        <v>30</v>
      </c>
      <c r="I16" s="146">
        <v>0</v>
      </c>
      <c r="J16" s="155" t="s">
        <v>31</v>
      </c>
      <c r="K16" s="155">
        <v>67.319999999999993</v>
      </c>
    </row>
    <row r="17" spans="2:11" ht="25.9" customHeight="1" x14ac:dyDescent="0.2">
      <c r="B17" s="117"/>
      <c r="C17" s="124"/>
      <c r="D17" s="124"/>
      <c r="E17" s="117"/>
      <c r="F17" s="117" t="s">
        <v>32</v>
      </c>
      <c r="G17" s="146">
        <v>44.75</v>
      </c>
      <c r="H17" s="117"/>
      <c r="I17" s="279" t="s">
        <v>33</v>
      </c>
      <c r="J17" s="279"/>
      <c r="K17" s="155">
        <v>229.54</v>
      </c>
    </row>
    <row r="18" spans="2:11" ht="25.9" customHeight="1" x14ac:dyDescent="0.2">
      <c r="B18" s="118"/>
      <c r="C18" s="125"/>
      <c r="D18" s="125"/>
      <c r="E18" s="118"/>
      <c r="F18" s="118"/>
      <c r="G18" s="118"/>
      <c r="H18" s="118" t="s">
        <v>46</v>
      </c>
      <c r="I18" s="147">
        <v>163.84</v>
      </c>
      <c r="J18" s="156" t="s">
        <v>47</v>
      </c>
      <c r="K18" s="156">
        <v>37607.83</v>
      </c>
    </row>
    <row r="19" spans="2:11" ht="25.9" customHeight="1" x14ac:dyDescent="0.2">
      <c r="B19" s="112" t="s">
        <v>237</v>
      </c>
      <c r="C19" s="111"/>
      <c r="D19" s="111"/>
      <c r="E19" s="112" t="s">
        <v>261</v>
      </c>
      <c r="F19" s="112"/>
      <c r="G19" s="275"/>
      <c r="H19" s="275"/>
      <c r="I19" s="116"/>
      <c r="J19" s="150"/>
      <c r="K19" s="160">
        <v>270610.33</v>
      </c>
    </row>
    <row r="20" spans="2:11" ht="25.9" customHeight="1" x14ac:dyDescent="0.2">
      <c r="B20" s="119" t="s">
        <v>239</v>
      </c>
      <c r="C20" s="121" t="s">
        <v>1</v>
      </c>
      <c r="D20" s="121" t="s">
        <v>2</v>
      </c>
      <c r="E20" s="119" t="s">
        <v>3</v>
      </c>
      <c r="F20" s="276" t="s">
        <v>25</v>
      </c>
      <c r="G20" s="276"/>
      <c r="H20" s="121" t="s">
        <v>4</v>
      </c>
      <c r="I20" s="120" t="s">
        <v>5</v>
      </c>
      <c r="J20" s="152" t="s">
        <v>6</v>
      </c>
      <c r="K20" s="152" t="s">
        <v>8</v>
      </c>
    </row>
    <row r="21" spans="2:11" ht="25.9" customHeight="1" x14ac:dyDescent="0.2">
      <c r="B21" s="122" t="s">
        <v>26</v>
      </c>
      <c r="C21" s="123" t="s">
        <v>263</v>
      </c>
      <c r="D21" s="123" t="s">
        <v>206</v>
      </c>
      <c r="E21" s="122" t="s">
        <v>264</v>
      </c>
      <c r="F21" s="277" t="s">
        <v>265</v>
      </c>
      <c r="G21" s="277"/>
      <c r="H21" s="123" t="s">
        <v>13</v>
      </c>
      <c r="I21" s="139">
        <v>1</v>
      </c>
      <c r="J21" s="153">
        <v>187.44</v>
      </c>
      <c r="K21" s="153">
        <v>187.44</v>
      </c>
    </row>
    <row r="22" spans="2:11" ht="25.9" customHeight="1" x14ac:dyDescent="0.2">
      <c r="B22" s="140" t="s">
        <v>43</v>
      </c>
      <c r="C22" s="141" t="s">
        <v>210</v>
      </c>
      <c r="D22" s="141" t="s">
        <v>182</v>
      </c>
      <c r="E22" s="140" t="s">
        <v>211</v>
      </c>
      <c r="F22" s="278" t="s">
        <v>183</v>
      </c>
      <c r="G22" s="278"/>
      <c r="H22" s="141" t="s">
        <v>28</v>
      </c>
      <c r="I22" s="142">
        <v>0.33950000000000002</v>
      </c>
      <c r="J22" s="154">
        <v>26.6</v>
      </c>
      <c r="K22" s="154">
        <v>9.0299999999999994</v>
      </c>
    </row>
    <row r="23" spans="2:11" ht="25.9" customHeight="1" x14ac:dyDescent="0.2">
      <c r="B23" s="140" t="s">
        <v>43</v>
      </c>
      <c r="C23" s="141" t="s">
        <v>184</v>
      </c>
      <c r="D23" s="141" t="s">
        <v>182</v>
      </c>
      <c r="E23" s="140" t="s">
        <v>185</v>
      </c>
      <c r="F23" s="278" t="s">
        <v>183</v>
      </c>
      <c r="G23" s="278"/>
      <c r="H23" s="141" t="s">
        <v>28</v>
      </c>
      <c r="I23" s="142">
        <v>0.18049999999999999</v>
      </c>
      <c r="J23" s="154">
        <v>26.23</v>
      </c>
      <c r="K23" s="154">
        <v>4.7300000000000004</v>
      </c>
    </row>
    <row r="24" spans="2:11" ht="25.9" customHeight="1" x14ac:dyDescent="0.2">
      <c r="B24" s="140" t="s">
        <v>43</v>
      </c>
      <c r="C24" s="141" t="s">
        <v>181</v>
      </c>
      <c r="D24" s="141" t="s">
        <v>182</v>
      </c>
      <c r="E24" s="140" t="s">
        <v>27</v>
      </c>
      <c r="F24" s="278" t="s">
        <v>183</v>
      </c>
      <c r="G24" s="278"/>
      <c r="H24" s="141" t="s">
        <v>28</v>
      </c>
      <c r="I24" s="142">
        <v>0.52</v>
      </c>
      <c r="J24" s="154">
        <v>21.14</v>
      </c>
      <c r="K24" s="154">
        <v>10.99</v>
      </c>
    </row>
    <row r="25" spans="2:11" ht="25.9" customHeight="1" x14ac:dyDescent="0.2">
      <c r="B25" s="140" t="s">
        <v>43</v>
      </c>
      <c r="C25" s="141" t="s">
        <v>266</v>
      </c>
      <c r="D25" s="141" t="s">
        <v>182</v>
      </c>
      <c r="E25" s="140" t="s">
        <v>267</v>
      </c>
      <c r="F25" s="278" t="s">
        <v>189</v>
      </c>
      <c r="G25" s="278"/>
      <c r="H25" s="141" t="s">
        <v>14</v>
      </c>
      <c r="I25" s="142">
        <v>9.7000000000000003E-2</v>
      </c>
      <c r="J25" s="154">
        <v>624.03</v>
      </c>
      <c r="K25" s="154">
        <v>60.53</v>
      </c>
    </row>
    <row r="26" spans="2:11" ht="25.9" customHeight="1" x14ac:dyDescent="0.2">
      <c r="B26" s="143" t="s">
        <v>34</v>
      </c>
      <c r="C26" s="144" t="s">
        <v>268</v>
      </c>
      <c r="D26" s="144" t="s">
        <v>182</v>
      </c>
      <c r="E26" s="143" t="s">
        <v>269</v>
      </c>
      <c r="F26" s="280" t="s">
        <v>35</v>
      </c>
      <c r="G26" s="280"/>
      <c r="H26" s="144" t="s">
        <v>190</v>
      </c>
      <c r="I26" s="145">
        <v>0.25</v>
      </c>
      <c r="J26" s="157">
        <v>7.69</v>
      </c>
      <c r="K26" s="157">
        <v>1.92</v>
      </c>
    </row>
    <row r="27" spans="2:11" ht="25.9" customHeight="1" x14ac:dyDescent="0.2">
      <c r="B27" s="143" t="s">
        <v>34</v>
      </c>
      <c r="C27" s="144" t="s">
        <v>270</v>
      </c>
      <c r="D27" s="144" t="s">
        <v>182</v>
      </c>
      <c r="E27" s="143" t="s">
        <v>271</v>
      </c>
      <c r="F27" s="280" t="s">
        <v>35</v>
      </c>
      <c r="G27" s="280"/>
      <c r="H27" s="144" t="s">
        <v>190</v>
      </c>
      <c r="I27" s="145">
        <v>0.2</v>
      </c>
      <c r="J27" s="157">
        <v>3.8</v>
      </c>
      <c r="K27" s="157">
        <v>0.76</v>
      </c>
    </row>
    <row r="28" spans="2:11" ht="25.9" customHeight="1" x14ac:dyDescent="0.2">
      <c r="B28" s="143" t="s">
        <v>34</v>
      </c>
      <c r="C28" s="144" t="s">
        <v>272</v>
      </c>
      <c r="D28" s="144" t="s">
        <v>182</v>
      </c>
      <c r="E28" s="143" t="s">
        <v>273</v>
      </c>
      <c r="F28" s="280" t="s">
        <v>35</v>
      </c>
      <c r="G28" s="280"/>
      <c r="H28" s="144" t="s">
        <v>13</v>
      </c>
      <c r="I28" s="145">
        <v>1.1224000000000001</v>
      </c>
      <c r="J28" s="157">
        <v>31.9</v>
      </c>
      <c r="K28" s="157">
        <v>35.799999999999997</v>
      </c>
    </row>
    <row r="29" spans="2:11" ht="25.9" customHeight="1" x14ac:dyDescent="0.2">
      <c r="B29" s="143" t="s">
        <v>34</v>
      </c>
      <c r="C29" s="144" t="s">
        <v>274</v>
      </c>
      <c r="D29" s="144" t="s">
        <v>182</v>
      </c>
      <c r="E29" s="143" t="s">
        <v>275</v>
      </c>
      <c r="F29" s="280" t="s">
        <v>35</v>
      </c>
      <c r="G29" s="280"/>
      <c r="H29" s="144" t="s">
        <v>13</v>
      </c>
      <c r="I29" s="145">
        <v>1.1279999999999999</v>
      </c>
      <c r="J29" s="157">
        <v>1.67</v>
      </c>
      <c r="K29" s="157">
        <v>1.88</v>
      </c>
    </row>
    <row r="30" spans="2:11" ht="25.9" customHeight="1" x14ac:dyDescent="0.2">
      <c r="B30" s="143" t="s">
        <v>34</v>
      </c>
      <c r="C30" s="144" t="s">
        <v>276</v>
      </c>
      <c r="D30" s="144" t="s">
        <v>182</v>
      </c>
      <c r="E30" s="143" t="s">
        <v>277</v>
      </c>
      <c r="F30" s="280" t="s">
        <v>35</v>
      </c>
      <c r="G30" s="280"/>
      <c r="H30" s="144" t="s">
        <v>45</v>
      </c>
      <c r="I30" s="145">
        <v>1.7391000000000001</v>
      </c>
      <c r="J30" s="157">
        <v>10.19</v>
      </c>
      <c r="K30" s="157">
        <v>17.72</v>
      </c>
    </row>
    <row r="31" spans="2:11" ht="25.9" customHeight="1" x14ac:dyDescent="0.2">
      <c r="B31" s="143" t="s">
        <v>34</v>
      </c>
      <c r="C31" s="144" t="s">
        <v>278</v>
      </c>
      <c r="D31" s="144" t="s">
        <v>182</v>
      </c>
      <c r="E31" s="143" t="s">
        <v>279</v>
      </c>
      <c r="F31" s="280" t="s">
        <v>35</v>
      </c>
      <c r="G31" s="280"/>
      <c r="H31" s="144" t="s">
        <v>45</v>
      </c>
      <c r="I31" s="145">
        <v>5.45E-2</v>
      </c>
      <c r="J31" s="157">
        <v>43.27</v>
      </c>
      <c r="K31" s="157">
        <v>2.35</v>
      </c>
    </row>
    <row r="32" spans="2:11" ht="25.9" customHeight="1" x14ac:dyDescent="0.2">
      <c r="B32" s="143" t="s">
        <v>34</v>
      </c>
      <c r="C32" s="144" t="s">
        <v>280</v>
      </c>
      <c r="D32" s="144" t="s">
        <v>182</v>
      </c>
      <c r="E32" s="143" t="s">
        <v>281</v>
      </c>
      <c r="F32" s="280" t="s">
        <v>35</v>
      </c>
      <c r="G32" s="280"/>
      <c r="H32" s="144" t="s">
        <v>83</v>
      </c>
      <c r="I32" s="145">
        <v>0.1333</v>
      </c>
      <c r="J32" s="157">
        <v>31.78</v>
      </c>
      <c r="K32" s="157">
        <v>4.2300000000000004</v>
      </c>
    </row>
    <row r="33" spans="2:11" ht="25.9" customHeight="1" x14ac:dyDescent="0.2">
      <c r="B33" s="143" t="s">
        <v>34</v>
      </c>
      <c r="C33" s="144" t="s">
        <v>282</v>
      </c>
      <c r="D33" s="144" t="s">
        <v>206</v>
      </c>
      <c r="E33" s="143" t="s">
        <v>283</v>
      </c>
      <c r="F33" s="280" t="s">
        <v>35</v>
      </c>
      <c r="G33" s="280"/>
      <c r="H33" s="144" t="s">
        <v>13</v>
      </c>
      <c r="I33" s="145">
        <v>0.25</v>
      </c>
      <c r="J33" s="157">
        <v>150</v>
      </c>
      <c r="K33" s="157">
        <v>37.5</v>
      </c>
    </row>
    <row r="34" spans="2:11" ht="25.9" customHeight="1" x14ac:dyDescent="0.2">
      <c r="B34" s="117"/>
      <c r="C34" s="124"/>
      <c r="D34" s="124"/>
      <c r="E34" s="117"/>
      <c r="F34" s="117" t="s">
        <v>29</v>
      </c>
      <c r="G34" s="146">
        <v>22.9</v>
      </c>
      <c r="H34" s="117" t="s">
        <v>30</v>
      </c>
      <c r="I34" s="146">
        <v>0</v>
      </c>
      <c r="J34" s="155" t="s">
        <v>31</v>
      </c>
      <c r="K34" s="155">
        <v>22.9</v>
      </c>
    </row>
    <row r="35" spans="2:11" ht="25.9" customHeight="1" x14ac:dyDescent="0.2">
      <c r="B35" s="117"/>
      <c r="C35" s="124"/>
      <c r="D35" s="124"/>
      <c r="E35" s="117"/>
      <c r="F35" s="117" t="s">
        <v>32</v>
      </c>
      <c r="G35" s="146">
        <v>45.39</v>
      </c>
      <c r="H35" s="117"/>
      <c r="I35" s="279" t="s">
        <v>33</v>
      </c>
      <c r="J35" s="279"/>
      <c r="K35" s="155">
        <v>232.83</v>
      </c>
    </row>
    <row r="36" spans="2:11" ht="25.9" customHeight="1" x14ac:dyDescent="0.2">
      <c r="B36" s="118"/>
      <c r="C36" s="125"/>
      <c r="D36" s="125"/>
      <c r="E36" s="118"/>
      <c r="F36" s="118"/>
      <c r="G36" s="118"/>
      <c r="H36" s="118" t="s">
        <v>46</v>
      </c>
      <c r="I36" s="147">
        <v>402.7</v>
      </c>
      <c r="J36" s="156" t="s">
        <v>47</v>
      </c>
      <c r="K36" s="156">
        <v>93760.639999999999</v>
      </c>
    </row>
    <row r="37" spans="2:11" ht="25.9" customHeight="1" x14ac:dyDescent="0.2">
      <c r="B37" s="112" t="s">
        <v>249</v>
      </c>
      <c r="C37" s="111"/>
      <c r="D37" s="111"/>
      <c r="E37" s="112" t="s">
        <v>710</v>
      </c>
      <c r="F37" s="112"/>
      <c r="G37" s="275"/>
      <c r="H37" s="275"/>
      <c r="I37" s="116"/>
      <c r="J37" s="150"/>
      <c r="K37" s="160">
        <v>363212.62</v>
      </c>
    </row>
    <row r="38" spans="2:11" ht="25.9" customHeight="1" x14ac:dyDescent="0.2">
      <c r="B38" s="119" t="s">
        <v>718</v>
      </c>
      <c r="C38" s="121" t="s">
        <v>1</v>
      </c>
      <c r="D38" s="121" t="s">
        <v>2</v>
      </c>
      <c r="E38" s="119" t="s">
        <v>3</v>
      </c>
      <c r="F38" s="276" t="s">
        <v>25</v>
      </c>
      <c r="G38" s="276"/>
      <c r="H38" s="121" t="s">
        <v>4</v>
      </c>
      <c r="I38" s="120" t="s">
        <v>5</v>
      </c>
      <c r="J38" s="152" t="s">
        <v>6</v>
      </c>
      <c r="K38" s="152" t="s">
        <v>8</v>
      </c>
    </row>
    <row r="39" spans="2:11" ht="25.9" customHeight="1" x14ac:dyDescent="0.2">
      <c r="B39" s="122" t="s">
        <v>26</v>
      </c>
      <c r="C39" s="123" t="s">
        <v>719</v>
      </c>
      <c r="D39" s="123" t="s">
        <v>206</v>
      </c>
      <c r="E39" s="122" t="s">
        <v>720</v>
      </c>
      <c r="F39" s="277" t="s">
        <v>242</v>
      </c>
      <c r="G39" s="277"/>
      <c r="H39" s="123" t="s">
        <v>38</v>
      </c>
      <c r="I39" s="139">
        <v>1</v>
      </c>
      <c r="J39" s="153">
        <v>233.73</v>
      </c>
      <c r="K39" s="153">
        <v>233.73</v>
      </c>
    </row>
    <row r="40" spans="2:11" ht="25.9" customHeight="1" x14ac:dyDescent="0.2">
      <c r="B40" s="140" t="s">
        <v>43</v>
      </c>
      <c r="C40" s="141" t="s">
        <v>204</v>
      </c>
      <c r="D40" s="141" t="s">
        <v>12</v>
      </c>
      <c r="E40" s="140" t="s">
        <v>205</v>
      </c>
      <c r="F40" s="278" t="s">
        <v>24</v>
      </c>
      <c r="G40" s="278"/>
      <c r="H40" s="141" t="s">
        <v>28</v>
      </c>
      <c r="I40" s="142">
        <v>0.65</v>
      </c>
      <c r="J40" s="154">
        <v>14.05</v>
      </c>
      <c r="K40" s="154">
        <v>9.1300000000000008</v>
      </c>
    </row>
    <row r="41" spans="2:11" ht="25.9" customHeight="1" x14ac:dyDescent="0.2">
      <c r="B41" s="140" t="s">
        <v>43</v>
      </c>
      <c r="C41" s="141" t="s">
        <v>1098</v>
      </c>
      <c r="D41" s="141" t="s">
        <v>12</v>
      </c>
      <c r="E41" s="140" t="s">
        <v>27</v>
      </c>
      <c r="F41" s="278" t="s">
        <v>24</v>
      </c>
      <c r="G41" s="278"/>
      <c r="H41" s="141" t="s">
        <v>28</v>
      </c>
      <c r="I41" s="142">
        <v>0.65</v>
      </c>
      <c r="J41" s="154">
        <v>18.16</v>
      </c>
      <c r="K41" s="154">
        <v>11.8</v>
      </c>
    </row>
    <row r="42" spans="2:11" ht="25.9" customHeight="1" x14ac:dyDescent="0.2">
      <c r="B42" s="143" t="s">
        <v>34</v>
      </c>
      <c r="C42" s="144" t="s">
        <v>1105</v>
      </c>
      <c r="D42" s="144" t="s">
        <v>206</v>
      </c>
      <c r="E42" s="143" t="s">
        <v>1106</v>
      </c>
      <c r="F42" s="280" t="s">
        <v>35</v>
      </c>
      <c r="G42" s="280"/>
      <c r="H42" s="144" t="s">
        <v>190</v>
      </c>
      <c r="I42" s="145">
        <v>1.5</v>
      </c>
      <c r="J42" s="157">
        <v>9.3000000000000007</v>
      </c>
      <c r="K42" s="157">
        <v>13.95</v>
      </c>
    </row>
    <row r="43" spans="2:11" ht="25.9" customHeight="1" x14ac:dyDescent="0.2">
      <c r="B43" s="143" t="s">
        <v>34</v>
      </c>
      <c r="C43" s="144" t="s">
        <v>1107</v>
      </c>
      <c r="D43" s="144" t="s">
        <v>206</v>
      </c>
      <c r="E43" s="143" t="s">
        <v>720</v>
      </c>
      <c r="F43" s="280" t="s">
        <v>35</v>
      </c>
      <c r="G43" s="280"/>
      <c r="H43" s="144" t="s">
        <v>38</v>
      </c>
      <c r="I43" s="145">
        <v>1</v>
      </c>
      <c r="J43" s="157">
        <v>198.85</v>
      </c>
      <c r="K43" s="157">
        <v>198.85</v>
      </c>
    </row>
    <row r="44" spans="2:11" ht="25.9" customHeight="1" x14ac:dyDescent="0.2">
      <c r="B44" s="117"/>
      <c r="C44" s="124"/>
      <c r="D44" s="124"/>
      <c r="E44" s="117"/>
      <c r="F44" s="117" t="s">
        <v>29</v>
      </c>
      <c r="G44" s="146">
        <v>7.69</v>
      </c>
      <c r="H44" s="117" t="s">
        <v>30</v>
      </c>
      <c r="I44" s="146">
        <v>0</v>
      </c>
      <c r="J44" s="155" t="s">
        <v>31</v>
      </c>
      <c r="K44" s="155">
        <v>7.69</v>
      </c>
    </row>
    <row r="45" spans="2:11" ht="25.9" customHeight="1" x14ac:dyDescent="0.2">
      <c r="B45" s="117"/>
      <c r="C45" s="124"/>
      <c r="D45" s="124"/>
      <c r="E45" s="117"/>
      <c r="F45" s="117" t="s">
        <v>32</v>
      </c>
      <c r="G45" s="146">
        <v>56.6</v>
      </c>
      <c r="H45" s="117"/>
      <c r="I45" s="279" t="s">
        <v>33</v>
      </c>
      <c r="J45" s="279"/>
      <c r="K45" s="155">
        <v>290.33</v>
      </c>
    </row>
    <row r="46" spans="2:11" ht="25.9" customHeight="1" thickBot="1" x14ac:dyDescent="0.25">
      <c r="B46" s="118"/>
      <c r="C46" s="125"/>
      <c r="D46" s="125"/>
      <c r="E46" s="118"/>
      <c r="F46" s="118"/>
      <c r="G46" s="118"/>
      <c r="H46" s="118" t="s">
        <v>46</v>
      </c>
      <c r="I46" s="147">
        <v>155.53</v>
      </c>
      <c r="J46" s="156" t="s">
        <v>47</v>
      </c>
      <c r="K46" s="156">
        <v>45155.02</v>
      </c>
    </row>
    <row r="47" spans="2:11" ht="25.9" customHeight="1" thickTop="1" thickBot="1" x14ac:dyDescent="0.25">
      <c r="B47" s="148"/>
      <c r="C47" s="149"/>
      <c r="D47" s="149"/>
      <c r="E47" s="148"/>
      <c r="F47" s="148"/>
      <c r="G47" s="148"/>
      <c r="H47" s="148"/>
      <c r="I47" s="148"/>
      <c r="J47" s="151"/>
      <c r="K47" s="151"/>
    </row>
    <row r="48" spans="2:11" ht="25.9" customHeight="1" thickTop="1" x14ac:dyDescent="0.2">
      <c r="B48" s="148"/>
      <c r="C48" s="149"/>
      <c r="D48" s="149"/>
      <c r="E48" s="148"/>
      <c r="F48" s="148"/>
      <c r="G48" s="148"/>
      <c r="H48" s="148"/>
      <c r="I48" s="148"/>
      <c r="J48" s="151"/>
      <c r="K48" s="151"/>
    </row>
    <row r="49" spans="2:11" ht="25.9" customHeight="1" x14ac:dyDescent="0.2">
      <c r="B49" s="119" t="s">
        <v>833</v>
      </c>
      <c r="C49" s="121" t="s">
        <v>1</v>
      </c>
      <c r="D49" s="121" t="s">
        <v>2</v>
      </c>
      <c r="E49" s="119" t="s">
        <v>3</v>
      </c>
      <c r="F49" s="276" t="s">
        <v>25</v>
      </c>
      <c r="G49" s="276"/>
      <c r="H49" s="121" t="s">
        <v>4</v>
      </c>
      <c r="I49" s="120" t="s">
        <v>5</v>
      </c>
      <c r="J49" s="152" t="s">
        <v>6</v>
      </c>
      <c r="K49" s="152" t="s">
        <v>8</v>
      </c>
    </row>
    <row r="50" spans="2:11" ht="25.9" customHeight="1" x14ac:dyDescent="0.2">
      <c r="B50" s="122" t="s">
        <v>26</v>
      </c>
      <c r="C50" s="123" t="s">
        <v>437</v>
      </c>
      <c r="D50" s="123" t="s">
        <v>206</v>
      </c>
      <c r="E50" s="122" t="s">
        <v>438</v>
      </c>
      <c r="F50" s="277" t="s">
        <v>12</v>
      </c>
      <c r="G50" s="277"/>
      <c r="H50" s="123" t="s">
        <v>44</v>
      </c>
      <c r="I50" s="139">
        <v>1</v>
      </c>
      <c r="J50" s="153">
        <v>129.88999999999999</v>
      </c>
      <c r="K50" s="153">
        <v>129.88999999999999</v>
      </c>
    </row>
    <row r="51" spans="2:11" ht="25.9" customHeight="1" x14ac:dyDescent="0.2">
      <c r="B51" s="140" t="s">
        <v>43</v>
      </c>
      <c r="C51" s="141" t="s">
        <v>181</v>
      </c>
      <c r="D51" s="141" t="s">
        <v>182</v>
      </c>
      <c r="E51" s="140" t="s">
        <v>27</v>
      </c>
      <c r="F51" s="278" t="s">
        <v>183</v>
      </c>
      <c r="G51" s="278"/>
      <c r="H51" s="141" t="s">
        <v>28</v>
      </c>
      <c r="I51" s="142">
        <v>0.2</v>
      </c>
      <c r="J51" s="154">
        <v>21.14</v>
      </c>
      <c r="K51" s="154">
        <v>4.22</v>
      </c>
    </row>
    <row r="52" spans="2:11" ht="25.9" customHeight="1" x14ac:dyDescent="0.2">
      <c r="B52" s="140" t="s">
        <v>43</v>
      </c>
      <c r="C52" s="141" t="s">
        <v>417</v>
      </c>
      <c r="D52" s="141" t="s">
        <v>182</v>
      </c>
      <c r="E52" s="140" t="s">
        <v>418</v>
      </c>
      <c r="F52" s="278" t="s">
        <v>183</v>
      </c>
      <c r="G52" s="278"/>
      <c r="H52" s="141" t="s">
        <v>28</v>
      </c>
      <c r="I52" s="142">
        <v>0.4</v>
      </c>
      <c r="J52" s="154">
        <v>26.91</v>
      </c>
      <c r="K52" s="154">
        <v>10.76</v>
      </c>
    </row>
    <row r="53" spans="2:11" ht="25.9" customHeight="1" x14ac:dyDescent="0.2">
      <c r="B53" s="143" t="s">
        <v>34</v>
      </c>
      <c r="C53" s="144" t="s">
        <v>439</v>
      </c>
      <c r="D53" s="144" t="s">
        <v>182</v>
      </c>
      <c r="E53" s="143" t="s">
        <v>440</v>
      </c>
      <c r="F53" s="280" t="s">
        <v>35</v>
      </c>
      <c r="G53" s="280"/>
      <c r="H53" s="144" t="s">
        <v>44</v>
      </c>
      <c r="I53" s="145">
        <v>1</v>
      </c>
      <c r="J53" s="157">
        <v>114.91</v>
      </c>
      <c r="K53" s="157">
        <v>114.91</v>
      </c>
    </row>
    <row r="54" spans="2:11" ht="25.9" customHeight="1" x14ac:dyDescent="0.2">
      <c r="B54" s="117"/>
      <c r="C54" s="124"/>
      <c r="D54" s="124"/>
      <c r="E54" s="117"/>
      <c r="F54" s="117" t="s">
        <v>29</v>
      </c>
      <c r="G54" s="146">
        <v>10.58</v>
      </c>
      <c r="H54" s="117" t="s">
        <v>30</v>
      </c>
      <c r="I54" s="146">
        <v>0</v>
      </c>
      <c r="J54" s="155" t="s">
        <v>31</v>
      </c>
      <c r="K54" s="155">
        <v>10.58</v>
      </c>
    </row>
    <row r="55" spans="2:11" ht="25.9" customHeight="1" x14ac:dyDescent="0.2">
      <c r="B55" s="117"/>
      <c r="C55" s="124"/>
      <c r="D55" s="124"/>
      <c r="E55" s="117"/>
      <c r="F55" s="117" t="s">
        <v>32</v>
      </c>
      <c r="G55" s="146">
        <v>31.45</v>
      </c>
      <c r="H55" s="117"/>
      <c r="I55" s="279" t="s">
        <v>33</v>
      </c>
      <c r="J55" s="279"/>
      <c r="K55" s="155">
        <v>161.34</v>
      </c>
    </row>
    <row r="56" spans="2:11" ht="25.9" customHeight="1" thickBot="1" x14ac:dyDescent="0.25">
      <c r="B56" s="118"/>
      <c r="C56" s="125"/>
      <c r="D56" s="125"/>
      <c r="E56" s="118"/>
      <c r="F56" s="118"/>
      <c r="G56" s="118"/>
      <c r="H56" s="118" t="s">
        <v>46</v>
      </c>
      <c r="I56" s="147">
        <v>1</v>
      </c>
      <c r="J56" s="156" t="s">
        <v>47</v>
      </c>
      <c r="K56" s="156">
        <v>161.34</v>
      </c>
    </row>
    <row r="57" spans="2:11" ht="25.9" customHeight="1" thickTop="1" x14ac:dyDescent="0.2">
      <c r="B57" s="148"/>
      <c r="C57" s="149"/>
      <c r="D57" s="149"/>
      <c r="E57" s="148"/>
      <c r="F57" s="148"/>
      <c r="G57" s="148"/>
      <c r="H57" s="148"/>
      <c r="I57" s="148"/>
      <c r="J57" s="151"/>
      <c r="K57" s="151"/>
    </row>
    <row r="58" spans="2:11" ht="25.9" customHeight="1" x14ac:dyDescent="0.2">
      <c r="B58" s="119" t="s">
        <v>862</v>
      </c>
      <c r="C58" s="121" t="s">
        <v>1</v>
      </c>
      <c r="D58" s="121" t="s">
        <v>2</v>
      </c>
      <c r="E58" s="119" t="s">
        <v>3</v>
      </c>
      <c r="F58" s="276" t="s">
        <v>25</v>
      </c>
      <c r="G58" s="276"/>
      <c r="H58" s="121" t="s">
        <v>4</v>
      </c>
      <c r="I58" s="120" t="s">
        <v>5</v>
      </c>
      <c r="J58" s="152" t="s">
        <v>6</v>
      </c>
      <c r="K58" s="152" t="s">
        <v>8</v>
      </c>
    </row>
    <row r="59" spans="2:11" ht="25.9" customHeight="1" x14ac:dyDescent="0.2">
      <c r="B59" s="122" t="s">
        <v>26</v>
      </c>
      <c r="C59" s="123" t="s">
        <v>478</v>
      </c>
      <c r="D59" s="123" t="s">
        <v>206</v>
      </c>
      <c r="E59" s="122" t="s">
        <v>479</v>
      </c>
      <c r="F59" s="277" t="s">
        <v>466</v>
      </c>
      <c r="G59" s="277"/>
      <c r="H59" s="123" t="s">
        <v>44</v>
      </c>
      <c r="I59" s="139">
        <v>1</v>
      </c>
      <c r="J59" s="153">
        <v>99.46</v>
      </c>
      <c r="K59" s="153">
        <v>99.46</v>
      </c>
    </row>
    <row r="60" spans="2:11" ht="25.9" customHeight="1" x14ac:dyDescent="0.2">
      <c r="B60" s="140" t="s">
        <v>43</v>
      </c>
      <c r="C60" s="141" t="s">
        <v>419</v>
      </c>
      <c r="D60" s="141" t="s">
        <v>182</v>
      </c>
      <c r="E60" s="140" t="s">
        <v>420</v>
      </c>
      <c r="F60" s="278" t="s">
        <v>183</v>
      </c>
      <c r="G60" s="278"/>
      <c r="H60" s="141" t="s">
        <v>28</v>
      </c>
      <c r="I60" s="142">
        <v>0.5</v>
      </c>
      <c r="J60" s="154">
        <v>22.03</v>
      </c>
      <c r="K60" s="154">
        <v>11.01</v>
      </c>
    </row>
    <row r="61" spans="2:11" ht="25.9" customHeight="1" x14ac:dyDescent="0.2">
      <c r="B61" s="140" t="s">
        <v>43</v>
      </c>
      <c r="C61" s="141" t="s">
        <v>417</v>
      </c>
      <c r="D61" s="141" t="s">
        <v>182</v>
      </c>
      <c r="E61" s="140" t="s">
        <v>418</v>
      </c>
      <c r="F61" s="278" t="s">
        <v>183</v>
      </c>
      <c r="G61" s="278"/>
      <c r="H61" s="141" t="s">
        <v>28</v>
      </c>
      <c r="I61" s="142">
        <v>0.5</v>
      </c>
      <c r="J61" s="154">
        <v>26.91</v>
      </c>
      <c r="K61" s="154">
        <v>13.45</v>
      </c>
    </row>
    <row r="62" spans="2:11" ht="25.9" customHeight="1" x14ac:dyDescent="0.2">
      <c r="B62" s="143" t="s">
        <v>34</v>
      </c>
      <c r="C62" s="144" t="s">
        <v>480</v>
      </c>
      <c r="D62" s="144" t="s">
        <v>206</v>
      </c>
      <c r="E62" s="143" t="s">
        <v>481</v>
      </c>
      <c r="F62" s="280" t="s">
        <v>35</v>
      </c>
      <c r="G62" s="280"/>
      <c r="H62" s="144" t="s">
        <v>215</v>
      </c>
      <c r="I62" s="145">
        <v>1</v>
      </c>
      <c r="J62" s="157">
        <v>75</v>
      </c>
      <c r="K62" s="157">
        <v>75</v>
      </c>
    </row>
    <row r="63" spans="2:11" ht="25.9" customHeight="1" x14ac:dyDescent="0.2">
      <c r="B63" s="117"/>
      <c r="C63" s="124"/>
      <c r="D63" s="124"/>
      <c r="E63" s="117"/>
      <c r="F63" s="117" t="s">
        <v>29</v>
      </c>
      <c r="G63" s="146">
        <v>17.059999999999999</v>
      </c>
      <c r="H63" s="117" t="s">
        <v>30</v>
      </c>
      <c r="I63" s="146">
        <v>0</v>
      </c>
      <c r="J63" s="155" t="s">
        <v>31</v>
      </c>
      <c r="K63" s="155">
        <v>17.059999999999999</v>
      </c>
    </row>
    <row r="64" spans="2:11" ht="25.9" customHeight="1" x14ac:dyDescent="0.2">
      <c r="B64" s="117"/>
      <c r="C64" s="124"/>
      <c r="D64" s="124"/>
      <c r="E64" s="117"/>
      <c r="F64" s="117" t="s">
        <v>32</v>
      </c>
      <c r="G64" s="146">
        <v>24.08</v>
      </c>
      <c r="H64" s="117"/>
      <c r="I64" s="279" t="s">
        <v>33</v>
      </c>
      <c r="J64" s="279"/>
      <c r="K64" s="155">
        <v>123.54</v>
      </c>
    </row>
    <row r="65" spans="2:11" ht="25.9" customHeight="1" thickBot="1" x14ac:dyDescent="0.25">
      <c r="B65" s="118"/>
      <c r="C65" s="125"/>
      <c r="D65" s="125"/>
      <c r="E65" s="118"/>
      <c r="F65" s="118"/>
      <c r="G65" s="118"/>
      <c r="H65" s="118" t="s">
        <v>46</v>
      </c>
      <c r="I65" s="147">
        <v>2</v>
      </c>
      <c r="J65" s="156" t="s">
        <v>47</v>
      </c>
      <c r="K65" s="156">
        <v>247.08</v>
      </c>
    </row>
    <row r="66" spans="2:11" ht="25.9" customHeight="1" thickTop="1" x14ac:dyDescent="0.2">
      <c r="B66" s="148"/>
      <c r="C66" s="149"/>
      <c r="D66" s="149"/>
      <c r="E66" s="148"/>
      <c r="F66" s="148"/>
      <c r="G66" s="148"/>
      <c r="H66" s="148"/>
      <c r="I66" s="148"/>
      <c r="J66" s="151"/>
      <c r="K66" s="151"/>
    </row>
    <row r="67" spans="2:11" ht="25.9" customHeight="1" x14ac:dyDescent="0.2">
      <c r="B67" s="119" t="s">
        <v>863</v>
      </c>
      <c r="C67" s="121" t="s">
        <v>1</v>
      </c>
      <c r="D67" s="121" t="s">
        <v>2</v>
      </c>
      <c r="E67" s="119" t="s">
        <v>3</v>
      </c>
      <c r="F67" s="276" t="s">
        <v>25</v>
      </c>
      <c r="G67" s="276"/>
      <c r="H67" s="121" t="s">
        <v>4</v>
      </c>
      <c r="I67" s="120" t="s">
        <v>5</v>
      </c>
      <c r="J67" s="152" t="s">
        <v>6</v>
      </c>
      <c r="K67" s="152" t="s">
        <v>8</v>
      </c>
    </row>
    <row r="68" spans="2:11" ht="25.9" customHeight="1" x14ac:dyDescent="0.2">
      <c r="B68" s="122" t="s">
        <v>26</v>
      </c>
      <c r="C68" s="123" t="s">
        <v>482</v>
      </c>
      <c r="D68" s="123" t="s">
        <v>206</v>
      </c>
      <c r="E68" s="122" t="s">
        <v>483</v>
      </c>
      <c r="F68" s="277" t="s">
        <v>466</v>
      </c>
      <c r="G68" s="277"/>
      <c r="H68" s="123" t="s">
        <v>215</v>
      </c>
      <c r="I68" s="139">
        <v>1</v>
      </c>
      <c r="J68" s="153">
        <v>89.71</v>
      </c>
      <c r="K68" s="153">
        <v>89.71</v>
      </c>
    </row>
    <row r="69" spans="2:11" ht="25.9" customHeight="1" x14ac:dyDescent="0.2">
      <c r="B69" s="140" t="s">
        <v>43</v>
      </c>
      <c r="C69" s="141" t="s">
        <v>417</v>
      </c>
      <c r="D69" s="141" t="s">
        <v>182</v>
      </c>
      <c r="E69" s="140" t="s">
        <v>418</v>
      </c>
      <c r="F69" s="278" t="s">
        <v>183</v>
      </c>
      <c r="G69" s="278"/>
      <c r="H69" s="141" t="s">
        <v>28</v>
      </c>
      <c r="I69" s="142">
        <v>0.5</v>
      </c>
      <c r="J69" s="154">
        <v>26.91</v>
      </c>
      <c r="K69" s="154">
        <v>13.45</v>
      </c>
    </row>
    <row r="70" spans="2:11" ht="25.9" customHeight="1" x14ac:dyDescent="0.2">
      <c r="B70" s="140" t="s">
        <v>43</v>
      </c>
      <c r="C70" s="141" t="s">
        <v>419</v>
      </c>
      <c r="D70" s="141" t="s">
        <v>182</v>
      </c>
      <c r="E70" s="140" t="s">
        <v>420</v>
      </c>
      <c r="F70" s="278" t="s">
        <v>183</v>
      </c>
      <c r="G70" s="278"/>
      <c r="H70" s="141" t="s">
        <v>28</v>
      </c>
      <c r="I70" s="142">
        <v>0.5</v>
      </c>
      <c r="J70" s="154">
        <v>22.03</v>
      </c>
      <c r="K70" s="154">
        <v>11.01</v>
      </c>
    </row>
    <row r="71" spans="2:11" ht="25.9" customHeight="1" x14ac:dyDescent="0.2">
      <c r="B71" s="143" t="s">
        <v>34</v>
      </c>
      <c r="C71" s="144" t="s">
        <v>484</v>
      </c>
      <c r="D71" s="144" t="s">
        <v>206</v>
      </c>
      <c r="E71" s="143" t="s">
        <v>485</v>
      </c>
      <c r="F71" s="280" t="s">
        <v>35</v>
      </c>
      <c r="G71" s="280"/>
      <c r="H71" s="144" t="s">
        <v>215</v>
      </c>
      <c r="I71" s="145">
        <v>1</v>
      </c>
      <c r="J71" s="157">
        <v>65.25</v>
      </c>
      <c r="K71" s="157">
        <v>65.25</v>
      </c>
    </row>
    <row r="72" spans="2:11" ht="25.9" customHeight="1" x14ac:dyDescent="0.2">
      <c r="B72" s="117"/>
      <c r="C72" s="124"/>
      <c r="D72" s="124"/>
      <c r="E72" s="117"/>
      <c r="F72" s="117" t="s">
        <v>29</v>
      </c>
      <c r="G72" s="146">
        <v>17.059999999999999</v>
      </c>
      <c r="H72" s="117" t="s">
        <v>30</v>
      </c>
      <c r="I72" s="146">
        <v>0</v>
      </c>
      <c r="J72" s="155" t="s">
        <v>31</v>
      </c>
      <c r="K72" s="155">
        <v>17.059999999999999</v>
      </c>
    </row>
    <row r="73" spans="2:11" ht="25.9" customHeight="1" x14ac:dyDescent="0.2">
      <c r="B73" s="117"/>
      <c r="C73" s="124"/>
      <c r="D73" s="124"/>
      <c r="E73" s="117"/>
      <c r="F73" s="117" t="s">
        <v>32</v>
      </c>
      <c r="G73" s="146">
        <v>21.72</v>
      </c>
      <c r="H73" s="117"/>
      <c r="I73" s="279" t="s">
        <v>33</v>
      </c>
      <c r="J73" s="279"/>
      <c r="K73" s="155">
        <v>111.43</v>
      </c>
    </row>
    <row r="74" spans="2:11" ht="25.9" customHeight="1" thickBot="1" x14ac:dyDescent="0.25">
      <c r="B74" s="118"/>
      <c r="C74" s="125"/>
      <c r="D74" s="125"/>
      <c r="E74" s="118"/>
      <c r="F74" s="118"/>
      <c r="G74" s="118"/>
      <c r="H74" s="118" t="s">
        <v>46</v>
      </c>
      <c r="I74" s="147">
        <v>2</v>
      </c>
      <c r="J74" s="156" t="s">
        <v>47</v>
      </c>
      <c r="K74" s="156">
        <v>222.86</v>
      </c>
    </row>
    <row r="75" spans="2:11" ht="25.9" customHeight="1" thickTop="1" x14ac:dyDescent="0.2">
      <c r="B75" s="148"/>
      <c r="C75" s="149"/>
      <c r="D75" s="149"/>
      <c r="E75" s="148"/>
      <c r="F75" s="148"/>
      <c r="G75" s="148"/>
      <c r="H75" s="148"/>
      <c r="I75" s="148"/>
      <c r="J75" s="151"/>
      <c r="K75" s="151"/>
    </row>
    <row r="76" spans="2:11" ht="25.9" customHeight="1" x14ac:dyDescent="0.2">
      <c r="B76" s="119" t="s">
        <v>864</v>
      </c>
      <c r="C76" s="121" t="s">
        <v>1</v>
      </c>
      <c r="D76" s="121" t="s">
        <v>2</v>
      </c>
      <c r="E76" s="119" t="s">
        <v>3</v>
      </c>
      <c r="F76" s="276" t="s">
        <v>25</v>
      </c>
      <c r="G76" s="276"/>
      <c r="H76" s="121" t="s">
        <v>4</v>
      </c>
      <c r="I76" s="120" t="s">
        <v>5</v>
      </c>
      <c r="J76" s="152" t="s">
        <v>6</v>
      </c>
      <c r="K76" s="152" t="s">
        <v>8</v>
      </c>
    </row>
    <row r="77" spans="2:11" ht="25.9" customHeight="1" x14ac:dyDescent="0.2">
      <c r="B77" s="122" t="s">
        <v>26</v>
      </c>
      <c r="C77" s="123" t="s">
        <v>486</v>
      </c>
      <c r="D77" s="123" t="s">
        <v>206</v>
      </c>
      <c r="E77" s="122" t="s">
        <v>487</v>
      </c>
      <c r="F77" s="277" t="s">
        <v>466</v>
      </c>
      <c r="G77" s="277"/>
      <c r="H77" s="123" t="s">
        <v>44</v>
      </c>
      <c r="I77" s="139">
        <v>1</v>
      </c>
      <c r="J77" s="153">
        <v>48.45</v>
      </c>
      <c r="K77" s="153">
        <v>48.45</v>
      </c>
    </row>
    <row r="78" spans="2:11" ht="25.9" customHeight="1" x14ac:dyDescent="0.2">
      <c r="B78" s="140" t="s">
        <v>43</v>
      </c>
      <c r="C78" s="141" t="s">
        <v>417</v>
      </c>
      <c r="D78" s="141" t="s">
        <v>182</v>
      </c>
      <c r="E78" s="140" t="s">
        <v>418</v>
      </c>
      <c r="F78" s="278" t="s">
        <v>183</v>
      </c>
      <c r="G78" s="278"/>
      <c r="H78" s="141" t="s">
        <v>28</v>
      </c>
      <c r="I78" s="142">
        <v>0.5</v>
      </c>
      <c r="J78" s="154">
        <v>26.91</v>
      </c>
      <c r="K78" s="154">
        <v>13.45</v>
      </c>
    </row>
    <row r="79" spans="2:11" ht="25.9" customHeight="1" x14ac:dyDescent="0.2">
      <c r="B79" s="140" t="s">
        <v>43</v>
      </c>
      <c r="C79" s="141" t="s">
        <v>419</v>
      </c>
      <c r="D79" s="141" t="s">
        <v>182</v>
      </c>
      <c r="E79" s="140" t="s">
        <v>420</v>
      </c>
      <c r="F79" s="278" t="s">
        <v>183</v>
      </c>
      <c r="G79" s="278"/>
      <c r="H79" s="141" t="s">
        <v>28</v>
      </c>
      <c r="I79" s="142">
        <v>0</v>
      </c>
      <c r="J79" s="154">
        <v>22.03</v>
      </c>
      <c r="K79" s="154">
        <v>0</v>
      </c>
    </row>
    <row r="80" spans="2:11" ht="25.9" customHeight="1" x14ac:dyDescent="0.2">
      <c r="B80" s="143" t="s">
        <v>34</v>
      </c>
      <c r="C80" s="144" t="s">
        <v>488</v>
      </c>
      <c r="D80" s="144" t="s">
        <v>206</v>
      </c>
      <c r="E80" s="143" t="s">
        <v>489</v>
      </c>
      <c r="F80" s="280" t="s">
        <v>35</v>
      </c>
      <c r="G80" s="280"/>
      <c r="H80" s="144" t="s">
        <v>413</v>
      </c>
      <c r="I80" s="145">
        <v>1</v>
      </c>
      <c r="J80" s="157">
        <v>35</v>
      </c>
      <c r="K80" s="157">
        <v>35</v>
      </c>
    </row>
    <row r="81" spans="2:11" ht="25.9" customHeight="1" x14ac:dyDescent="0.2">
      <c r="B81" s="117"/>
      <c r="C81" s="124"/>
      <c r="D81" s="124"/>
      <c r="E81" s="117"/>
      <c r="F81" s="117" t="s">
        <v>29</v>
      </c>
      <c r="G81" s="146">
        <v>9.75</v>
      </c>
      <c r="H81" s="117" t="s">
        <v>30</v>
      </c>
      <c r="I81" s="146">
        <v>0</v>
      </c>
      <c r="J81" s="155" t="s">
        <v>31</v>
      </c>
      <c r="K81" s="155">
        <v>9.75</v>
      </c>
    </row>
    <row r="82" spans="2:11" ht="25.9" customHeight="1" x14ac:dyDescent="0.2">
      <c r="B82" s="117"/>
      <c r="C82" s="124"/>
      <c r="D82" s="124"/>
      <c r="E82" s="117"/>
      <c r="F82" s="117" t="s">
        <v>32</v>
      </c>
      <c r="G82" s="146">
        <v>11.73</v>
      </c>
      <c r="H82" s="117"/>
      <c r="I82" s="279" t="s">
        <v>33</v>
      </c>
      <c r="J82" s="279"/>
      <c r="K82" s="155">
        <v>60.18</v>
      </c>
    </row>
    <row r="83" spans="2:11" ht="25.9" customHeight="1" thickBot="1" x14ac:dyDescent="0.25">
      <c r="B83" s="118"/>
      <c r="C83" s="125"/>
      <c r="D83" s="125"/>
      <c r="E83" s="118"/>
      <c r="F83" s="118"/>
      <c r="G83" s="118"/>
      <c r="H83" s="118" t="s">
        <v>46</v>
      </c>
      <c r="I83" s="147">
        <v>2</v>
      </c>
      <c r="J83" s="156" t="s">
        <v>47</v>
      </c>
      <c r="K83" s="156">
        <v>120.36</v>
      </c>
    </row>
    <row r="84" spans="2:11" ht="25.9" customHeight="1" thickTop="1" x14ac:dyDescent="0.2">
      <c r="B84" s="148"/>
      <c r="C84" s="149"/>
      <c r="D84" s="149"/>
      <c r="E84" s="148"/>
      <c r="F84" s="148"/>
      <c r="G84" s="148"/>
      <c r="H84" s="148"/>
      <c r="I84" s="148"/>
      <c r="J84" s="151"/>
      <c r="K84" s="151"/>
    </row>
    <row r="85" spans="2:11" ht="25.9" customHeight="1" x14ac:dyDescent="0.2">
      <c r="B85" s="119" t="s">
        <v>865</v>
      </c>
      <c r="C85" s="121" t="s">
        <v>1</v>
      </c>
      <c r="D85" s="121" t="s">
        <v>2</v>
      </c>
      <c r="E85" s="119" t="s">
        <v>3</v>
      </c>
      <c r="F85" s="276" t="s">
        <v>25</v>
      </c>
      <c r="G85" s="276"/>
      <c r="H85" s="121" t="s">
        <v>4</v>
      </c>
      <c r="I85" s="120" t="s">
        <v>5</v>
      </c>
      <c r="J85" s="152" t="s">
        <v>6</v>
      </c>
      <c r="K85" s="152" t="s">
        <v>8</v>
      </c>
    </row>
    <row r="86" spans="2:11" ht="25.9" customHeight="1" x14ac:dyDescent="0.2">
      <c r="B86" s="122" t="s">
        <v>26</v>
      </c>
      <c r="C86" s="123" t="s">
        <v>490</v>
      </c>
      <c r="D86" s="123" t="s">
        <v>206</v>
      </c>
      <c r="E86" s="122" t="s">
        <v>491</v>
      </c>
      <c r="F86" s="277" t="s">
        <v>466</v>
      </c>
      <c r="G86" s="277"/>
      <c r="H86" s="123" t="s">
        <v>44</v>
      </c>
      <c r="I86" s="139">
        <v>1</v>
      </c>
      <c r="J86" s="153">
        <v>27.78</v>
      </c>
      <c r="K86" s="153">
        <v>27.78</v>
      </c>
    </row>
    <row r="87" spans="2:11" ht="25.9" customHeight="1" x14ac:dyDescent="0.2">
      <c r="B87" s="140" t="s">
        <v>43</v>
      </c>
      <c r="C87" s="141" t="s">
        <v>417</v>
      </c>
      <c r="D87" s="141" t="s">
        <v>182</v>
      </c>
      <c r="E87" s="140" t="s">
        <v>418</v>
      </c>
      <c r="F87" s="278" t="s">
        <v>183</v>
      </c>
      <c r="G87" s="278"/>
      <c r="H87" s="141" t="s">
        <v>28</v>
      </c>
      <c r="I87" s="142">
        <v>0.2</v>
      </c>
      <c r="J87" s="154">
        <v>26.91</v>
      </c>
      <c r="K87" s="154">
        <v>5.38</v>
      </c>
    </row>
    <row r="88" spans="2:11" ht="25.9" customHeight="1" x14ac:dyDescent="0.2">
      <c r="B88" s="140" t="s">
        <v>43</v>
      </c>
      <c r="C88" s="141" t="s">
        <v>419</v>
      </c>
      <c r="D88" s="141" t="s">
        <v>182</v>
      </c>
      <c r="E88" s="140" t="s">
        <v>420</v>
      </c>
      <c r="F88" s="278" t="s">
        <v>183</v>
      </c>
      <c r="G88" s="278"/>
      <c r="H88" s="141" t="s">
        <v>28</v>
      </c>
      <c r="I88" s="142">
        <v>0.2</v>
      </c>
      <c r="J88" s="154">
        <v>22.03</v>
      </c>
      <c r="K88" s="154">
        <v>4.4000000000000004</v>
      </c>
    </row>
    <row r="89" spans="2:11" ht="25.9" customHeight="1" x14ac:dyDescent="0.2">
      <c r="B89" s="143" t="s">
        <v>34</v>
      </c>
      <c r="C89" s="144" t="s">
        <v>492</v>
      </c>
      <c r="D89" s="144" t="s">
        <v>206</v>
      </c>
      <c r="E89" s="143" t="s">
        <v>491</v>
      </c>
      <c r="F89" s="280" t="s">
        <v>35</v>
      </c>
      <c r="G89" s="280"/>
      <c r="H89" s="144" t="s">
        <v>413</v>
      </c>
      <c r="I89" s="145">
        <v>1</v>
      </c>
      <c r="J89" s="157">
        <v>18</v>
      </c>
      <c r="K89" s="157">
        <v>18</v>
      </c>
    </row>
    <row r="90" spans="2:11" ht="25.9" customHeight="1" x14ac:dyDescent="0.2">
      <c r="B90" s="117"/>
      <c r="C90" s="124"/>
      <c r="D90" s="124"/>
      <c r="E90" s="117"/>
      <c r="F90" s="117" t="s">
        <v>29</v>
      </c>
      <c r="G90" s="146">
        <v>6.82</v>
      </c>
      <c r="H90" s="117" t="s">
        <v>30</v>
      </c>
      <c r="I90" s="146">
        <v>0</v>
      </c>
      <c r="J90" s="155" t="s">
        <v>31</v>
      </c>
      <c r="K90" s="155">
        <v>6.82</v>
      </c>
    </row>
    <row r="91" spans="2:11" ht="25.9" customHeight="1" x14ac:dyDescent="0.2">
      <c r="B91" s="117"/>
      <c r="C91" s="124"/>
      <c r="D91" s="124"/>
      <c r="E91" s="117"/>
      <c r="F91" s="117" t="s">
        <v>32</v>
      </c>
      <c r="G91" s="146">
        <v>6.72</v>
      </c>
      <c r="H91" s="117"/>
      <c r="I91" s="279" t="s">
        <v>33</v>
      </c>
      <c r="J91" s="279"/>
      <c r="K91" s="155">
        <v>34.5</v>
      </c>
    </row>
    <row r="92" spans="2:11" ht="25.9" customHeight="1" thickBot="1" x14ac:dyDescent="0.25">
      <c r="B92" s="118"/>
      <c r="C92" s="125"/>
      <c r="D92" s="125"/>
      <c r="E92" s="118"/>
      <c r="F92" s="118"/>
      <c r="G92" s="118"/>
      <c r="H92" s="118" t="s">
        <v>46</v>
      </c>
      <c r="I92" s="147">
        <v>180</v>
      </c>
      <c r="J92" s="156" t="s">
        <v>47</v>
      </c>
      <c r="K92" s="156">
        <v>6210</v>
      </c>
    </row>
    <row r="93" spans="2:11" ht="25.9" customHeight="1" thickTop="1" x14ac:dyDescent="0.2">
      <c r="B93" s="148"/>
      <c r="C93" s="149"/>
      <c r="D93" s="149"/>
      <c r="E93" s="148"/>
      <c r="F93" s="148"/>
      <c r="G93" s="148"/>
      <c r="H93" s="148"/>
      <c r="I93" s="148"/>
      <c r="J93" s="151"/>
      <c r="K93" s="151"/>
    </row>
    <row r="94" spans="2:11" ht="25.9" customHeight="1" x14ac:dyDescent="0.2">
      <c r="B94" s="119" t="s">
        <v>866</v>
      </c>
      <c r="C94" s="121" t="s">
        <v>1</v>
      </c>
      <c r="D94" s="121" t="s">
        <v>2</v>
      </c>
      <c r="E94" s="119" t="s">
        <v>3</v>
      </c>
      <c r="F94" s="276" t="s">
        <v>25</v>
      </c>
      <c r="G94" s="276"/>
      <c r="H94" s="121" t="s">
        <v>4</v>
      </c>
      <c r="I94" s="120" t="s">
        <v>5</v>
      </c>
      <c r="J94" s="152" t="s">
        <v>6</v>
      </c>
      <c r="K94" s="152" t="s">
        <v>8</v>
      </c>
    </row>
    <row r="95" spans="2:11" ht="25.9" customHeight="1" x14ac:dyDescent="0.2">
      <c r="B95" s="122" t="s">
        <v>26</v>
      </c>
      <c r="C95" s="123" t="s">
        <v>493</v>
      </c>
      <c r="D95" s="123" t="s">
        <v>206</v>
      </c>
      <c r="E95" s="122" t="s">
        <v>494</v>
      </c>
      <c r="F95" s="277" t="s">
        <v>466</v>
      </c>
      <c r="G95" s="277"/>
      <c r="H95" s="123" t="s">
        <v>44</v>
      </c>
      <c r="I95" s="139">
        <v>1</v>
      </c>
      <c r="J95" s="153">
        <v>20.78</v>
      </c>
      <c r="K95" s="153">
        <v>20.78</v>
      </c>
    </row>
    <row r="96" spans="2:11" ht="25.9" customHeight="1" x14ac:dyDescent="0.2">
      <c r="B96" s="140" t="s">
        <v>43</v>
      </c>
      <c r="C96" s="141" t="s">
        <v>417</v>
      </c>
      <c r="D96" s="141" t="s">
        <v>182</v>
      </c>
      <c r="E96" s="140" t="s">
        <v>418</v>
      </c>
      <c r="F96" s="278" t="s">
        <v>183</v>
      </c>
      <c r="G96" s="278"/>
      <c r="H96" s="141" t="s">
        <v>28</v>
      </c>
      <c r="I96" s="142">
        <v>0.2</v>
      </c>
      <c r="J96" s="154">
        <v>26.91</v>
      </c>
      <c r="K96" s="154">
        <v>5.38</v>
      </c>
    </row>
    <row r="97" spans="2:11" ht="25.9" customHeight="1" x14ac:dyDescent="0.2">
      <c r="B97" s="140" t="s">
        <v>43</v>
      </c>
      <c r="C97" s="141" t="s">
        <v>419</v>
      </c>
      <c r="D97" s="141" t="s">
        <v>182</v>
      </c>
      <c r="E97" s="140" t="s">
        <v>420</v>
      </c>
      <c r="F97" s="278" t="s">
        <v>183</v>
      </c>
      <c r="G97" s="278"/>
      <c r="H97" s="141" t="s">
        <v>28</v>
      </c>
      <c r="I97" s="142">
        <v>0.2</v>
      </c>
      <c r="J97" s="154">
        <v>22.03</v>
      </c>
      <c r="K97" s="154">
        <v>4.4000000000000004</v>
      </c>
    </row>
    <row r="98" spans="2:11" ht="25.9" customHeight="1" x14ac:dyDescent="0.2">
      <c r="B98" s="143" t="s">
        <v>34</v>
      </c>
      <c r="C98" s="144" t="s">
        <v>495</v>
      </c>
      <c r="D98" s="144" t="s">
        <v>206</v>
      </c>
      <c r="E98" s="143" t="s">
        <v>494</v>
      </c>
      <c r="F98" s="280" t="s">
        <v>35</v>
      </c>
      <c r="G98" s="280"/>
      <c r="H98" s="144" t="s">
        <v>413</v>
      </c>
      <c r="I98" s="145">
        <v>1</v>
      </c>
      <c r="J98" s="157">
        <v>11</v>
      </c>
      <c r="K98" s="157">
        <v>11</v>
      </c>
    </row>
    <row r="99" spans="2:11" ht="25.9" customHeight="1" x14ac:dyDescent="0.2">
      <c r="B99" s="117"/>
      <c r="C99" s="124"/>
      <c r="D99" s="124"/>
      <c r="E99" s="117"/>
      <c r="F99" s="117" t="s">
        <v>29</v>
      </c>
      <c r="G99" s="146">
        <v>6.82</v>
      </c>
      <c r="H99" s="117" t="s">
        <v>30</v>
      </c>
      <c r="I99" s="146">
        <v>0</v>
      </c>
      <c r="J99" s="155" t="s">
        <v>31</v>
      </c>
      <c r="K99" s="155">
        <v>6.82</v>
      </c>
    </row>
    <row r="100" spans="2:11" ht="25.9" customHeight="1" x14ac:dyDescent="0.2">
      <c r="B100" s="117"/>
      <c r="C100" s="124"/>
      <c r="D100" s="124"/>
      <c r="E100" s="117"/>
      <c r="F100" s="117" t="s">
        <v>32</v>
      </c>
      <c r="G100" s="146">
        <v>5.03</v>
      </c>
      <c r="H100" s="117"/>
      <c r="I100" s="279" t="s">
        <v>33</v>
      </c>
      <c r="J100" s="279"/>
      <c r="K100" s="155">
        <v>25.81</v>
      </c>
    </row>
    <row r="101" spans="2:11" ht="25.9" customHeight="1" thickBot="1" x14ac:dyDescent="0.25">
      <c r="B101" s="118"/>
      <c r="C101" s="125"/>
      <c r="D101" s="125"/>
      <c r="E101" s="118"/>
      <c r="F101" s="118"/>
      <c r="G101" s="118"/>
      <c r="H101" s="118" t="s">
        <v>46</v>
      </c>
      <c r="I101" s="147">
        <v>50</v>
      </c>
      <c r="J101" s="156" t="s">
        <v>47</v>
      </c>
      <c r="K101" s="156">
        <v>1290.5</v>
      </c>
    </row>
    <row r="102" spans="2:11" ht="25.9" customHeight="1" thickTop="1" x14ac:dyDescent="0.2">
      <c r="B102" s="148"/>
      <c r="C102" s="149"/>
      <c r="D102" s="149"/>
      <c r="E102" s="148"/>
      <c r="F102" s="148"/>
      <c r="G102" s="148"/>
      <c r="H102" s="148"/>
      <c r="I102" s="148"/>
      <c r="J102" s="151"/>
      <c r="K102" s="151"/>
    </row>
    <row r="103" spans="2:11" ht="25.9" customHeight="1" x14ac:dyDescent="0.2">
      <c r="B103" s="119" t="s">
        <v>895</v>
      </c>
      <c r="C103" s="121" t="s">
        <v>1</v>
      </c>
      <c r="D103" s="121" t="s">
        <v>2</v>
      </c>
      <c r="E103" s="119" t="s">
        <v>3</v>
      </c>
      <c r="F103" s="276" t="s">
        <v>25</v>
      </c>
      <c r="G103" s="276"/>
      <c r="H103" s="121" t="s">
        <v>4</v>
      </c>
      <c r="I103" s="120" t="s">
        <v>5</v>
      </c>
      <c r="J103" s="152" t="s">
        <v>6</v>
      </c>
      <c r="K103" s="152" t="s">
        <v>8</v>
      </c>
    </row>
    <row r="104" spans="2:11" ht="25.9" customHeight="1" x14ac:dyDescent="0.2">
      <c r="B104" s="122" t="s">
        <v>26</v>
      </c>
      <c r="C104" s="123" t="s">
        <v>533</v>
      </c>
      <c r="D104" s="123" t="s">
        <v>206</v>
      </c>
      <c r="E104" s="122" t="s">
        <v>534</v>
      </c>
      <c r="F104" s="277" t="s">
        <v>466</v>
      </c>
      <c r="G104" s="277"/>
      <c r="H104" s="123" t="s">
        <v>44</v>
      </c>
      <c r="I104" s="139">
        <v>1</v>
      </c>
      <c r="J104" s="153">
        <v>477.57</v>
      </c>
      <c r="K104" s="153">
        <v>477.57</v>
      </c>
    </row>
    <row r="105" spans="2:11" ht="25.9" customHeight="1" x14ac:dyDescent="0.2">
      <c r="B105" s="140" t="s">
        <v>43</v>
      </c>
      <c r="C105" s="141" t="s">
        <v>417</v>
      </c>
      <c r="D105" s="141" t="s">
        <v>182</v>
      </c>
      <c r="E105" s="140" t="s">
        <v>418</v>
      </c>
      <c r="F105" s="278" t="s">
        <v>183</v>
      </c>
      <c r="G105" s="278"/>
      <c r="H105" s="141" t="s">
        <v>28</v>
      </c>
      <c r="I105" s="142">
        <v>1.1499999999999999</v>
      </c>
      <c r="J105" s="154">
        <v>26.91</v>
      </c>
      <c r="K105" s="154">
        <v>30.94</v>
      </c>
    </row>
    <row r="106" spans="2:11" ht="25.9" customHeight="1" x14ac:dyDescent="0.2">
      <c r="B106" s="140" t="s">
        <v>43</v>
      </c>
      <c r="C106" s="141" t="s">
        <v>419</v>
      </c>
      <c r="D106" s="141" t="s">
        <v>182</v>
      </c>
      <c r="E106" s="140" t="s">
        <v>420</v>
      </c>
      <c r="F106" s="278" t="s">
        <v>183</v>
      </c>
      <c r="G106" s="278"/>
      <c r="H106" s="141" t="s">
        <v>28</v>
      </c>
      <c r="I106" s="142">
        <v>1</v>
      </c>
      <c r="J106" s="154">
        <v>22.03</v>
      </c>
      <c r="K106" s="154">
        <v>22.03</v>
      </c>
    </row>
    <row r="107" spans="2:11" ht="25.9" customHeight="1" x14ac:dyDescent="0.2">
      <c r="B107" s="143" t="s">
        <v>34</v>
      </c>
      <c r="C107" s="144" t="s">
        <v>535</v>
      </c>
      <c r="D107" s="144" t="s">
        <v>206</v>
      </c>
      <c r="E107" s="143" t="s">
        <v>536</v>
      </c>
      <c r="F107" s="280" t="s">
        <v>35</v>
      </c>
      <c r="G107" s="280"/>
      <c r="H107" s="144" t="s">
        <v>215</v>
      </c>
      <c r="I107" s="145">
        <v>1</v>
      </c>
      <c r="J107" s="157">
        <v>398.2</v>
      </c>
      <c r="K107" s="157">
        <v>398.2</v>
      </c>
    </row>
    <row r="108" spans="2:11" ht="25.9" customHeight="1" x14ac:dyDescent="0.2">
      <c r="B108" s="143" t="s">
        <v>34</v>
      </c>
      <c r="C108" s="144" t="s">
        <v>537</v>
      </c>
      <c r="D108" s="144" t="s">
        <v>304</v>
      </c>
      <c r="E108" s="143" t="s">
        <v>538</v>
      </c>
      <c r="F108" s="280" t="s">
        <v>35</v>
      </c>
      <c r="G108" s="280"/>
      <c r="H108" s="144" t="s">
        <v>44</v>
      </c>
      <c r="I108" s="145">
        <v>2</v>
      </c>
      <c r="J108" s="157">
        <v>13.2</v>
      </c>
      <c r="K108" s="157">
        <v>26.4</v>
      </c>
    </row>
    <row r="109" spans="2:11" ht="25.9" customHeight="1" x14ac:dyDescent="0.2">
      <c r="B109" s="117"/>
      <c r="C109" s="124"/>
      <c r="D109" s="124"/>
      <c r="E109" s="117"/>
      <c r="F109" s="117" t="s">
        <v>29</v>
      </c>
      <c r="G109" s="146">
        <v>37.06</v>
      </c>
      <c r="H109" s="117" t="s">
        <v>30</v>
      </c>
      <c r="I109" s="146">
        <v>0</v>
      </c>
      <c r="J109" s="155" t="s">
        <v>31</v>
      </c>
      <c r="K109" s="155">
        <v>37.06</v>
      </c>
    </row>
    <row r="110" spans="2:11" ht="25.9" customHeight="1" x14ac:dyDescent="0.2">
      <c r="B110" s="117"/>
      <c r="C110" s="124"/>
      <c r="D110" s="124"/>
      <c r="E110" s="117"/>
      <c r="F110" s="117" t="s">
        <v>32</v>
      </c>
      <c r="G110" s="146">
        <v>115.66</v>
      </c>
      <c r="H110" s="117"/>
      <c r="I110" s="279" t="s">
        <v>33</v>
      </c>
      <c r="J110" s="279"/>
      <c r="K110" s="155">
        <v>593.23</v>
      </c>
    </row>
    <row r="111" spans="2:11" ht="25.9" customHeight="1" thickBot="1" x14ac:dyDescent="0.25">
      <c r="B111" s="118"/>
      <c r="C111" s="125"/>
      <c r="D111" s="125"/>
      <c r="E111" s="118"/>
      <c r="F111" s="118"/>
      <c r="G111" s="118"/>
      <c r="H111" s="118" t="s">
        <v>46</v>
      </c>
      <c r="I111" s="147">
        <v>50</v>
      </c>
      <c r="J111" s="156" t="s">
        <v>47</v>
      </c>
      <c r="K111" s="156">
        <v>29661.5</v>
      </c>
    </row>
    <row r="112" spans="2:11" ht="25.9" customHeight="1" thickTop="1" x14ac:dyDescent="0.2">
      <c r="B112" s="148"/>
      <c r="C112" s="149"/>
      <c r="D112" s="149"/>
      <c r="E112" s="148"/>
      <c r="F112" s="148"/>
      <c r="G112" s="148"/>
      <c r="H112" s="148"/>
      <c r="I112" s="148"/>
      <c r="J112" s="151"/>
      <c r="K112" s="151"/>
    </row>
    <row r="113" spans="2:11" ht="25.9" customHeight="1" x14ac:dyDescent="0.2">
      <c r="B113" s="119" t="s">
        <v>896</v>
      </c>
      <c r="C113" s="121" t="s">
        <v>1</v>
      </c>
      <c r="D113" s="121" t="s">
        <v>2</v>
      </c>
      <c r="E113" s="119" t="s">
        <v>3</v>
      </c>
      <c r="F113" s="276" t="s">
        <v>25</v>
      </c>
      <c r="G113" s="276"/>
      <c r="H113" s="121" t="s">
        <v>4</v>
      </c>
      <c r="I113" s="120" t="s">
        <v>5</v>
      </c>
      <c r="J113" s="152" t="s">
        <v>6</v>
      </c>
      <c r="K113" s="152" t="s">
        <v>8</v>
      </c>
    </row>
    <row r="114" spans="2:11" ht="25.9" customHeight="1" x14ac:dyDescent="0.2">
      <c r="B114" s="122" t="s">
        <v>26</v>
      </c>
      <c r="C114" s="123" t="s">
        <v>539</v>
      </c>
      <c r="D114" s="123" t="s">
        <v>206</v>
      </c>
      <c r="E114" s="122" t="s">
        <v>540</v>
      </c>
      <c r="F114" s="277" t="s">
        <v>466</v>
      </c>
      <c r="G114" s="277"/>
      <c r="H114" s="123" t="s">
        <v>44</v>
      </c>
      <c r="I114" s="139">
        <v>1</v>
      </c>
      <c r="J114" s="153">
        <v>410.78</v>
      </c>
      <c r="K114" s="153">
        <v>410.78</v>
      </c>
    </row>
    <row r="115" spans="2:11" ht="25.9" customHeight="1" x14ac:dyDescent="0.2">
      <c r="B115" s="140" t="s">
        <v>43</v>
      </c>
      <c r="C115" s="141" t="s">
        <v>417</v>
      </c>
      <c r="D115" s="141" t="s">
        <v>182</v>
      </c>
      <c r="E115" s="140" t="s">
        <v>418</v>
      </c>
      <c r="F115" s="278" t="s">
        <v>183</v>
      </c>
      <c r="G115" s="278"/>
      <c r="H115" s="141" t="s">
        <v>28</v>
      </c>
      <c r="I115" s="142">
        <v>1.2</v>
      </c>
      <c r="J115" s="154">
        <v>26.91</v>
      </c>
      <c r="K115" s="154">
        <v>32.29</v>
      </c>
    </row>
    <row r="116" spans="2:11" ht="25.9" customHeight="1" x14ac:dyDescent="0.2">
      <c r="B116" s="140" t="s">
        <v>43</v>
      </c>
      <c r="C116" s="141" t="s">
        <v>419</v>
      </c>
      <c r="D116" s="141" t="s">
        <v>182</v>
      </c>
      <c r="E116" s="140" t="s">
        <v>420</v>
      </c>
      <c r="F116" s="278" t="s">
        <v>183</v>
      </c>
      <c r="G116" s="278"/>
      <c r="H116" s="141" t="s">
        <v>28</v>
      </c>
      <c r="I116" s="142">
        <v>1.2</v>
      </c>
      <c r="J116" s="154">
        <v>22.03</v>
      </c>
      <c r="K116" s="154">
        <v>26.43</v>
      </c>
    </row>
    <row r="117" spans="2:11" ht="25.9" customHeight="1" x14ac:dyDescent="0.2">
      <c r="B117" s="143" t="s">
        <v>34</v>
      </c>
      <c r="C117" s="144" t="s">
        <v>541</v>
      </c>
      <c r="D117" s="144" t="s">
        <v>182</v>
      </c>
      <c r="E117" s="143" t="s">
        <v>542</v>
      </c>
      <c r="F117" s="280" t="s">
        <v>35</v>
      </c>
      <c r="G117" s="280"/>
      <c r="H117" s="144" t="s">
        <v>44</v>
      </c>
      <c r="I117" s="145">
        <v>0.1</v>
      </c>
      <c r="J117" s="157">
        <v>20.65</v>
      </c>
      <c r="K117" s="157">
        <v>2.06</v>
      </c>
    </row>
    <row r="118" spans="2:11" ht="25.9" customHeight="1" x14ac:dyDescent="0.2">
      <c r="B118" s="143" t="s">
        <v>34</v>
      </c>
      <c r="C118" s="144" t="s">
        <v>543</v>
      </c>
      <c r="D118" s="144" t="s">
        <v>206</v>
      </c>
      <c r="E118" s="143" t="s">
        <v>540</v>
      </c>
      <c r="F118" s="280" t="s">
        <v>35</v>
      </c>
      <c r="G118" s="280"/>
      <c r="H118" s="144" t="s">
        <v>413</v>
      </c>
      <c r="I118" s="145">
        <v>1</v>
      </c>
      <c r="J118" s="157">
        <v>350</v>
      </c>
      <c r="K118" s="157">
        <v>350</v>
      </c>
    </row>
    <row r="119" spans="2:11" ht="25.9" customHeight="1" x14ac:dyDescent="0.2">
      <c r="B119" s="117"/>
      <c r="C119" s="124"/>
      <c r="D119" s="124"/>
      <c r="E119" s="117"/>
      <c r="F119" s="117" t="s">
        <v>29</v>
      </c>
      <c r="G119" s="146">
        <v>40.96</v>
      </c>
      <c r="H119" s="117" t="s">
        <v>30</v>
      </c>
      <c r="I119" s="146">
        <v>0</v>
      </c>
      <c r="J119" s="155" t="s">
        <v>31</v>
      </c>
      <c r="K119" s="155">
        <v>40.96</v>
      </c>
    </row>
    <row r="120" spans="2:11" ht="25.9" customHeight="1" x14ac:dyDescent="0.2">
      <c r="B120" s="117"/>
      <c r="C120" s="124"/>
      <c r="D120" s="124"/>
      <c r="E120" s="117"/>
      <c r="F120" s="117" t="s">
        <v>32</v>
      </c>
      <c r="G120" s="146">
        <v>99.49</v>
      </c>
      <c r="H120" s="117"/>
      <c r="I120" s="279" t="s">
        <v>33</v>
      </c>
      <c r="J120" s="279"/>
      <c r="K120" s="155">
        <v>510.27</v>
      </c>
    </row>
    <row r="121" spans="2:11" ht="25.9" customHeight="1" thickBot="1" x14ac:dyDescent="0.25">
      <c r="B121" s="118"/>
      <c r="C121" s="125"/>
      <c r="D121" s="125"/>
      <c r="E121" s="118"/>
      <c r="F121" s="118"/>
      <c r="G121" s="118"/>
      <c r="H121" s="118" t="s">
        <v>46</v>
      </c>
      <c r="I121" s="147">
        <v>6</v>
      </c>
      <c r="J121" s="156" t="s">
        <v>47</v>
      </c>
      <c r="K121" s="156">
        <v>3061.62</v>
      </c>
    </row>
    <row r="122" spans="2:11" ht="25.9" customHeight="1" thickTop="1" x14ac:dyDescent="0.2">
      <c r="B122" s="148"/>
      <c r="C122" s="149"/>
      <c r="D122" s="149"/>
      <c r="E122" s="148"/>
      <c r="F122" s="148"/>
      <c r="G122" s="148"/>
      <c r="H122" s="148"/>
      <c r="I122" s="148"/>
      <c r="J122" s="151"/>
      <c r="K122" s="151"/>
    </row>
    <row r="123" spans="2:11" ht="25.9" customHeight="1" x14ac:dyDescent="0.2">
      <c r="B123" s="119" t="s">
        <v>900</v>
      </c>
      <c r="C123" s="121" t="s">
        <v>1</v>
      </c>
      <c r="D123" s="121" t="s">
        <v>2</v>
      </c>
      <c r="E123" s="119" t="s">
        <v>3</v>
      </c>
      <c r="F123" s="276" t="s">
        <v>25</v>
      </c>
      <c r="G123" s="276"/>
      <c r="H123" s="121" t="s">
        <v>4</v>
      </c>
      <c r="I123" s="120" t="s">
        <v>5</v>
      </c>
      <c r="J123" s="152" t="s">
        <v>6</v>
      </c>
      <c r="K123" s="152" t="s">
        <v>8</v>
      </c>
    </row>
    <row r="124" spans="2:11" ht="25.9" customHeight="1" x14ac:dyDescent="0.2">
      <c r="B124" s="122" t="s">
        <v>26</v>
      </c>
      <c r="C124" s="123" t="s">
        <v>547</v>
      </c>
      <c r="D124" s="123" t="s">
        <v>206</v>
      </c>
      <c r="E124" s="122" t="s">
        <v>548</v>
      </c>
      <c r="F124" s="277" t="s">
        <v>466</v>
      </c>
      <c r="G124" s="277"/>
      <c r="H124" s="123" t="s">
        <v>15</v>
      </c>
      <c r="I124" s="139">
        <v>1</v>
      </c>
      <c r="J124" s="153">
        <v>38.950000000000003</v>
      </c>
      <c r="K124" s="153">
        <v>38.950000000000003</v>
      </c>
    </row>
    <row r="125" spans="2:11" ht="25.9" customHeight="1" x14ac:dyDescent="0.2">
      <c r="B125" s="140" t="s">
        <v>43</v>
      </c>
      <c r="C125" s="141" t="s">
        <v>417</v>
      </c>
      <c r="D125" s="141" t="s">
        <v>182</v>
      </c>
      <c r="E125" s="140" t="s">
        <v>418</v>
      </c>
      <c r="F125" s="278" t="s">
        <v>183</v>
      </c>
      <c r="G125" s="278"/>
      <c r="H125" s="141" t="s">
        <v>28</v>
      </c>
      <c r="I125" s="142">
        <v>0.59</v>
      </c>
      <c r="J125" s="154">
        <v>26.91</v>
      </c>
      <c r="K125" s="154">
        <v>15.87</v>
      </c>
    </row>
    <row r="126" spans="2:11" ht="25.9" customHeight="1" x14ac:dyDescent="0.2">
      <c r="B126" s="140" t="s">
        <v>43</v>
      </c>
      <c r="C126" s="141" t="s">
        <v>419</v>
      </c>
      <c r="D126" s="141" t="s">
        <v>182</v>
      </c>
      <c r="E126" s="140" t="s">
        <v>420</v>
      </c>
      <c r="F126" s="278" t="s">
        <v>183</v>
      </c>
      <c r="G126" s="278"/>
      <c r="H126" s="141" t="s">
        <v>28</v>
      </c>
      <c r="I126" s="142">
        <v>0.59</v>
      </c>
      <c r="J126" s="154">
        <v>22.03</v>
      </c>
      <c r="K126" s="154">
        <v>12.99</v>
      </c>
    </row>
    <row r="127" spans="2:11" ht="25.9" customHeight="1" x14ac:dyDescent="0.2">
      <c r="B127" s="143" t="s">
        <v>34</v>
      </c>
      <c r="C127" s="144" t="s">
        <v>1109</v>
      </c>
      <c r="D127" s="144" t="s">
        <v>304</v>
      </c>
      <c r="E127" s="143" t="s">
        <v>1110</v>
      </c>
      <c r="F127" s="280" t="s">
        <v>35</v>
      </c>
      <c r="G127" s="280"/>
      <c r="H127" s="144" t="s">
        <v>190</v>
      </c>
      <c r="I127" s="145">
        <v>0.1</v>
      </c>
      <c r="J127" s="157">
        <v>0.91</v>
      </c>
      <c r="K127" s="157">
        <v>0.09</v>
      </c>
    </row>
    <row r="128" spans="2:11" ht="25.9" customHeight="1" x14ac:dyDescent="0.2">
      <c r="B128" s="143" t="s">
        <v>34</v>
      </c>
      <c r="C128" s="144" t="s">
        <v>549</v>
      </c>
      <c r="D128" s="144" t="s">
        <v>206</v>
      </c>
      <c r="E128" s="143" t="s">
        <v>550</v>
      </c>
      <c r="F128" s="280" t="s">
        <v>35</v>
      </c>
      <c r="G128" s="280"/>
      <c r="H128" s="144" t="s">
        <v>15</v>
      </c>
      <c r="I128" s="145">
        <v>1</v>
      </c>
      <c r="J128" s="157">
        <v>10</v>
      </c>
      <c r="K128" s="157">
        <v>10</v>
      </c>
    </row>
    <row r="129" spans="2:11" ht="25.9" customHeight="1" x14ac:dyDescent="0.2">
      <c r="B129" s="117"/>
      <c r="C129" s="124"/>
      <c r="D129" s="124"/>
      <c r="E129" s="117"/>
      <c r="F129" s="117" t="s">
        <v>29</v>
      </c>
      <c r="G129" s="146">
        <v>20.14</v>
      </c>
      <c r="H129" s="117" t="s">
        <v>30</v>
      </c>
      <c r="I129" s="146">
        <v>0</v>
      </c>
      <c r="J129" s="155" t="s">
        <v>31</v>
      </c>
      <c r="K129" s="155">
        <v>20.14</v>
      </c>
    </row>
    <row r="130" spans="2:11" ht="25.9" customHeight="1" x14ac:dyDescent="0.2">
      <c r="B130" s="117"/>
      <c r="C130" s="124"/>
      <c r="D130" s="124"/>
      <c r="E130" s="117"/>
      <c r="F130" s="117" t="s">
        <v>32</v>
      </c>
      <c r="G130" s="146">
        <v>9.43</v>
      </c>
      <c r="H130" s="117"/>
      <c r="I130" s="279" t="s">
        <v>33</v>
      </c>
      <c r="J130" s="279"/>
      <c r="K130" s="155">
        <v>48.38</v>
      </c>
    </row>
    <row r="131" spans="2:11" ht="25.9" customHeight="1" thickBot="1" x14ac:dyDescent="0.25">
      <c r="B131" s="118"/>
      <c r="C131" s="125"/>
      <c r="D131" s="125"/>
      <c r="E131" s="118"/>
      <c r="F131" s="118"/>
      <c r="G131" s="118"/>
      <c r="H131" s="118" t="s">
        <v>46</v>
      </c>
      <c r="I131" s="147">
        <v>12</v>
      </c>
      <c r="J131" s="156" t="s">
        <v>47</v>
      </c>
      <c r="K131" s="156">
        <v>580.55999999999995</v>
      </c>
    </row>
    <row r="132" spans="2:11" ht="25.9" customHeight="1" thickTop="1" x14ac:dyDescent="0.2">
      <c r="B132" s="148"/>
      <c r="C132" s="149"/>
      <c r="D132" s="149"/>
      <c r="E132" s="148"/>
      <c r="F132" s="148"/>
      <c r="G132" s="148"/>
      <c r="H132" s="148"/>
      <c r="I132" s="148"/>
      <c r="J132" s="151"/>
      <c r="K132" s="151"/>
    </row>
    <row r="133" spans="2:11" ht="25.9" customHeight="1" x14ac:dyDescent="0.2">
      <c r="B133" s="119" t="s">
        <v>901</v>
      </c>
      <c r="C133" s="121" t="s">
        <v>1</v>
      </c>
      <c r="D133" s="121" t="s">
        <v>2</v>
      </c>
      <c r="E133" s="119" t="s">
        <v>3</v>
      </c>
      <c r="F133" s="276" t="s">
        <v>25</v>
      </c>
      <c r="G133" s="276"/>
      <c r="H133" s="121" t="s">
        <v>4</v>
      </c>
      <c r="I133" s="120" t="s">
        <v>5</v>
      </c>
      <c r="J133" s="152" t="s">
        <v>6</v>
      </c>
      <c r="K133" s="152" t="s">
        <v>8</v>
      </c>
    </row>
    <row r="134" spans="2:11" ht="42.75" customHeight="1" x14ac:dyDescent="0.2">
      <c r="B134" s="122" t="s">
        <v>26</v>
      </c>
      <c r="C134" s="123" t="s">
        <v>551</v>
      </c>
      <c r="D134" s="123" t="s">
        <v>206</v>
      </c>
      <c r="E134" s="122" t="s">
        <v>552</v>
      </c>
      <c r="F134" s="277" t="s">
        <v>466</v>
      </c>
      <c r="G134" s="277"/>
      <c r="H134" s="123" t="s">
        <v>44</v>
      </c>
      <c r="I134" s="139">
        <v>1</v>
      </c>
      <c r="J134" s="153">
        <v>376.71</v>
      </c>
      <c r="K134" s="153">
        <v>376.71</v>
      </c>
    </row>
    <row r="135" spans="2:11" ht="25.9" customHeight="1" x14ac:dyDescent="0.2">
      <c r="B135" s="140" t="s">
        <v>43</v>
      </c>
      <c r="C135" s="141" t="s">
        <v>417</v>
      </c>
      <c r="D135" s="141" t="s">
        <v>182</v>
      </c>
      <c r="E135" s="140" t="s">
        <v>418</v>
      </c>
      <c r="F135" s="278" t="s">
        <v>183</v>
      </c>
      <c r="G135" s="278"/>
      <c r="H135" s="141" t="s">
        <v>28</v>
      </c>
      <c r="I135" s="142">
        <v>0.52500000000000002</v>
      </c>
      <c r="J135" s="154">
        <v>26.91</v>
      </c>
      <c r="K135" s="154">
        <v>14.12</v>
      </c>
    </row>
    <row r="136" spans="2:11" ht="25.9" customHeight="1" x14ac:dyDescent="0.2">
      <c r="B136" s="140" t="s">
        <v>43</v>
      </c>
      <c r="C136" s="141" t="s">
        <v>419</v>
      </c>
      <c r="D136" s="141" t="s">
        <v>182</v>
      </c>
      <c r="E136" s="140" t="s">
        <v>420</v>
      </c>
      <c r="F136" s="278" t="s">
        <v>183</v>
      </c>
      <c r="G136" s="278"/>
      <c r="H136" s="141" t="s">
        <v>28</v>
      </c>
      <c r="I136" s="142">
        <v>0.52500000000000002</v>
      </c>
      <c r="J136" s="154">
        <v>22.03</v>
      </c>
      <c r="K136" s="154">
        <v>11.56</v>
      </c>
    </row>
    <row r="137" spans="2:11" ht="25.9" customHeight="1" x14ac:dyDescent="0.2">
      <c r="B137" s="143" t="s">
        <v>34</v>
      </c>
      <c r="C137" s="144" t="s">
        <v>541</v>
      </c>
      <c r="D137" s="144" t="s">
        <v>182</v>
      </c>
      <c r="E137" s="143" t="s">
        <v>542</v>
      </c>
      <c r="F137" s="280" t="s">
        <v>35</v>
      </c>
      <c r="G137" s="280"/>
      <c r="H137" s="144" t="s">
        <v>44</v>
      </c>
      <c r="I137" s="145">
        <v>0.05</v>
      </c>
      <c r="J137" s="157">
        <v>20.65</v>
      </c>
      <c r="K137" s="157">
        <v>1.03</v>
      </c>
    </row>
    <row r="138" spans="2:11" ht="25.9" customHeight="1" x14ac:dyDescent="0.2">
      <c r="B138" s="143" t="s">
        <v>34</v>
      </c>
      <c r="C138" s="144" t="s">
        <v>553</v>
      </c>
      <c r="D138" s="144" t="s">
        <v>206</v>
      </c>
      <c r="E138" s="143" t="s">
        <v>552</v>
      </c>
      <c r="F138" s="280" t="s">
        <v>35</v>
      </c>
      <c r="G138" s="280"/>
      <c r="H138" s="144" t="s">
        <v>413</v>
      </c>
      <c r="I138" s="145">
        <v>1</v>
      </c>
      <c r="J138" s="157">
        <v>350</v>
      </c>
      <c r="K138" s="157">
        <v>350</v>
      </c>
    </row>
    <row r="139" spans="2:11" ht="25.9" customHeight="1" x14ac:dyDescent="0.2">
      <c r="B139" s="117"/>
      <c r="C139" s="124"/>
      <c r="D139" s="124"/>
      <c r="E139" s="117"/>
      <c r="F139" s="117" t="s">
        <v>29</v>
      </c>
      <c r="G139" s="146">
        <v>17.920000000000002</v>
      </c>
      <c r="H139" s="117" t="s">
        <v>30</v>
      </c>
      <c r="I139" s="146">
        <v>0</v>
      </c>
      <c r="J139" s="155" t="s">
        <v>31</v>
      </c>
      <c r="K139" s="155">
        <v>17.920000000000002</v>
      </c>
    </row>
    <row r="140" spans="2:11" ht="25.9" customHeight="1" x14ac:dyDescent="0.2">
      <c r="B140" s="117"/>
      <c r="C140" s="124"/>
      <c r="D140" s="124"/>
      <c r="E140" s="117"/>
      <c r="F140" s="117" t="s">
        <v>32</v>
      </c>
      <c r="G140" s="146">
        <v>91.23</v>
      </c>
      <c r="H140" s="117"/>
      <c r="I140" s="279" t="s">
        <v>33</v>
      </c>
      <c r="J140" s="279"/>
      <c r="K140" s="155">
        <v>467.94</v>
      </c>
    </row>
    <row r="141" spans="2:11" ht="25.9" customHeight="1" thickBot="1" x14ac:dyDescent="0.25">
      <c r="B141" s="118"/>
      <c r="C141" s="125"/>
      <c r="D141" s="125"/>
      <c r="E141" s="118"/>
      <c r="F141" s="118"/>
      <c r="G141" s="118"/>
      <c r="H141" s="118" t="s">
        <v>46</v>
      </c>
      <c r="I141" s="147">
        <v>44</v>
      </c>
      <c r="J141" s="156" t="s">
        <v>47</v>
      </c>
      <c r="K141" s="156">
        <v>20589.36</v>
      </c>
    </row>
    <row r="142" spans="2:11" ht="25.9" customHeight="1" thickTop="1" x14ac:dyDescent="0.2">
      <c r="B142" s="148"/>
      <c r="C142" s="149"/>
      <c r="D142" s="149"/>
      <c r="E142" s="148"/>
      <c r="F142" s="148"/>
      <c r="G142" s="148"/>
      <c r="H142" s="148"/>
      <c r="I142" s="148"/>
      <c r="J142" s="151"/>
      <c r="K142" s="151"/>
    </row>
    <row r="143" spans="2:11" ht="25.9" customHeight="1" x14ac:dyDescent="0.2">
      <c r="B143" s="119" t="s">
        <v>902</v>
      </c>
      <c r="C143" s="121" t="s">
        <v>1</v>
      </c>
      <c r="D143" s="121" t="s">
        <v>2</v>
      </c>
      <c r="E143" s="119" t="s">
        <v>3</v>
      </c>
      <c r="F143" s="276" t="s">
        <v>25</v>
      </c>
      <c r="G143" s="276"/>
      <c r="H143" s="121" t="s">
        <v>4</v>
      </c>
      <c r="I143" s="120" t="s">
        <v>5</v>
      </c>
      <c r="J143" s="152" t="s">
        <v>6</v>
      </c>
      <c r="K143" s="152" t="s">
        <v>8</v>
      </c>
    </row>
    <row r="144" spans="2:11" ht="42" customHeight="1" x14ac:dyDescent="0.2">
      <c r="B144" s="122" t="s">
        <v>26</v>
      </c>
      <c r="C144" s="123" t="s">
        <v>554</v>
      </c>
      <c r="D144" s="123" t="s">
        <v>206</v>
      </c>
      <c r="E144" s="122" t="s">
        <v>555</v>
      </c>
      <c r="F144" s="277" t="s">
        <v>466</v>
      </c>
      <c r="G144" s="277"/>
      <c r="H144" s="123" t="s">
        <v>215</v>
      </c>
      <c r="I144" s="139">
        <v>1</v>
      </c>
      <c r="J144" s="153">
        <v>338.23</v>
      </c>
      <c r="K144" s="153">
        <v>338.23</v>
      </c>
    </row>
    <row r="145" spans="2:11" ht="25.9" customHeight="1" x14ac:dyDescent="0.2">
      <c r="B145" s="140" t="s">
        <v>43</v>
      </c>
      <c r="C145" s="141" t="s">
        <v>417</v>
      </c>
      <c r="D145" s="141" t="s">
        <v>182</v>
      </c>
      <c r="E145" s="140" t="s">
        <v>418</v>
      </c>
      <c r="F145" s="278" t="s">
        <v>183</v>
      </c>
      <c r="G145" s="278"/>
      <c r="H145" s="141" t="s">
        <v>28</v>
      </c>
      <c r="I145" s="142">
        <v>1.782</v>
      </c>
      <c r="J145" s="154">
        <v>26.91</v>
      </c>
      <c r="K145" s="154">
        <v>47.95</v>
      </c>
    </row>
    <row r="146" spans="2:11" ht="25.9" customHeight="1" x14ac:dyDescent="0.2">
      <c r="B146" s="140" t="s">
        <v>43</v>
      </c>
      <c r="C146" s="141" t="s">
        <v>419</v>
      </c>
      <c r="D146" s="141" t="s">
        <v>182</v>
      </c>
      <c r="E146" s="140" t="s">
        <v>420</v>
      </c>
      <c r="F146" s="278" t="s">
        <v>183</v>
      </c>
      <c r="G146" s="278"/>
      <c r="H146" s="141" t="s">
        <v>28</v>
      </c>
      <c r="I146" s="142">
        <v>1.782</v>
      </c>
      <c r="J146" s="154">
        <v>22.03</v>
      </c>
      <c r="K146" s="154">
        <v>39.25</v>
      </c>
    </row>
    <row r="147" spans="2:11" ht="25.9" customHeight="1" x14ac:dyDescent="0.2">
      <c r="B147" s="143" t="s">
        <v>34</v>
      </c>
      <c r="C147" s="144" t="s">
        <v>541</v>
      </c>
      <c r="D147" s="144" t="s">
        <v>182</v>
      </c>
      <c r="E147" s="143" t="s">
        <v>542</v>
      </c>
      <c r="F147" s="280" t="s">
        <v>35</v>
      </c>
      <c r="G147" s="280"/>
      <c r="H147" s="144" t="s">
        <v>44</v>
      </c>
      <c r="I147" s="145">
        <v>0.05</v>
      </c>
      <c r="J147" s="157">
        <v>20.65</v>
      </c>
      <c r="K147" s="157">
        <v>1.03</v>
      </c>
    </row>
    <row r="148" spans="2:11" ht="25.9" customHeight="1" x14ac:dyDescent="0.2">
      <c r="B148" s="143" t="s">
        <v>34</v>
      </c>
      <c r="C148" s="144" t="s">
        <v>556</v>
      </c>
      <c r="D148" s="144" t="s">
        <v>206</v>
      </c>
      <c r="E148" s="143" t="s">
        <v>555</v>
      </c>
      <c r="F148" s="280" t="s">
        <v>35</v>
      </c>
      <c r="G148" s="280"/>
      <c r="H148" s="144" t="s">
        <v>215</v>
      </c>
      <c r="I148" s="145">
        <v>1</v>
      </c>
      <c r="J148" s="157">
        <v>250</v>
      </c>
      <c r="K148" s="157">
        <v>250</v>
      </c>
    </row>
    <row r="149" spans="2:11" ht="25.9" customHeight="1" x14ac:dyDescent="0.2">
      <c r="B149" s="117"/>
      <c r="C149" s="124"/>
      <c r="D149" s="124"/>
      <c r="E149" s="117"/>
      <c r="F149" s="117" t="s">
        <v>29</v>
      </c>
      <c r="G149" s="146">
        <v>60.83</v>
      </c>
      <c r="H149" s="117" t="s">
        <v>30</v>
      </c>
      <c r="I149" s="146">
        <v>0</v>
      </c>
      <c r="J149" s="155" t="s">
        <v>31</v>
      </c>
      <c r="K149" s="155">
        <v>60.83</v>
      </c>
    </row>
    <row r="150" spans="2:11" ht="25.9" customHeight="1" x14ac:dyDescent="0.2">
      <c r="B150" s="117"/>
      <c r="C150" s="124"/>
      <c r="D150" s="124"/>
      <c r="E150" s="117"/>
      <c r="F150" s="117" t="s">
        <v>32</v>
      </c>
      <c r="G150" s="146">
        <v>81.91</v>
      </c>
      <c r="H150" s="117"/>
      <c r="I150" s="279" t="s">
        <v>33</v>
      </c>
      <c r="J150" s="279"/>
      <c r="K150" s="155">
        <v>420.14</v>
      </c>
    </row>
    <row r="151" spans="2:11" ht="25.9" customHeight="1" thickBot="1" x14ac:dyDescent="0.25">
      <c r="B151" s="118"/>
      <c r="C151" s="125"/>
      <c r="D151" s="125"/>
      <c r="E151" s="118"/>
      <c r="F151" s="118"/>
      <c r="G151" s="118"/>
      <c r="H151" s="118" t="s">
        <v>46</v>
      </c>
      <c r="I151" s="147">
        <v>4</v>
      </c>
      <c r="J151" s="156" t="s">
        <v>47</v>
      </c>
      <c r="K151" s="156">
        <v>1680.56</v>
      </c>
    </row>
    <row r="152" spans="2:11" ht="25.9" customHeight="1" thickTop="1" x14ac:dyDescent="0.2">
      <c r="B152" s="148"/>
      <c r="C152" s="149"/>
      <c r="D152" s="149"/>
      <c r="E152" s="148"/>
      <c r="F152" s="148"/>
      <c r="G152" s="148"/>
      <c r="H152" s="148"/>
      <c r="I152" s="148"/>
      <c r="J152" s="151"/>
      <c r="K152" s="151"/>
    </row>
    <row r="153" spans="2:11" ht="25.9" customHeight="1" x14ac:dyDescent="0.2">
      <c r="B153" s="119" t="s">
        <v>903</v>
      </c>
      <c r="C153" s="121" t="s">
        <v>1</v>
      </c>
      <c r="D153" s="121" t="s">
        <v>2</v>
      </c>
      <c r="E153" s="119" t="s">
        <v>3</v>
      </c>
      <c r="F153" s="276" t="s">
        <v>25</v>
      </c>
      <c r="G153" s="276"/>
      <c r="H153" s="121" t="s">
        <v>4</v>
      </c>
      <c r="I153" s="120" t="s">
        <v>5</v>
      </c>
      <c r="J153" s="152" t="s">
        <v>6</v>
      </c>
      <c r="K153" s="152" t="s">
        <v>8</v>
      </c>
    </row>
    <row r="154" spans="2:11" ht="42" customHeight="1" x14ac:dyDescent="0.2">
      <c r="B154" s="122" t="s">
        <v>26</v>
      </c>
      <c r="C154" s="123" t="s">
        <v>557</v>
      </c>
      <c r="D154" s="123" t="s">
        <v>206</v>
      </c>
      <c r="E154" s="122" t="s">
        <v>558</v>
      </c>
      <c r="F154" s="277" t="s">
        <v>466</v>
      </c>
      <c r="G154" s="277"/>
      <c r="H154" s="123" t="s">
        <v>44</v>
      </c>
      <c r="I154" s="139">
        <v>1</v>
      </c>
      <c r="J154" s="153">
        <v>1005.49</v>
      </c>
      <c r="K154" s="153">
        <v>1005.49</v>
      </c>
    </row>
    <row r="155" spans="2:11" ht="25.9" customHeight="1" x14ac:dyDescent="0.2">
      <c r="B155" s="140" t="s">
        <v>43</v>
      </c>
      <c r="C155" s="141" t="s">
        <v>417</v>
      </c>
      <c r="D155" s="141" t="s">
        <v>182</v>
      </c>
      <c r="E155" s="140" t="s">
        <v>418</v>
      </c>
      <c r="F155" s="278" t="s">
        <v>183</v>
      </c>
      <c r="G155" s="278"/>
      <c r="H155" s="141" t="s">
        <v>28</v>
      </c>
      <c r="I155" s="142">
        <v>0.5</v>
      </c>
      <c r="J155" s="154">
        <v>26.91</v>
      </c>
      <c r="K155" s="154">
        <v>13.45</v>
      </c>
    </row>
    <row r="156" spans="2:11" ht="25.9" customHeight="1" x14ac:dyDescent="0.2">
      <c r="B156" s="140" t="s">
        <v>43</v>
      </c>
      <c r="C156" s="141" t="s">
        <v>419</v>
      </c>
      <c r="D156" s="141" t="s">
        <v>182</v>
      </c>
      <c r="E156" s="140" t="s">
        <v>420</v>
      </c>
      <c r="F156" s="278" t="s">
        <v>183</v>
      </c>
      <c r="G156" s="278"/>
      <c r="H156" s="141" t="s">
        <v>28</v>
      </c>
      <c r="I156" s="142">
        <v>0.5</v>
      </c>
      <c r="J156" s="154">
        <v>22.03</v>
      </c>
      <c r="K156" s="154">
        <v>11.01</v>
      </c>
    </row>
    <row r="157" spans="2:11" ht="25.9" customHeight="1" x14ac:dyDescent="0.2">
      <c r="B157" s="143" t="s">
        <v>34</v>
      </c>
      <c r="C157" s="144" t="s">
        <v>559</v>
      </c>
      <c r="D157" s="144" t="s">
        <v>206</v>
      </c>
      <c r="E157" s="143" t="s">
        <v>558</v>
      </c>
      <c r="F157" s="280" t="s">
        <v>35</v>
      </c>
      <c r="G157" s="280"/>
      <c r="H157" s="144" t="s">
        <v>413</v>
      </c>
      <c r="I157" s="145">
        <v>0.35</v>
      </c>
      <c r="J157" s="157">
        <v>2800</v>
      </c>
      <c r="K157" s="157">
        <v>980</v>
      </c>
    </row>
    <row r="158" spans="2:11" ht="25.9" customHeight="1" x14ac:dyDescent="0.2">
      <c r="B158" s="143" t="s">
        <v>34</v>
      </c>
      <c r="C158" s="144" t="s">
        <v>541</v>
      </c>
      <c r="D158" s="144" t="s">
        <v>182</v>
      </c>
      <c r="E158" s="143" t="s">
        <v>542</v>
      </c>
      <c r="F158" s="280" t="s">
        <v>35</v>
      </c>
      <c r="G158" s="280"/>
      <c r="H158" s="144" t="s">
        <v>44</v>
      </c>
      <c r="I158" s="145">
        <v>0.05</v>
      </c>
      <c r="J158" s="157">
        <v>20.65</v>
      </c>
      <c r="K158" s="157">
        <v>1.03</v>
      </c>
    </row>
    <row r="159" spans="2:11" ht="25.9" customHeight="1" x14ac:dyDescent="0.2">
      <c r="B159" s="117"/>
      <c r="C159" s="124"/>
      <c r="D159" s="124"/>
      <c r="E159" s="117"/>
      <c r="F159" s="117" t="s">
        <v>29</v>
      </c>
      <c r="G159" s="146">
        <v>17.059999999999999</v>
      </c>
      <c r="H159" s="117" t="s">
        <v>30</v>
      </c>
      <c r="I159" s="146">
        <v>0</v>
      </c>
      <c r="J159" s="155" t="s">
        <v>31</v>
      </c>
      <c r="K159" s="155">
        <v>17.059999999999999</v>
      </c>
    </row>
    <row r="160" spans="2:11" ht="25.9" customHeight="1" x14ac:dyDescent="0.2">
      <c r="B160" s="117"/>
      <c r="C160" s="124"/>
      <c r="D160" s="124"/>
      <c r="E160" s="117"/>
      <c r="F160" s="117" t="s">
        <v>32</v>
      </c>
      <c r="G160" s="146">
        <v>243.52</v>
      </c>
      <c r="H160" s="117"/>
      <c r="I160" s="279" t="s">
        <v>33</v>
      </c>
      <c r="J160" s="279"/>
      <c r="K160" s="155">
        <v>1249.01</v>
      </c>
    </row>
    <row r="161" spans="2:11" ht="25.9" customHeight="1" thickBot="1" x14ac:dyDescent="0.25">
      <c r="B161" s="118"/>
      <c r="C161" s="125"/>
      <c r="D161" s="125"/>
      <c r="E161" s="118"/>
      <c r="F161" s="118"/>
      <c r="G161" s="118"/>
      <c r="H161" s="118" t="s">
        <v>46</v>
      </c>
      <c r="I161" s="147">
        <v>120</v>
      </c>
      <c r="J161" s="156" t="s">
        <v>47</v>
      </c>
      <c r="K161" s="156">
        <v>149881.20000000001</v>
      </c>
    </row>
    <row r="162" spans="2:11" ht="25.9" customHeight="1" thickTop="1" x14ac:dyDescent="0.2">
      <c r="B162" s="148"/>
      <c r="C162" s="149"/>
      <c r="D162" s="149"/>
      <c r="E162" s="148"/>
      <c r="F162" s="148"/>
      <c r="G162" s="148"/>
      <c r="H162" s="148"/>
      <c r="I162" s="148"/>
      <c r="J162" s="151"/>
      <c r="K162" s="151"/>
    </row>
    <row r="163" spans="2:11" ht="25.9" customHeight="1" x14ac:dyDescent="0.2">
      <c r="B163" s="119" t="s">
        <v>925</v>
      </c>
      <c r="C163" s="121" t="s">
        <v>1</v>
      </c>
      <c r="D163" s="121" t="s">
        <v>2</v>
      </c>
      <c r="E163" s="119" t="s">
        <v>3</v>
      </c>
      <c r="F163" s="276" t="s">
        <v>25</v>
      </c>
      <c r="G163" s="276"/>
      <c r="H163" s="121" t="s">
        <v>4</v>
      </c>
      <c r="I163" s="120" t="s">
        <v>5</v>
      </c>
      <c r="J163" s="152" t="s">
        <v>6</v>
      </c>
      <c r="K163" s="152" t="s">
        <v>8</v>
      </c>
    </row>
    <row r="164" spans="2:11" ht="25.9" customHeight="1" x14ac:dyDescent="0.2">
      <c r="B164" s="122" t="s">
        <v>26</v>
      </c>
      <c r="C164" s="123" t="s">
        <v>583</v>
      </c>
      <c r="D164" s="123" t="s">
        <v>206</v>
      </c>
      <c r="E164" s="122" t="s">
        <v>584</v>
      </c>
      <c r="F164" s="277" t="s">
        <v>466</v>
      </c>
      <c r="G164" s="277"/>
      <c r="H164" s="123" t="s">
        <v>44</v>
      </c>
      <c r="I164" s="139">
        <v>1</v>
      </c>
      <c r="J164" s="153">
        <v>501.52</v>
      </c>
      <c r="K164" s="153">
        <v>501.52</v>
      </c>
    </row>
    <row r="165" spans="2:11" ht="25.9" customHeight="1" x14ac:dyDescent="0.2">
      <c r="B165" s="140" t="s">
        <v>43</v>
      </c>
      <c r="C165" s="141" t="s">
        <v>417</v>
      </c>
      <c r="D165" s="141" t="s">
        <v>182</v>
      </c>
      <c r="E165" s="140" t="s">
        <v>418</v>
      </c>
      <c r="F165" s="278" t="s">
        <v>183</v>
      </c>
      <c r="G165" s="278"/>
      <c r="H165" s="141" t="s">
        <v>28</v>
      </c>
      <c r="I165" s="142">
        <v>0.5</v>
      </c>
      <c r="J165" s="154">
        <v>26.91</v>
      </c>
      <c r="K165" s="154">
        <v>13.45</v>
      </c>
    </row>
    <row r="166" spans="2:11" ht="25.9" customHeight="1" x14ac:dyDescent="0.2">
      <c r="B166" s="140" t="s">
        <v>43</v>
      </c>
      <c r="C166" s="141" t="s">
        <v>419</v>
      </c>
      <c r="D166" s="141" t="s">
        <v>182</v>
      </c>
      <c r="E166" s="140" t="s">
        <v>420</v>
      </c>
      <c r="F166" s="278" t="s">
        <v>183</v>
      </c>
      <c r="G166" s="278"/>
      <c r="H166" s="141" t="s">
        <v>28</v>
      </c>
      <c r="I166" s="142">
        <v>0.5</v>
      </c>
      <c r="J166" s="154">
        <v>22.03</v>
      </c>
      <c r="K166" s="154">
        <v>11.01</v>
      </c>
    </row>
    <row r="167" spans="2:11" ht="25.9" customHeight="1" x14ac:dyDescent="0.2">
      <c r="B167" s="143" t="s">
        <v>34</v>
      </c>
      <c r="C167" s="144" t="s">
        <v>585</v>
      </c>
      <c r="D167" s="144" t="s">
        <v>206</v>
      </c>
      <c r="E167" s="143" t="s">
        <v>586</v>
      </c>
      <c r="F167" s="280" t="s">
        <v>35</v>
      </c>
      <c r="G167" s="280"/>
      <c r="H167" s="144" t="s">
        <v>413</v>
      </c>
      <c r="I167" s="145">
        <v>1</v>
      </c>
      <c r="J167" s="157">
        <v>475</v>
      </c>
      <c r="K167" s="157">
        <v>475</v>
      </c>
    </row>
    <row r="168" spans="2:11" ht="25.9" customHeight="1" x14ac:dyDescent="0.2">
      <c r="B168" s="143" t="s">
        <v>34</v>
      </c>
      <c r="C168" s="144" t="s">
        <v>541</v>
      </c>
      <c r="D168" s="144" t="s">
        <v>182</v>
      </c>
      <c r="E168" s="143" t="s">
        <v>542</v>
      </c>
      <c r="F168" s="280" t="s">
        <v>35</v>
      </c>
      <c r="G168" s="280"/>
      <c r="H168" s="144" t="s">
        <v>44</v>
      </c>
      <c r="I168" s="145">
        <v>0.1</v>
      </c>
      <c r="J168" s="157">
        <v>20.65</v>
      </c>
      <c r="K168" s="157">
        <v>2.06</v>
      </c>
    </row>
    <row r="169" spans="2:11" ht="25.9" customHeight="1" x14ac:dyDescent="0.2">
      <c r="B169" s="117"/>
      <c r="C169" s="124"/>
      <c r="D169" s="124"/>
      <c r="E169" s="117"/>
      <c r="F169" s="117" t="s">
        <v>29</v>
      </c>
      <c r="G169" s="146">
        <v>17.059999999999999</v>
      </c>
      <c r="H169" s="117" t="s">
        <v>30</v>
      </c>
      <c r="I169" s="146">
        <v>0</v>
      </c>
      <c r="J169" s="155" t="s">
        <v>31</v>
      </c>
      <c r="K169" s="155">
        <v>17.059999999999999</v>
      </c>
    </row>
    <row r="170" spans="2:11" ht="25.9" customHeight="1" x14ac:dyDescent="0.2">
      <c r="B170" s="117"/>
      <c r="C170" s="124"/>
      <c r="D170" s="124"/>
      <c r="E170" s="117"/>
      <c r="F170" s="117" t="s">
        <v>32</v>
      </c>
      <c r="G170" s="146">
        <v>121.46</v>
      </c>
      <c r="H170" s="117"/>
      <c r="I170" s="279" t="s">
        <v>33</v>
      </c>
      <c r="J170" s="279"/>
      <c r="K170" s="155">
        <v>622.98</v>
      </c>
    </row>
    <row r="171" spans="2:11" ht="25.9" customHeight="1" thickBot="1" x14ac:dyDescent="0.25">
      <c r="B171" s="118"/>
      <c r="C171" s="125"/>
      <c r="D171" s="125"/>
      <c r="E171" s="118"/>
      <c r="F171" s="118"/>
      <c r="G171" s="118"/>
      <c r="H171" s="118" t="s">
        <v>46</v>
      </c>
      <c r="I171" s="147">
        <v>17</v>
      </c>
      <c r="J171" s="156" t="s">
        <v>47</v>
      </c>
      <c r="K171" s="156">
        <v>10590.66</v>
      </c>
    </row>
    <row r="172" spans="2:11" ht="25.9" customHeight="1" thickTop="1" x14ac:dyDescent="0.2">
      <c r="B172" s="148"/>
      <c r="C172" s="149"/>
      <c r="D172" s="149"/>
      <c r="E172" s="148"/>
      <c r="F172" s="148"/>
      <c r="G172" s="148"/>
      <c r="H172" s="148"/>
      <c r="I172" s="148"/>
      <c r="J172" s="151"/>
      <c r="K172" s="151"/>
    </row>
    <row r="173" spans="2:11" ht="25.9" customHeight="1" x14ac:dyDescent="0.2">
      <c r="B173" s="119" t="s">
        <v>947</v>
      </c>
      <c r="C173" s="121" t="s">
        <v>1</v>
      </c>
      <c r="D173" s="121" t="s">
        <v>2</v>
      </c>
      <c r="E173" s="119" t="s">
        <v>3</v>
      </c>
      <c r="F173" s="276" t="s">
        <v>25</v>
      </c>
      <c r="G173" s="276"/>
      <c r="H173" s="121" t="s">
        <v>4</v>
      </c>
      <c r="I173" s="120" t="s">
        <v>5</v>
      </c>
      <c r="J173" s="152" t="s">
        <v>6</v>
      </c>
      <c r="K173" s="152" t="s">
        <v>8</v>
      </c>
    </row>
    <row r="174" spans="2:11" ht="25.9" customHeight="1" x14ac:dyDescent="0.2">
      <c r="B174" s="122" t="s">
        <v>26</v>
      </c>
      <c r="C174" s="123" t="s">
        <v>613</v>
      </c>
      <c r="D174" s="123" t="s">
        <v>206</v>
      </c>
      <c r="E174" s="122" t="s">
        <v>948</v>
      </c>
      <c r="F174" s="277" t="s">
        <v>466</v>
      </c>
      <c r="G174" s="277"/>
      <c r="H174" s="123" t="s">
        <v>215</v>
      </c>
      <c r="I174" s="139">
        <v>1</v>
      </c>
      <c r="J174" s="153">
        <v>56.4</v>
      </c>
      <c r="K174" s="153">
        <v>56.4</v>
      </c>
    </row>
    <row r="175" spans="2:11" ht="25.9" customHeight="1" x14ac:dyDescent="0.2">
      <c r="B175" s="140" t="s">
        <v>43</v>
      </c>
      <c r="C175" s="141" t="s">
        <v>216</v>
      </c>
      <c r="D175" s="141" t="s">
        <v>192</v>
      </c>
      <c r="E175" s="140" t="s">
        <v>217</v>
      </c>
      <c r="F175" s="278" t="s">
        <v>218</v>
      </c>
      <c r="G175" s="278"/>
      <c r="H175" s="141" t="s">
        <v>37</v>
      </c>
      <c r="I175" s="142">
        <v>0.3</v>
      </c>
      <c r="J175" s="154">
        <v>3.74</v>
      </c>
      <c r="K175" s="154">
        <v>1.1200000000000001</v>
      </c>
    </row>
    <row r="176" spans="2:11" ht="25.9" customHeight="1" x14ac:dyDescent="0.2">
      <c r="B176" s="140" t="s">
        <v>43</v>
      </c>
      <c r="C176" s="141" t="s">
        <v>423</v>
      </c>
      <c r="D176" s="141" t="s">
        <v>192</v>
      </c>
      <c r="E176" s="140" t="s">
        <v>424</v>
      </c>
      <c r="F176" s="278" t="s">
        <v>218</v>
      </c>
      <c r="G176" s="278"/>
      <c r="H176" s="141" t="s">
        <v>37</v>
      </c>
      <c r="I176" s="142">
        <v>0.3</v>
      </c>
      <c r="J176" s="154">
        <v>3.57</v>
      </c>
      <c r="K176" s="154">
        <v>1.07</v>
      </c>
    </row>
    <row r="177" spans="2:11" ht="25.9" customHeight="1" x14ac:dyDescent="0.2">
      <c r="B177" s="143" t="s">
        <v>34</v>
      </c>
      <c r="C177" s="144" t="s">
        <v>425</v>
      </c>
      <c r="D177" s="144" t="s">
        <v>182</v>
      </c>
      <c r="E177" s="143" t="s">
        <v>426</v>
      </c>
      <c r="F177" s="280" t="s">
        <v>221</v>
      </c>
      <c r="G177" s="280"/>
      <c r="H177" s="144" t="s">
        <v>28</v>
      </c>
      <c r="I177" s="145">
        <v>0.3</v>
      </c>
      <c r="J177" s="157">
        <v>18.78</v>
      </c>
      <c r="K177" s="157">
        <v>5.63</v>
      </c>
    </row>
    <row r="178" spans="2:11" ht="25.9" customHeight="1" x14ac:dyDescent="0.2">
      <c r="B178" s="143" t="s">
        <v>34</v>
      </c>
      <c r="C178" s="144" t="s">
        <v>219</v>
      </c>
      <c r="D178" s="144" t="s">
        <v>182</v>
      </c>
      <c r="E178" s="143" t="s">
        <v>220</v>
      </c>
      <c r="F178" s="280" t="s">
        <v>221</v>
      </c>
      <c r="G178" s="280"/>
      <c r="H178" s="144" t="s">
        <v>28</v>
      </c>
      <c r="I178" s="145">
        <v>0.3</v>
      </c>
      <c r="J178" s="157">
        <v>13.6</v>
      </c>
      <c r="K178" s="157">
        <v>4.08</v>
      </c>
    </row>
    <row r="179" spans="2:11" ht="25.9" customHeight="1" x14ac:dyDescent="0.2">
      <c r="B179" s="143" t="s">
        <v>34</v>
      </c>
      <c r="C179" s="144" t="s">
        <v>614</v>
      </c>
      <c r="D179" s="144" t="s">
        <v>192</v>
      </c>
      <c r="E179" s="143" t="s">
        <v>1111</v>
      </c>
      <c r="F179" s="280" t="s">
        <v>35</v>
      </c>
      <c r="G179" s="280"/>
      <c r="H179" s="144" t="s">
        <v>215</v>
      </c>
      <c r="I179" s="145">
        <v>1</v>
      </c>
      <c r="J179" s="157">
        <v>44.5</v>
      </c>
      <c r="K179" s="157">
        <v>44.5</v>
      </c>
    </row>
    <row r="180" spans="2:11" ht="25.9" customHeight="1" x14ac:dyDescent="0.2">
      <c r="B180" s="117"/>
      <c r="C180" s="124"/>
      <c r="D180" s="124"/>
      <c r="E180" s="117"/>
      <c r="F180" s="117" t="s">
        <v>29</v>
      </c>
      <c r="G180" s="146">
        <v>9.7100000000000009</v>
      </c>
      <c r="H180" s="117" t="s">
        <v>30</v>
      </c>
      <c r="I180" s="146">
        <v>0</v>
      </c>
      <c r="J180" s="155" t="s">
        <v>31</v>
      </c>
      <c r="K180" s="155">
        <v>9.7100000000000009</v>
      </c>
    </row>
    <row r="181" spans="2:11" ht="25.9" customHeight="1" x14ac:dyDescent="0.2">
      <c r="B181" s="117"/>
      <c r="C181" s="124"/>
      <c r="D181" s="124"/>
      <c r="E181" s="117"/>
      <c r="F181" s="117" t="s">
        <v>32</v>
      </c>
      <c r="G181" s="146">
        <v>13.66</v>
      </c>
      <c r="H181" s="117"/>
      <c r="I181" s="279" t="s">
        <v>33</v>
      </c>
      <c r="J181" s="279"/>
      <c r="K181" s="155">
        <v>70.06</v>
      </c>
    </row>
    <row r="182" spans="2:11" ht="25.9" customHeight="1" thickBot="1" x14ac:dyDescent="0.25">
      <c r="B182" s="118"/>
      <c r="C182" s="125"/>
      <c r="D182" s="125"/>
      <c r="E182" s="118"/>
      <c r="F182" s="118"/>
      <c r="G182" s="118"/>
      <c r="H182" s="118" t="s">
        <v>46</v>
      </c>
      <c r="I182" s="147">
        <v>3</v>
      </c>
      <c r="J182" s="156" t="s">
        <v>47</v>
      </c>
      <c r="K182" s="156">
        <v>210.18</v>
      </c>
    </row>
    <row r="183" spans="2:11" ht="25.9" customHeight="1" thickTop="1" x14ac:dyDescent="0.2">
      <c r="B183" s="148"/>
      <c r="C183" s="149"/>
      <c r="D183" s="149"/>
      <c r="E183" s="148"/>
      <c r="F183" s="148"/>
      <c r="G183" s="148"/>
      <c r="H183" s="148"/>
      <c r="I183" s="148"/>
      <c r="J183" s="151"/>
      <c r="K183" s="151"/>
    </row>
    <row r="184" spans="2:11" ht="25.9" customHeight="1" x14ac:dyDescent="0.2">
      <c r="B184" s="119" t="s">
        <v>638</v>
      </c>
      <c r="C184" s="121" t="s">
        <v>1</v>
      </c>
      <c r="D184" s="121" t="s">
        <v>2</v>
      </c>
      <c r="E184" s="119" t="s">
        <v>3</v>
      </c>
      <c r="F184" s="276" t="s">
        <v>25</v>
      </c>
      <c r="G184" s="276"/>
      <c r="H184" s="121" t="s">
        <v>4</v>
      </c>
      <c r="I184" s="120" t="s">
        <v>5</v>
      </c>
      <c r="J184" s="152" t="s">
        <v>6</v>
      </c>
      <c r="K184" s="152" t="s">
        <v>8</v>
      </c>
    </row>
    <row r="185" spans="2:11" ht="25.9" customHeight="1" x14ac:dyDescent="0.2">
      <c r="B185" s="122" t="s">
        <v>26</v>
      </c>
      <c r="C185" s="123" t="s">
        <v>981</v>
      </c>
      <c r="D185" s="123" t="s">
        <v>206</v>
      </c>
      <c r="E185" s="122" t="s">
        <v>982</v>
      </c>
      <c r="F185" s="277" t="s">
        <v>224</v>
      </c>
      <c r="G185" s="277"/>
      <c r="H185" s="123" t="s">
        <v>413</v>
      </c>
      <c r="I185" s="139">
        <v>1</v>
      </c>
      <c r="J185" s="153">
        <v>15000.96</v>
      </c>
      <c r="K185" s="153">
        <v>15000.96</v>
      </c>
    </row>
    <row r="186" spans="2:11" ht="25.9" customHeight="1" x14ac:dyDescent="0.2">
      <c r="B186" s="140" t="s">
        <v>43</v>
      </c>
      <c r="C186" s="141" t="s">
        <v>210</v>
      </c>
      <c r="D186" s="141" t="s">
        <v>182</v>
      </c>
      <c r="E186" s="140" t="s">
        <v>211</v>
      </c>
      <c r="F186" s="278" t="s">
        <v>183</v>
      </c>
      <c r="G186" s="278"/>
      <c r="H186" s="141" t="s">
        <v>28</v>
      </c>
      <c r="I186" s="142">
        <v>5</v>
      </c>
      <c r="J186" s="154">
        <v>26.6</v>
      </c>
      <c r="K186" s="154">
        <v>133</v>
      </c>
    </row>
    <row r="187" spans="2:11" ht="25.9" customHeight="1" x14ac:dyDescent="0.2">
      <c r="B187" s="140" t="s">
        <v>43</v>
      </c>
      <c r="C187" s="141" t="s">
        <v>1102</v>
      </c>
      <c r="D187" s="141" t="s">
        <v>182</v>
      </c>
      <c r="E187" s="140" t="s">
        <v>1103</v>
      </c>
      <c r="F187" s="278" t="s">
        <v>183</v>
      </c>
      <c r="G187" s="278"/>
      <c r="H187" s="141" t="s">
        <v>28</v>
      </c>
      <c r="I187" s="142">
        <v>8</v>
      </c>
      <c r="J187" s="154">
        <v>21.19</v>
      </c>
      <c r="K187" s="154">
        <v>169.52</v>
      </c>
    </row>
    <row r="188" spans="2:11" ht="25.9" customHeight="1" x14ac:dyDescent="0.2">
      <c r="B188" s="140" t="s">
        <v>43</v>
      </c>
      <c r="C188" s="141" t="s">
        <v>1112</v>
      </c>
      <c r="D188" s="141" t="s">
        <v>192</v>
      </c>
      <c r="E188" s="140" t="s">
        <v>1113</v>
      </c>
      <c r="F188" s="278" t="s">
        <v>1108</v>
      </c>
      <c r="G188" s="278"/>
      <c r="H188" s="141" t="s">
        <v>15</v>
      </c>
      <c r="I188" s="142">
        <v>4</v>
      </c>
      <c r="J188" s="154">
        <v>47.44</v>
      </c>
      <c r="K188" s="154">
        <v>189.76</v>
      </c>
    </row>
    <row r="189" spans="2:11" ht="25.9" customHeight="1" x14ac:dyDescent="0.2">
      <c r="B189" s="140" t="s">
        <v>43</v>
      </c>
      <c r="C189" s="141" t="s">
        <v>1114</v>
      </c>
      <c r="D189" s="141" t="s">
        <v>192</v>
      </c>
      <c r="E189" s="140" t="s">
        <v>1115</v>
      </c>
      <c r="F189" s="278" t="s">
        <v>1108</v>
      </c>
      <c r="G189" s="278"/>
      <c r="H189" s="141" t="s">
        <v>13</v>
      </c>
      <c r="I189" s="142">
        <v>14.36</v>
      </c>
      <c r="J189" s="154">
        <v>382.77</v>
      </c>
      <c r="K189" s="154">
        <v>5496.57</v>
      </c>
    </row>
    <row r="190" spans="2:11" ht="25.9" customHeight="1" x14ac:dyDescent="0.2">
      <c r="B190" s="140" t="s">
        <v>43</v>
      </c>
      <c r="C190" s="141" t="s">
        <v>257</v>
      </c>
      <c r="D190" s="141" t="s">
        <v>12</v>
      </c>
      <c r="E190" s="140" t="s">
        <v>258</v>
      </c>
      <c r="F190" s="278" t="s">
        <v>24</v>
      </c>
      <c r="G190" s="278"/>
      <c r="H190" s="141" t="s">
        <v>190</v>
      </c>
      <c r="I190" s="142">
        <v>35</v>
      </c>
      <c r="J190" s="154">
        <v>13.3</v>
      </c>
      <c r="K190" s="154">
        <v>465.5</v>
      </c>
    </row>
    <row r="191" spans="2:11" ht="25.9" customHeight="1" x14ac:dyDescent="0.2">
      <c r="B191" s="140" t="s">
        <v>43</v>
      </c>
      <c r="C191" s="141" t="s">
        <v>1116</v>
      </c>
      <c r="D191" s="141" t="s">
        <v>192</v>
      </c>
      <c r="E191" s="140" t="s">
        <v>1117</v>
      </c>
      <c r="F191" s="278" t="s">
        <v>214</v>
      </c>
      <c r="G191" s="278"/>
      <c r="H191" s="141" t="s">
        <v>13</v>
      </c>
      <c r="I191" s="142">
        <v>35.549999999999997</v>
      </c>
      <c r="J191" s="154">
        <v>142.25</v>
      </c>
      <c r="K191" s="154">
        <v>5056.9799999999996</v>
      </c>
    </row>
    <row r="192" spans="2:11" ht="25.9" customHeight="1" x14ac:dyDescent="0.2">
      <c r="B192" s="140" t="s">
        <v>43</v>
      </c>
      <c r="C192" s="141" t="s">
        <v>1118</v>
      </c>
      <c r="D192" s="141" t="s">
        <v>192</v>
      </c>
      <c r="E192" s="140" t="s">
        <v>1119</v>
      </c>
      <c r="F192" s="278" t="s">
        <v>1120</v>
      </c>
      <c r="G192" s="278"/>
      <c r="H192" s="141" t="s">
        <v>14</v>
      </c>
      <c r="I192" s="142">
        <v>0.89</v>
      </c>
      <c r="J192" s="154">
        <v>716.38</v>
      </c>
      <c r="K192" s="154">
        <v>637.57000000000005</v>
      </c>
    </row>
    <row r="193" spans="2:11" ht="25.9" customHeight="1" x14ac:dyDescent="0.2">
      <c r="B193" s="140" t="s">
        <v>43</v>
      </c>
      <c r="C193" s="141" t="s">
        <v>1121</v>
      </c>
      <c r="D193" s="141" t="s">
        <v>192</v>
      </c>
      <c r="E193" s="140" t="s">
        <v>1122</v>
      </c>
      <c r="F193" s="278" t="s">
        <v>1123</v>
      </c>
      <c r="G193" s="278"/>
      <c r="H193" s="141" t="s">
        <v>15</v>
      </c>
      <c r="I193" s="142">
        <v>2</v>
      </c>
      <c r="J193" s="154">
        <v>60</v>
      </c>
      <c r="K193" s="154">
        <v>120</v>
      </c>
    </row>
    <row r="194" spans="2:11" ht="43.5" customHeight="1" x14ac:dyDescent="0.2">
      <c r="B194" s="140" t="s">
        <v>43</v>
      </c>
      <c r="C194" s="141" t="s">
        <v>1124</v>
      </c>
      <c r="D194" s="141" t="s">
        <v>192</v>
      </c>
      <c r="E194" s="140" t="s">
        <v>1125</v>
      </c>
      <c r="F194" s="278" t="s">
        <v>1126</v>
      </c>
      <c r="G194" s="278"/>
      <c r="H194" s="141" t="s">
        <v>15</v>
      </c>
      <c r="I194" s="142">
        <v>2</v>
      </c>
      <c r="J194" s="154">
        <v>317.44</v>
      </c>
      <c r="K194" s="154">
        <v>634.88</v>
      </c>
    </row>
    <row r="195" spans="2:11" ht="25.9" customHeight="1" x14ac:dyDescent="0.2">
      <c r="B195" s="140" t="s">
        <v>43</v>
      </c>
      <c r="C195" s="141" t="s">
        <v>1127</v>
      </c>
      <c r="D195" s="141" t="s">
        <v>304</v>
      </c>
      <c r="E195" s="140" t="s">
        <v>1128</v>
      </c>
      <c r="F195" s="278" t="s">
        <v>1129</v>
      </c>
      <c r="G195" s="278"/>
      <c r="H195" s="141" t="s">
        <v>13</v>
      </c>
      <c r="I195" s="142">
        <v>5.5</v>
      </c>
      <c r="J195" s="154">
        <v>138.26</v>
      </c>
      <c r="K195" s="154">
        <v>760.43</v>
      </c>
    </row>
    <row r="196" spans="2:11" ht="25.9" customHeight="1" x14ac:dyDescent="0.2">
      <c r="B196" s="140" t="s">
        <v>43</v>
      </c>
      <c r="C196" s="141" t="s">
        <v>1130</v>
      </c>
      <c r="D196" s="141" t="s">
        <v>304</v>
      </c>
      <c r="E196" s="140" t="s">
        <v>1131</v>
      </c>
      <c r="F196" s="278" t="s">
        <v>1132</v>
      </c>
      <c r="G196" s="278"/>
      <c r="H196" s="141" t="s">
        <v>190</v>
      </c>
      <c r="I196" s="142">
        <v>25</v>
      </c>
      <c r="J196" s="154">
        <v>14.69</v>
      </c>
      <c r="K196" s="154">
        <v>367.25</v>
      </c>
    </row>
    <row r="197" spans="2:11" ht="25.9" customHeight="1" x14ac:dyDescent="0.2">
      <c r="B197" s="140" t="s">
        <v>43</v>
      </c>
      <c r="C197" s="141" t="s">
        <v>1133</v>
      </c>
      <c r="D197" s="141" t="s">
        <v>304</v>
      </c>
      <c r="E197" s="140" t="s">
        <v>1134</v>
      </c>
      <c r="F197" s="278" t="s">
        <v>1104</v>
      </c>
      <c r="G197" s="278"/>
      <c r="H197" s="141" t="s">
        <v>13</v>
      </c>
      <c r="I197" s="142">
        <v>25</v>
      </c>
      <c r="J197" s="154">
        <v>38.78</v>
      </c>
      <c r="K197" s="154">
        <v>969.5</v>
      </c>
    </row>
    <row r="198" spans="2:11" ht="25.9" customHeight="1" x14ac:dyDescent="0.2">
      <c r="B198" s="117"/>
      <c r="C198" s="124"/>
      <c r="D198" s="124"/>
      <c r="E198" s="117"/>
      <c r="F198" s="117" t="s">
        <v>29</v>
      </c>
      <c r="G198" s="146">
        <v>3449.16</v>
      </c>
      <c r="H198" s="117" t="s">
        <v>30</v>
      </c>
      <c r="I198" s="146">
        <v>0</v>
      </c>
      <c r="J198" s="155" t="s">
        <v>31</v>
      </c>
      <c r="K198" s="155">
        <v>3449.16</v>
      </c>
    </row>
    <row r="199" spans="2:11" ht="25.9" customHeight="1" x14ac:dyDescent="0.2">
      <c r="B199" s="117"/>
      <c r="C199" s="124"/>
      <c r="D199" s="124"/>
      <c r="E199" s="117"/>
      <c r="F199" s="117" t="s">
        <v>32</v>
      </c>
      <c r="G199" s="146">
        <v>3633.23</v>
      </c>
      <c r="H199" s="117"/>
      <c r="I199" s="279" t="s">
        <v>33</v>
      </c>
      <c r="J199" s="279"/>
      <c r="K199" s="155">
        <v>18634.189999999999</v>
      </c>
    </row>
    <row r="200" spans="2:11" ht="25.9" customHeight="1" thickBot="1" x14ac:dyDescent="0.25">
      <c r="B200" s="118"/>
      <c r="C200" s="125"/>
      <c r="D200" s="125"/>
      <c r="E200" s="118"/>
      <c r="F200" s="118"/>
      <c r="G200" s="118"/>
      <c r="H200" s="118" t="s">
        <v>46</v>
      </c>
      <c r="I200" s="147">
        <v>1</v>
      </c>
      <c r="J200" s="156" t="s">
        <v>47</v>
      </c>
      <c r="K200" s="156">
        <v>18634.189999999999</v>
      </c>
    </row>
    <row r="201" spans="2:11" ht="25.9" customHeight="1" thickTop="1" x14ac:dyDescent="0.2">
      <c r="B201" s="148"/>
      <c r="C201" s="149"/>
      <c r="D201" s="149"/>
      <c r="E201" s="148"/>
      <c r="F201" s="148"/>
      <c r="G201" s="148"/>
      <c r="H201" s="148"/>
      <c r="I201" s="148"/>
      <c r="J201" s="151"/>
      <c r="K201" s="151"/>
    </row>
    <row r="202" spans="2:11" ht="25.9" customHeight="1" x14ac:dyDescent="0.2">
      <c r="B202" s="119" t="s">
        <v>985</v>
      </c>
      <c r="C202" s="121" t="s">
        <v>1</v>
      </c>
      <c r="D202" s="121" t="s">
        <v>2</v>
      </c>
      <c r="E202" s="119" t="s">
        <v>3</v>
      </c>
      <c r="F202" s="276" t="s">
        <v>25</v>
      </c>
      <c r="G202" s="276"/>
      <c r="H202" s="121" t="s">
        <v>4</v>
      </c>
      <c r="I202" s="120" t="s">
        <v>5</v>
      </c>
      <c r="J202" s="152" t="s">
        <v>6</v>
      </c>
      <c r="K202" s="152" t="s">
        <v>8</v>
      </c>
    </row>
    <row r="203" spans="2:11" ht="25.9" customHeight="1" x14ac:dyDescent="0.2">
      <c r="B203" s="122" t="s">
        <v>26</v>
      </c>
      <c r="C203" s="123" t="s">
        <v>986</v>
      </c>
      <c r="D203" s="123" t="s">
        <v>206</v>
      </c>
      <c r="E203" s="122" t="s">
        <v>987</v>
      </c>
      <c r="F203" s="277" t="s">
        <v>428</v>
      </c>
      <c r="G203" s="277"/>
      <c r="H203" s="123" t="s">
        <v>13</v>
      </c>
      <c r="I203" s="139">
        <v>1</v>
      </c>
      <c r="J203" s="153">
        <v>2053.96</v>
      </c>
      <c r="K203" s="153">
        <v>2053.96</v>
      </c>
    </row>
    <row r="204" spans="2:11" ht="25.9" customHeight="1" x14ac:dyDescent="0.2">
      <c r="B204" s="140" t="s">
        <v>43</v>
      </c>
      <c r="C204" s="141" t="s">
        <v>210</v>
      </c>
      <c r="D204" s="141" t="s">
        <v>182</v>
      </c>
      <c r="E204" s="140" t="s">
        <v>211</v>
      </c>
      <c r="F204" s="278" t="s">
        <v>183</v>
      </c>
      <c r="G204" s="278"/>
      <c r="H204" s="141" t="s">
        <v>28</v>
      </c>
      <c r="I204" s="142">
        <v>1</v>
      </c>
      <c r="J204" s="154">
        <v>26.6</v>
      </c>
      <c r="K204" s="154">
        <v>26.6</v>
      </c>
    </row>
    <row r="205" spans="2:11" ht="25.9" customHeight="1" x14ac:dyDescent="0.2">
      <c r="B205" s="140" t="s">
        <v>43</v>
      </c>
      <c r="C205" s="141" t="s">
        <v>1102</v>
      </c>
      <c r="D205" s="141" t="s">
        <v>182</v>
      </c>
      <c r="E205" s="140" t="s">
        <v>1103</v>
      </c>
      <c r="F205" s="278" t="s">
        <v>183</v>
      </c>
      <c r="G205" s="278"/>
      <c r="H205" s="141" t="s">
        <v>28</v>
      </c>
      <c r="I205" s="142">
        <v>1</v>
      </c>
      <c r="J205" s="154">
        <v>21.19</v>
      </c>
      <c r="K205" s="154">
        <v>21.19</v>
      </c>
    </row>
    <row r="206" spans="2:11" ht="25.9" customHeight="1" x14ac:dyDescent="0.2">
      <c r="B206" s="140" t="s">
        <v>43</v>
      </c>
      <c r="C206" s="141" t="s">
        <v>1135</v>
      </c>
      <c r="D206" s="141" t="s">
        <v>192</v>
      </c>
      <c r="E206" s="140" t="s">
        <v>1136</v>
      </c>
      <c r="F206" s="278" t="s">
        <v>1137</v>
      </c>
      <c r="G206" s="278"/>
      <c r="H206" s="141" t="s">
        <v>215</v>
      </c>
      <c r="I206" s="142">
        <v>4</v>
      </c>
      <c r="J206" s="154">
        <v>75.069999999999993</v>
      </c>
      <c r="K206" s="154">
        <v>300.27999999999997</v>
      </c>
    </row>
    <row r="207" spans="2:11" ht="25.9" customHeight="1" x14ac:dyDescent="0.2">
      <c r="B207" s="140" t="s">
        <v>43</v>
      </c>
      <c r="C207" s="141" t="s">
        <v>1138</v>
      </c>
      <c r="D207" s="141" t="s">
        <v>304</v>
      </c>
      <c r="E207" s="140" t="s">
        <v>1139</v>
      </c>
      <c r="F207" s="278" t="s">
        <v>1060</v>
      </c>
      <c r="G207" s="278"/>
      <c r="H207" s="141" t="s">
        <v>44</v>
      </c>
      <c r="I207" s="142">
        <v>0.2</v>
      </c>
      <c r="J207" s="154">
        <v>8046.22</v>
      </c>
      <c r="K207" s="154">
        <v>1609.24</v>
      </c>
    </row>
    <row r="208" spans="2:11" ht="25.9" customHeight="1" x14ac:dyDescent="0.2">
      <c r="B208" s="143" t="s">
        <v>34</v>
      </c>
      <c r="C208" s="144" t="s">
        <v>1140</v>
      </c>
      <c r="D208" s="144" t="s">
        <v>206</v>
      </c>
      <c r="E208" s="143" t="s">
        <v>1141</v>
      </c>
      <c r="F208" s="280" t="s">
        <v>48</v>
      </c>
      <c r="G208" s="280"/>
      <c r="H208" s="144" t="s">
        <v>13</v>
      </c>
      <c r="I208" s="145">
        <v>1</v>
      </c>
      <c r="J208" s="157">
        <v>96.65</v>
      </c>
      <c r="K208" s="157">
        <v>96.65</v>
      </c>
    </row>
    <row r="209" spans="2:11" ht="25.9" customHeight="1" x14ac:dyDescent="0.2">
      <c r="B209" s="117"/>
      <c r="C209" s="124"/>
      <c r="D209" s="124"/>
      <c r="E209" s="117"/>
      <c r="F209" s="117" t="s">
        <v>29</v>
      </c>
      <c r="G209" s="146">
        <v>149.30000000000001</v>
      </c>
      <c r="H209" s="117" t="s">
        <v>30</v>
      </c>
      <c r="I209" s="146">
        <v>0</v>
      </c>
      <c r="J209" s="155" t="s">
        <v>31</v>
      </c>
      <c r="K209" s="155">
        <v>149.30000000000001</v>
      </c>
    </row>
    <row r="210" spans="2:11" ht="25.9" customHeight="1" x14ac:dyDescent="0.2">
      <c r="B210" s="117"/>
      <c r="C210" s="124"/>
      <c r="D210" s="124"/>
      <c r="E210" s="117"/>
      <c r="F210" s="117" t="s">
        <v>32</v>
      </c>
      <c r="G210" s="146">
        <v>497.46</v>
      </c>
      <c r="H210" s="117"/>
      <c r="I210" s="279" t="s">
        <v>33</v>
      </c>
      <c r="J210" s="279"/>
      <c r="K210" s="155">
        <v>2551.42</v>
      </c>
    </row>
    <row r="211" spans="2:11" ht="25.9" customHeight="1" thickBot="1" x14ac:dyDescent="0.25">
      <c r="B211" s="118"/>
      <c r="C211" s="125"/>
      <c r="D211" s="125"/>
      <c r="E211" s="118"/>
      <c r="F211" s="118"/>
      <c r="G211" s="118"/>
      <c r="H211" s="118" t="s">
        <v>46</v>
      </c>
      <c r="I211" s="147">
        <v>15.19</v>
      </c>
      <c r="J211" s="156" t="s">
        <v>47</v>
      </c>
      <c r="K211" s="156">
        <v>38756.06</v>
      </c>
    </row>
    <row r="212" spans="2:11" ht="25.9" customHeight="1" thickTop="1" x14ac:dyDescent="0.2">
      <c r="B212" s="148"/>
      <c r="C212" s="149"/>
      <c r="D212" s="149"/>
      <c r="E212" s="148"/>
      <c r="F212" s="148"/>
      <c r="G212" s="148"/>
      <c r="H212" s="148"/>
      <c r="I212" s="148"/>
      <c r="J212" s="151"/>
      <c r="K212" s="151"/>
    </row>
    <row r="213" spans="2:11" ht="25.9" customHeight="1" x14ac:dyDescent="0.2">
      <c r="B213" s="119" t="s">
        <v>1036</v>
      </c>
      <c r="C213" s="121" t="s">
        <v>1</v>
      </c>
      <c r="D213" s="121" t="s">
        <v>2</v>
      </c>
      <c r="E213" s="119" t="s">
        <v>3</v>
      </c>
      <c r="F213" s="276" t="s">
        <v>25</v>
      </c>
      <c r="G213" s="276"/>
      <c r="H213" s="121" t="s">
        <v>4</v>
      </c>
      <c r="I213" s="120" t="s">
        <v>5</v>
      </c>
      <c r="J213" s="152" t="s">
        <v>6</v>
      </c>
      <c r="K213" s="152" t="s">
        <v>8</v>
      </c>
    </row>
    <row r="214" spans="2:11" ht="25.9" customHeight="1" x14ac:dyDescent="0.2">
      <c r="B214" s="122" t="s">
        <v>26</v>
      </c>
      <c r="C214" s="123" t="s">
        <v>1037</v>
      </c>
      <c r="D214" s="123" t="s">
        <v>206</v>
      </c>
      <c r="E214" s="122" t="s">
        <v>1038</v>
      </c>
      <c r="F214" s="277" t="s">
        <v>259</v>
      </c>
      <c r="G214" s="277"/>
      <c r="H214" s="123" t="s">
        <v>13</v>
      </c>
      <c r="I214" s="139">
        <v>1</v>
      </c>
      <c r="J214" s="153">
        <v>1563.93</v>
      </c>
      <c r="K214" s="153">
        <v>1563.93</v>
      </c>
    </row>
    <row r="215" spans="2:11" ht="25.9" customHeight="1" x14ac:dyDescent="0.2">
      <c r="B215" s="140" t="s">
        <v>43</v>
      </c>
      <c r="C215" s="141" t="s">
        <v>210</v>
      </c>
      <c r="D215" s="141" t="s">
        <v>182</v>
      </c>
      <c r="E215" s="140" t="s">
        <v>211</v>
      </c>
      <c r="F215" s="278" t="s">
        <v>183</v>
      </c>
      <c r="G215" s="278"/>
      <c r="H215" s="141" t="s">
        <v>28</v>
      </c>
      <c r="I215" s="142">
        <v>1</v>
      </c>
      <c r="J215" s="154">
        <v>26.6</v>
      </c>
      <c r="K215" s="154">
        <v>26.6</v>
      </c>
    </row>
    <row r="216" spans="2:11" ht="25.9" customHeight="1" x14ac:dyDescent="0.2">
      <c r="B216" s="140" t="s">
        <v>43</v>
      </c>
      <c r="C216" s="141" t="s">
        <v>1102</v>
      </c>
      <c r="D216" s="141" t="s">
        <v>182</v>
      </c>
      <c r="E216" s="140" t="s">
        <v>1103</v>
      </c>
      <c r="F216" s="278" t="s">
        <v>183</v>
      </c>
      <c r="G216" s="278"/>
      <c r="H216" s="141" t="s">
        <v>28</v>
      </c>
      <c r="I216" s="142">
        <v>1</v>
      </c>
      <c r="J216" s="154">
        <v>21.19</v>
      </c>
      <c r="K216" s="154">
        <v>21.19</v>
      </c>
    </row>
    <row r="217" spans="2:11" ht="25.9" customHeight="1" x14ac:dyDescent="0.2">
      <c r="B217" s="140" t="s">
        <v>43</v>
      </c>
      <c r="C217" s="141" t="s">
        <v>1142</v>
      </c>
      <c r="D217" s="141" t="s">
        <v>1143</v>
      </c>
      <c r="E217" s="140" t="s">
        <v>1144</v>
      </c>
      <c r="F217" s="278">
        <v>15</v>
      </c>
      <c r="G217" s="278"/>
      <c r="H217" s="141" t="s">
        <v>1145</v>
      </c>
      <c r="I217" s="142">
        <v>67.239999999999995</v>
      </c>
      <c r="J217" s="154">
        <v>20.88</v>
      </c>
      <c r="K217" s="154">
        <v>1403.97</v>
      </c>
    </row>
    <row r="218" spans="2:11" ht="25.9" customHeight="1" x14ac:dyDescent="0.2">
      <c r="B218" s="143" t="s">
        <v>34</v>
      </c>
      <c r="C218" s="144" t="s">
        <v>1146</v>
      </c>
      <c r="D218" s="144" t="s">
        <v>206</v>
      </c>
      <c r="E218" s="143" t="s">
        <v>1147</v>
      </c>
      <c r="F218" s="280" t="s">
        <v>221</v>
      </c>
      <c r="G218" s="280"/>
      <c r="H218" s="144" t="s">
        <v>1148</v>
      </c>
      <c r="I218" s="145">
        <v>1</v>
      </c>
      <c r="J218" s="157">
        <v>20.36</v>
      </c>
      <c r="K218" s="157">
        <v>20.36</v>
      </c>
    </row>
    <row r="219" spans="2:11" ht="25.9" customHeight="1" x14ac:dyDescent="0.2">
      <c r="B219" s="143" t="s">
        <v>34</v>
      </c>
      <c r="C219" s="144" t="s">
        <v>1149</v>
      </c>
      <c r="D219" s="144" t="s">
        <v>206</v>
      </c>
      <c r="E219" s="143" t="s">
        <v>1159</v>
      </c>
      <c r="F219" s="280" t="s">
        <v>35</v>
      </c>
      <c r="G219" s="280"/>
      <c r="H219" s="144" t="s">
        <v>215</v>
      </c>
      <c r="I219" s="145">
        <v>4</v>
      </c>
      <c r="J219" s="157">
        <v>19.84</v>
      </c>
      <c r="K219" s="157">
        <v>79.36</v>
      </c>
    </row>
    <row r="220" spans="2:11" ht="25.9" customHeight="1" x14ac:dyDescent="0.2">
      <c r="B220" s="143" t="s">
        <v>34</v>
      </c>
      <c r="C220" s="144" t="s">
        <v>1150</v>
      </c>
      <c r="D220" s="144" t="s">
        <v>206</v>
      </c>
      <c r="E220" s="143" t="s">
        <v>1160</v>
      </c>
      <c r="F220" s="280" t="s">
        <v>48</v>
      </c>
      <c r="G220" s="280"/>
      <c r="H220" s="144" t="s">
        <v>13</v>
      </c>
      <c r="I220" s="145">
        <v>1</v>
      </c>
      <c r="J220" s="157">
        <v>12.45</v>
      </c>
      <c r="K220" s="157">
        <v>12.45</v>
      </c>
    </row>
    <row r="221" spans="2:11" ht="25.9" customHeight="1" x14ac:dyDescent="0.2">
      <c r="B221" s="117"/>
      <c r="C221" s="124"/>
      <c r="D221" s="124"/>
      <c r="E221" s="117"/>
      <c r="F221" s="117" t="s">
        <v>29</v>
      </c>
      <c r="G221" s="146">
        <v>53.33</v>
      </c>
      <c r="H221" s="117" t="s">
        <v>30</v>
      </c>
      <c r="I221" s="146">
        <v>0</v>
      </c>
      <c r="J221" s="155" t="s">
        <v>31</v>
      </c>
      <c r="K221" s="155">
        <v>53.33</v>
      </c>
    </row>
    <row r="222" spans="2:11" ht="25.9" customHeight="1" x14ac:dyDescent="0.2">
      <c r="B222" s="117"/>
      <c r="C222" s="124"/>
      <c r="D222" s="124"/>
      <c r="E222" s="117"/>
      <c r="F222" s="117" t="s">
        <v>32</v>
      </c>
      <c r="G222" s="146">
        <v>378.78</v>
      </c>
      <c r="H222" s="117"/>
      <c r="I222" s="279" t="s">
        <v>33</v>
      </c>
      <c r="J222" s="279"/>
      <c r="K222" s="155">
        <v>1942.71</v>
      </c>
    </row>
    <row r="223" spans="2:11" ht="25.9" customHeight="1" thickBot="1" x14ac:dyDescent="0.25">
      <c r="B223" s="118"/>
      <c r="C223" s="125"/>
      <c r="D223" s="125"/>
      <c r="E223" s="118"/>
      <c r="F223" s="118"/>
      <c r="G223" s="118"/>
      <c r="H223" s="118" t="s">
        <v>46</v>
      </c>
      <c r="I223" s="147">
        <v>54.54</v>
      </c>
      <c r="J223" s="156" t="s">
        <v>47</v>
      </c>
      <c r="K223" s="156">
        <v>105955.4</v>
      </c>
    </row>
    <row r="224" spans="2:11" ht="25.9" customHeight="1" thickTop="1" x14ac:dyDescent="0.2">
      <c r="B224" s="148"/>
      <c r="C224" s="149"/>
      <c r="D224" s="149"/>
      <c r="E224" s="148"/>
      <c r="F224" s="148"/>
      <c r="G224" s="148"/>
      <c r="H224" s="148"/>
      <c r="I224" s="148"/>
      <c r="J224" s="151"/>
      <c r="K224" s="151"/>
    </row>
    <row r="225" spans="2:11" ht="25.9" customHeight="1" x14ac:dyDescent="0.2">
      <c r="B225" s="112" t="s">
        <v>654</v>
      </c>
      <c r="C225" s="111"/>
      <c r="D225" s="111"/>
      <c r="E225" s="112" t="s">
        <v>1045</v>
      </c>
      <c r="F225" s="112"/>
      <c r="G225" s="275"/>
      <c r="H225" s="275"/>
      <c r="I225" s="116"/>
      <c r="J225" s="150"/>
      <c r="K225" s="160">
        <v>38854.76</v>
      </c>
    </row>
    <row r="226" spans="2:11" ht="25.9" customHeight="1" x14ac:dyDescent="0.2">
      <c r="B226" s="119" t="s">
        <v>656</v>
      </c>
      <c r="C226" s="121" t="s">
        <v>1</v>
      </c>
      <c r="D226" s="121" t="s">
        <v>2</v>
      </c>
      <c r="E226" s="119" t="s">
        <v>3</v>
      </c>
      <c r="F226" s="276" t="s">
        <v>25</v>
      </c>
      <c r="G226" s="276"/>
      <c r="H226" s="121" t="s">
        <v>4</v>
      </c>
      <c r="I226" s="120" t="s">
        <v>5</v>
      </c>
      <c r="J226" s="152" t="s">
        <v>6</v>
      </c>
      <c r="K226" s="152" t="s">
        <v>8</v>
      </c>
    </row>
    <row r="227" spans="2:11" ht="25.9" customHeight="1" x14ac:dyDescent="0.2">
      <c r="B227" s="122" t="s">
        <v>26</v>
      </c>
      <c r="C227" s="123" t="s">
        <v>1046</v>
      </c>
      <c r="D227" s="123" t="s">
        <v>206</v>
      </c>
      <c r="E227" s="122" t="s">
        <v>1047</v>
      </c>
      <c r="F227" s="277" t="s">
        <v>1151</v>
      </c>
      <c r="G227" s="277"/>
      <c r="H227" s="123" t="s">
        <v>215</v>
      </c>
      <c r="I227" s="139">
        <v>1</v>
      </c>
      <c r="J227" s="153">
        <v>14315.45</v>
      </c>
      <c r="K227" s="153">
        <v>14315.45</v>
      </c>
    </row>
    <row r="228" spans="2:11" ht="25.9" customHeight="1" x14ac:dyDescent="0.2">
      <c r="B228" s="140" t="s">
        <v>43</v>
      </c>
      <c r="C228" s="141" t="s">
        <v>1152</v>
      </c>
      <c r="D228" s="141" t="s">
        <v>12</v>
      </c>
      <c r="E228" s="140" t="s">
        <v>1153</v>
      </c>
      <c r="F228" s="278" t="s">
        <v>24</v>
      </c>
      <c r="G228" s="278"/>
      <c r="H228" s="141" t="s">
        <v>44</v>
      </c>
      <c r="I228" s="142">
        <v>1</v>
      </c>
      <c r="J228" s="154">
        <v>1258.51</v>
      </c>
      <c r="K228" s="154">
        <v>1258.51</v>
      </c>
    </row>
    <row r="229" spans="2:11" ht="45.75" customHeight="1" x14ac:dyDescent="0.2">
      <c r="B229" s="140" t="s">
        <v>43</v>
      </c>
      <c r="C229" s="141" t="s">
        <v>1154</v>
      </c>
      <c r="D229" s="141" t="s">
        <v>192</v>
      </c>
      <c r="E229" s="140" t="s">
        <v>1155</v>
      </c>
      <c r="F229" s="278" t="s">
        <v>570</v>
      </c>
      <c r="G229" s="278"/>
      <c r="H229" s="141" t="s">
        <v>215</v>
      </c>
      <c r="I229" s="142">
        <v>1</v>
      </c>
      <c r="J229" s="154">
        <v>11885.71</v>
      </c>
      <c r="K229" s="154">
        <v>11885.71</v>
      </c>
    </row>
    <row r="230" spans="2:11" ht="25.9" customHeight="1" x14ac:dyDescent="0.2">
      <c r="B230" s="140" t="s">
        <v>43</v>
      </c>
      <c r="C230" s="141" t="s">
        <v>1156</v>
      </c>
      <c r="D230" s="141" t="s">
        <v>304</v>
      </c>
      <c r="E230" s="140" t="s">
        <v>1157</v>
      </c>
      <c r="F230" s="278" t="s">
        <v>1158</v>
      </c>
      <c r="G230" s="278"/>
      <c r="H230" s="141" t="s">
        <v>44</v>
      </c>
      <c r="I230" s="142">
        <v>1</v>
      </c>
      <c r="J230" s="154">
        <v>1171.23</v>
      </c>
      <c r="K230" s="154">
        <v>1171.23</v>
      </c>
    </row>
    <row r="231" spans="2:11" ht="25.9" customHeight="1" x14ac:dyDescent="0.2">
      <c r="B231" s="117"/>
      <c r="C231" s="124"/>
      <c r="D231" s="124"/>
      <c r="E231" s="117"/>
      <c r="F231" s="117" t="s">
        <v>29</v>
      </c>
      <c r="G231" s="146">
        <v>1172.31</v>
      </c>
      <c r="H231" s="117" t="s">
        <v>30</v>
      </c>
      <c r="I231" s="146">
        <v>0</v>
      </c>
      <c r="J231" s="155" t="s">
        <v>31</v>
      </c>
      <c r="K231" s="155">
        <v>1172.31</v>
      </c>
    </row>
    <row r="232" spans="2:11" ht="25.9" customHeight="1" x14ac:dyDescent="0.2">
      <c r="B232" s="117"/>
      <c r="C232" s="124"/>
      <c r="D232" s="124"/>
      <c r="E232" s="117"/>
      <c r="F232" s="117" t="s">
        <v>32</v>
      </c>
      <c r="G232" s="146">
        <v>3467.2</v>
      </c>
      <c r="H232" s="117"/>
      <c r="I232" s="279" t="s">
        <v>33</v>
      </c>
      <c r="J232" s="279"/>
      <c r="K232" s="155">
        <v>17782.650000000001</v>
      </c>
    </row>
    <row r="233" spans="2:11" ht="25.9" customHeight="1" thickBot="1" x14ac:dyDescent="0.25">
      <c r="B233" s="118"/>
      <c r="C233" s="125"/>
      <c r="D233" s="125"/>
      <c r="E233" s="118"/>
      <c r="F233" s="118"/>
      <c r="G233" s="118"/>
      <c r="H233" s="118" t="s">
        <v>46</v>
      </c>
      <c r="I233" s="147">
        <v>2</v>
      </c>
      <c r="J233" s="156" t="s">
        <v>47</v>
      </c>
      <c r="K233" s="156">
        <v>35565.300000000003</v>
      </c>
    </row>
    <row r="234" spans="2:11" ht="25.9" customHeight="1" thickTop="1" x14ac:dyDescent="0.2">
      <c r="B234" s="148"/>
      <c r="C234" s="149"/>
      <c r="D234" s="149"/>
      <c r="E234" s="148"/>
      <c r="F234" s="148"/>
      <c r="G234" s="148"/>
      <c r="H234" s="148"/>
      <c r="I234" s="148"/>
      <c r="J234" s="151"/>
      <c r="K234" s="151"/>
    </row>
    <row r="235" spans="2:11" ht="25.9" customHeight="1" x14ac:dyDescent="0.2">
      <c r="B235" s="124"/>
      <c r="C235" s="124"/>
      <c r="D235" s="124"/>
      <c r="E235" s="124"/>
      <c r="F235" s="124"/>
      <c r="G235" s="124"/>
      <c r="H235" s="124"/>
      <c r="I235" s="124"/>
      <c r="J235" s="130"/>
      <c r="K235" s="130"/>
    </row>
  </sheetData>
  <mergeCells count="170">
    <mergeCell ref="F28:G28"/>
    <mergeCell ref="I35:J35"/>
    <mergeCell ref="B3:K3"/>
    <mergeCell ref="B4:K4"/>
    <mergeCell ref="B5:K5"/>
    <mergeCell ref="B6:K6"/>
    <mergeCell ref="F49:G49"/>
    <mergeCell ref="I45:J45"/>
    <mergeCell ref="F40:G40"/>
    <mergeCell ref="F41:G41"/>
    <mergeCell ref="F42:G42"/>
    <mergeCell ref="F43:G43"/>
    <mergeCell ref="B2:K2"/>
    <mergeCell ref="F38:G38"/>
    <mergeCell ref="F39:G39"/>
    <mergeCell ref="G37:H37"/>
    <mergeCell ref="F33:G33"/>
    <mergeCell ref="F29:G29"/>
    <mergeCell ref="F30:G30"/>
    <mergeCell ref="F31:G31"/>
    <mergeCell ref="F32:G32"/>
    <mergeCell ref="F20:G20"/>
    <mergeCell ref="F21:G21"/>
    <mergeCell ref="F22:G22"/>
    <mergeCell ref="F23:G23"/>
    <mergeCell ref="F24:G24"/>
    <mergeCell ref="G19:H19"/>
    <mergeCell ref="F25:G25"/>
    <mergeCell ref="F26:G26"/>
    <mergeCell ref="F27:G27"/>
    <mergeCell ref="F62:G62"/>
    <mergeCell ref="F68:G68"/>
    <mergeCell ref="F69:G69"/>
    <mergeCell ref="F59:G59"/>
    <mergeCell ref="F60:G60"/>
    <mergeCell ref="F61:G61"/>
    <mergeCell ref="F53:G53"/>
    <mergeCell ref="I55:J55"/>
    <mergeCell ref="F50:G50"/>
    <mergeCell ref="F51:G51"/>
    <mergeCell ref="F52:G52"/>
    <mergeCell ref="F127:G127"/>
    <mergeCell ref="F128:G128"/>
    <mergeCell ref="F123:G123"/>
    <mergeCell ref="F124:G124"/>
    <mergeCell ref="F125:G125"/>
    <mergeCell ref="F118:G118"/>
    <mergeCell ref="F113:G113"/>
    <mergeCell ref="F126:G126"/>
    <mergeCell ref="F70:G70"/>
    <mergeCell ref="F71:G71"/>
    <mergeCell ref="F77:G77"/>
    <mergeCell ref="F174:G174"/>
    <mergeCell ref="F175:G175"/>
    <mergeCell ref="F176:G176"/>
    <mergeCell ref="F177:G177"/>
    <mergeCell ref="F178:G178"/>
    <mergeCell ref="F179:G179"/>
    <mergeCell ref="I181:J181"/>
    <mergeCell ref="F173:G173"/>
    <mergeCell ref="F164:G164"/>
    <mergeCell ref="F165:G165"/>
    <mergeCell ref="F168:G168"/>
    <mergeCell ref="I170:J170"/>
    <mergeCell ref="F166:G166"/>
    <mergeCell ref="F167:G167"/>
    <mergeCell ref="I17:J17"/>
    <mergeCell ref="B7:K7"/>
    <mergeCell ref="F11:G11"/>
    <mergeCell ref="F12:G12"/>
    <mergeCell ref="F13:G13"/>
    <mergeCell ref="F14:G14"/>
    <mergeCell ref="F15:G15"/>
    <mergeCell ref="F10:G10"/>
    <mergeCell ref="G8:H8"/>
    <mergeCell ref="I120:J120"/>
    <mergeCell ref="F58:G58"/>
    <mergeCell ref="I64:J64"/>
    <mergeCell ref="F67:G67"/>
    <mergeCell ref="I73:J73"/>
    <mergeCell ref="F76:G76"/>
    <mergeCell ref="I82:J82"/>
    <mergeCell ref="F85:G85"/>
    <mergeCell ref="I91:J91"/>
    <mergeCell ref="F94:G94"/>
    <mergeCell ref="I100:J100"/>
    <mergeCell ref="F103:G103"/>
    <mergeCell ref="F108:G108"/>
    <mergeCell ref="F95:G95"/>
    <mergeCell ref="F96:G96"/>
    <mergeCell ref="F97:G97"/>
    <mergeCell ref="F98:G98"/>
    <mergeCell ref="F86:G86"/>
    <mergeCell ref="F87:G87"/>
    <mergeCell ref="F88:G88"/>
    <mergeCell ref="F89:G89"/>
    <mergeCell ref="F78:G78"/>
    <mergeCell ref="F79:G79"/>
    <mergeCell ref="F80:G80"/>
    <mergeCell ref="F104:G104"/>
    <mergeCell ref="F105:G105"/>
    <mergeCell ref="F106:G106"/>
    <mergeCell ref="F107:G107"/>
    <mergeCell ref="I110:J110"/>
    <mergeCell ref="F114:G114"/>
    <mergeCell ref="F115:G115"/>
    <mergeCell ref="F116:G116"/>
    <mergeCell ref="F117:G117"/>
    <mergeCell ref="I130:J130"/>
    <mergeCell ref="F133:G133"/>
    <mergeCell ref="F134:G134"/>
    <mergeCell ref="F135:G135"/>
    <mergeCell ref="F136:G136"/>
    <mergeCell ref="I140:J140"/>
    <mergeCell ref="F143:G143"/>
    <mergeCell ref="F144:G144"/>
    <mergeCell ref="F145:G145"/>
    <mergeCell ref="F137:G137"/>
    <mergeCell ref="F138:G138"/>
    <mergeCell ref="F146:G146"/>
    <mergeCell ref="I150:J150"/>
    <mergeCell ref="F153:G153"/>
    <mergeCell ref="F154:G154"/>
    <mergeCell ref="F155:G155"/>
    <mergeCell ref="F163:G163"/>
    <mergeCell ref="F158:G158"/>
    <mergeCell ref="I160:J160"/>
    <mergeCell ref="F156:G156"/>
    <mergeCell ref="F157:G157"/>
    <mergeCell ref="F147:G147"/>
    <mergeCell ref="F148:G148"/>
    <mergeCell ref="I210:J210"/>
    <mergeCell ref="F202:G202"/>
    <mergeCell ref="F203:G203"/>
    <mergeCell ref="F204:G204"/>
    <mergeCell ref="F205:G205"/>
    <mergeCell ref="F206:G206"/>
    <mergeCell ref="F207:G207"/>
    <mergeCell ref="F208:G208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I199:J199"/>
    <mergeCell ref="G225:H225"/>
    <mergeCell ref="F226:G226"/>
    <mergeCell ref="F227:G227"/>
    <mergeCell ref="F228:G228"/>
    <mergeCell ref="F229:G229"/>
    <mergeCell ref="F230:G230"/>
    <mergeCell ref="I232:J23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I222:J222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45" fitToHeight="0" orientation="portrait" r:id="rId1"/>
  <rowBreaks count="3" manualBreakCount="3">
    <brk id="70" min="1" max="10" man="1"/>
    <brk id="138" min="1" max="10" man="1"/>
    <brk id="205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N32"/>
  <sheetViews>
    <sheetView view="pageBreakPreview" topLeftCell="A16" zoomScale="50" zoomScaleNormal="70" zoomScaleSheetLayoutView="50" workbookViewId="0">
      <selection activeCell="N41" sqref="N41"/>
    </sheetView>
  </sheetViews>
  <sheetFormatPr defaultColWidth="8.75" defaultRowHeight="14.25" x14ac:dyDescent="0.2"/>
  <cols>
    <col min="1" max="1" width="8.75" style="2"/>
    <col min="2" max="2" width="11.625" style="2" customWidth="1"/>
    <col min="3" max="3" width="40.375" style="2" customWidth="1"/>
    <col min="4" max="4" width="19" style="5" customWidth="1"/>
    <col min="5" max="13" width="19.625" style="2" customWidth="1"/>
    <col min="14" max="14" width="19.625" style="113" customWidth="1"/>
    <col min="15" max="15" width="8.75" style="2"/>
    <col min="16" max="16" width="41.5" style="2" customWidth="1"/>
    <col min="17" max="17" width="16.125" style="2" bestFit="1" customWidth="1"/>
    <col min="18" max="18" width="16.75" style="2" customWidth="1"/>
    <col min="19" max="19" width="15.75" style="2" bestFit="1" customWidth="1"/>
    <col min="20" max="21" width="17.25" style="2" bestFit="1" customWidth="1"/>
    <col min="22" max="22" width="17.75" style="2" bestFit="1" customWidth="1"/>
    <col min="23" max="24" width="17.25" style="2" bestFit="1" customWidth="1"/>
    <col min="25" max="16384" width="8.75" style="2"/>
  </cols>
  <sheetData>
    <row r="1" spans="2:14" ht="15" thickBot="1" x14ac:dyDescent="0.25">
      <c r="C1" s="115"/>
      <c r="E1" s="114"/>
      <c r="F1" s="132"/>
      <c r="G1" s="5"/>
      <c r="H1" s="128"/>
      <c r="I1" s="129"/>
      <c r="J1" s="129"/>
      <c r="K1" s="129"/>
      <c r="L1" s="159"/>
      <c r="N1" s="2"/>
    </row>
    <row r="2" spans="2:14" ht="20.45" customHeight="1" x14ac:dyDescent="0.2">
      <c r="B2" s="266" t="s">
        <v>22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8"/>
    </row>
    <row r="3" spans="2:14" ht="20.45" customHeight="1" x14ac:dyDescent="0.2">
      <c r="B3" s="269" t="s">
        <v>23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1"/>
    </row>
    <row r="4" spans="2:14" ht="20.45" customHeight="1" x14ac:dyDescent="0.2">
      <c r="B4" s="272" t="s">
        <v>1181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</row>
    <row r="5" spans="2:14" ht="20.45" customHeight="1" x14ac:dyDescent="0.2">
      <c r="B5" s="269" t="s">
        <v>1097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1"/>
    </row>
    <row r="6" spans="2:14" ht="20.45" customHeight="1" thickBot="1" x14ac:dyDescent="0.25">
      <c r="B6" s="269" t="s">
        <v>1096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1"/>
    </row>
    <row r="7" spans="2:14" ht="33" customHeight="1" thickBot="1" x14ac:dyDescent="0.25">
      <c r="B7" s="293" t="s">
        <v>1180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5"/>
    </row>
    <row r="8" spans="2:14" ht="32.1" customHeight="1" thickBot="1" x14ac:dyDescent="0.25">
      <c r="B8" s="237" t="s">
        <v>0</v>
      </c>
      <c r="C8" s="238" t="s">
        <v>3</v>
      </c>
      <c r="D8" s="239" t="s">
        <v>1161</v>
      </c>
      <c r="E8" s="224" t="s">
        <v>50</v>
      </c>
      <c r="F8" s="224" t="s">
        <v>51</v>
      </c>
      <c r="G8" s="224" t="s">
        <v>52</v>
      </c>
      <c r="H8" s="224" t="s">
        <v>53</v>
      </c>
      <c r="I8" s="224" t="s">
        <v>54</v>
      </c>
      <c r="J8" s="224" t="s">
        <v>55</v>
      </c>
      <c r="K8" s="224" t="s">
        <v>56</v>
      </c>
      <c r="L8" s="224" t="s">
        <v>57</v>
      </c>
      <c r="M8" s="224" t="s">
        <v>660</v>
      </c>
      <c r="N8" s="225" t="s">
        <v>1179</v>
      </c>
    </row>
    <row r="9" spans="2:14" s="48" customFormat="1" ht="35.1" customHeight="1" thickBot="1" x14ac:dyDescent="0.25">
      <c r="B9" s="240" t="s">
        <v>10</v>
      </c>
      <c r="C9" s="241" t="s">
        <v>178</v>
      </c>
      <c r="D9" s="242" t="s">
        <v>1193</v>
      </c>
      <c r="E9" s="226" t="s">
        <v>1166</v>
      </c>
      <c r="F9" s="227" t="s">
        <v>1166</v>
      </c>
      <c r="G9" s="228" t="s">
        <v>24</v>
      </c>
      <c r="H9" s="228" t="s">
        <v>24</v>
      </c>
      <c r="I9" s="228" t="s">
        <v>24</v>
      </c>
      <c r="J9" s="228" t="s">
        <v>24</v>
      </c>
      <c r="K9" s="228" t="s">
        <v>24</v>
      </c>
      <c r="L9" s="228" t="s">
        <v>24</v>
      </c>
      <c r="M9" s="228" t="s">
        <v>24</v>
      </c>
      <c r="N9" s="229" t="s">
        <v>24</v>
      </c>
    </row>
    <row r="10" spans="2:14" s="48" customFormat="1" ht="35.1" customHeight="1" thickTop="1" thickBot="1" x14ac:dyDescent="0.25">
      <c r="B10" s="164" t="s">
        <v>17</v>
      </c>
      <c r="C10" s="163" t="s">
        <v>207</v>
      </c>
      <c r="D10" s="243" t="s">
        <v>1194</v>
      </c>
      <c r="E10" s="230" t="s">
        <v>1167</v>
      </c>
      <c r="F10" s="222" t="s">
        <v>1168</v>
      </c>
      <c r="G10" s="222" t="s">
        <v>1167</v>
      </c>
      <c r="H10" s="223" t="s">
        <v>24</v>
      </c>
      <c r="I10" s="223" t="s">
        <v>24</v>
      </c>
      <c r="J10" s="223" t="s">
        <v>24</v>
      </c>
      <c r="K10" s="223" t="s">
        <v>24</v>
      </c>
      <c r="L10" s="223" t="s">
        <v>24</v>
      </c>
      <c r="M10" s="223" t="s">
        <v>24</v>
      </c>
      <c r="N10" s="231" t="s">
        <v>24</v>
      </c>
    </row>
    <row r="11" spans="2:14" s="48" customFormat="1" ht="35.1" customHeight="1" thickTop="1" thickBot="1" x14ac:dyDescent="0.25">
      <c r="B11" s="164" t="s">
        <v>19</v>
      </c>
      <c r="C11" s="163" t="s">
        <v>16</v>
      </c>
      <c r="D11" s="243" t="s">
        <v>1162</v>
      </c>
      <c r="E11" s="232" t="s">
        <v>24</v>
      </c>
      <c r="F11" s="223" t="s">
        <v>24</v>
      </c>
      <c r="G11" s="222" t="s">
        <v>1162</v>
      </c>
      <c r="H11" s="223" t="s">
        <v>24</v>
      </c>
      <c r="I11" s="223" t="s">
        <v>24</v>
      </c>
      <c r="J11" s="223" t="s">
        <v>24</v>
      </c>
      <c r="K11" s="223" t="s">
        <v>24</v>
      </c>
      <c r="L11" s="223" t="s">
        <v>24</v>
      </c>
      <c r="M11" s="223" t="s">
        <v>24</v>
      </c>
      <c r="N11" s="231" t="s">
        <v>24</v>
      </c>
    </row>
    <row r="12" spans="2:14" s="48" customFormat="1" ht="35.1" customHeight="1" thickTop="1" thickBot="1" x14ac:dyDescent="0.25">
      <c r="B12" s="164" t="s">
        <v>235</v>
      </c>
      <c r="C12" s="163" t="s">
        <v>238</v>
      </c>
      <c r="D12" s="243" t="s">
        <v>1195</v>
      </c>
      <c r="E12" s="232" t="s">
        <v>24</v>
      </c>
      <c r="F12" s="223" t="s">
        <v>24</v>
      </c>
      <c r="G12" s="222" t="s">
        <v>1169</v>
      </c>
      <c r="H12" s="222" t="s">
        <v>1169</v>
      </c>
      <c r="I12" s="223" t="s">
        <v>24</v>
      </c>
      <c r="J12" s="223" t="s">
        <v>24</v>
      </c>
      <c r="K12" s="223" t="s">
        <v>24</v>
      </c>
      <c r="L12" s="223" t="s">
        <v>24</v>
      </c>
      <c r="M12" s="223" t="s">
        <v>24</v>
      </c>
      <c r="N12" s="231" t="s">
        <v>24</v>
      </c>
    </row>
    <row r="13" spans="2:14" s="48" customFormat="1" ht="35.1" customHeight="1" thickTop="1" thickBot="1" x14ac:dyDescent="0.25">
      <c r="B13" s="164" t="s">
        <v>237</v>
      </c>
      <c r="C13" s="163" t="s">
        <v>261</v>
      </c>
      <c r="D13" s="243" t="s">
        <v>1196</v>
      </c>
      <c r="E13" s="232" t="s">
        <v>24</v>
      </c>
      <c r="F13" s="223" t="s">
        <v>24</v>
      </c>
      <c r="G13" s="223" t="s">
        <v>24</v>
      </c>
      <c r="H13" s="222" t="s">
        <v>1184</v>
      </c>
      <c r="I13" s="222" t="s">
        <v>1184</v>
      </c>
      <c r="J13" s="222" t="s">
        <v>1184</v>
      </c>
      <c r="K13" s="222" t="s">
        <v>1184</v>
      </c>
      <c r="L13" s="223" t="s">
        <v>24</v>
      </c>
      <c r="M13" s="223" t="s">
        <v>24</v>
      </c>
      <c r="N13" s="231" t="s">
        <v>24</v>
      </c>
    </row>
    <row r="14" spans="2:14" s="48" customFormat="1" ht="35.1" customHeight="1" thickTop="1" thickBot="1" x14ac:dyDescent="0.25">
      <c r="B14" s="164" t="s">
        <v>249</v>
      </c>
      <c r="C14" s="163" t="s">
        <v>710</v>
      </c>
      <c r="D14" s="243" t="s">
        <v>1197</v>
      </c>
      <c r="E14" s="232" t="s">
        <v>24</v>
      </c>
      <c r="F14" s="223" t="s">
        <v>24</v>
      </c>
      <c r="G14" s="223" t="s">
        <v>24</v>
      </c>
      <c r="H14" s="223" t="s">
        <v>24</v>
      </c>
      <c r="I14" s="223" t="s">
        <v>24</v>
      </c>
      <c r="J14" s="222" t="s">
        <v>1185</v>
      </c>
      <c r="K14" s="222" t="s">
        <v>1185</v>
      </c>
      <c r="L14" s="222" t="s">
        <v>1186</v>
      </c>
      <c r="M14" s="223" t="s">
        <v>24</v>
      </c>
      <c r="N14" s="231" t="s">
        <v>24</v>
      </c>
    </row>
    <row r="15" spans="2:14" s="48" customFormat="1" ht="35.1" customHeight="1" thickTop="1" thickBot="1" x14ac:dyDescent="0.25">
      <c r="B15" s="164" t="s">
        <v>260</v>
      </c>
      <c r="C15" s="163" t="s">
        <v>757</v>
      </c>
      <c r="D15" s="243" t="s">
        <v>1163</v>
      </c>
      <c r="E15" s="232" t="s">
        <v>24</v>
      </c>
      <c r="F15" s="223" t="s">
        <v>24</v>
      </c>
      <c r="G15" s="223" t="s">
        <v>24</v>
      </c>
      <c r="H15" s="223" t="s">
        <v>24</v>
      </c>
      <c r="I15" s="223" t="s">
        <v>24</v>
      </c>
      <c r="J15" s="223" t="s">
        <v>24</v>
      </c>
      <c r="K15" s="223" t="s">
        <v>24</v>
      </c>
      <c r="L15" s="222" t="s">
        <v>1163</v>
      </c>
      <c r="M15" s="223" t="s">
        <v>24</v>
      </c>
      <c r="N15" s="231" t="s">
        <v>24</v>
      </c>
    </row>
    <row r="16" spans="2:14" s="48" customFormat="1" ht="35.1" customHeight="1" thickTop="1" thickBot="1" x14ac:dyDescent="0.25">
      <c r="B16" s="164" t="s">
        <v>285</v>
      </c>
      <c r="C16" s="163" t="s">
        <v>760</v>
      </c>
      <c r="D16" s="243" t="s">
        <v>1198</v>
      </c>
      <c r="E16" s="232" t="s">
        <v>24</v>
      </c>
      <c r="F16" s="223" t="s">
        <v>24</v>
      </c>
      <c r="G16" s="223" t="s">
        <v>24</v>
      </c>
      <c r="H16" s="223" t="s">
        <v>24</v>
      </c>
      <c r="I16" s="223" t="s">
        <v>24</v>
      </c>
      <c r="J16" s="222" t="s">
        <v>1170</v>
      </c>
      <c r="K16" s="222" t="s">
        <v>1170</v>
      </c>
      <c r="L16" s="223" t="s">
        <v>24</v>
      </c>
      <c r="M16" s="223" t="s">
        <v>24</v>
      </c>
      <c r="N16" s="231" t="s">
        <v>24</v>
      </c>
    </row>
    <row r="17" spans="2:14" s="48" customFormat="1" ht="35.1" customHeight="1" thickTop="1" thickBot="1" x14ac:dyDescent="0.25">
      <c r="B17" s="164" t="s">
        <v>305</v>
      </c>
      <c r="C17" s="163" t="s">
        <v>664</v>
      </c>
      <c r="D17" s="243" t="s">
        <v>1199</v>
      </c>
      <c r="E17" s="232" t="s">
        <v>24</v>
      </c>
      <c r="F17" s="223" t="s">
        <v>24</v>
      </c>
      <c r="G17" s="223" t="s">
        <v>24</v>
      </c>
      <c r="H17" s="223" t="s">
        <v>24</v>
      </c>
      <c r="I17" s="222" t="s">
        <v>1187</v>
      </c>
      <c r="J17" s="222" t="s">
        <v>1187</v>
      </c>
      <c r="K17" s="222" t="s">
        <v>1187</v>
      </c>
      <c r="L17" s="222" t="s">
        <v>1187</v>
      </c>
      <c r="M17" s="223" t="s">
        <v>24</v>
      </c>
      <c r="N17" s="231" t="s">
        <v>24</v>
      </c>
    </row>
    <row r="18" spans="2:14" s="48" customFormat="1" ht="35.1" customHeight="1" thickTop="1" thickBot="1" x14ac:dyDescent="0.25">
      <c r="B18" s="164" t="s">
        <v>316</v>
      </c>
      <c r="C18" s="163" t="s">
        <v>430</v>
      </c>
      <c r="D18" s="243" t="s">
        <v>1200</v>
      </c>
      <c r="E18" s="232" t="s">
        <v>24</v>
      </c>
      <c r="F18" s="223" t="s">
        <v>24</v>
      </c>
      <c r="G18" s="223" t="s">
        <v>24</v>
      </c>
      <c r="H18" s="223" t="s">
        <v>24</v>
      </c>
      <c r="I18" s="223" t="s">
        <v>24</v>
      </c>
      <c r="J18" s="223" t="s">
        <v>24</v>
      </c>
      <c r="K18" s="222" t="s">
        <v>1188</v>
      </c>
      <c r="L18" s="222" t="s">
        <v>1188</v>
      </c>
      <c r="M18" s="222" t="s">
        <v>1188</v>
      </c>
      <c r="N18" s="233" t="s">
        <v>1188</v>
      </c>
    </row>
    <row r="19" spans="2:14" s="48" customFormat="1" ht="35.1" customHeight="1" thickTop="1" thickBot="1" x14ac:dyDescent="0.25">
      <c r="B19" s="164" t="s">
        <v>321</v>
      </c>
      <c r="C19" s="163" t="s">
        <v>963</v>
      </c>
      <c r="D19" s="243" t="s">
        <v>1201</v>
      </c>
      <c r="E19" s="232" t="s">
        <v>24</v>
      </c>
      <c r="F19" s="223" t="s">
        <v>24</v>
      </c>
      <c r="G19" s="223" t="s">
        <v>24</v>
      </c>
      <c r="H19" s="223" t="s">
        <v>24</v>
      </c>
      <c r="I19" s="223" t="s">
        <v>24</v>
      </c>
      <c r="J19" s="223" t="s">
        <v>24</v>
      </c>
      <c r="K19" s="223" t="s">
        <v>24</v>
      </c>
      <c r="L19" s="223" t="s">
        <v>24</v>
      </c>
      <c r="M19" s="222" t="s">
        <v>1171</v>
      </c>
      <c r="N19" s="233" t="s">
        <v>1171</v>
      </c>
    </row>
    <row r="20" spans="2:14" s="48" customFormat="1" ht="35.1" customHeight="1" thickTop="1" thickBot="1" x14ac:dyDescent="0.25">
      <c r="B20" s="164" t="s">
        <v>429</v>
      </c>
      <c r="C20" s="163" t="s">
        <v>968</v>
      </c>
      <c r="D20" s="243" t="s">
        <v>1202</v>
      </c>
      <c r="E20" s="232" t="s">
        <v>24</v>
      </c>
      <c r="F20" s="223" t="s">
        <v>24</v>
      </c>
      <c r="G20" s="223" t="s">
        <v>24</v>
      </c>
      <c r="H20" s="223" t="s">
        <v>24</v>
      </c>
      <c r="I20" s="223" t="s">
        <v>24</v>
      </c>
      <c r="J20" s="223" t="s">
        <v>24</v>
      </c>
      <c r="K20" s="223" t="s">
        <v>24</v>
      </c>
      <c r="L20" s="222" t="s">
        <v>1172</v>
      </c>
      <c r="M20" s="222" t="s">
        <v>1172</v>
      </c>
      <c r="N20" s="231" t="s">
        <v>24</v>
      </c>
    </row>
    <row r="21" spans="2:14" s="48" customFormat="1" ht="35.1" customHeight="1" thickTop="1" thickBot="1" x14ac:dyDescent="0.25">
      <c r="B21" s="164" t="s">
        <v>628</v>
      </c>
      <c r="C21" s="163" t="s">
        <v>318</v>
      </c>
      <c r="D21" s="243" t="s">
        <v>1203</v>
      </c>
      <c r="E21" s="232" t="s">
        <v>24</v>
      </c>
      <c r="F21" s="223" t="s">
        <v>24</v>
      </c>
      <c r="G21" s="223" t="s">
        <v>24</v>
      </c>
      <c r="H21" s="223" t="s">
        <v>24</v>
      </c>
      <c r="I21" s="223" t="s">
        <v>24</v>
      </c>
      <c r="J21" s="222" t="s">
        <v>1189</v>
      </c>
      <c r="K21" s="222" t="s">
        <v>1189</v>
      </c>
      <c r="L21" s="222" t="s">
        <v>1189</v>
      </c>
      <c r="M21" s="222" t="s">
        <v>1190</v>
      </c>
      <c r="N21" s="233" t="s">
        <v>1191</v>
      </c>
    </row>
    <row r="22" spans="2:14" s="48" customFormat="1" ht="35.1" customHeight="1" thickTop="1" thickBot="1" x14ac:dyDescent="0.25">
      <c r="B22" s="164" t="s">
        <v>644</v>
      </c>
      <c r="C22" s="163" t="s">
        <v>990</v>
      </c>
      <c r="D22" s="243" t="s">
        <v>1204</v>
      </c>
      <c r="E22" s="232" t="s">
        <v>24</v>
      </c>
      <c r="F22" s="223" t="s">
        <v>24</v>
      </c>
      <c r="G22" s="223" t="s">
        <v>24</v>
      </c>
      <c r="H22" s="223" t="s">
        <v>24</v>
      </c>
      <c r="I22" s="223" t="s">
        <v>24</v>
      </c>
      <c r="J22" s="223" t="s">
        <v>24</v>
      </c>
      <c r="K22" s="223" t="s">
        <v>24</v>
      </c>
      <c r="L22" s="222" t="s">
        <v>1192</v>
      </c>
      <c r="M22" s="222" t="s">
        <v>1192</v>
      </c>
      <c r="N22" s="231" t="s">
        <v>24</v>
      </c>
    </row>
    <row r="23" spans="2:14" s="48" customFormat="1" ht="35.1" customHeight="1" thickTop="1" thickBot="1" x14ac:dyDescent="0.25">
      <c r="B23" s="164" t="s">
        <v>651</v>
      </c>
      <c r="C23" s="163" t="s">
        <v>1023</v>
      </c>
      <c r="D23" s="243" t="s">
        <v>1205</v>
      </c>
      <c r="E23" s="232" t="s">
        <v>24</v>
      </c>
      <c r="F23" s="223" t="s">
        <v>24</v>
      </c>
      <c r="G23" s="223" t="s">
        <v>24</v>
      </c>
      <c r="H23" s="223" t="s">
        <v>24</v>
      </c>
      <c r="I23" s="223" t="s">
        <v>24</v>
      </c>
      <c r="J23" s="222" t="s">
        <v>1173</v>
      </c>
      <c r="K23" s="222" t="s">
        <v>1173</v>
      </c>
      <c r="L23" s="222" t="s">
        <v>1174</v>
      </c>
      <c r="M23" s="222" t="s">
        <v>1175</v>
      </c>
      <c r="N23" s="231" t="s">
        <v>24</v>
      </c>
    </row>
    <row r="24" spans="2:14" s="48" customFormat="1" ht="35.1" customHeight="1" thickTop="1" thickBot="1" x14ac:dyDescent="0.25">
      <c r="B24" s="164" t="s">
        <v>654</v>
      </c>
      <c r="C24" s="163" t="s">
        <v>1045</v>
      </c>
      <c r="D24" s="243" t="s">
        <v>1206</v>
      </c>
      <c r="E24" s="232" t="s">
        <v>24</v>
      </c>
      <c r="F24" s="223" t="s">
        <v>24</v>
      </c>
      <c r="G24" s="223" t="s">
        <v>24</v>
      </c>
      <c r="H24" s="223" t="s">
        <v>24</v>
      </c>
      <c r="I24" s="223" t="s">
        <v>24</v>
      </c>
      <c r="J24" s="223" t="s">
        <v>24</v>
      </c>
      <c r="K24" s="223" t="s">
        <v>24</v>
      </c>
      <c r="L24" s="223" t="s">
        <v>24</v>
      </c>
      <c r="M24" s="222" t="s">
        <v>1176</v>
      </c>
      <c r="N24" s="233" t="s">
        <v>1176</v>
      </c>
    </row>
    <row r="25" spans="2:14" s="48" customFormat="1" ht="35.1" customHeight="1" thickTop="1" thickBot="1" x14ac:dyDescent="0.25">
      <c r="B25" s="164" t="s">
        <v>658</v>
      </c>
      <c r="C25" s="163" t="s">
        <v>1059</v>
      </c>
      <c r="D25" s="243" t="s">
        <v>1207</v>
      </c>
      <c r="E25" s="232" t="s">
        <v>24</v>
      </c>
      <c r="F25" s="223" t="s">
        <v>24</v>
      </c>
      <c r="G25" s="223" t="s">
        <v>24</v>
      </c>
      <c r="H25" s="223" t="s">
        <v>24</v>
      </c>
      <c r="I25" s="223" t="s">
        <v>24</v>
      </c>
      <c r="J25" s="223" t="s">
        <v>24</v>
      </c>
      <c r="K25" s="223" t="s">
        <v>24</v>
      </c>
      <c r="L25" s="222" t="s">
        <v>1177</v>
      </c>
      <c r="M25" s="222" t="s">
        <v>1178</v>
      </c>
      <c r="N25" s="231" t="s">
        <v>24</v>
      </c>
    </row>
    <row r="26" spans="2:14" s="48" customFormat="1" ht="35.1" customHeight="1" thickTop="1" thickBot="1" x14ac:dyDescent="0.25">
      <c r="B26" s="164" t="s">
        <v>1086</v>
      </c>
      <c r="C26" s="163" t="s">
        <v>652</v>
      </c>
      <c r="D26" s="243" t="s">
        <v>1164</v>
      </c>
      <c r="E26" s="232" t="s">
        <v>24</v>
      </c>
      <c r="F26" s="223" t="s">
        <v>24</v>
      </c>
      <c r="G26" s="223" t="s">
        <v>24</v>
      </c>
      <c r="H26" s="223" t="s">
        <v>24</v>
      </c>
      <c r="I26" s="223" t="s">
        <v>24</v>
      </c>
      <c r="J26" s="223" t="s">
        <v>24</v>
      </c>
      <c r="K26" s="223" t="s">
        <v>24</v>
      </c>
      <c r="L26" s="223" t="s">
        <v>24</v>
      </c>
      <c r="M26" s="223" t="s">
        <v>24</v>
      </c>
      <c r="N26" s="233" t="s">
        <v>1164</v>
      </c>
    </row>
    <row r="27" spans="2:14" s="48" customFormat="1" ht="35.1" customHeight="1" thickTop="1" thickBot="1" x14ac:dyDescent="0.25">
      <c r="B27" s="244" t="s">
        <v>1093</v>
      </c>
      <c r="C27" s="245" t="s">
        <v>655</v>
      </c>
      <c r="D27" s="246" t="s">
        <v>1165</v>
      </c>
      <c r="E27" s="232" t="s">
        <v>24</v>
      </c>
      <c r="F27" s="223" t="s">
        <v>24</v>
      </c>
      <c r="G27" s="223" t="s">
        <v>24</v>
      </c>
      <c r="H27" s="223" t="s">
        <v>24</v>
      </c>
      <c r="I27" s="223" t="s">
        <v>24</v>
      </c>
      <c r="J27" s="223" t="s">
        <v>24</v>
      </c>
      <c r="K27" s="223" t="s">
        <v>24</v>
      </c>
      <c r="L27" s="223" t="s">
        <v>24</v>
      </c>
      <c r="M27" s="223" t="s">
        <v>24</v>
      </c>
      <c r="N27" s="233" t="s">
        <v>1165</v>
      </c>
    </row>
    <row r="28" spans="2:14" s="48" customFormat="1" ht="5.25" customHeight="1" thickBot="1" x14ac:dyDescent="0.25">
      <c r="B28" s="165"/>
      <c r="C28" s="162"/>
      <c r="D28" s="161"/>
      <c r="E28" s="234"/>
      <c r="F28" s="235"/>
      <c r="G28" s="235"/>
      <c r="H28" s="235"/>
      <c r="I28" s="235"/>
      <c r="J28" s="235"/>
      <c r="K28" s="235"/>
      <c r="L28" s="235"/>
      <c r="M28" s="235"/>
      <c r="N28" s="236"/>
    </row>
    <row r="29" spans="2:14" s="48" customFormat="1" ht="27.95" customHeight="1" thickBot="1" x14ac:dyDescent="0.25">
      <c r="B29" s="284" t="s">
        <v>58</v>
      </c>
      <c r="C29" s="285"/>
      <c r="D29" s="286"/>
      <c r="E29" s="247" t="s">
        <v>1208</v>
      </c>
      <c r="F29" s="248" t="s">
        <v>1209</v>
      </c>
      <c r="G29" s="248" t="s">
        <v>1210</v>
      </c>
      <c r="H29" s="248" t="s">
        <v>1211</v>
      </c>
      <c r="I29" s="248" t="s">
        <v>1212</v>
      </c>
      <c r="J29" s="248" t="s">
        <v>1213</v>
      </c>
      <c r="K29" s="248" t="s">
        <v>1214</v>
      </c>
      <c r="L29" s="248" t="s">
        <v>1215</v>
      </c>
      <c r="M29" s="248" t="s">
        <v>1216</v>
      </c>
      <c r="N29" s="249" t="s">
        <v>1217</v>
      </c>
    </row>
    <row r="30" spans="2:14" s="159" customFormat="1" ht="27.95" customHeight="1" thickBot="1" x14ac:dyDescent="0.25">
      <c r="B30" s="287" t="s">
        <v>59</v>
      </c>
      <c r="C30" s="288"/>
      <c r="D30" s="289"/>
      <c r="E30" s="251">
        <v>126066.52</v>
      </c>
      <c r="F30" s="156">
        <v>154470.07999999999</v>
      </c>
      <c r="G30" s="156">
        <v>149641.21</v>
      </c>
      <c r="H30" s="156">
        <v>136790.51</v>
      </c>
      <c r="I30" s="156">
        <v>111918.06</v>
      </c>
      <c r="J30" s="156">
        <v>470457.04</v>
      </c>
      <c r="K30" s="156">
        <v>700641.67</v>
      </c>
      <c r="L30" s="156">
        <v>761647.63</v>
      </c>
      <c r="M30" s="156">
        <v>581851</v>
      </c>
      <c r="N30" s="204">
        <v>363977.72</v>
      </c>
    </row>
    <row r="31" spans="2:14" ht="27.95" customHeight="1" thickBot="1" x14ac:dyDescent="0.25">
      <c r="B31" s="284" t="s">
        <v>60</v>
      </c>
      <c r="C31" s="285"/>
      <c r="D31" s="286"/>
      <c r="E31" s="174" t="s">
        <v>1208</v>
      </c>
      <c r="F31" s="118" t="s">
        <v>1218</v>
      </c>
      <c r="G31" s="118" t="s">
        <v>1219</v>
      </c>
      <c r="H31" s="118" t="s">
        <v>1220</v>
      </c>
      <c r="I31" s="118" t="s">
        <v>1221</v>
      </c>
      <c r="J31" s="118" t="s">
        <v>1222</v>
      </c>
      <c r="K31" s="118" t="s">
        <v>1223</v>
      </c>
      <c r="L31" s="118" t="s">
        <v>1224</v>
      </c>
      <c r="M31" s="118" t="s">
        <v>1225</v>
      </c>
      <c r="N31" s="250" t="s">
        <v>61</v>
      </c>
    </row>
    <row r="32" spans="2:14" s="159" customFormat="1" ht="27.95" customHeight="1" thickBot="1" x14ac:dyDescent="0.25">
      <c r="B32" s="290" t="s">
        <v>62</v>
      </c>
      <c r="C32" s="291"/>
      <c r="D32" s="292"/>
      <c r="E32" s="252">
        <v>126066.52</v>
      </c>
      <c r="F32" s="205">
        <v>280536.59999999998</v>
      </c>
      <c r="G32" s="205">
        <v>430177.81</v>
      </c>
      <c r="H32" s="205">
        <v>566968.31999999995</v>
      </c>
      <c r="I32" s="205">
        <v>678886.37</v>
      </c>
      <c r="J32" s="205">
        <v>1149343.4099999999</v>
      </c>
      <c r="K32" s="205">
        <v>1849985.09</v>
      </c>
      <c r="L32" s="205">
        <v>2611632.71</v>
      </c>
      <c r="M32" s="205">
        <v>3193483.71</v>
      </c>
      <c r="N32" s="206">
        <v>3557461.43</v>
      </c>
    </row>
  </sheetData>
  <mergeCells count="10">
    <mergeCell ref="B30:D30"/>
    <mergeCell ref="B31:D31"/>
    <mergeCell ref="B32:D32"/>
    <mergeCell ref="B7:N7"/>
    <mergeCell ref="B6:N6"/>
    <mergeCell ref="B5:N5"/>
    <mergeCell ref="B4:N4"/>
    <mergeCell ref="B3:N3"/>
    <mergeCell ref="B2:N2"/>
    <mergeCell ref="B29:D29"/>
  </mergeCells>
  <phoneticPr fontId="5" type="noConversion"/>
  <printOptions horizontalCentered="1" verticalCentered="1"/>
  <pageMargins left="0.19685039370078741" right="0.19685039370078741" top="0.39370078740157483" bottom="0.19685039370078741" header="0" footer="0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J52"/>
  <sheetViews>
    <sheetView view="pageBreakPreview" zoomScale="70" zoomScaleNormal="100" zoomScaleSheetLayoutView="70" workbookViewId="0">
      <selection activeCell="C10" sqref="C10"/>
    </sheetView>
  </sheetViews>
  <sheetFormatPr defaultColWidth="21.125" defaultRowHeight="14.25" x14ac:dyDescent="0.2"/>
  <cols>
    <col min="1" max="1" width="6" style="48" customWidth="1"/>
    <col min="2" max="2" width="41.375" style="48" customWidth="1"/>
    <col min="3" max="3" width="24.875" style="48" customWidth="1"/>
    <col min="4" max="4" width="9.375" style="48" bestFit="1" customWidth="1"/>
    <col min="5" max="5" width="21.375" style="48" customWidth="1"/>
    <col min="6" max="6" width="15.5" style="48" customWidth="1"/>
    <col min="7" max="7" width="23.625" style="48" bestFit="1" customWidth="1"/>
    <col min="8" max="8" width="15.5" style="48" customWidth="1"/>
    <col min="9" max="9" width="21" style="48" bestFit="1" customWidth="1"/>
    <col min="10" max="10" width="9.125" style="48" customWidth="1"/>
    <col min="11" max="16384" width="21.125" style="48"/>
  </cols>
  <sheetData>
    <row r="1" spans="2:10" ht="15" thickBot="1" x14ac:dyDescent="0.25"/>
    <row r="2" spans="2:10" ht="19.899999999999999" customHeight="1" x14ac:dyDescent="0.2">
      <c r="B2" s="266" t="s">
        <v>22</v>
      </c>
      <c r="C2" s="267"/>
      <c r="D2" s="267"/>
      <c r="E2" s="267"/>
      <c r="F2" s="267"/>
      <c r="G2" s="267"/>
      <c r="H2" s="267"/>
      <c r="I2" s="268"/>
      <c r="J2" s="134"/>
    </row>
    <row r="3" spans="2:10" ht="19.899999999999999" customHeight="1" x14ac:dyDescent="0.2">
      <c r="B3" s="269" t="s">
        <v>23</v>
      </c>
      <c r="C3" s="270"/>
      <c r="D3" s="270"/>
      <c r="E3" s="270"/>
      <c r="F3" s="270"/>
      <c r="G3" s="270"/>
      <c r="H3" s="270"/>
      <c r="I3" s="271"/>
      <c r="J3" s="135"/>
    </row>
    <row r="4" spans="2:10" ht="19.899999999999999" customHeight="1" x14ac:dyDescent="0.2">
      <c r="B4" s="272" t="s">
        <v>1181</v>
      </c>
      <c r="C4" s="273"/>
      <c r="D4" s="273"/>
      <c r="E4" s="273"/>
      <c r="F4" s="273"/>
      <c r="G4" s="273"/>
      <c r="H4" s="273"/>
      <c r="I4" s="274"/>
      <c r="J4" s="136"/>
    </row>
    <row r="5" spans="2:10" ht="19.899999999999999" customHeight="1" x14ac:dyDescent="0.2">
      <c r="B5" s="269" t="s">
        <v>1097</v>
      </c>
      <c r="C5" s="270"/>
      <c r="D5" s="270"/>
      <c r="E5" s="270"/>
      <c r="F5" s="270"/>
      <c r="G5" s="270"/>
      <c r="H5" s="270"/>
      <c r="I5" s="271"/>
      <c r="J5" s="135"/>
    </row>
    <row r="6" spans="2:10" ht="19.899999999999999" customHeight="1" thickBot="1" x14ac:dyDescent="0.25">
      <c r="B6" s="296" t="s">
        <v>1096</v>
      </c>
      <c r="C6" s="297"/>
      <c r="D6" s="297"/>
      <c r="E6" s="297"/>
      <c r="F6" s="297"/>
      <c r="G6" s="297"/>
      <c r="H6" s="297"/>
      <c r="I6" s="298"/>
      <c r="J6" s="135"/>
    </row>
    <row r="7" spans="2:10" ht="19.899999999999999" customHeight="1" thickBot="1" x14ac:dyDescent="0.25">
      <c r="B7" s="299" t="s">
        <v>65</v>
      </c>
      <c r="C7" s="300"/>
      <c r="D7" s="300"/>
      <c r="E7" s="300"/>
      <c r="F7" s="300"/>
      <c r="G7" s="300"/>
      <c r="H7" s="300"/>
      <c r="I7" s="301"/>
    </row>
    <row r="8" spans="2:10" ht="36.75" thickBot="1" x14ac:dyDescent="0.25">
      <c r="B8" s="6"/>
      <c r="C8" s="7"/>
      <c r="D8" s="7"/>
      <c r="E8" s="7"/>
      <c r="F8" s="7"/>
      <c r="G8" s="7"/>
      <c r="H8" s="8"/>
      <c r="I8" s="9" t="s">
        <v>66</v>
      </c>
    </row>
    <row r="9" spans="2:10" ht="19.899999999999999" customHeight="1" x14ac:dyDescent="0.2">
      <c r="B9" s="10"/>
      <c r="C9" s="49" t="s">
        <v>67</v>
      </c>
      <c r="D9" s="50"/>
      <c r="E9" s="50"/>
      <c r="F9" s="50"/>
      <c r="G9" s="50"/>
      <c r="H9" s="51"/>
      <c r="I9" s="52">
        <v>4</v>
      </c>
    </row>
    <row r="10" spans="2:10" ht="19.899999999999999" customHeight="1" x14ac:dyDescent="0.2">
      <c r="B10" s="16"/>
      <c r="C10" s="53" t="s">
        <v>68</v>
      </c>
      <c r="D10" s="54"/>
      <c r="E10" s="54"/>
      <c r="F10" s="54"/>
      <c r="G10" s="54"/>
      <c r="H10" s="55"/>
      <c r="I10" s="56">
        <v>1.23</v>
      </c>
    </row>
    <row r="11" spans="2:10" ht="19.899999999999999" customHeight="1" thickBot="1" x14ac:dyDescent="0.25">
      <c r="B11" s="57" t="s">
        <v>69</v>
      </c>
      <c r="C11" s="58"/>
      <c r="D11" s="58"/>
      <c r="E11" s="58"/>
      <c r="F11" s="58"/>
      <c r="G11" s="58"/>
      <c r="H11" s="59"/>
      <c r="I11" s="60">
        <f>I9+I10</f>
        <v>5.23</v>
      </c>
    </row>
    <row r="12" spans="2:10" ht="24" customHeight="1" x14ac:dyDescent="0.2">
      <c r="B12" s="61" t="s">
        <v>70</v>
      </c>
      <c r="C12" s="50"/>
      <c r="D12" s="50"/>
      <c r="E12" s="50"/>
      <c r="F12" s="50"/>
      <c r="G12" s="50"/>
      <c r="H12" s="51"/>
      <c r="I12" s="52"/>
    </row>
    <row r="13" spans="2:10" ht="19.899999999999999" customHeight="1" x14ac:dyDescent="0.2">
      <c r="B13" s="62" t="s">
        <v>71</v>
      </c>
      <c r="C13" s="63" t="s">
        <v>72</v>
      </c>
      <c r="D13" s="64"/>
      <c r="E13" s="64"/>
      <c r="F13" s="64"/>
      <c r="G13" s="64"/>
      <c r="H13" s="65"/>
      <c r="I13" s="56">
        <v>1.27</v>
      </c>
    </row>
    <row r="14" spans="2:10" ht="19.899999999999999" customHeight="1" x14ac:dyDescent="0.2">
      <c r="B14" s="62" t="s">
        <v>73</v>
      </c>
      <c r="C14" s="63" t="s">
        <v>74</v>
      </c>
      <c r="D14" s="64"/>
      <c r="E14" s="64"/>
      <c r="F14" s="64"/>
      <c r="G14" s="64"/>
      <c r="H14" s="65"/>
      <c r="I14" s="56">
        <v>0.8</v>
      </c>
    </row>
    <row r="15" spans="2:10" ht="19.899999999999999" customHeight="1" x14ac:dyDescent="0.2">
      <c r="B15" s="66" t="s">
        <v>69</v>
      </c>
      <c r="C15" s="67"/>
      <c r="D15" s="67"/>
      <c r="E15" s="67"/>
      <c r="F15" s="67"/>
      <c r="G15" s="67"/>
      <c r="H15" s="68"/>
      <c r="I15" s="69">
        <f>I13+I14</f>
        <v>2.0700000000000003</v>
      </c>
    </row>
    <row r="16" spans="2:10" ht="24" x14ac:dyDescent="0.2">
      <c r="B16" s="70" t="s">
        <v>75</v>
      </c>
      <c r="C16" s="64"/>
      <c r="D16" s="64"/>
      <c r="E16" s="64"/>
      <c r="F16" s="64"/>
      <c r="G16" s="64"/>
      <c r="H16" s="65"/>
      <c r="I16" s="11" t="s">
        <v>76</v>
      </c>
    </row>
    <row r="17" spans="2:9" ht="19.899999999999999" customHeight="1" x14ac:dyDescent="0.2">
      <c r="B17" s="71" t="s">
        <v>77</v>
      </c>
      <c r="C17" s="72" t="s">
        <v>78</v>
      </c>
      <c r="D17" s="67"/>
      <c r="E17" s="67"/>
      <c r="F17" s="67"/>
      <c r="G17" s="67"/>
      <c r="H17" s="68"/>
      <c r="I17" s="69">
        <f>I18+I19</f>
        <v>6.15</v>
      </c>
    </row>
    <row r="18" spans="2:9" ht="19.899999999999999" customHeight="1" x14ac:dyDescent="0.2">
      <c r="B18" s="16" t="s">
        <v>79</v>
      </c>
      <c r="C18" s="63" t="s">
        <v>80</v>
      </c>
      <c r="D18" s="64"/>
      <c r="E18" s="64"/>
      <c r="F18" s="64"/>
      <c r="G18" s="64"/>
      <c r="H18" s="65"/>
      <c r="I18" s="56">
        <f>I27</f>
        <v>3.65</v>
      </c>
    </row>
    <row r="19" spans="2:9" ht="19.899999999999999" customHeight="1" x14ac:dyDescent="0.2">
      <c r="B19" s="16" t="s">
        <v>81</v>
      </c>
      <c r="C19" s="63" t="s">
        <v>82</v>
      </c>
      <c r="D19" s="64"/>
      <c r="E19" s="64"/>
      <c r="F19" s="64"/>
      <c r="G19" s="64"/>
      <c r="H19" s="65"/>
      <c r="I19" s="56">
        <v>2.5</v>
      </c>
    </row>
    <row r="20" spans="2:9" ht="19.899999999999999" customHeight="1" x14ac:dyDescent="0.2">
      <c r="B20" s="73" t="s">
        <v>83</v>
      </c>
      <c r="C20" s="74" t="s">
        <v>662</v>
      </c>
      <c r="D20" s="75"/>
      <c r="E20" s="75"/>
      <c r="F20" s="75"/>
      <c r="G20" s="75"/>
      <c r="H20" s="76"/>
      <c r="I20" s="77">
        <v>8.57</v>
      </c>
    </row>
    <row r="21" spans="2:9" ht="19.899999999999999" customHeight="1" x14ac:dyDescent="0.2">
      <c r="B21" s="78"/>
      <c r="C21" s="79"/>
      <c r="D21" s="79"/>
      <c r="E21" s="79"/>
      <c r="F21" s="79"/>
      <c r="G21" s="79"/>
      <c r="H21" s="79"/>
      <c r="I21" s="80"/>
    </row>
    <row r="22" spans="2:9" ht="19.899999999999999" customHeight="1" x14ac:dyDescent="0.2">
      <c r="B22" s="81"/>
      <c r="C22" s="3"/>
      <c r="D22" s="3"/>
      <c r="E22" s="3"/>
      <c r="F22" s="3"/>
      <c r="G22" s="3"/>
      <c r="H22" s="3"/>
      <c r="I22" s="82"/>
    </row>
    <row r="23" spans="2:9" ht="19.899999999999999" customHeight="1" x14ac:dyDescent="0.2">
      <c r="B23" s="81"/>
      <c r="C23" s="3"/>
      <c r="D23" s="3"/>
      <c r="E23" s="3"/>
      <c r="F23" s="3"/>
      <c r="G23" s="3"/>
      <c r="H23" s="3"/>
      <c r="I23" s="83"/>
    </row>
    <row r="24" spans="2:9" ht="19.899999999999999" customHeight="1" x14ac:dyDescent="0.2">
      <c r="B24" s="84"/>
      <c r="C24" s="85"/>
      <c r="D24" s="85"/>
      <c r="E24" s="86"/>
      <c r="F24" s="86"/>
      <c r="G24" s="86"/>
      <c r="H24" s="86"/>
      <c r="I24" s="87"/>
    </row>
    <row r="25" spans="2:9" ht="19.899999999999999" customHeight="1" x14ac:dyDescent="0.2">
      <c r="B25" s="81"/>
      <c r="C25" s="3"/>
      <c r="D25" s="3"/>
      <c r="E25" s="3"/>
      <c r="F25" s="3"/>
      <c r="G25" s="3"/>
      <c r="H25" s="3"/>
      <c r="I25" s="88"/>
    </row>
    <row r="26" spans="2:9" ht="19.899999999999999" customHeight="1" thickBot="1" x14ac:dyDescent="0.25">
      <c r="B26" s="12" t="s">
        <v>84</v>
      </c>
      <c r="C26" s="13"/>
      <c r="D26" s="13"/>
      <c r="E26" s="13"/>
      <c r="F26" s="13"/>
      <c r="G26" s="13"/>
      <c r="H26" s="13"/>
      <c r="I26" s="14"/>
    </row>
    <row r="27" spans="2:9" ht="19.899999999999999" customHeight="1" x14ac:dyDescent="0.2">
      <c r="B27" s="10" t="s">
        <v>79</v>
      </c>
      <c r="C27" s="49" t="s">
        <v>80</v>
      </c>
      <c r="D27" s="50"/>
      <c r="E27" s="50"/>
      <c r="F27" s="50"/>
      <c r="G27" s="50"/>
      <c r="H27" s="51"/>
      <c r="I27" s="15">
        <f>I28+I29+I30</f>
        <v>3.65</v>
      </c>
    </row>
    <row r="28" spans="2:9" ht="19.899999999999999" customHeight="1" x14ac:dyDescent="0.2">
      <c r="B28" s="16" t="s">
        <v>85</v>
      </c>
      <c r="C28" s="63" t="s">
        <v>86</v>
      </c>
      <c r="D28" s="64"/>
      <c r="E28" s="64"/>
      <c r="F28" s="64"/>
      <c r="G28" s="64"/>
      <c r="H28" s="65"/>
      <c r="I28" s="17">
        <v>0.65</v>
      </c>
    </row>
    <row r="29" spans="2:9" ht="19.899999999999999" customHeight="1" x14ac:dyDescent="0.2">
      <c r="B29" s="16" t="s">
        <v>87</v>
      </c>
      <c r="C29" s="63" t="s">
        <v>88</v>
      </c>
      <c r="D29" s="64"/>
      <c r="E29" s="64"/>
      <c r="F29" s="64"/>
      <c r="G29" s="64"/>
      <c r="H29" s="65"/>
      <c r="I29" s="17">
        <v>3</v>
      </c>
    </row>
    <row r="30" spans="2:9" ht="19.899999999999999" customHeight="1" thickBot="1" x14ac:dyDescent="0.25">
      <c r="B30" s="89" t="s">
        <v>89</v>
      </c>
      <c r="C30" s="90" t="s">
        <v>90</v>
      </c>
      <c r="D30" s="91"/>
      <c r="E30" s="91"/>
      <c r="F30" s="91"/>
      <c r="G30" s="91"/>
      <c r="H30" s="92"/>
      <c r="I30" s="18"/>
    </row>
    <row r="31" spans="2:9" ht="19.899999999999999" customHeight="1" thickBot="1" x14ac:dyDescent="0.25">
      <c r="B31" s="19" t="s">
        <v>91</v>
      </c>
      <c r="C31" s="20"/>
      <c r="D31" s="20"/>
      <c r="E31" s="20"/>
      <c r="F31" s="20"/>
      <c r="G31" s="20"/>
      <c r="H31" s="20"/>
      <c r="I31" s="21"/>
    </row>
    <row r="32" spans="2:9" ht="19.899999999999999" customHeight="1" x14ac:dyDescent="0.2">
      <c r="B32" s="10" t="s">
        <v>81</v>
      </c>
      <c r="C32" s="49" t="s">
        <v>92</v>
      </c>
      <c r="D32" s="50"/>
      <c r="E32" s="50"/>
      <c r="F32" s="50"/>
      <c r="G32" s="50"/>
      <c r="H32" s="51"/>
      <c r="I32" s="15">
        <f>I33</f>
        <v>2.5</v>
      </c>
    </row>
    <row r="33" spans="2:9" ht="19.899999999999999" customHeight="1" thickBot="1" x14ac:dyDescent="0.25">
      <c r="B33" s="22" t="s">
        <v>93</v>
      </c>
      <c r="C33" s="90" t="s">
        <v>86</v>
      </c>
      <c r="D33" s="91"/>
      <c r="E33" s="91"/>
      <c r="F33" s="91"/>
      <c r="G33" s="91"/>
      <c r="H33" s="92"/>
      <c r="I33" s="23">
        <v>2.5</v>
      </c>
    </row>
    <row r="34" spans="2:9" ht="19.899999999999999" customHeight="1" x14ac:dyDescent="0.2">
      <c r="B34" s="81"/>
      <c r="C34" s="3"/>
      <c r="D34" s="3"/>
      <c r="E34" s="3"/>
      <c r="F34" s="3"/>
      <c r="G34" s="3"/>
      <c r="H34" s="3"/>
      <c r="I34" s="88"/>
    </row>
    <row r="35" spans="2:9" ht="19.899999999999999" customHeight="1" x14ac:dyDescent="0.2">
      <c r="B35" s="81"/>
      <c r="C35" s="3"/>
      <c r="D35" s="3"/>
      <c r="E35" s="3"/>
      <c r="F35" s="3"/>
      <c r="G35" s="3"/>
      <c r="H35" s="3"/>
      <c r="I35" s="88"/>
    </row>
    <row r="36" spans="2:9" ht="31.5" x14ac:dyDescent="0.2">
      <c r="B36" s="24" t="s">
        <v>94</v>
      </c>
      <c r="C36" s="47"/>
      <c r="D36" s="47"/>
      <c r="E36" s="47"/>
      <c r="F36" s="47"/>
      <c r="G36" s="47"/>
      <c r="H36" s="47"/>
      <c r="I36" s="25"/>
    </row>
    <row r="37" spans="2:9" ht="19.899999999999999" customHeight="1" x14ac:dyDescent="0.2">
      <c r="B37" s="93" t="s">
        <v>95</v>
      </c>
      <c r="C37" s="94"/>
      <c r="D37" s="95">
        <f>I9/100</f>
        <v>0.04</v>
      </c>
      <c r="E37" s="94"/>
      <c r="F37" s="3"/>
      <c r="G37" s="96" t="s">
        <v>95</v>
      </c>
      <c r="H37" s="96"/>
      <c r="I37" s="97">
        <f>D37</f>
        <v>0.04</v>
      </c>
    </row>
    <row r="38" spans="2:9" ht="19.899999999999999" customHeight="1" x14ac:dyDescent="0.2">
      <c r="B38" s="93" t="s">
        <v>96</v>
      </c>
      <c r="C38" s="94"/>
      <c r="D38" s="95">
        <f>I14/100</f>
        <v>8.0000000000000002E-3</v>
      </c>
      <c r="E38" s="94"/>
      <c r="F38" s="3"/>
      <c r="G38" s="96" t="s">
        <v>96</v>
      </c>
      <c r="H38" s="96"/>
      <c r="I38" s="97">
        <f>D38</f>
        <v>8.0000000000000002E-3</v>
      </c>
    </row>
    <row r="39" spans="2:9" ht="19.899999999999999" customHeight="1" x14ac:dyDescent="0.2">
      <c r="B39" s="93" t="s">
        <v>97</v>
      </c>
      <c r="C39" s="94"/>
      <c r="D39" s="95">
        <f>I13/100</f>
        <v>1.2699999999999999E-2</v>
      </c>
      <c r="E39" s="94"/>
      <c r="F39" s="3"/>
      <c r="G39" s="96" t="s">
        <v>97</v>
      </c>
      <c r="H39" s="96"/>
      <c r="I39" s="97">
        <f>D39</f>
        <v>1.2699999999999999E-2</v>
      </c>
    </row>
    <row r="40" spans="2:9" ht="19.899999999999999" customHeight="1" x14ac:dyDescent="0.2">
      <c r="B40" s="93" t="s">
        <v>98</v>
      </c>
      <c r="C40" s="94"/>
      <c r="D40" s="98">
        <f>1+D37+D38+D39</f>
        <v>1.0607</v>
      </c>
      <c r="E40" s="94"/>
      <c r="F40" s="3"/>
      <c r="G40" s="96" t="s">
        <v>98</v>
      </c>
      <c r="H40" s="96"/>
      <c r="I40" s="99">
        <f>1+I37+I38+I39</f>
        <v>1.0607</v>
      </c>
    </row>
    <row r="41" spans="2:9" ht="19.899999999999999" customHeight="1" x14ac:dyDescent="0.2">
      <c r="B41" s="93" t="s">
        <v>99</v>
      </c>
      <c r="C41" s="94"/>
      <c r="D41" s="95">
        <f>I10/100</f>
        <v>1.23E-2</v>
      </c>
      <c r="E41" s="94"/>
      <c r="F41" s="3"/>
      <c r="G41" s="96" t="s">
        <v>99</v>
      </c>
      <c r="H41" s="96"/>
      <c r="I41" s="97">
        <f>D41</f>
        <v>1.23E-2</v>
      </c>
    </row>
    <row r="42" spans="2:9" ht="19.899999999999999" customHeight="1" x14ac:dyDescent="0.2">
      <c r="B42" s="93" t="s">
        <v>100</v>
      </c>
      <c r="C42" s="94"/>
      <c r="D42" s="98">
        <f>1+D41</f>
        <v>1.0123</v>
      </c>
      <c r="E42" s="94"/>
      <c r="F42" s="3"/>
      <c r="G42" s="96" t="s">
        <v>100</v>
      </c>
      <c r="H42" s="96"/>
      <c r="I42" s="99">
        <f>1+I41</f>
        <v>1.0123</v>
      </c>
    </row>
    <row r="43" spans="2:9" ht="19.899999999999999" customHeight="1" x14ac:dyDescent="0.2">
      <c r="B43" s="93" t="s">
        <v>101</v>
      </c>
      <c r="C43" s="94"/>
      <c r="D43" s="95">
        <f>I20/100</f>
        <v>8.5699999999999998E-2</v>
      </c>
      <c r="E43" s="94"/>
      <c r="F43" s="3"/>
      <c r="G43" s="96" t="s">
        <v>101</v>
      </c>
      <c r="H43" s="96"/>
      <c r="I43" s="97">
        <f>D43</f>
        <v>8.5699999999999998E-2</v>
      </c>
    </row>
    <row r="44" spans="2:9" ht="19.899999999999999" customHeight="1" x14ac:dyDescent="0.2">
      <c r="B44" s="93" t="s">
        <v>102</v>
      </c>
      <c r="C44" s="94"/>
      <c r="D44" s="98">
        <f>1+D43</f>
        <v>1.0857000000000001</v>
      </c>
      <c r="E44" s="94"/>
      <c r="F44" s="3"/>
      <c r="G44" s="96" t="s">
        <v>102</v>
      </c>
      <c r="H44" s="96"/>
      <c r="I44" s="99">
        <f>1+I43</f>
        <v>1.0857000000000001</v>
      </c>
    </row>
    <row r="45" spans="2:9" ht="19.899999999999999" customHeight="1" x14ac:dyDescent="0.2">
      <c r="B45" s="93"/>
      <c r="C45" s="94"/>
      <c r="D45" s="94"/>
      <c r="E45" s="94"/>
      <c r="F45" s="3"/>
      <c r="G45" s="96"/>
      <c r="H45" s="96"/>
      <c r="I45" s="100"/>
    </row>
    <row r="46" spans="2:9" ht="19.899999999999999" customHeight="1" x14ac:dyDescent="0.2">
      <c r="B46" s="93" t="s">
        <v>103</v>
      </c>
      <c r="C46" s="94"/>
      <c r="D46" s="95">
        <f>I17/100</f>
        <v>6.1500000000000006E-2</v>
      </c>
      <c r="E46" s="94"/>
      <c r="F46" s="3"/>
      <c r="G46" s="96" t="s">
        <v>103</v>
      </c>
      <c r="H46" s="96"/>
      <c r="I46" s="97">
        <f>D46-(I30/100)</f>
        <v>6.1500000000000006E-2</v>
      </c>
    </row>
    <row r="47" spans="2:9" ht="19.899999999999999" customHeight="1" x14ac:dyDescent="0.2">
      <c r="B47" s="93" t="s">
        <v>104</v>
      </c>
      <c r="C47" s="94"/>
      <c r="D47" s="98">
        <f>1-D46</f>
        <v>0.9385</v>
      </c>
      <c r="E47" s="94"/>
      <c r="F47" s="3"/>
      <c r="G47" s="96" t="s">
        <v>104</v>
      </c>
      <c r="H47" s="96"/>
      <c r="I47" s="99">
        <f>1-I46</f>
        <v>0.9385</v>
      </c>
    </row>
    <row r="48" spans="2:9" ht="19.899999999999999" customHeight="1" x14ac:dyDescent="0.2">
      <c r="B48" s="93"/>
      <c r="C48" s="94"/>
      <c r="D48" s="94"/>
      <c r="E48" s="94"/>
      <c r="F48" s="3"/>
      <c r="G48" s="96"/>
      <c r="H48" s="96"/>
      <c r="I48" s="100"/>
    </row>
    <row r="49" spans="2:9" ht="19.899999999999999" customHeight="1" x14ac:dyDescent="0.2">
      <c r="B49" s="101" t="s">
        <v>105</v>
      </c>
      <c r="C49" s="102"/>
      <c r="D49" s="103">
        <f>(D40*D42*D44)/D47-1</f>
        <v>0.24215950397123076</v>
      </c>
      <c r="E49" s="94"/>
      <c r="F49" s="3"/>
      <c r="G49" s="104" t="s">
        <v>106</v>
      </c>
      <c r="H49" s="105"/>
      <c r="I49" s="106">
        <f>(I40*I42*I44)/I47-1</f>
        <v>0.24215950397123076</v>
      </c>
    </row>
    <row r="50" spans="2:9" ht="19.899999999999999" customHeight="1" x14ac:dyDescent="0.2">
      <c r="B50" s="107"/>
      <c r="C50" s="96"/>
      <c r="D50" s="96"/>
      <c r="E50" s="96"/>
      <c r="F50" s="3"/>
      <c r="G50" s="96"/>
      <c r="H50" s="96"/>
      <c r="I50" s="108" t="s">
        <v>107</v>
      </c>
    </row>
    <row r="51" spans="2:9" ht="19.899999999999999" customHeight="1" x14ac:dyDescent="0.2">
      <c r="B51" s="107"/>
      <c r="C51" s="96"/>
      <c r="D51" s="96"/>
      <c r="E51" s="96"/>
      <c r="F51" s="96"/>
      <c r="G51" s="302" t="s">
        <v>108</v>
      </c>
      <c r="H51" s="302"/>
      <c r="I51" s="303"/>
    </row>
    <row r="52" spans="2:9" ht="19.899999999999999" customHeight="1" thickBot="1" x14ac:dyDescent="0.25">
      <c r="B52" s="109"/>
      <c r="C52" s="110"/>
      <c r="D52" s="110"/>
      <c r="E52" s="110"/>
      <c r="F52" s="110"/>
      <c r="G52" s="304"/>
      <c r="H52" s="304"/>
      <c r="I52" s="305"/>
    </row>
  </sheetData>
  <mergeCells count="7">
    <mergeCell ref="B5:I5"/>
    <mergeCell ref="B6:I6"/>
    <mergeCell ref="B7:I7"/>
    <mergeCell ref="G51:I52"/>
    <mergeCell ref="B2:I2"/>
    <mergeCell ref="B3:I3"/>
    <mergeCell ref="B4:I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1:E42"/>
  <sheetViews>
    <sheetView view="pageBreakPreview" zoomScale="80" zoomScaleNormal="80" zoomScaleSheetLayoutView="80" workbookViewId="0">
      <selection activeCell="D5" sqref="D5"/>
    </sheetView>
  </sheetViews>
  <sheetFormatPr defaultColWidth="8.75" defaultRowHeight="14.25" x14ac:dyDescent="0.2"/>
  <cols>
    <col min="1" max="1" width="4.375" style="2" customWidth="1"/>
    <col min="2" max="2" width="12.75" style="2" customWidth="1"/>
    <col min="3" max="3" width="62.25" style="2" customWidth="1"/>
    <col min="4" max="4" width="22.75" style="2" customWidth="1"/>
    <col min="5" max="5" width="16.625" style="2" customWidth="1"/>
    <col min="6" max="6" width="5.375" style="2" customWidth="1"/>
    <col min="7" max="8" width="15.5" style="2" customWidth="1"/>
    <col min="9" max="9" width="16.625" style="2" customWidth="1"/>
    <col min="10" max="10" width="14.75" style="2" customWidth="1"/>
    <col min="11" max="11" width="69.75" style="2" customWidth="1"/>
    <col min="12" max="12" width="15.125" style="2" customWidth="1"/>
    <col min="13" max="13" width="16.625" style="2" customWidth="1"/>
    <col min="14" max="14" width="14.75" style="2" customWidth="1"/>
    <col min="15" max="15" width="69.75" style="2" customWidth="1"/>
    <col min="16" max="16" width="15.125" style="2" customWidth="1"/>
    <col min="17" max="17" width="16.625" style="2" customWidth="1"/>
    <col min="18" max="18" width="14.75" style="2" customWidth="1"/>
    <col min="19" max="19" width="69.75" style="2" customWidth="1"/>
    <col min="20" max="20" width="15.125" style="2" customWidth="1"/>
    <col min="21" max="21" width="16.625" style="2" customWidth="1"/>
    <col min="22" max="22" width="14.75" style="2" customWidth="1"/>
    <col min="23" max="23" width="69.75" style="2" customWidth="1"/>
    <col min="24" max="24" width="15.125" style="2" customWidth="1"/>
    <col min="25" max="25" width="16.625" style="2" customWidth="1"/>
    <col min="26" max="26" width="14.75" style="2" customWidth="1"/>
    <col min="27" max="27" width="69.75" style="2" customWidth="1"/>
    <col min="28" max="28" width="15.125" style="2" customWidth="1"/>
    <col min="29" max="29" width="16.625" style="2" customWidth="1"/>
    <col min="30" max="30" width="14.75" style="2" customWidth="1"/>
    <col min="31" max="31" width="69.75" style="2" customWidth="1"/>
    <col min="32" max="32" width="15.125" style="2" customWidth="1"/>
    <col min="33" max="33" width="16.625" style="2" customWidth="1"/>
    <col min="34" max="34" width="14.75" style="2" customWidth="1"/>
    <col min="35" max="35" width="69.75" style="2" customWidth="1"/>
    <col min="36" max="36" width="15.125" style="2" customWidth="1"/>
    <col min="37" max="37" width="16.625" style="2" customWidth="1"/>
    <col min="38" max="38" width="14.75" style="2" customWidth="1"/>
    <col min="39" max="39" width="69.75" style="2" customWidth="1"/>
    <col min="40" max="40" width="15.125" style="2" customWidth="1"/>
    <col min="41" max="41" width="16.625" style="2" customWidth="1"/>
    <col min="42" max="42" width="14.75" style="2" customWidth="1"/>
    <col min="43" max="43" width="69.75" style="2" customWidth="1"/>
    <col min="44" max="44" width="15.125" style="2" customWidth="1"/>
    <col min="45" max="45" width="16.625" style="2" customWidth="1"/>
    <col min="46" max="46" width="14.75" style="2" customWidth="1"/>
    <col min="47" max="16384" width="8.75" style="2"/>
  </cols>
  <sheetData>
    <row r="1" spans="2:5" ht="16.149999999999999" customHeight="1" thickBot="1" x14ac:dyDescent="0.25">
      <c r="B1" s="26"/>
      <c r="C1" s="27"/>
      <c r="D1" s="27"/>
      <c r="E1" s="28"/>
    </row>
    <row r="2" spans="2:5" ht="15.75" x14ac:dyDescent="0.2">
      <c r="B2" s="306" t="s">
        <v>63</v>
      </c>
      <c r="C2" s="307"/>
      <c r="D2" s="307"/>
      <c r="E2" s="308"/>
    </row>
    <row r="3" spans="2:5" ht="15.75" x14ac:dyDescent="0.2">
      <c r="B3" s="309" t="s">
        <v>64</v>
      </c>
      <c r="C3" s="310"/>
      <c r="D3" s="310"/>
      <c r="E3" s="311"/>
    </row>
    <row r="4" spans="2:5" ht="20.45" customHeight="1" x14ac:dyDescent="0.2">
      <c r="B4" s="317" t="s">
        <v>109</v>
      </c>
      <c r="C4" s="318"/>
      <c r="D4" s="318"/>
      <c r="E4" s="319"/>
    </row>
    <row r="5" spans="2:5" ht="26.45" customHeight="1" x14ac:dyDescent="0.2">
      <c r="B5" s="29" t="s">
        <v>110</v>
      </c>
      <c r="C5" s="30" t="s">
        <v>147</v>
      </c>
      <c r="D5" s="30" t="s">
        <v>176</v>
      </c>
      <c r="E5" s="31" t="s">
        <v>177</v>
      </c>
    </row>
    <row r="6" spans="2:5" ht="18" customHeight="1" x14ac:dyDescent="0.2">
      <c r="B6" s="312" t="s">
        <v>111</v>
      </c>
      <c r="C6" s="313"/>
      <c r="D6" s="313"/>
      <c r="E6" s="314"/>
    </row>
    <row r="7" spans="2:5" ht="18" customHeight="1" x14ac:dyDescent="0.2">
      <c r="B7" s="32" t="s">
        <v>112</v>
      </c>
      <c r="C7" s="33" t="s">
        <v>148</v>
      </c>
      <c r="D7" s="34">
        <v>20</v>
      </c>
      <c r="E7" s="35">
        <v>20</v>
      </c>
    </row>
    <row r="8" spans="2:5" ht="18" customHeight="1" x14ac:dyDescent="0.2">
      <c r="B8" s="32" t="s">
        <v>113</v>
      </c>
      <c r="C8" s="33" t="s">
        <v>149</v>
      </c>
      <c r="D8" s="34">
        <v>1.5</v>
      </c>
      <c r="E8" s="35">
        <v>1.5</v>
      </c>
    </row>
    <row r="9" spans="2:5" ht="18" customHeight="1" x14ac:dyDescent="0.2">
      <c r="B9" s="32" t="s">
        <v>114</v>
      </c>
      <c r="C9" s="33" t="s">
        <v>150</v>
      </c>
      <c r="D9" s="34">
        <v>1</v>
      </c>
      <c r="E9" s="35">
        <v>1</v>
      </c>
    </row>
    <row r="10" spans="2:5" ht="18" customHeight="1" x14ac:dyDescent="0.2">
      <c r="B10" s="32" t="s">
        <v>115</v>
      </c>
      <c r="C10" s="33" t="s">
        <v>661</v>
      </c>
      <c r="D10" s="34">
        <v>0.2</v>
      </c>
      <c r="E10" s="35">
        <v>0.2</v>
      </c>
    </row>
    <row r="11" spans="2:5" ht="18" customHeight="1" x14ac:dyDescent="0.2">
      <c r="B11" s="32" t="s">
        <v>116</v>
      </c>
      <c r="C11" s="33" t="s">
        <v>151</v>
      </c>
      <c r="D11" s="34">
        <v>0.6</v>
      </c>
      <c r="E11" s="35">
        <v>0.6</v>
      </c>
    </row>
    <row r="12" spans="2:5" ht="18" customHeight="1" x14ac:dyDescent="0.2">
      <c r="B12" s="32" t="s">
        <v>117</v>
      </c>
      <c r="C12" s="33" t="s">
        <v>152</v>
      </c>
      <c r="D12" s="34">
        <v>2.5</v>
      </c>
      <c r="E12" s="35">
        <v>2.5</v>
      </c>
    </row>
    <row r="13" spans="2:5" ht="18" customHeight="1" x14ac:dyDescent="0.2">
      <c r="B13" s="32" t="s">
        <v>118</v>
      </c>
      <c r="C13" s="33" t="s">
        <v>153</v>
      </c>
      <c r="D13" s="34">
        <v>3</v>
      </c>
      <c r="E13" s="35">
        <v>3</v>
      </c>
    </row>
    <row r="14" spans="2:5" ht="18" customHeight="1" x14ac:dyDescent="0.2">
      <c r="B14" s="32" t="s">
        <v>119</v>
      </c>
      <c r="C14" s="33" t="s">
        <v>154</v>
      </c>
      <c r="D14" s="34">
        <v>8</v>
      </c>
      <c r="E14" s="35">
        <v>8</v>
      </c>
    </row>
    <row r="15" spans="2:5" ht="18" customHeight="1" x14ac:dyDescent="0.2">
      <c r="B15" s="32" t="s">
        <v>120</v>
      </c>
      <c r="C15" s="33" t="s">
        <v>155</v>
      </c>
      <c r="D15" s="34">
        <v>0</v>
      </c>
      <c r="E15" s="35">
        <v>0</v>
      </c>
    </row>
    <row r="16" spans="2:5" ht="18" customHeight="1" x14ac:dyDescent="0.2">
      <c r="B16" s="36" t="s">
        <v>121</v>
      </c>
      <c r="C16" s="37" t="s">
        <v>156</v>
      </c>
      <c r="D16" s="38">
        <f>SUM(D7:D15)</f>
        <v>36.799999999999997</v>
      </c>
      <c r="E16" s="39">
        <f>SUM(E7:E15)</f>
        <v>36.799999999999997</v>
      </c>
    </row>
    <row r="17" spans="2:5" ht="18" customHeight="1" x14ac:dyDescent="0.2">
      <c r="B17" s="312" t="s">
        <v>122</v>
      </c>
      <c r="C17" s="313"/>
      <c r="D17" s="313"/>
      <c r="E17" s="314"/>
    </row>
    <row r="18" spans="2:5" ht="18" customHeight="1" x14ac:dyDescent="0.2">
      <c r="B18" s="32" t="s">
        <v>123</v>
      </c>
      <c r="C18" s="33" t="s">
        <v>157</v>
      </c>
      <c r="D18" s="34">
        <v>18.11</v>
      </c>
      <c r="E18" s="35">
        <v>0</v>
      </c>
    </row>
    <row r="19" spans="2:5" ht="18" customHeight="1" x14ac:dyDescent="0.2">
      <c r="B19" s="32" t="s">
        <v>124</v>
      </c>
      <c r="C19" s="33" t="s">
        <v>158</v>
      </c>
      <c r="D19" s="34">
        <v>4.1500000000000004</v>
      </c>
      <c r="E19" s="35">
        <v>0</v>
      </c>
    </row>
    <row r="20" spans="2:5" ht="18" customHeight="1" x14ac:dyDescent="0.2">
      <c r="B20" s="32" t="s">
        <v>125</v>
      </c>
      <c r="C20" s="33" t="s">
        <v>159</v>
      </c>
      <c r="D20" s="34">
        <v>0.89</v>
      </c>
      <c r="E20" s="35">
        <v>0.67</v>
      </c>
    </row>
    <row r="21" spans="2:5" ht="18" customHeight="1" x14ac:dyDescent="0.2">
      <c r="B21" s="32" t="s">
        <v>126</v>
      </c>
      <c r="C21" s="33" t="s">
        <v>160</v>
      </c>
      <c r="D21" s="34">
        <v>10.98</v>
      </c>
      <c r="E21" s="35">
        <v>8.33</v>
      </c>
    </row>
    <row r="22" spans="2:5" ht="18" customHeight="1" x14ac:dyDescent="0.2">
      <c r="B22" s="32" t="s">
        <v>127</v>
      </c>
      <c r="C22" s="33" t="s">
        <v>161</v>
      </c>
      <c r="D22" s="34">
        <v>7.0000000000000007E-2</v>
      </c>
      <c r="E22" s="35">
        <v>0.06</v>
      </c>
    </row>
    <row r="23" spans="2:5" ht="18" customHeight="1" x14ac:dyDescent="0.2">
      <c r="B23" s="32" t="s">
        <v>128</v>
      </c>
      <c r="C23" s="33" t="s">
        <v>162</v>
      </c>
      <c r="D23" s="34">
        <v>0.73</v>
      </c>
      <c r="E23" s="35">
        <v>0.56000000000000005</v>
      </c>
    </row>
    <row r="24" spans="2:5" ht="18" customHeight="1" x14ac:dyDescent="0.2">
      <c r="B24" s="32" t="s">
        <v>129</v>
      </c>
      <c r="C24" s="33" t="s">
        <v>163</v>
      </c>
      <c r="D24" s="34">
        <v>2.68</v>
      </c>
      <c r="E24" s="35">
        <v>0</v>
      </c>
    </row>
    <row r="25" spans="2:5" ht="18" customHeight="1" x14ac:dyDescent="0.2">
      <c r="B25" s="32" t="s">
        <v>130</v>
      </c>
      <c r="C25" s="33" t="s">
        <v>164</v>
      </c>
      <c r="D25" s="34">
        <v>0.11</v>
      </c>
      <c r="E25" s="35">
        <v>0.08</v>
      </c>
    </row>
    <row r="26" spans="2:5" ht="18" customHeight="1" x14ac:dyDescent="0.2">
      <c r="B26" s="32" t="s">
        <v>131</v>
      </c>
      <c r="C26" s="33" t="s">
        <v>165</v>
      </c>
      <c r="D26" s="34">
        <v>9.27</v>
      </c>
      <c r="E26" s="35">
        <v>7.03</v>
      </c>
    </row>
    <row r="27" spans="2:5" ht="18" customHeight="1" x14ac:dyDescent="0.2">
      <c r="B27" s="32" t="s">
        <v>132</v>
      </c>
      <c r="C27" s="33"/>
      <c r="D27" s="34">
        <v>0.03</v>
      </c>
      <c r="E27" s="35">
        <v>0.03</v>
      </c>
    </row>
    <row r="28" spans="2:5" ht="18" customHeight="1" x14ac:dyDescent="0.2">
      <c r="B28" s="36" t="s">
        <v>133</v>
      </c>
      <c r="C28" s="37" t="s">
        <v>166</v>
      </c>
      <c r="D28" s="38">
        <f>SUM(D18:D27)</f>
        <v>47.019999999999996</v>
      </c>
      <c r="E28" s="39">
        <f>SUM(E18:E27)</f>
        <v>16.760000000000002</v>
      </c>
    </row>
    <row r="29" spans="2:5" ht="18" customHeight="1" x14ac:dyDescent="0.2">
      <c r="B29" s="312" t="s">
        <v>134</v>
      </c>
      <c r="C29" s="313"/>
      <c r="D29" s="313"/>
      <c r="E29" s="314"/>
    </row>
    <row r="30" spans="2:5" x14ac:dyDescent="0.2">
      <c r="B30" s="32" t="s">
        <v>135</v>
      </c>
      <c r="C30" s="33" t="s">
        <v>167</v>
      </c>
      <c r="D30" s="34">
        <v>5.69</v>
      </c>
      <c r="E30" s="35">
        <v>4.32</v>
      </c>
    </row>
    <row r="31" spans="2:5" ht="18" customHeight="1" x14ac:dyDescent="0.2">
      <c r="B31" s="32" t="s">
        <v>136</v>
      </c>
      <c r="C31" s="33" t="s">
        <v>168</v>
      </c>
      <c r="D31" s="34">
        <v>0.13</v>
      </c>
      <c r="E31" s="35">
        <v>0.1</v>
      </c>
    </row>
    <row r="32" spans="2:5" ht="18" customHeight="1" x14ac:dyDescent="0.2">
      <c r="B32" s="32" t="s">
        <v>137</v>
      </c>
      <c r="C32" s="33" t="s">
        <v>169</v>
      </c>
      <c r="D32" s="34">
        <v>4.47</v>
      </c>
      <c r="E32" s="35">
        <v>3.39</v>
      </c>
    </row>
    <row r="33" spans="2:5" ht="18" customHeight="1" x14ac:dyDescent="0.2">
      <c r="B33" s="32" t="s">
        <v>138</v>
      </c>
      <c r="C33" s="33" t="s">
        <v>170</v>
      </c>
      <c r="D33" s="34">
        <v>3.93</v>
      </c>
      <c r="E33" s="35">
        <v>2.98</v>
      </c>
    </row>
    <row r="34" spans="2:5" ht="18" customHeight="1" x14ac:dyDescent="0.2">
      <c r="B34" s="32" t="s">
        <v>139</v>
      </c>
      <c r="C34" s="33" t="s">
        <v>171</v>
      </c>
      <c r="D34" s="34">
        <v>0.48</v>
      </c>
      <c r="E34" s="35">
        <v>0.36</v>
      </c>
    </row>
    <row r="35" spans="2:5" ht="18" customHeight="1" x14ac:dyDescent="0.2">
      <c r="B35" s="36" t="s">
        <v>140</v>
      </c>
      <c r="C35" s="37" t="s">
        <v>172</v>
      </c>
      <c r="D35" s="38">
        <f>SUM(D30:D34)</f>
        <v>14.7</v>
      </c>
      <c r="E35" s="39">
        <f>SUM(E30:E34)</f>
        <v>11.15</v>
      </c>
    </row>
    <row r="36" spans="2:5" ht="18" customHeight="1" x14ac:dyDescent="0.2">
      <c r="B36" s="312" t="s">
        <v>141</v>
      </c>
      <c r="C36" s="313"/>
      <c r="D36" s="313"/>
      <c r="E36" s="314"/>
    </row>
    <row r="37" spans="2:5" ht="18" customHeight="1" x14ac:dyDescent="0.2">
      <c r="B37" s="32" t="s">
        <v>142</v>
      </c>
      <c r="C37" s="33" t="s">
        <v>173</v>
      </c>
      <c r="D37" s="34">
        <v>17.3</v>
      </c>
      <c r="E37" s="35">
        <v>6.17</v>
      </c>
    </row>
    <row r="38" spans="2:5" ht="25.5" x14ac:dyDescent="0.2">
      <c r="B38" s="32" t="s">
        <v>143</v>
      </c>
      <c r="C38" s="40" t="s">
        <v>174</v>
      </c>
      <c r="D38" s="41">
        <v>0.5</v>
      </c>
      <c r="E38" s="42">
        <v>0.38</v>
      </c>
    </row>
    <row r="39" spans="2:5" ht="18" customHeight="1" thickBot="1" x14ac:dyDescent="0.25">
      <c r="B39" s="43" t="s">
        <v>144</v>
      </c>
      <c r="C39" s="44" t="s">
        <v>175</v>
      </c>
      <c r="D39" s="45">
        <f>SUM(D37:D38)</f>
        <v>17.8</v>
      </c>
      <c r="E39" s="46">
        <f>SUM(E37:E38)</f>
        <v>6.55</v>
      </c>
    </row>
    <row r="40" spans="2:5" ht="24.6" customHeight="1" thickBot="1" x14ac:dyDescent="0.25">
      <c r="B40" s="315" t="s">
        <v>145</v>
      </c>
      <c r="C40" s="316"/>
      <c r="D40" s="137">
        <f>(D16+D28+D35+D39)</f>
        <v>116.32</v>
      </c>
      <c r="E40" s="138">
        <f>E16+E28+E35+E39</f>
        <v>71.260000000000005</v>
      </c>
    </row>
    <row r="41" spans="2:5" x14ac:dyDescent="0.2">
      <c r="B41" s="3"/>
      <c r="C41" s="3"/>
      <c r="D41" s="3"/>
      <c r="E41" s="3"/>
    </row>
    <row r="42" spans="2:5" x14ac:dyDescent="0.2">
      <c r="B42" s="3" t="s">
        <v>146</v>
      </c>
      <c r="C42" s="3"/>
      <c r="D42" s="3"/>
      <c r="E42" s="3"/>
    </row>
  </sheetData>
  <mergeCells count="8">
    <mergeCell ref="B2:E2"/>
    <mergeCell ref="B3:E3"/>
    <mergeCell ref="B36:E36"/>
    <mergeCell ref="B40:C40"/>
    <mergeCell ref="B4:E4"/>
    <mergeCell ref="B6:E6"/>
    <mergeCell ref="B17:E17"/>
    <mergeCell ref="B29:E29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ORÇAMENTO ANALÍTICO</vt:lpstr>
      <vt:lpstr>COMPOSIÇÕES</vt:lpstr>
      <vt:lpstr>CRONOGRAMA</vt:lpstr>
      <vt:lpstr>BDI</vt:lpstr>
      <vt:lpstr>LS</vt:lpstr>
      <vt:lpstr>COMPOSIÇÕES!Area_de_impressao</vt:lpstr>
      <vt:lpstr>CRONOGRAMA!Area_de_impressao</vt:lpstr>
      <vt:lpstr>LS!Area_de_impressao</vt:lpstr>
      <vt:lpstr>'ORÇAMENTO ANALÍTICO'!Area_de_impressao</vt:lpstr>
      <vt:lpstr>'ORÇAMENTO ANALÍTICO'!Titulos_de_impressao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2023-03-07T18:22:23Z</cp:lastPrinted>
  <dcterms:created xsi:type="dcterms:W3CDTF">2021-12-28T12:21:20Z</dcterms:created>
  <dcterms:modified xsi:type="dcterms:W3CDTF">2023-03-07T18:42:11Z</dcterms:modified>
</cp:coreProperties>
</file>