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NICIANA NOURA\PMA 2023\LICITAÇÃO\18-23- CONSTRUÇÃO DO POLO CRIATIVO DIGITAL e REFORMA DO TERMINAL INTEGRAÇÃO CIDADE NOVA\LICITAÇÃO\TEXTO\"/>
    </mc:Choice>
  </mc:AlternateContent>
  <xr:revisionPtr revIDLastSave="0" documentId="13_ncr:1_{3B43F1B5-E19B-462F-AFD3-95F028FC1377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ORÇAMENTO" sheetId="1" r:id="rId1"/>
    <sheet name="CPU" sheetId="2" r:id="rId2"/>
    <sheet name="CRONOGRAMA " sheetId="3" r:id="rId3"/>
    <sheet name="BDI" sheetId="4" r:id="rId4"/>
    <sheet name="LS" sheetId="5" r:id="rId5"/>
  </sheets>
  <calcPr calcId="191029"/>
</workbook>
</file>

<file path=xl/calcChain.xml><?xml version="1.0" encoding="utf-8"?>
<calcChain xmlns="http://schemas.openxmlformats.org/spreadsheetml/2006/main">
  <c r="E40" i="5" l="1"/>
  <c r="D40" i="5"/>
  <c r="E36" i="5"/>
  <c r="D36" i="5"/>
  <c r="E29" i="5"/>
  <c r="D29" i="5"/>
  <c r="E17" i="5"/>
  <c r="D17" i="5"/>
  <c r="D38" i="4"/>
  <c r="D39" i="4" s="1"/>
  <c r="D36" i="4"/>
  <c r="I36" i="4" s="1"/>
  <c r="I37" i="4" s="1"/>
  <c r="D34" i="4"/>
  <c r="I34" i="4" s="1"/>
  <c r="D33" i="4"/>
  <c r="I33" i="4" s="1"/>
  <c r="D32" i="4"/>
  <c r="I32" i="4" s="1"/>
  <c r="I28" i="4"/>
  <c r="I23" i="4"/>
  <c r="I17" i="4" s="1"/>
  <c r="I16" i="4" s="1"/>
  <c r="D41" i="4" s="1"/>
  <c r="I14" i="4"/>
  <c r="I10" i="4"/>
  <c r="D41" i="5" l="1"/>
  <c r="E41" i="5"/>
  <c r="D37" i="4"/>
  <c r="D42" i="4"/>
  <c r="I41" i="4"/>
  <c r="I42" i="4" s="1"/>
  <c r="I35" i="4"/>
  <c r="I38" i="4"/>
  <c r="I39" i="4" s="1"/>
  <c r="D35" i="4"/>
  <c r="D44" i="4" l="1"/>
  <c r="I44" i="4"/>
</calcChain>
</file>

<file path=xl/sharedStrings.xml><?xml version="1.0" encoding="utf-8"?>
<sst xmlns="http://schemas.openxmlformats.org/spreadsheetml/2006/main" count="1715" uniqueCount="1004">
  <si>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</si>
  <si>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</si>
  <si>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</si>
  <si>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</si>
  <si>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</si>
  <si>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</si>
  <si>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</si>
  <si>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</si>
  <si>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</si>
  <si>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</si>
  <si>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</si>
  <si>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SERVIÇOS PRELIMINARES</t>
  </si>
  <si>
    <t xml:space="preserve"> 1.2 </t>
  </si>
  <si>
    <t xml:space="preserve"> 011340 </t>
  </si>
  <si>
    <t>SEDOP</t>
  </si>
  <si>
    <t>Placa de obra em lona com plotagem de gráfica</t>
  </si>
  <si>
    <t>m²</t>
  </si>
  <si>
    <t xml:space="preserve"> 1.3 </t>
  </si>
  <si>
    <t xml:space="preserve"> 011350 </t>
  </si>
  <si>
    <t>Tapume metálico</t>
  </si>
  <si>
    <t xml:space="preserve"> 1.4 </t>
  </si>
  <si>
    <t xml:space="preserve"> 010767 </t>
  </si>
  <si>
    <t>Barracão de madeira (incl. instalações)</t>
  </si>
  <si>
    <t xml:space="preserve"> 1.5 </t>
  </si>
  <si>
    <t xml:space="preserve"> 011450 </t>
  </si>
  <si>
    <t>Aluguel de andaime metálico tipo fachadeiro (incluindo montagem e desmontagem)</t>
  </si>
  <si>
    <t>M²/Mê</t>
  </si>
  <si>
    <t xml:space="preserve"> 1.6 </t>
  </si>
  <si>
    <t xml:space="preserve"> 00001268 </t>
  </si>
  <si>
    <t>Próprio</t>
  </si>
  <si>
    <t>ADMINISTRAÇÃO DE LOCAL DE OBRAS</t>
  </si>
  <si>
    <t>MES</t>
  </si>
  <si>
    <t xml:space="preserve"> 1.7 </t>
  </si>
  <si>
    <t xml:space="preserve"> 200007 </t>
  </si>
  <si>
    <t>VIGIA NOTURNO COM ENCARGOS COMPLEMENTARES</t>
  </si>
  <si>
    <t>H</t>
  </si>
  <si>
    <t xml:space="preserve"> 1.8 </t>
  </si>
  <si>
    <t xml:space="preserve"> 065468 </t>
  </si>
  <si>
    <t>LIMPEZA PARA INÍCIO DA OBRA</t>
  </si>
  <si>
    <t xml:space="preserve"> 2 </t>
  </si>
  <si>
    <t>MOVIMENTO DE TERRA</t>
  </si>
  <si>
    <t xml:space="preserve"> 2.1 </t>
  </si>
  <si>
    <t xml:space="preserve"> 020171 </t>
  </si>
  <si>
    <t>Retirada de entulho c/ equipamento distancia ate 5k</t>
  </si>
  <si>
    <t>m³</t>
  </si>
  <si>
    <t xml:space="preserve"> 2.2 </t>
  </si>
  <si>
    <t xml:space="preserve"> 020174 </t>
  </si>
  <si>
    <t>Retirada de entulho - manualmente (incluindo caixa coletora)</t>
  </si>
  <si>
    <t xml:space="preserve"> 2.3 </t>
  </si>
  <si>
    <t xml:space="preserve"> 47 </t>
  </si>
  <si>
    <t>ORSE</t>
  </si>
  <si>
    <t>Demolição de tubo de concreto simples ou armado d=0,60m, sem reaproveitamento, exclusive escavação</t>
  </si>
  <si>
    <t>m</t>
  </si>
  <si>
    <t xml:space="preserve"> 3 </t>
  </si>
  <si>
    <t>COBERTURA</t>
  </si>
  <si>
    <t xml:space="preserve"> 3.1 </t>
  </si>
  <si>
    <t xml:space="preserve"> 10.10.01U </t>
  </si>
  <si>
    <t>COMPESA</t>
  </si>
  <si>
    <t>RETIRADA DE TELHAS ONDULADAS</t>
  </si>
  <si>
    <t xml:space="preserve"> 3.2 </t>
  </si>
  <si>
    <t xml:space="preserve"> 071360 </t>
  </si>
  <si>
    <t>Estrutura metálica p/ cobertura - (Incl. pintura anti-corrosiva)</t>
  </si>
  <si>
    <t>KG</t>
  </si>
  <si>
    <t xml:space="preserve"> 3.3 </t>
  </si>
  <si>
    <t xml:space="preserve"> 071497 </t>
  </si>
  <si>
    <t>Cobertura -Telha termoacústica</t>
  </si>
  <si>
    <t xml:space="preserve"> 4 </t>
  </si>
  <si>
    <t>PAREDES, PAINEIS E REVESTIMENTO</t>
  </si>
  <si>
    <t xml:space="preserve"> 4.1 </t>
  </si>
  <si>
    <t xml:space="preserve"> 060813 </t>
  </si>
  <si>
    <t>Divisória em granito cinza - incl. ferrag. de fixação</t>
  </si>
  <si>
    <t xml:space="preserve"> 4.2 </t>
  </si>
  <si>
    <t xml:space="preserve"> 110143 </t>
  </si>
  <si>
    <t>Chapisco de cimento e areia no traço 1:3</t>
  </si>
  <si>
    <t xml:space="preserve"> 4.3 </t>
  </si>
  <si>
    <t xml:space="preserve"> 110763 </t>
  </si>
  <si>
    <t>Reboco com argamassa 1:6:Adit. Plast.</t>
  </si>
  <si>
    <t xml:space="preserve"> 4.4 </t>
  </si>
  <si>
    <t xml:space="preserve"> 110581 </t>
  </si>
  <si>
    <t>Cerâmica 10x10cm (padrao medio)</t>
  </si>
  <si>
    <t xml:space="preserve"> 4.5 </t>
  </si>
  <si>
    <t xml:space="preserve"> 120734 </t>
  </si>
  <si>
    <t>Soleira e peitoril - granito preto - e=2cm</t>
  </si>
  <si>
    <t xml:space="preserve"> 4.6 </t>
  </si>
  <si>
    <t xml:space="preserve"> 060046 </t>
  </si>
  <si>
    <t>Alvenaria tijolo de barro a cutelo</t>
  </si>
  <si>
    <t xml:space="preserve"> 5 </t>
  </si>
  <si>
    <t>PAVIMENTAÇÃO</t>
  </si>
  <si>
    <t xml:space="preserve"> 5.1 </t>
  </si>
  <si>
    <t xml:space="preserve"> 023405 </t>
  </si>
  <si>
    <t>SBC</t>
  </si>
  <si>
    <t>RETIRADA PARA REPOSICAO DE PISO EM PLACAS DE ALTA RESISTENCIA</t>
  </si>
  <si>
    <t xml:space="preserve"> 5.2 </t>
  </si>
  <si>
    <t xml:space="preserve"> 130507 </t>
  </si>
  <si>
    <t>Camada impermeabilizadora e=10cm c/ seixo</t>
  </si>
  <si>
    <t xml:space="preserve"> 5.3 </t>
  </si>
  <si>
    <t xml:space="preserve"> 130626 </t>
  </si>
  <si>
    <t>Piso de alta resistência e=8mm c/ resina incl. camada regularizadora</t>
  </si>
  <si>
    <t xml:space="preserve"> 5.4 </t>
  </si>
  <si>
    <t xml:space="preserve"> 120688 </t>
  </si>
  <si>
    <t>Rodapé de alta resistência (incl. polimento)</t>
  </si>
  <si>
    <t>M</t>
  </si>
  <si>
    <t xml:space="preserve"> 5.5 </t>
  </si>
  <si>
    <t xml:space="preserve"> 020235 </t>
  </si>
  <si>
    <t>Retirada de piso ceramico, inclusive camada regularizadora</t>
  </si>
  <si>
    <t xml:space="preserve"> 5.6 </t>
  </si>
  <si>
    <t xml:space="preserve"> 130110 </t>
  </si>
  <si>
    <t>Camada regularizadora no traço 1:4</t>
  </si>
  <si>
    <t xml:space="preserve"> 5.7 </t>
  </si>
  <si>
    <t xml:space="preserve"> 130715 </t>
  </si>
  <si>
    <t>Porcelanato (natural) - Padrão Médio</t>
  </si>
  <si>
    <t xml:space="preserve"> 5.8 </t>
  </si>
  <si>
    <t xml:space="preserve"> 10.03.14U </t>
  </si>
  <si>
    <t>DEMOLIÇÃO DE CALÇADA EM CIMENTO.</t>
  </si>
  <si>
    <t xml:space="preserve"> 5.9 </t>
  </si>
  <si>
    <t xml:space="preserve"> 130492 </t>
  </si>
  <si>
    <t>Calçada (incl.alicerce, baldrame e concreto c/ junta seca)</t>
  </si>
  <si>
    <t xml:space="preserve"> 5.10 </t>
  </si>
  <si>
    <t xml:space="preserve"> 130728 </t>
  </si>
  <si>
    <t>PisoTátil direcional na cor amarelo 25x25 premoldado (16 unidades)</t>
  </si>
  <si>
    <t xml:space="preserve"> 6 </t>
  </si>
  <si>
    <t>ESQUADRIA</t>
  </si>
  <si>
    <t xml:space="preserve"> 6.1 </t>
  </si>
  <si>
    <t xml:space="preserve"> 023391 </t>
  </si>
  <si>
    <t>FORNECIMENTO PORTA ALUMINIO UMA FOLHA DE ABRIR</t>
  </si>
  <si>
    <t xml:space="preserve"> 6.2 </t>
  </si>
  <si>
    <t xml:space="preserve"> 091515 </t>
  </si>
  <si>
    <t>Esquadria basculante em vidro temperado de 10mm</t>
  </si>
  <si>
    <t xml:space="preserve"> 6.3 </t>
  </si>
  <si>
    <t xml:space="preserve"> 091375 </t>
  </si>
  <si>
    <t>Esquadria de alumínio basculante c/vidro e ferragens</t>
  </si>
  <si>
    <t xml:space="preserve"> 6.4 </t>
  </si>
  <si>
    <t xml:space="preserve"> 022241 </t>
  </si>
  <si>
    <t>REMOCAO PINTURA VELHA EM GRADES DE FERRO</t>
  </si>
  <si>
    <t xml:space="preserve"> 6.5 </t>
  </si>
  <si>
    <t xml:space="preserve"> 090825 </t>
  </si>
  <si>
    <t>Grade de ferro em metalom  (incl. pint.anti-corrosiva)</t>
  </si>
  <si>
    <t xml:space="preserve"> 6.6 </t>
  </si>
  <si>
    <t xml:space="preserve"> 090822 </t>
  </si>
  <si>
    <t>Portão de ferro em metalom (incl. pintura anti corrosiva)</t>
  </si>
  <si>
    <t xml:space="preserve"> 7 </t>
  </si>
  <si>
    <t>FORRO</t>
  </si>
  <si>
    <t xml:space="preserve"> 7.1 </t>
  </si>
  <si>
    <t xml:space="preserve"> 140159 </t>
  </si>
  <si>
    <t>Forro em lambri de angelim (c/ barroteamento)</t>
  </si>
  <si>
    <t xml:space="preserve"> 8 </t>
  </si>
  <si>
    <t>INSTALAÇÕES ELÉTRICAS</t>
  </si>
  <si>
    <t xml:space="preserve"> 8.2 </t>
  </si>
  <si>
    <t xml:space="preserve"> 170631 </t>
  </si>
  <si>
    <t>Eletroduto PVC Rígido de 1 1/2"</t>
  </si>
  <si>
    <t xml:space="preserve"> 8.3 </t>
  </si>
  <si>
    <t xml:space="preserve"> 170632 </t>
  </si>
  <si>
    <t>Eletroduto PVC Rígido de 1 1/4"</t>
  </si>
  <si>
    <t xml:space="preserve"> 8.4 </t>
  </si>
  <si>
    <t xml:space="preserve"> 170078 </t>
  </si>
  <si>
    <t>Eletroduto PVC Rígido de 1"</t>
  </si>
  <si>
    <t xml:space="preserve"> 8.5 </t>
  </si>
  <si>
    <t xml:space="preserve"> 170076 </t>
  </si>
  <si>
    <t>Eletroduto PVC Rígido de 3/4"</t>
  </si>
  <si>
    <t xml:space="preserve"> 8.6 </t>
  </si>
  <si>
    <t xml:space="preserve"> 171266 </t>
  </si>
  <si>
    <t>Curva  90° p/ elet. PVC 1 1/2" (IE)</t>
  </si>
  <si>
    <t>UN</t>
  </si>
  <si>
    <t xml:space="preserve"> 8.7 </t>
  </si>
  <si>
    <t xml:space="preserve"> 171025 </t>
  </si>
  <si>
    <t>Curva  90º p/ elet. PVC 1" (IE)</t>
  </si>
  <si>
    <t xml:space="preserve"> 8.8 </t>
  </si>
  <si>
    <t xml:space="preserve"> 171024 </t>
  </si>
  <si>
    <t>Curva  90º p/ elet PVC 3/4" (IE)</t>
  </si>
  <si>
    <t xml:space="preserve"> 8.9 </t>
  </si>
  <si>
    <t xml:space="preserve"> 15.003.0202-0 </t>
  </si>
  <si>
    <t>EMOP</t>
  </si>
  <si>
    <t>MANGUEIRA "SEAL TUBE" COM CAPA ALMA,DIAMETRO DE 3/4".FORNECI MENTO E COLOCACAO</t>
  </si>
  <si>
    <t xml:space="preserve"> 8.10 </t>
  </si>
  <si>
    <t xml:space="preserve"> 171019 </t>
  </si>
  <si>
    <t>Eletroduto de F°G° de 1 1/2"</t>
  </si>
  <si>
    <t xml:space="preserve"> 8.11 </t>
  </si>
  <si>
    <t xml:space="preserve"> 171018 </t>
  </si>
  <si>
    <t>Eletroduto de F°G° de 1 1/4"</t>
  </si>
  <si>
    <t xml:space="preserve"> 8.12 </t>
  </si>
  <si>
    <t xml:space="preserve"> 061868 </t>
  </si>
  <si>
    <t>CURVA ELETRODUTO GALVANIZADO 1.1/2""</t>
  </si>
  <si>
    <t xml:space="preserve"> 8.13 </t>
  </si>
  <si>
    <t xml:space="preserve"> 061867 </t>
  </si>
  <si>
    <t>CURVA ELETRODUTO GALVANIZADO 1.1/4""</t>
  </si>
  <si>
    <t xml:space="preserve"> 8.14 </t>
  </si>
  <si>
    <t xml:space="preserve"> 8453 </t>
  </si>
  <si>
    <t>Cabeçote de alumínio de 2"</t>
  </si>
  <si>
    <t>un</t>
  </si>
  <si>
    <t xml:space="preserve"> 8.15 </t>
  </si>
  <si>
    <t xml:space="preserve"> 9043 </t>
  </si>
  <si>
    <t>Cabeçote de alumínio de 1 1/2"</t>
  </si>
  <si>
    <t xml:space="preserve"> 8.16 </t>
  </si>
  <si>
    <t xml:space="preserve"> 7893 </t>
  </si>
  <si>
    <t>Cabeçote de alumínio de 1 1/4"</t>
  </si>
  <si>
    <t xml:space="preserve"> 8.17 </t>
  </si>
  <si>
    <t xml:space="preserve"> 171304 </t>
  </si>
  <si>
    <t>Bucha e arruela de alumínio de  2"</t>
  </si>
  <si>
    <t xml:space="preserve"> 8.18 </t>
  </si>
  <si>
    <t xml:space="preserve"> 171301 </t>
  </si>
  <si>
    <t>Bucha e arruela de alumínio de     3/4"</t>
  </si>
  <si>
    <t xml:space="preserve"> 8.19 </t>
  </si>
  <si>
    <t xml:space="preserve"> 170747 </t>
  </si>
  <si>
    <t>Cabo de cobre  16mm2 - 1 KV</t>
  </si>
  <si>
    <t xml:space="preserve"> 8.20 </t>
  </si>
  <si>
    <t xml:space="preserve"> 170746 </t>
  </si>
  <si>
    <t>Cabo de cobre  10mm2 - 1 KV</t>
  </si>
  <si>
    <t xml:space="preserve"> 8.21 </t>
  </si>
  <si>
    <t xml:space="preserve"> 170745 </t>
  </si>
  <si>
    <t>Cabo de cobre   6mm2 - 1  KV</t>
  </si>
  <si>
    <t xml:space="preserve"> 8.22 </t>
  </si>
  <si>
    <t xml:space="preserve"> 170744 </t>
  </si>
  <si>
    <t>Cabo de cobre   4mm2 - 1 KV</t>
  </si>
  <si>
    <t xml:space="preserve"> 8.23 </t>
  </si>
  <si>
    <t xml:space="preserve"> 170743 </t>
  </si>
  <si>
    <t>Cabo de cobre   2,5mm2 - 1 KV</t>
  </si>
  <si>
    <t xml:space="preserve"> 8.24 </t>
  </si>
  <si>
    <t xml:space="preserve"> 171273 </t>
  </si>
  <si>
    <t>Cabo de cobre nú 50mm²</t>
  </si>
  <si>
    <t xml:space="preserve"> 8.25 </t>
  </si>
  <si>
    <t xml:space="preserve"> 063075 </t>
  </si>
  <si>
    <t>FITA ISOLANTE SCOTCH 3M ROLO 5m PRETO</t>
  </si>
  <si>
    <t xml:space="preserve"> 8.26 </t>
  </si>
  <si>
    <t xml:space="preserve"> 170332 </t>
  </si>
  <si>
    <t>Interruptor 1 tecla simples (s/fiaçao)</t>
  </si>
  <si>
    <t xml:space="preserve"> 8.27 </t>
  </si>
  <si>
    <t xml:space="preserve"> 170334 </t>
  </si>
  <si>
    <t>Interruptor 2 teclas simples (s/fiaçao)</t>
  </si>
  <si>
    <t xml:space="preserve"> 8.28 </t>
  </si>
  <si>
    <t xml:space="preserve"> 09.08.043 </t>
  </si>
  <si>
    <t>FDE</t>
  </si>
  <si>
    <t>INTERRUPTOR EM PARALELO BIPOLAR EM CAIXA 4"X2" - ELETROD. PVC 0 25MM AMARELO.</t>
  </si>
  <si>
    <t xml:space="preserve"> 8.29 </t>
  </si>
  <si>
    <t xml:space="preserve"> 171520 </t>
  </si>
  <si>
    <t>Tomadas 2 (2P+T) 20A (s/fiação)</t>
  </si>
  <si>
    <t xml:space="preserve"> 8.30 </t>
  </si>
  <si>
    <t xml:space="preserve"> 170881 </t>
  </si>
  <si>
    <t>Caixa plástica 4"x2"</t>
  </si>
  <si>
    <t xml:space="preserve"> 8.31 </t>
  </si>
  <si>
    <t xml:space="preserve"> 171416 </t>
  </si>
  <si>
    <t>Caixa plástica 4"x4"</t>
  </si>
  <si>
    <t xml:space="preserve"> 8.32 </t>
  </si>
  <si>
    <t xml:space="preserve"> 171532 </t>
  </si>
  <si>
    <t>Luminária de sobrepor com aletas e 2 lâmpadas de Led de 18W</t>
  </si>
  <si>
    <t xml:space="preserve"> 8.33 </t>
  </si>
  <si>
    <t xml:space="preserve"> 171531 </t>
  </si>
  <si>
    <t>Luminária de sobrepor com aletas e 2 lâmpadas de Led de 10W</t>
  </si>
  <si>
    <t xml:space="preserve"> 8.34 </t>
  </si>
  <si>
    <t xml:space="preserve"> 060989 </t>
  </si>
  <si>
    <t>LUMINARIA DE SOBREPOR BRANCA 2X32W LSDP232 LUMILUZ</t>
  </si>
  <si>
    <t xml:space="preserve"> 8.35 </t>
  </si>
  <si>
    <t xml:space="preserve"> 171163 </t>
  </si>
  <si>
    <t>Haste de Aço cobreada 3/4"x3m c/ conector</t>
  </si>
  <si>
    <t xml:space="preserve"> 8.36 </t>
  </si>
  <si>
    <t xml:space="preserve"> 09.11.060 </t>
  </si>
  <si>
    <t>IL-30 LUMINARIA EM POSTE H= 2,50 M C/ LAMPADA VAPOR SÓDIO 70W</t>
  </si>
  <si>
    <t xml:space="preserve"> 8.37 </t>
  </si>
  <si>
    <t xml:space="preserve"> 060635 </t>
  </si>
  <si>
    <t>LUMINARIA EMBUTIR LED SAVE ENERGY SE-240.1657 RECUADA 36W</t>
  </si>
  <si>
    <t xml:space="preserve"> 8.38 </t>
  </si>
  <si>
    <t xml:space="preserve"> 170879 </t>
  </si>
  <si>
    <t>Caixa de passagem em aluminio 300x300x130mm</t>
  </si>
  <si>
    <t xml:space="preserve"> 8.39 </t>
  </si>
  <si>
    <t xml:space="preserve"> 170387 </t>
  </si>
  <si>
    <t>Centro de distribuiçao p/ 40 disjuntores (c/ barramento)</t>
  </si>
  <si>
    <t xml:space="preserve"> 8.40 </t>
  </si>
  <si>
    <t xml:space="preserve"> 11.55.06 </t>
  </si>
  <si>
    <t>SUDECAP</t>
  </si>
  <si>
    <t>SUPORTE LUMINARIA PETALA SL-2/2 TOPO 114MM TECNOW. OU EQUIVALENTE</t>
  </si>
  <si>
    <t xml:space="preserve"> 8.41 </t>
  </si>
  <si>
    <t xml:space="preserve"> 171059 </t>
  </si>
  <si>
    <t>Rele fotoeletrico</t>
  </si>
  <si>
    <t xml:space="preserve"> 8.42 </t>
  </si>
  <si>
    <t xml:space="preserve"> 171112 </t>
  </si>
  <si>
    <t>Conector prensa fios 10 a 20</t>
  </si>
  <si>
    <t xml:space="preserve"> 8.43 </t>
  </si>
  <si>
    <t xml:space="preserve"> 180678 </t>
  </si>
  <si>
    <t>Caixa em alvenaria de  60x60x60cm c/ tpo. concreto</t>
  </si>
  <si>
    <t xml:space="preserve"> 8.44 </t>
  </si>
  <si>
    <t xml:space="preserve"> 180413 </t>
  </si>
  <si>
    <t>Caixa em alvenaria de  40x40x50cm c/ tpo. concreto</t>
  </si>
  <si>
    <t xml:space="preserve"> 8.45 </t>
  </si>
  <si>
    <t xml:space="preserve"> 05.05.10 </t>
  </si>
  <si>
    <t>EMBASA</t>
  </si>
  <si>
    <t>(REVISADA) - EXEC. DE BERCO OU ENVELOPAMENTO C/ CONCRETO SIMPLES, INCL. FORNEC. DE MAT., PRODUCAO, TRANSP. MANUAL., LANC. VERT., ADENS., CURA E FORMA</t>
  </si>
  <si>
    <t xml:space="preserve"> 8.46 </t>
  </si>
  <si>
    <t xml:space="preserve"> 064155 </t>
  </si>
  <si>
    <t>CAIXA DE MEDICAO POLIFASICA-GERAL-DISJUNTOR TRIPOLAR 40A</t>
  </si>
  <si>
    <t xml:space="preserve"> 8.47 </t>
  </si>
  <si>
    <t xml:space="preserve"> 170380 </t>
  </si>
  <si>
    <t>Mastro simples de fo go p/ para-raio (c/ acessorios)</t>
  </si>
  <si>
    <t xml:space="preserve"> 8.48 </t>
  </si>
  <si>
    <t xml:space="preserve"> 170378 </t>
  </si>
  <si>
    <t>Pára-Raio latao cromado tipo Franklin (s/acess.)</t>
  </si>
  <si>
    <t xml:space="preserve"> 8.49 </t>
  </si>
  <si>
    <t xml:space="preserve"> 170912 </t>
  </si>
  <si>
    <t>Condulete de aluminio tipo X 3/4"</t>
  </si>
  <si>
    <t xml:space="preserve"> 8.50 </t>
  </si>
  <si>
    <t xml:space="preserve"> 171415 </t>
  </si>
  <si>
    <t>Unidut múltiplo Ø 3/4"</t>
  </si>
  <si>
    <t xml:space="preserve"> 8.51 </t>
  </si>
  <si>
    <t xml:space="preserve"> 171113 </t>
  </si>
  <si>
    <t>Conector TPF de 50mm²</t>
  </si>
  <si>
    <t xml:space="preserve"> 8.52 </t>
  </si>
  <si>
    <t xml:space="preserve"> 171135 </t>
  </si>
  <si>
    <t>Braçadeira tipo "D' p/ elet de   3/4"</t>
  </si>
  <si>
    <t xml:space="preserve"> 8.53 </t>
  </si>
  <si>
    <t xml:space="preserve"> 170322 </t>
  </si>
  <si>
    <t>Centro de distribuiçao p/ 24 disjuntores (c/ barramento)</t>
  </si>
  <si>
    <t xml:space="preserve"> 8.54 </t>
  </si>
  <si>
    <t xml:space="preserve"> 171070 </t>
  </si>
  <si>
    <t>Supressor contra surto CLAMPER 45KA</t>
  </si>
  <si>
    <t xml:space="preserve"> 8.55 </t>
  </si>
  <si>
    <t xml:space="preserve"> 170893 </t>
  </si>
  <si>
    <t>Disjuntor 10 DR 4P- 25A 10 mA - PADRÃO DIN</t>
  </si>
  <si>
    <t xml:space="preserve"> 8.56 </t>
  </si>
  <si>
    <t xml:space="preserve"> 170388 </t>
  </si>
  <si>
    <t>Disjuntor 3P - 10 a 50A - PADRÃO DIN</t>
  </si>
  <si>
    <t xml:space="preserve"> 8.57 </t>
  </si>
  <si>
    <t xml:space="preserve"> 170362 </t>
  </si>
  <si>
    <t>Disjuntor 2P - 6 a 32A - PADRÃO DIN</t>
  </si>
  <si>
    <t xml:space="preserve"> 8.58 </t>
  </si>
  <si>
    <t xml:space="preserve"> 170326 </t>
  </si>
  <si>
    <t>Disjuntor 1P - 6 a 32A - PADRÃO DIN</t>
  </si>
  <si>
    <t xml:space="preserve"> 8.59 </t>
  </si>
  <si>
    <t xml:space="preserve"> 063550 </t>
  </si>
  <si>
    <t>ARAME GUIA ACO GALVANIZADO BITOLA ISGW 16 (58,8m/kg)</t>
  </si>
  <si>
    <t xml:space="preserve"> 8.60 </t>
  </si>
  <si>
    <t xml:space="preserve"> 170870 </t>
  </si>
  <si>
    <t>Caixa de aluminio 4"x2"</t>
  </si>
  <si>
    <t xml:space="preserve"> 8.61 </t>
  </si>
  <si>
    <t xml:space="preserve"> 170630 </t>
  </si>
  <si>
    <t>Eletroduto PVC Rígido de 2"</t>
  </si>
  <si>
    <t xml:space="preserve"> 8.62 </t>
  </si>
  <si>
    <t xml:space="preserve"> 170951 </t>
  </si>
  <si>
    <t>Tampa cega 4"x4" plástica</t>
  </si>
  <si>
    <t xml:space="preserve"> 9 </t>
  </si>
  <si>
    <t>HIDROSSANITÁRIO E DRENAGEM</t>
  </si>
  <si>
    <t xml:space="preserve"> 9.1 </t>
  </si>
  <si>
    <t xml:space="preserve"> 180425 </t>
  </si>
  <si>
    <t>Tubo em PVC - JS - 75mm (c/ rasgo na alvenaria)-LH</t>
  </si>
  <si>
    <t xml:space="preserve"> 9.2 </t>
  </si>
  <si>
    <t xml:space="preserve"> 180424 </t>
  </si>
  <si>
    <t>Tubo em PVC - JS - 60mm (c/ rasgo na alvenaria)-LH</t>
  </si>
  <si>
    <t xml:space="preserve"> 9.3 </t>
  </si>
  <si>
    <t xml:space="preserve"> 180423 </t>
  </si>
  <si>
    <t>Tubo em PVC - JS - 50mm (c/ rasgo na alvenaria)-LH</t>
  </si>
  <si>
    <t xml:space="preserve"> 9.4 </t>
  </si>
  <si>
    <t xml:space="preserve"> 180422 </t>
  </si>
  <si>
    <t>Tubo em PVC - JS - 40mm (c/ rasgo na alvenaria)-LH</t>
  </si>
  <si>
    <t xml:space="preserve"> 9.5 </t>
  </si>
  <si>
    <t xml:space="preserve"> 180106 </t>
  </si>
  <si>
    <t>Tubo em PVC - JS - 32mm (c/ rasgo na alvenaria)-LH</t>
  </si>
  <si>
    <t xml:space="preserve"> 9.6 </t>
  </si>
  <si>
    <t xml:space="preserve"> 180107 </t>
  </si>
  <si>
    <t>Tubo em PVC - JS - 25mm (c/ rasgo na alvenaria)-LH</t>
  </si>
  <si>
    <t xml:space="preserve"> 9.7 </t>
  </si>
  <si>
    <t xml:space="preserve"> 180108 </t>
  </si>
  <si>
    <t>Tubo em PVC - JS - 20mm (c/ rasgo na alvenaria)-LH</t>
  </si>
  <si>
    <t xml:space="preserve"> 9.8 </t>
  </si>
  <si>
    <t xml:space="preserve"> 180432 </t>
  </si>
  <si>
    <t>Joelho/Cotovelo 90º  PVC - JS - 75mm-LH</t>
  </si>
  <si>
    <t xml:space="preserve"> 9.9 </t>
  </si>
  <si>
    <t xml:space="preserve"> 180431 </t>
  </si>
  <si>
    <t>Joelho/Cotovelo 90º  PVC - JS - 60mm-LH</t>
  </si>
  <si>
    <t xml:space="preserve"> 9.10 </t>
  </si>
  <si>
    <t xml:space="preserve"> 180430 </t>
  </si>
  <si>
    <t>Joelho/Cotovelo 90º  PVC - JS - 50mm-LH</t>
  </si>
  <si>
    <t xml:space="preserve"> 9.11 </t>
  </si>
  <si>
    <t xml:space="preserve"> 180429 </t>
  </si>
  <si>
    <t>Joelho/Cotovelo 90º  PVC - JS - 40mm-LH</t>
  </si>
  <si>
    <t xml:space="preserve"> 9.12 </t>
  </si>
  <si>
    <t xml:space="preserve"> 180428 </t>
  </si>
  <si>
    <t>Joelho/Cotovelo 90º  PVC - JS - 32mm-LH</t>
  </si>
  <si>
    <t xml:space="preserve"> 9.13 </t>
  </si>
  <si>
    <t xml:space="preserve"> 180427 </t>
  </si>
  <si>
    <t>Joelho/Cotovelo 90º  PVC - JS - 25mm-LH</t>
  </si>
  <si>
    <t xml:space="preserve"> 9.14 </t>
  </si>
  <si>
    <t xml:space="preserve"> 180219 </t>
  </si>
  <si>
    <t>Joelho/Cotovelo de redução 90° PVC JS - 25mm x 20mm (LH)</t>
  </si>
  <si>
    <t xml:space="preserve"> 9.15 </t>
  </si>
  <si>
    <t xml:space="preserve"> 180220 </t>
  </si>
  <si>
    <t>Joelho/Cotovelo 90º PVC SRM - 25mm X 1/2" (LH)</t>
  </si>
  <si>
    <t xml:space="preserve"> 9.16 </t>
  </si>
  <si>
    <t xml:space="preserve"> 180223 </t>
  </si>
  <si>
    <t>Joelho/Cotovelo 45º PVC JS -  50mm (LH)</t>
  </si>
  <si>
    <t xml:space="preserve"> 9.17 </t>
  </si>
  <si>
    <t xml:space="preserve"> 180224 </t>
  </si>
  <si>
    <t>Joelho/Cotovelo 45º PVC JS -  32mm (LH)</t>
  </si>
  <si>
    <t xml:space="preserve"> 9.18 </t>
  </si>
  <si>
    <t xml:space="preserve"> 180225 </t>
  </si>
  <si>
    <t>Joelho/Cotovelo 45º PVC JS -  25mm (LH)</t>
  </si>
  <si>
    <t xml:space="preserve"> 9.19 </t>
  </si>
  <si>
    <t xml:space="preserve"> 180439 </t>
  </si>
  <si>
    <t>Tê em PVC - JS - 75mm-LH</t>
  </si>
  <si>
    <t xml:space="preserve"> 9.20 </t>
  </si>
  <si>
    <t xml:space="preserve"> 180438 </t>
  </si>
  <si>
    <t>Tê em PVC - JS - 60mm-LH</t>
  </si>
  <si>
    <t xml:space="preserve"> 9.21 </t>
  </si>
  <si>
    <t xml:space="preserve"> 180437 </t>
  </si>
  <si>
    <t>Tê em PVC - JS - 50mm-LH</t>
  </si>
  <si>
    <t xml:space="preserve"> 9.22 </t>
  </si>
  <si>
    <t xml:space="preserve"> 180435 </t>
  </si>
  <si>
    <t>Tê em PVC - JS - 32mm-LH</t>
  </si>
  <si>
    <t xml:space="preserve"> 9.23 </t>
  </si>
  <si>
    <t xml:space="preserve"> 180434 </t>
  </si>
  <si>
    <t>Tê em PVC - JS - 25mm-LH</t>
  </si>
  <si>
    <t xml:space="preserve"> 9.24 </t>
  </si>
  <si>
    <t xml:space="preserve"> 180228 </t>
  </si>
  <si>
    <t>Te de redução 90° JS - 32mm x 25mm (LH)</t>
  </si>
  <si>
    <t xml:space="preserve"> 9.25 </t>
  </si>
  <si>
    <t xml:space="preserve"> 180229 </t>
  </si>
  <si>
    <t>Te de redução 90° JS - 25mm x 20mm (LH)</t>
  </si>
  <si>
    <t xml:space="preserve"> 9.26 </t>
  </si>
  <si>
    <t xml:space="preserve"> 180234 </t>
  </si>
  <si>
    <t>Bucha de redução JS - 75mm x 60mm (LH)</t>
  </si>
  <si>
    <t xml:space="preserve"> 9.27 </t>
  </si>
  <si>
    <t xml:space="preserve"> 180233 </t>
  </si>
  <si>
    <t>Bucha de redução JS - 60mm x 50mm (LH)</t>
  </si>
  <si>
    <t xml:space="preserve"> 9.28 </t>
  </si>
  <si>
    <t xml:space="preserve"> 180230 </t>
  </si>
  <si>
    <t>Bucha de redução JS - 32mm x 25mm (LH)</t>
  </si>
  <si>
    <t xml:space="preserve"> 9.29 </t>
  </si>
  <si>
    <t xml:space="preserve"> 180232 </t>
  </si>
  <si>
    <t>Bucha de redução JS - 50mm x 40mm (LH)</t>
  </si>
  <si>
    <t xml:space="preserve"> 9.30 </t>
  </si>
  <si>
    <t xml:space="preserve"> 180231 </t>
  </si>
  <si>
    <t>Bucha de redução JS - 40mm x 32mm (LH)</t>
  </si>
  <si>
    <t xml:space="preserve"> 9.31 </t>
  </si>
  <si>
    <t xml:space="preserve"> 180239 </t>
  </si>
  <si>
    <t>Adaptador curto PVC SR -   20mm x 1/2" (LH)</t>
  </si>
  <si>
    <t xml:space="preserve"> 9.32 </t>
  </si>
  <si>
    <t xml:space="preserve"> 180237 </t>
  </si>
  <si>
    <t>Adaptador curto PVC SR -   32mm x 1" (LH)</t>
  </si>
  <si>
    <t xml:space="preserve"> 9.33 </t>
  </si>
  <si>
    <t xml:space="preserve"> 181518 </t>
  </si>
  <si>
    <t>Adaptador Soldável longo c/ flanges livres (cx.d</t>
  </si>
  <si>
    <t xml:space="preserve"> 9.34 </t>
  </si>
  <si>
    <t xml:space="preserve"> 141527 </t>
  </si>
  <si>
    <t>IOPES</t>
  </si>
  <si>
    <t>Adaptador de PVC soldável com flanges livres para caixa d'água, diâmetro 75mm (2 1/2")</t>
  </si>
  <si>
    <t>und</t>
  </si>
  <si>
    <t xml:space="preserve"> 9.35 </t>
  </si>
  <si>
    <t xml:space="preserve"> 180235 </t>
  </si>
  <si>
    <t>Adaptador curto PVC SR - 110mm x 4" (LH)</t>
  </si>
  <si>
    <t xml:space="preserve"> 9.36 </t>
  </si>
  <si>
    <t xml:space="preserve"> 94789 </t>
  </si>
  <si>
    <t>SINAPI</t>
  </si>
  <si>
    <t>ADAPTADOR COM FLANGES LIVRES, PVC, SOLDÁVEL LONGO, DN 75 MM X 2 1/2 , INSTALADO EM RESERVAÇÃO DE ÁGUA DE EDIFICAÇÃO QUE POSSUA RESERVATÓRIO DE FIBRA/FIBROCIMENTO   FORNECIMENTO E INSTALAÇÃO. AF_06/2016</t>
  </si>
  <si>
    <t xml:space="preserve"> 9.37 </t>
  </si>
  <si>
    <t xml:space="preserve"> 94788 </t>
  </si>
  <si>
    <t>ADAPTADOR COM FLANGES LIVRES, PVC, SOLDÁVEL LONGO, DN 60 MM X 2 , INSTALADO EM RESERVAÇÃO DE ÁGUA DE EDIFICAÇÃO QUE POSSUA RESERVATÓRIO DE FIBRA/FIBROCIMENTO   FORNECIMENTO E INSTALAÇÃO. AF_06/2016</t>
  </si>
  <si>
    <t xml:space="preserve"> 9.38 </t>
  </si>
  <si>
    <t xml:space="preserve"> 94711 </t>
  </si>
  <si>
    <t>ADAPTADOR COM FLANGES LIVRES, PVC, SOLDÁVEL, DN 50 MM X 1 1/2 , INSTALADO EM RESERVAÇÃO DE ÁGUA DE EDIFICAÇÃO QUE POSSUA RESERVATÓRIO DE FIBRA/FIBROCIMENTO   FORNECIMENTO E INSTALAÇÃO. AF_06/2016</t>
  </si>
  <si>
    <t xml:space="preserve"> 9.39 </t>
  </si>
  <si>
    <t xml:space="preserve"> 94710 </t>
  </si>
  <si>
    <t>ADAPTADOR COM FLANGES LIVRES, PVC, SOLDÁVEL, DN 40 MM X 1 1/4 , INSTALADO EM RESERVAÇÃO DE ÁGUA DE EDIFICAÇÃO QUE POSSUA RESERVATÓRIO DE FIBRA/FIBROCIMENTO   FORNECIMENTO E INSTALAÇÃO. AF_06/2016</t>
  </si>
  <si>
    <t xml:space="preserve"> 9.40 </t>
  </si>
  <si>
    <t xml:space="preserve"> 94709 </t>
  </si>
  <si>
    <t>ADAPTADOR COM FLANGES LIVRES, PVC, SOLDÁVEL, DN 32 MM X 1 , INSTALADO EM RESERVAÇÃO DE ÁGUA DE EDIFICAÇÃO QUE POSSUA RESERVATÓRIO DE FIBRA/FIBROCIMENTO   FORNECIMENTO E INSTALAÇÃO. AF_06/2016</t>
  </si>
  <si>
    <t xml:space="preserve"> 9.41 </t>
  </si>
  <si>
    <t xml:space="preserve"> 95141 </t>
  </si>
  <si>
    <t>ADAPTADOR COM FLANGES LIVRES, PVC, SOLDÁVEL LONGO, DN  25 MM X 3/4 , INSTALADO EM RESERVAÇÃO DE ÁGUA DE EDIFICAÇÃO QUE POSSUA RESERVATÓRIO DE FIBRA/FIBROCIMENTO    FORNECIMENTO E INSTALAÇÃO. AF_06/2016</t>
  </si>
  <si>
    <t xml:space="preserve"> 9.42 </t>
  </si>
  <si>
    <t xml:space="preserve"> 94783 </t>
  </si>
  <si>
    <t>ADAPTADOR COM FLANGE E ANEL DE VEDAÇÃO, PVC, SOLDÁVEL, DN  20 MM X 1/2 , INSTALADO EM RESERVAÇÃO DE ÁGUA DE EDIFICAÇÃO QUE POSSUA RESERVATÓRIO DE FIBRA/FIBROCIMENTO   FORNECIMENTO E INSTALAÇÃO. AF_06/2016</t>
  </si>
  <si>
    <t xml:space="preserve"> 9.43 </t>
  </si>
  <si>
    <t xml:space="preserve"> 89609 </t>
  </si>
  <si>
    <t>UNIÃO, PVC, SOLDÁVEL, DN 60MM, INSTALADO EM PRUMADA DE ÁGUA - FORNECIMENTO E INSTALAÇÃO. AF_06/2022</t>
  </si>
  <si>
    <t xml:space="preserve"> 9.44 </t>
  </si>
  <si>
    <t xml:space="preserve"> 89594 </t>
  </si>
  <si>
    <t>UNIÃO, PVC, SOLDÁVEL, DN 50MM, INSTALADO EM PRUMADA DE ÁGUA - FORNECIMENTO E INSTALAÇÃO. AF_06/2022</t>
  </si>
  <si>
    <t xml:space="preserve"> 9.45 </t>
  </si>
  <si>
    <t xml:space="preserve"> 180803 </t>
  </si>
  <si>
    <t>Registro de gaveta 2 1/2" - Bruto</t>
  </si>
  <si>
    <t xml:space="preserve"> 9.46 </t>
  </si>
  <si>
    <t xml:space="preserve"> 180443 </t>
  </si>
  <si>
    <t>Registro de gaveta c/ canopla -  1 1/4"</t>
  </si>
  <si>
    <t xml:space="preserve"> 9.47 </t>
  </si>
  <si>
    <t xml:space="preserve"> 180442 </t>
  </si>
  <si>
    <t>Registro de gaveta c/ canopla - 1 1/2"</t>
  </si>
  <si>
    <t xml:space="preserve"> 9.48 </t>
  </si>
  <si>
    <t xml:space="preserve"> 180444 </t>
  </si>
  <si>
    <t>Registro de gaveta c/ canopla -   1"</t>
  </si>
  <si>
    <t xml:space="preserve"> 9.49 </t>
  </si>
  <si>
    <t xml:space="preserve"> 180441 </t>
  </si>
  <si>
    <t>Registro de gaveta c/ canopla -   3/4"</t>
  </si>
  <si>
    <t xml:space="preserve"> 9.50 </t>
  </si>
  <si>
    <t xml:space="preserve"> 180804 </t>
  </si>
  <si>
    <t>Registro de gaveta c/ canopla 2"</t>
  </si>
  <si>
    <t xml:space="preserve"> 9.51 </t>
  </si>
  <si>
    <t xml:space="preserve"> 180445 </t>
  </si>
  <si>
    <t>Registro de pressao c/ canopla -  1/2"</t>
  </si>
  <si>
    <t xml:space="preserve"> 9.52 </t>
  </si>
  <si>
    <t xml:space="preserve"> 191516 </t>
  </si>
  <si>
    <t>Torneira para lavatório de mesa com fechamento automático</t>
  </si>
  <si>
    <t xml:space="preserve"> 9.53 </t>
  </si>
  <si>
    <t xml:space="preserve"> 191518 </t>
  </si>
  <si>
    <t>Torneira de metal cromada de 1/2" ou 3/4" p/ Pia</t>
  </si>
  <si>
    <t xml:space="preserve"> 9.54 </t>
  </si>
  <si>
    <t xml:space="preserve"> 191274 </t>
  </si>
  <si>
    <t>Torneira de bóia 3/4"</t>
  </si>
  <si>
    <t xml:space="preserve"> 9.55 </t>
  </si>
  <si>
    <t xml:space="preserve"> 190691 </t>
  </si>
  <si>
    <t>Ducha higienica cromada</t>
  </si>
  <si>
    <t xml:space="preserve"> 9.56 </t>
  </si>
  <si>
    <t xml:space="preserve"> 190791 </t>
  </si>
  <si>
    <t>Engate flexível cromado 40cm</t>
  </si>
  <si>
    <t xml:space="preserve"> 9.57 </t>
  </si>
  <si>
    <t xml:space="preserve"> 190792 </t>
  </si>
  <si>
    <t>Filtro de parede</t>
  </si>
  <si>
    <t xml:space="preserve"> 9.58 </t>
  </si>
  <si>
    <t xml:space="preserve"> 180458 </t>
  </si>
  <si>
    <t>Valvula de sucção de pe c/crivo - 1 1/2" (p/ fdo. poço)</t>
  </si>
  <si>
    <t xml:space="preserve"> 9.59 </t>
  </si>
  <si>
    <t xml:space="preserve"> 180450 </t>
  </si>
  <si>
    <t>Valvula de retençao horizontal   1" - recalque</t>
  </si>
  <si>
    <t xml:space="preserve"> 9.60 </t>
  </si>
  <si>
    <t xml:space="preserve"> 190616 </t>
  </si>
  <si>
    <t>Valvula de descarga HYDRA cromada 1 1/2"</t>
  </si>
  <si>
    <t xml:space="preserve"> 9.61 </t>
  </si>
  <si>
    <t xml:space="preserve"> 250512 </t>
  </si>
  <si>
    <t>Casa de bomba - 1,20x0,80m; h = 0,80m</t>
  </si>
  <si>
    <t xml:space="preserve"> 9.62 </t>
  </si>
  <si>
    <t xml:space="preserve"> 180502 </t>
  </si>
  <si>
    <t>Bomba Centrífuga 1 CV (suc.,rec.,barrilete.,col.distribuiçao)</t>
  </si>
  <si>
    <t xml:space="preserve"> 9.63 </t>
  </si>
  <si>
    <t xml:space="preserve"> 180461 </t>
  </si>
  <si>
    <t>Reservatório em polietileno de 1.000 L</t>
  </si>
  <si>
    <t xml:space="preserve"> 9.64 </t>
  </si>
  <si>
    <t xml:space="preserve"> 180722 </t>
  </si>
  <si>
    <t>Tubo em concreto armado d= 600mm</t>
  </si>
  <si>
    <t xml:space="preserve"> 9.65 </t>
  </si>
  <si>
    <t xml:space="preserve"> 180721 </t>
  </si>
  <si>
    <t>Tubo em concreto simples d= 500mm</t>
  </si>
  <si>
    <t xml:space="preserve"> 9.66 </t>
  </si>
  <si>
    <t xml:space="preserve"> 180754 </t>
  </si>
  <si>
    <t>Tubo em PVC - 300mm (LS)</t>
  </si>
  <si>
    <t xml:space="preserve"> 9.67 </t>
  </si>
  <si>
    <t xml:space="preserve"> 180263 </t>
  </si>
  <si>
    <t>Poço visita em conc. armado 1.2x1.2m h=2.10m-tpo.fofo</t>
  </si>
  <si>
    <t xml:space="preserve"> 9.68 </t>
  </si>
  <si>
    <t xml:space="preserve"> 030010 </t>
  </si>
  <si>
    <t>Escavação manual ate 1.50m de profundidade</t>
  </si>
  <si>
    <t xml:space="preserve"> 9.69 </t>
  </si>
  <si>
    <t xml:space="preserve"> 030011 </t>
  </si>
  <si>
    <t>Aterro incluindo carga, descarga, transporte e apiloamento</t>
  </si>
  <si>
    <t xml:space="preserve"> 9.70 </t>
  </si>
  <si>
    <t xml:space="preserve"> 030254 </t>
  </si>
  <si>
    <t>Reaterro compactado</t>
  </si>
  <si>
    <t xml:space="preserve"> 9.71 </t>
  </si>
  <si>
    <t xml:space="preserve"> 97949 </t>
  </si>
  <si>
    <t>CAIXA PARA BOCA DE LOBO SIMPLES RETANGULAR, EM ALVENARIA COM TIJOLOS CERÂMICOS MACIÇOS, DIMENSÕES INTERNAS: 0,6X1X1,2 M. AF_12/2020</t>
  </si>
  <si>
    <t xml:space="preserve"> 9.72 </t>
  </si>
  <si>
    <t xml:space="preserve"> 260520 </t>
  </si>
  <si>
    <t>Meio-fio em concreto nas dimensões 0,30m x 0,12m - sem lâmina d</t>
  </si>
  <si>
    <t xml:space="preserve"> 9.73 </t>
  </si>
  <si>
    <t xml:space="preserve"> 201454 </t>
  </si>
  <si>
    <t>Tubo FºGº 4"</t>
  </si>
  <si>
    <t xml:space="preserve"> 9.74 </t>
  </si>
  <si>
    <t xml:space="preserve"> 201276 </t>
  </si>
  <si>
    <t>Tubo Fº Gº 3"</t>
  </si>
  <si>
    <t xml:space="preserve"> 9.75 </t>
  </si>
  <si>
    <t xml:space="preserve"> 201280 </t>
  </si>
  <si>
    <t>Joelho/Cotovelo Fº Gº 90º 3"</t>
  </si>
  <si>
    <t xml:space="preserve"> 9.76 </t>
  </si>
  <si>
    <t xml:space="preserve"> 201281 </t>
  </si>
  <si>
    <t>Curva Fº Gº 45º 2 1/2"</t>
  </si>
  <si>
    <t xml:space="preserve"> 9.77 </t>
  </si>
  <si>
    <t xml:space="preserve"> 180650 </t>
  </si>
  <si>
    <t>Tubo em PVC - 200mm (LS)</t>
  </si>
  <si>
    <t xml:space="preserve"> 9.78 </t>
  </si>
  <si>
    <t xml:space="preserve"> 180508 </t>
  </si>
  <si>
    <t>Tubo em PVC - 150mm (LS)</t>
  </si>
  <si>
    <t xml:space="preserve"> 9.79 </t>
  </si>
  <si>
    <t xml:space="preserve"> 180102 </t>
  </si>
  <si>
    <t>Tubo em PVC - 100mm (LS)</t>
  </si>
  <si>
    <t xml:space="preserve"> 9.80 </t>
  </si>
  <si>
    <t xml:space="preserve"> 180104 </t>
  </si>
  <si>
    <t>Tubo em PVC -  50mm (LS)</t>
  </si>
  <si>
    <t xml:space="preserve"> 9.81 </t>
  </si>
  <si>
    <t xml:space="preserve"> 180240 </t>
  </si>
  <si>
    <t>Joelho/Cotovelo 45° PVC JS - 150mm - LS</t>
  </si>
  <si>
    <t xml:space="preserve"> 9.82 </t>
  </si>
  <si>
    <t xml:space="preserve"> 180241 </t>
  </si>
  <si>
    <t>Joelho/Cotovelo 45° PVC JS - 100mm - LS</t>
  </si>
  <si>
    <t xml:space="preserve"> 9.83 </t>
  </si>
  <si>
    <t xml:space="preserve"> 180474 </t>
  </si>
  <si>
    <t>Joelho/Cotovelo 90º RC em PVC - JS - 100mm-LS</t>
  </si>
  <si>
    <t xml:space="preserve"> 9.84 </t>
  </si>
  <si>
    <t xml:space="preserve"> 180472 </t>
  </si>
  <si>
    <t>Joelho/Cotovelo 90º RC em PVC - JS -  50mm-LS</t>
  </si>
  <si>
    <t xml:space="preserve"> 9.85 </t>
  </si>
  <si>
    <t xml:space="preserve"> 9.86 </t>
  </si>
  <si>
    <t xml:space="preserve"> 180243 </t>
  </si>
  <si>
    <t>Joelho/Cotovelo 45° PVC JS -  50mm - LS</t>
  </si>
  <si>
    <t xml:space="preserve"> 9.87 </t>
  </si>
  <si>
    <t xml:space="preserve"> 89862 </t>
  </si>
  <si>
    <t>TE, PVC, SERIE NORMAL, ESGOTO PREDIAL, DN 150 X 150 MM, JUNTA ELÁSTICA, FORNECIDO E INSTALADO EM SUBCOLETOR AÉREO DE ESGOTO SANITÁRIO. AF_08/2022</t>
  </si>
  <si>
    <t xml:space="preserve"> 9.88 </t>
  </si>
  <si>
    <t xml:space="preserve"> 180252 </t>
  </si>
  <si>
    <t>Te PVC  c/ redução 100mm x 50mm - LS</t>
  </si>
  <si>
    <t xml:space="preserve"> 9.89 </t>
  </si>
  <si>
    <t xml:space="preserve"> 180249 </t>
  </si>
  <si>
    <t>Junção simples PVC JS - 100 x  50mm - LS</t>
  </si>
  <si>
    <t xml:space="preserve"> 9.90 </t>
  </si>
  <si>
    <t xml:space="preserve"> 180256 </t>
  </si>
  <si>
    <t>Redução excêntrica PVC 100mm x 50mm - LS</t>
  </si>
  <si>
    <t xml:space="preserve"> 9.91 </t>
  </si>
  <si>
    <t xml:space="preserve"> 1572 </t>
  </si>
  <si>
    <t>Tubo de ligação PVC para saída de vaso sanitário, diâm = 100mm</t>
  </si>
  <si>
    <t xml:space="preserve"> 9.92 </t>
  </si>
  <si>
    <t xml:space="preserve"> 080510 </t>
  </si>
  <si>
    <t>AGETOP CIVIL</t>
  </si>
  <si>
    <t>ANEL DE VEDAÇÃO PARA VASO SANITÁRIO</t>
  </si>
  <si>
    <t>Un</t>
  </si>
  <si>
    <t xml:space="preserve"> 9.93 </t>
  </si>
  <si>
    <t xml:space="preserve"> 7594 </t>
  </si>
  <si>
    <t>Terminal de ventilação em pvc rígido soldável, para esgoto primário, diâm = 75mm</t>
  </si>
  <si>
    <t xml:space="preserve"> 9.94 </t>
  </si>
  <si>
    <t xml:space="preserve"> 180093 </t>
  </si>
  <si>
    <t>Caixa sifonada de PVC c/ grelha - 100x100x50mm</t>
  </si>
  <si>
    <t xml:space="preserve"> 9.95 </t>
  </si>
  <si>
    <t xml:space="preserve"> 191521 </t>
  </si>
  <si>
    <t>Grelha metálica p/ caixa sifonada - 10x10cm</t>
  </si>
  <si>
    <t xml:space="preserve"> 9.96 </t>
  </si>
  <si>
    <t xml:space="preserve"> 181296 </t>
  </si>
  <si>
    <t>Caixa de inspeção em PVC d=300mm</t>
  </si>
  <si>
    <t xml:space="preserve"> 9.97 </t>
  </si>
  <si>
    <t xml:space="preserve"> 190610 </t>
  </si>
  <si>
    <t>Bacia sifonada c/ cx. descarga acoplada ecológica com assento</t>
  </si>
  <si>
    <t xml:space="preserve"> 9.98 </t>
  </si>
  <si>
    <t xml:space="preserve"> 190090 </t>
  </si>
  <si>
    <t>Bacia sifonada de louça c/ assento</t>
  </si>
  <si>
    <t xml:space="preserve"> 9.99 </t>
  </si>
  <si>
    <t xml:space="preserve"> 190303 </t>
  </si>
  <si>
    <t>Bacia sifonada  - PCD</t>
  </si>
  <si>
    <t xml:space="preserve"> 9.100 </t>
  </si>
  <si>
    <t xml:space="preserve"> 190806 </t>
  </si>
  <si>
    <t>Assento plastico</t>
  </si>
  <si>
    <t xml:space="preserve"> 9.101 </t>
  </si>
  <si>
    <t xml:space="preserve"> 9.102 </t>
  </si>
  <si>
    <t xml:space="preserve"> 190092 </t>
  </si>
  <si>
    <t>Lavatorio de louça c/col.,torn.,mistur.,sifao e valv.</t>
  </si>
  <si>
    <t xml:space="preserve"> 9.103 </t>
  </si>
  <si>
    <t xml:space="preserve"> 190787 </t>
  </si>
  <si>
    <t>Cuba de louça de embutir</t>
  </si>
  <si>
    <t xml:space="preserve"> 9.104 </t>
  </si>
  <si>
    <t xml:space="preserve"> 110653 </t>
  </si>
  <si>
    <t>Granito e=2cm</t>
  </si>
  <si>
    <t xml:space="preserve"> 9.105 </t>
  </si>
  <si>
    <t xml:space="preserve"> 190401 </t>
  </si>
  <si>
    <t>Mictorio individual em louça c/ acessorios</t>
  </si>
  <si>
    <t xml:space="preserve"> 9.106 </t>
  </si>
  <si>
    <t xml:space="preserve"> 190794 </t>
  </si>
  <si>
    <t>Saboneteira c/ reservatório - Polipropileno</t>
  </si>
  <si>
    <t xml:space="preserve"> 9.107 </t>
  </si>
  <si>
    <t xml:space="preserve"> 190797 </t>
  </si>
  <si>
    <t>Porta papel higiênico - Polipropileno</t>
  </si>
  <si>
    <t xml:space="preserve"> 9.108 </t>
  </si>
  <si>
    <t xml:space="preserve"> 190795 </t>
  </si>
  <si>
    <t>Porta toalha de papel - Polipropileno</t>
  </si>
  <si>
    <t xml:space="preserve"> 9.109 </t>
  </si>
  <si>
    <t xml:space="preserve"> 1070173 </t>
  </si>
  <si>
    <t>CAERN</t>
  </si>
  <si>
    <t>VÁLVULA CROMADA PARA LAVATÓRIO</t>
  </si>
  <si>
    <t xml:space="preserve"> 9.110 </t>
  </si>
  <si>
    <t xml:space="preserve"> 86877 </t>
  </si>
  <si>
    <t>VÁLVULA EM METAL CROMADO 1.1/2 X 1.1/2 PARA TANQUE OU LAVATÓRIO, COM OU SEM LADRÃO - FORNECIMENTO E INSTALAÇÃO. AF_01/2020</t>
  </si>
  <si>
    <t xml:space="preserve"> 9.111 </t>
  </si>
  <si>
    <t xml:space="preserve"> 191374 </t>
  </si>
  <si>
    <t>Sifão plástico flexível</t>
  </si>
  <si>
    <t xml:space="preserve"> 9.112 </t>
  </si>
  <si>
    <t xml:space="preserve"> 190636 </t>
  </si>
  <si>
    <t>Pia 01 cuba aço inox c/torneira,sifao e valv.-2.0m</t>
  </si>
  <si>
    <t xml:space="preserve"> 9.113 </t>
  </si>
  <si>
    <t xml:space="preserve"> 190085 </t>
  </si>
  <si>
    <t>Tanque de louça c/ torneira, sifao e valvula</t>
  </si>
  <si>
    <t xml:space="preserve"> 9.114 </t>
  </si>
  <si>
    <t xml:space="preserve"> 00000122 </t>
  </si>
  <si>
    <t>ADESIVO PLASTICO PARA PVC, FRASCO COM *850* GR</t>
  </si>
  <si>
    <t xml:space="preserve"> 9.115 </t>
  </si>
  <si>
    <t xml:space="preserve"> D00222 </t>
  </si>
  <si>
    <t>Solução limpadora</t>
  </si>
  <si>
    <t>L</t>
  </si>
  <si>
    <t xml:space="preserve"> 9.116 </t>
  </si>
  <si>
    <t xml:space="preserve"> 00003148 </t>
  </si>
  <si>
    <t>FITA VEDA ROSCA EM ROLOS DE 18 MM X 50 M (L X C)</t>
  </si>
  <si>
    <t xml:space="preserve"> 9.117 </t>
  </si>
  <si>
    <t xml:space="preserve"> 12637 </t>
  </si>
  <si>
    <t>Limpeza de fossa até 5m3</t>
  </si>
  <si>
    <t xml:space="preserve"> 10 </t>
  </si>
  <si>
    <t>Incêndio</t>
  </si>
  <si>
    <t xml:space="preserve"> 10.1 </t>
  </si>
  <si>
    <t xml:space="preserve"> 241468 </t>
  </si>
  <si>
    <t>Placa de sinalização fotoluminoscente</t>
  </si>
  <si>
    <t xml:space="preserve"> 10.2 </t>
  </si>
  <si>
    <t xml:space="preserve"> 201509 </t>
  </si>
  <si>
    <t>Extintor de incêndio ABC - 12Kg</t>
  </si>
  <si>
    <t xml:space="preserve"> 11 </t>
  </si>
  <si>
    <t>Impermeabilização</t>
  </si>
  <si>
    <t xml:space="preserve"> 11.1 </t>
  </si>
  <si>
    <t xml:space="preserve"> 080702 </t>
  </si>
  <si>
    <t>Manta asfáltica c/ filme de aluminio</t>
  </si>
  <si>
    <t xml:space="preserve"> 12 </t>
  </si>
  <si>
    <t>Pintura</t>
  </si>
  <si>
    <t xml:space="preserve"> 12.1 </t>
  </si>
  <si>
    <t xml:space="preserve"> 150131 </t>
  </si>
  <si>
    <t>Anti-ferruginosa</t>
  </si>
  <si>
    <t xml:space="preserve"> 12.2 </t>
  </si>
  <si>
    <t xml:space="preserve"> 150253 </t>
  </si>
  <si>
    <t>Acrilica fosca int./ext. c/massa e selador - 3 demaos</t>
  </si>
  <si>
    <t xml:space="preserve"> 12.3 </t>
  </si>
  <si>
    <t xml:space="preserve"> 150489 </t>
  </si>
  <si>
    <t>Anti-ferruginosa sobre grade de ferro</t>
  </si>
  <si>
    <t xml:space="preserve"> 12.4 </t>
  </si>
  <si>
    <t xml:space="preserve"> 150302 </t>
  </si>
  <si>
    <t>Esmalte s/ ferro (superf. lisa)</t>
  </si>
  <si>
    <t xml:space="preserve"> 12.5 </t>
  </si>
  <si>
    <t xml:space="preserve"> 150654 </t>
  </si>
  <si>
    <t>PVA sobre muro</t>
  </si>
  <si>
    <t xml:space="preserve"> 13 </t>
  </si>
  <si>
    <t>Diversos</t>
  </si>
  <si>
    <t xml:space="preserve"> 13.1 </t>
  </si>
  <si>
    <t xml:space="preserve"> CP1011 </t>
  </si>
  <si>
    <t>Banco em concreto e Alvenaria</t>
  </si>
  <si>
    <t xml:space="preserve"> 13.2 </t>
  </si>
  <si>
    <t xml:space="preserve"> 251510 </t>
  </si>
  <si>
    <t>Lixeira em tela moeda</t>
  </si>
  <si>
    <t xml:space="preserve"> 13.4 </t>
  </si>
  <si>
    <t xml:space="preserve"> 12516 </t>
  </si>
  <si>
    <t>Espelho plano 6mm</t>
  </si>
  <si>
    <t xml:space="preserve"> 13.5 </t>
  </si>
  <si>
    <t xml:space="preserve"> 260168 </t>
  </si>
  <si>
    <t>Plantio de grama (incl. terra preta)</t>
  </si>
  <si>
    <t xml:space="preserve"> 13.6 </t>
  </si>
  <si>
    <t xml:space="preserve"> 13030 </t>
  </si>
  <si>
    <t>Bicicletário em tubo de aço galvanizado diam=2.1/2", para 6 bicicletas, chumbadas no piso, incluso pintura de acabamento com 02 demãos</t>
  </si>
  <si>
    <t xml:space="preserve"> 13.7 </t>
  </si>
  <si>
    <t xml:space="preserve"> 12419 </t>
  </si>
  <si>
    <t>Confecção e instalação de letreiro em PS tipo caixa PS de 2 e 4mm, com avanço de 10cm, com pintura automotiva PU, Fixado por pino, recortado em Router p/ o  ITPS</t>
  </si>
  <si>
    <t xml:space="preserve"> 13.8 </t>
  </si>
  <si>
    <t xml:space="preserve"> 190716 </t>
  </si>
  <si>
    <t>Barra em aço inox (PCD)</t>
  </si>
  <si>
    <t xml:space="preserve"> 13.9 </t>
  </si>
  <si>
    <t xml:space="preserve"> 270220 </t>
  </si>
  <si>
    <t>Limpeza geral e entrega da obra</t>
  </si>
  <si>
    <t xml:space="preserve"> 13.10 </t>
  </si>
  <si>
    <t>Placa de inauguração de obra em alumínio</t>
  </si>
  <si>
    <t>Total sem BDI</t>
  </si>
  <si>
    <t>Total do BDI</t>
  </si>
  <si>
    <t>Total Geral</t>
  </si>
  <si>
    <t>PREFEITURA MUNICIPAL DE ANANINDEUA - PMA</t>
  </si>
  <si>
    <t>SECRETARIA MUNICIPAL DE SANEAMENTO E INFRA ESTRUTURA - SESAN</t>
  </si>
  <si>
    <t>ORÇAMENTO</t>
  </si>
  <si>
    <t xml:space="preserve"> 13.11 </t>
  </si>
  <si>
    <t xml:space="preserve"> 00018 </t>
  </si>
  <si>
    <t>Catraca Eletrônica FLEX Biométrica Cartão QR e Prox + Software Lite</t>
  </si>
  <si>
    <t xml:space="preserve"> 055920 </t>
  </si>
  <si>
    <t>PLACA ADESIVA INDICATIVA</t>
  </si>
  <si>
    <t xml:space="preserve"> 13.12 </t>
  </si>
  <si>
    <t xml:space="preserve"> 00004 </t>
  </si>
  <si>
    <t>Totem de Identificação, em base e estrutura em concreto armado e revestimento em ACM com aplicação de adesivo sobreposto h=4,0m</t>
  </si>
  <si>
    <t>LOCAL: ARTERIAL 5-A - COQUEIRO - ANANINDEUA - PARÁ</t>
  </si>
  <si>
    <t>OBRA: REFORMA DO TERMINAL DE INTEGRAÇÃO DA CIDADE NOVA</t>
  </si>
  <si>
    <t>DATA ORÇAMENTO:  FEVEREIRO / 2023</t>
  </si>
  <si>
    <t>Tipo</t>
  </si>
  <si>
    <t>Porcent.</t>
  </si>
  <si>
    <t>Composição</t>
  </si>
  <si>
    <t>SEDI - SERVIÇOS DIVERSOS</t>
  </si>
  <si>
    <t>Insumo</t>
  </si>
  <si>
    <t xml:space="preserve"> 00040819 </t>
  </si>
  <si>
    <t>MESTRE DE OBRAS (MENSALISTA)</t>
  </si>
  <si>
    <t>Mão de Obra</t>
  </si>
  <si>
    <t xml:space="preserve"> 00040811 </t>
  </si>
  <si>
    <t>ENGENHEIRO CIVIL DE OBRA JUNIOR (MENSALISTA)</t>
  </si>
  <si>
    <t xml:space="preserve"> 00040818 </t>
  </si>
  <si>
    <t>ENCARREGADO GERAL DE OBRAS (MENSALISTA)</t>
  </si>
  <si>
    <t xml:space="preserve"> 00000253 </t>
  </si>
  <si>
    <t>ALMOXARIFE (HORISTA)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</si>
  <si>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</si>
  <si>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</si>
  <si>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</si>
  <si>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</si>
  <si>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</si>
  <si>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</si>
  <si>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</si>
  <si>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>SERP - SERVIÇOS PRELIMINARES</t>
  </si>
  <si>
    <t xml:space="preserve"> 10094 </t>
  </si>
  <si>
    <t>LIMPEZA GERAL DA OBRA</t>
  </si>
  <si>
    <t>Serviços</t>
  </si>
  <si>
    <t>PARE - PAREDES/PAINEIS</t>
  </si>
  <si>
    <t>Composição Auxiliar</t>
  </si>
  <si>
    <t xml:space="preserve"> 98228 </t>
  </si>
  <si>
    <t>ESTACA BROCA DE CONCRETO, DIÃMETRO DE 20 CM, PROFUNDIDADE DE ATÉ 3 M, ESCAVAÇÃO MANUAL COM TRADO CONCHA, NÃO ARMADA. AF_03/2018</t>
  </si>
  <si>
    <t>FUES - FUNDAÇÕES E ESTRUTURAS</t>
  </si>
  <si>
    <t xml:space="preserve"> 93358 </t>
  </si>
  <si>
    <t>ESCAVAÇÃO MANUAL DE VALA COM PROFUNDIDADE MENOR OU IGUAL A 1,30 M. AF_02/2021</t>
  </si>
  <si>
    <t>MOVT - MOVIMENTO DE TERRA</t>
  </si>
  <si>
    <t xml:space="preserve"> 94097 </t>
  </si>
  <si>
    <t>PREPARO DE FUNDO DE VALA COM LARGURA MENOR QUE 1,5 M, EM LOCAL COM NÍVEL BAIXO DE INTERFERÊNCIA. AF_06/2016</t>
  </si>
  <si>
    <t xml:space="preserve"> 95474 </t>
  </si>
  <si>
    <t>ALVENARIA DE EMBASAMENTO EM TIJOLOS CERAMICOS MACICOS 5X10X20CM, ASSENTADO  COM ARGAMASSA TRACO 1:2:8 (CIMENTO, CAL E AREIA)</t>
  </si>
  <si>
    <t xml:space="preserve"> 85233 </t>
  </si>
  <si>
    <t>ESCADA EM CONCRETO ARMADO, FCK = 15 MPA, MOLDADA IN LOCO</t>
  </si>
  <si>
    <t>URBA - URBANIZAÇÃO</t>
  </si>
  <si>
    <t xml:space="preserve"> 057054 </t>
  </si>
  <si>
    <t>BASE 10cm DE CONCRETO MAGRO 1,00m PARA ASSENTAMENTO DE TUBOS</t>
  </si>
  <si>
    <t>SANEAMENTO</t>
  </si>
  <si>
    <t xml:space="preserve"> 011642 </t>
  </si>
  <si>
    <t>ENCARGOS COMPLEMENTARES AJUDANTE DE PEDREIRO</t>
  </si>
  <si>
    <t>SERVICOS ADMINISTRATIVOS</t>
  </si>
  <si>
    <t xml:space="preserve"> 011701 </t>
  </si>
  <si>
    <t>ENCARGOS COMPLEMENTARES PEDREIRO</t>
  </si>
  <si>
    <t xml:space="preserve"> 00000019 </t>
  </si>
  <si>
    <t xml:space="preserve">Catraca Eletrônica FLEX </t>
  </si>
  <si>
    <t>Equipamento</t>
  </si>
  <si>
    <t>SEES - SERVIÇOS ESPECIAIS</t>
  </si>
  <si>
    <t xml:space="preserve"> 260761 </t>
  </si>
  <si>
    <t>Totem em concreto armado</t>
  </si>
  <si>
    <t/>
  </si>
  <si>
    <t xml:space="preserve"> 9301 </t>
  </si>
  <si>
    <t>Totem de sinalização c/estrutura em chapa galvanizada, hastes c/seção 14x8cm e h.total=2,86m, c/aplicação adesivo em recort sobreposto em dupla face, c/base em concreto armado (71x43cm), pintado, conforme modelo p/obra do Parque dos Cajueiros</t>
  </si>
  <si>
    <t xml:space="preserve"> 200177 </t>
  </si>
  <si>
    <t>COLOCACAO DE TOTEM/ESCULTURA - MAO-DE-OBRA</t>
  </si>
  <si>
    <t>ELEMENTOS DECORATIVOS</t>
  </si>
  <si>
    <t xml:space="preserve">COMPOSIÇÕES </t>
  </si>
  <si>
    <t>Total Por Etapa</t>
  </si>
  <si>
    <t>30 DIAS</t>
  </si>
  <si>
    <t>60 DIAS</t>
  </si>
  <si>
    <t>90 DIAS</t>
  </si>
  <si>
    <t>120 DIAS</t>
  </si>
  <si>
    <t>150 DIAS</t>
  </si>
  <si>
    <t>40,00%
166.998,40</t>
  </si>
  <si>
    <t>15,00%
62.624,40</t>
  </si>
  <si>
    <t>80,00%
108.969,37</t>
  </si>
  <si>
    <t>20,00%
27.242,34</t>
  </si>
  <si>
    <t>10,00%
80.114,84</t>
  </si>
  <si>
    <t>20,00%
160.229,68</t>
  </si>
  <si>
    <t>50,00%
400.574,21</t>
  </si>
  <si>
    <t>15,00%
23.015,84</t>
  </si>
  <si>
    <t>35,00%
53.703,62</t>
  </si>
  <si>
    <t>20,00%
122.428,98</t>
  </si>
  <si>
    <t>30,00%
183.643,47</t>
  </si>
  <si>
    <t>70,00%
163.698,44</t>
  </si>
  <si>
    <t>30,00%
70.156,47</t>
  </si>
  <si>
    <t>100,00%
34.721,07</t>
  </si>
  <si>
    <t>10,00%
27.081,03</t>
  </si>
  <si>
    <t>20,00%
54.162,05</t>
  </si>
  <si>
    <t>30,00%
81.243,08</t>
  </si>
  <si>
    <t>10,00%
70.873,72</t>
  </si>
  <si>
    <t>20,00%
141.747,44</t>
  </si>
  <si>
    <t>30,00%
212.621,16</t>
  </si>
  <si>
    <t>100,00%
2.621,68</t>
  </si>
  <si>
    <t>100,00%
8.264,20</t>
  </si>
  <si>
    <t>30,00%
39.815,22</t>
  </si>
  <si>
    <t>40,00%
53.086,96</t>
  </si>
  <si>
    <t>60,00%
136.082,95</t>
  </si>
  <si>
    <t>40,00%
90.721,96</t>
  </si>
  <si>
    <t>Porcentagem</t>
  </si>
  <si>
    <t>12,14%</t>
  </si>
  <si>
    <t>15,82%</t>
  </si>
  <si>
    <t>19,34%</t>
  </si>
  <si>
    <t>35,68%</t>
  </si>
  <si>
    <t>17,02%</t>
  </si>
  <si>
    <t>Custo</t>
  </si>
  <si>
    <t>Porcentagem Acumulado</t>
  </si>
  <si>
    <t>27,96%</t>
  </si>
  <si>
    <t>47,3%</t>
  </si>
  <si>
    <t>82,98%</t>
  </si>
  <si>
    <t>100,0%</t>
  </si>
  <si>
    <t>Custo Acumulado</t>
  </si>
  <si>
    <t>100,00%
R$ 417.496,01</t>
  </si>
  <si>
    <t>100,00%
R$ 136.211,71</t>
  </si>
  <si>
    <t>100,00%
R$ 801.148,42</t>
  </si>
  <si>
    <t>100,00%
R$ 153.438,92</t>
  </si>
  <si>
    <t>100,00%
R$ 612.144,89</t>
  </si>
  <si>
    <t>100,00%
R$ 233.854,91</t>
  </si>
  <si>
    <t>100,00%
R$ 34.721,07</t>
  </si>
  <si>
    <t>100,00%
R$ 270.810,27</t>
  </si>
  <si>
    <t>100,00%
R$ 708.737,19</t>
  </si>
  <si>
    <t>100,00%
R$ 2.621,68</t>
  </si>
  <si>
    <t>100,00%
R$ 8.264,20</t>
  </si>
  <si>
    <t>100,00%
R$ 132.717,41</t>
  </si>
  <si>
    <t>100,00%
R$ 226.804,91</t>
  </si>
  <si>
    <t>CRONOGRAMA FÍSICO FINANCEIRO</t>
  </si>
  <si>
    <t>QUADRO DE COMPOSIÇÃO DE TAXA DE BDI</t>
  </si>
  <si>
    <t>PORCENTAGEM (%) ADOTADA PELA MÉDIA DOS QUARTIS</t>
  </si>
  <si>
    <t>Administração Central da Obra - AC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</si>
  <si>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</si>
  <si>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</si>
  <si>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</si>
  <si>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</si>
  <si>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</si>
  <si>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</si>
  <si>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</si>
  <si>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</si>
  <si>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</si>
  <si>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</si>
  <si>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</si>
  <si>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</si>
  <si>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</si>
  <si>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</si>
  <si>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</si>
  <si>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</si>
  <si>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</si>
  <si>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</si>
  <si>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</si>
  <si>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</si>
  <si>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</si>
  <si>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</si>
  <si>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</si>
  <si>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</si>
  <si>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</si>
  <si>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</si>
  <si>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</si>
  <si>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</si>
  <si>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</si>
  <si>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</si>
  <si>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</si>
  <si>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</si>
  <si>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</si>
  <si>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</si>
  <si>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</si>
  <si>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</si>
  <si>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</si>
  <si>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</si>
  <si>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</si>
  <si>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</si>
  <si>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SECRETARIA MUNICIPAL DE SANEAMENTO E INFRAESTRUTURA - SESAN</t>
  </si>
  <si>
    <t>DESPESAS FINANCEIRAS - DF</t>
  </si>
  <si>
    <t>DATA ORÇAMENTO:  FEVEREIRO/2023</t>
  </si>
  <si>
    <t>ENCARGOS SOCIAIS SOBRE A MÃO DE OBRA (SEM DESONERAÇÃO)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</si>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</sst>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#,##0.0000000"/>
    <numFmt numFmtId="166" formatCode="_(* #,##0.00_);_(* \(#,##0.00\);_(* &quot;-&quot;??_);_(@_)"/>
  </numFmts>
  <fonts count="26">
    <font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Swis721 Lt BT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CCCCCC"/>
      </right>
      <top/>
      <bottom/>
      <diagonal/>
    </border>
    <border>
      <left style="thin">
        <color rgb="FFCCCCCC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medium">
        <color indexed="64"/>
      </right>
      <top/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3"/>
      </right>
      <top style="medium">
        <color indexed="64"/>
      </top>
      <bottom style="thin">
        <color rgb="FFCCCCCC"/>
      </bottom>
      <diagonal/>
    </border>
    <border>
      <left style="thin">
        <color theme="3"/>
      </left>
      <right style="thin">
        <color theme="3"/>
      </right>
      <top style="medium">
        <color indexed="64"/>
      </top>
      <bottom style="thin">
        <color rgb="FFCCCCCC"/>
      </bottom>
      <diagonal/>
    </border>
    <border>
      <left style="thin">
        <color theme="3"/>
      </left>
      <right style="thin">
        <color theme="3"/>
      </right>
      <top style="medium">
        <color indexed="64"/>
      </top>
      <bottom style="thick">
        <color rgb="FFFF5500"/>
      </bottom>
      <diagonal/>
    </border>
    <border>
      <left style="thin">
        <color theme="3"/>
      </left>
      <right style="medium">
        <color indexed="64"/>
      </right>
      <top style="medium">
        <color indexed="64"/>
      </top>
      <bottom style="thick">
        <color rgb="FFFF5500"/>
      </bottom>
      <diagonal/>
    </border>
    <border>
      <left style="medium">
        <color indexed="64"/>
      </left>
      <right style="thin">
        <color theme="3"/>
      </right>
      <top style="thin">
        <color rgb="FFCCCCCC"/>
      </top>
      <bottom style="thin">
        <color rgb="FFCCCCCC"/>
      </bottom>
      <diagonal/>
    </border>
    <border>
      <left style="thin">
        <color theme="3"/>
      </left>
      <right style="thin">
        <color theme="3"/>
      </right>
      <top style="thin">
        <color rgb="FFCCCCCC"/>
      </top>
      <bottom style="thin">
        <color rgb="FFCCCCCC"/>
      </bottom>
      <diagonal/>
    </border>
    <border>
      <left style="thin">
        <color theme="3"/>
      </left>
      <right style="thin">
        <color theme="3"/>
      </right>
      <top/>
      <bottom style="thick">
        <color rgb="FFFF5500"/>
      </bottom>
      <diagonal/>
    </border>
    <border>
      <left style="thin">
        <color theme="3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theme="3"/>
      </left>
      <right style="medium">
        <color indexed="64"/>
      </right>
      <top/>
      <bottom style="thick">
        <color rgb="FFFF5500"/>
      </bottom>
      <diagonal/>
    </border>
    <border>
      <left style="medium">
        <color indexed="64"/>
      </left>
      <right style="thin">
        <color theme="3"/>
      </right>
      <top/>
      <bottom style="medium">
        <color indexed="64"/>
      </bottom>
      <diagonal/>
    </border>
    <border>
      <left style="thin">
        <color theme="3"/>
      </left>
      <right style="thin">
        <color theme="3"/>
      </right>
      <top/>
      <bottom style="medium">
        <color indexed="64"/>
      </bottom>
      <diagonal/>
    </border>
    <border>
      <left style="thin">
        <color theme="3"/>
      </left>
      <right style="medium">
        <color indexed="64"/>
      </right>
      <top/>
      <bottom style="medium">
        <color indexed="64"/>
      </bottom>
      <diagonal/>
    </border>
    <border>
      <left style="thin">
        <color theme="3"/>
      </left>
      <right style="thin">
        <color theme="3"/>
      </right>
      <top style="medium">
        <color indexed="6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 style="thin">
        <color rgb="FFCCCCCC"/>
      </right>
      <top/>
      <bottom style="medium">
        <color indexed="64"/>
      </bottom>
      <diagonal/>
    </border>
    <border>
      <left style="thin">
        <color rgb="FFCCCCCC"/>
      </left>
      <right style="thin">
        <color rgb="FFCCCCCC"/>
      </right>
      <top/>
      <bottom style="medium">
        <color indexed="64"/>
      </bottom>
      <diagonal/>
    </border>
    <border>
      <left style="thin">
        <color rgb="FFCCCCCC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8" fillId="0" borderId="0"/>
    <xf numFmtId="0" fontId="12" fillId="0" borderId="0"/>
    <xf numFmtId="9" fontId="8" fillId="0" borderId="0" applyFill="0" applyBorder="0" applyAlignment="0" applyProtection="0"/>
    <xf numFmtId="0" fontId="8" fillId="0" borderId="0"/>
  </cellStyleXfs>
  <cellXfs count="316">
    <xf numFmtId="0" fontId="0" fillId="0" borderId="0" xfId="0"/>
    <xf numFmtId="0" fontId="0" fillId="0" borderId="0" xfId="0" applyAlignment="1">
      <alignment vertical="center"/>
    </xf>
    <xf numFmtId="0" fontId="3" fillId="7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right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 wrapText="1"/>
    </xf>
    <xf numFmtId="4" fontId="4" fillId="6" borderId="2" xfId="0" applyNumberFormat="1" applyFont="1" applyFill="1" applyBorder="1" applyAlignment="1">
      <alignment horizontal="right" vertical="center" wrapText="1"/>
    </xf>
    <xf numFmtId="0" fontId="5" fillId="7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right" vertical="center" wrapText="1"/>
    </xf>
    <xf numFmtId="0" fontId="5" fillId="7" borderId="0" xfId="0" applyFont="1" applyFill="1" applyAlignment="1">
      <alignment horizontal="left" vertical="center" wrapText="1"/>
    </xf>
    <xf numFmtId="44" fontId="5" fillId="7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vertical="center"/>
    </xf>
    <xf numFmtId="0" fontId="0" fillId="9" borderId="0" xfId="0" applyFill="1" applyAlignment="1">
      <alignment vertical="center"/>
    </xf>
    <xf numFmtId="0" fontId="2" fillId="5" borderId="5" xfId="0" applyFont="1" applyFill="1" applyBorder="1" applyAlignment="1">
      <alignment horizontal="left" vertical="center" wrapText="1"/>
    </xf>
    <xf numFmtId="44" fontId="2" fillId="5" borderId="5" xfId="0" applyNumberFormat="1" applyFont="1" applyFill="1" applyBorder="1" applyAlignment="1">
      <alignment horizontal="left" vertical="center" wrapText="1"/>
    </xf>
    <xf numFmtId="44" fontId="2" fillId="5" borderId="5" xfId="0" applyNumberFormat="1" applyFont="1" applyFill="1" applyBorder="1" applyAlignment="1">
      <alignment horizontal="righ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horizontal="center" vertical="center" wrapText="1"/>
    </xf>
    <xf numFmtId="44" fontId="4" fillId="9" borderId="4" xfId="0" applyNumberFormat="1" applyFont="1" applyFill="1" applyBorder="1" applyAlignment="1">
      <alignment horizontal="right" vertical="center" wrapText="1"/>
    </xf>
    <xf numFmtId="0" fontId="2" fillId="5" borderId="15" xfId="0" applyFont="1" applyFill="1" applyBorder="1" applyAlignment="1">
      <alignment horizontal="left" vertical="center" wrapText="1"/>
    </xf>
    <xf numFmtId="164" fontId="2" fillId="5" borderId="16" xfId="0" applyNumberFormat="1" applyFont="1" applyFill="1" applyBorder="1" applyAlignment="1">
      <alignment horizontal="right" vertical="center" wrapText="1"/>
    </xf>
    <xf numFmtId="0" fontId="4" fillId="9" borderId="13" xfId="0" applyFont="1" applyFill="1" applyBorder="1" applyAlignment="1">
      <alignment horizontal="left" vertical="center" wrapText="1"/>
    </xf>
    <xf numFmtId="164" fontId="4" fillId="9" borderId="14" xfId="0" applyNumberFormat="1" applyFont="1" applyFill="1" applyBorder="1" applyAlignment="1">
      <alignment horizontal="right" vertical="center" wrapText="1"/>
    </xf>
    <xf numFmtId="0" fontId="4" fillId="9" borderId="17" xfId="0" applyFont="1" applyFill="1" applyBorder="1" applyAlignment="1">
      <alignment horizontal="left" vertical="center" wrapText="1"/>
    </xf>
    <xf numFmtId="0" fontId="4" fillId="9" borderId="18" xfId="0" applyFont="1" applyFill="1" applyBorder="1" applyAlignment="1">
      <alignment horizontal="left" vertical="center" wrapText="1"/>
    </xf>
    <xf numFmtId="0" fontId="4" fillId="9" borderId="18" xfId="0" applyFont="1" applyFill="1" applyBorder="1" applyAlignment="1">
      <alignment horizontal="center" vertical="center" wrapText="1"/>
    </xf>
    <xf numFmtId="164" fontId="4" fillId="9" borderId="19" xfId="0" applyNumberFormat="1" applyFont="1" applyFill="1" applyBorder="1" applyAlignment="1">
      <alignment horizontal="right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1" fillId="7" borderId="4" xfId="0" applyNumberFormat="1" applyFont="1" applyFill="1" applyBorder="1" applyAlignment="1">
      <alignment horizontal="center" vertical="center" wrapText="1"/>
    </xf>
    <xf numFmtId="2" fontId="2" fillId="5" borderId="5" xfId="0" applyNumberFormat="1" applyFont="1" applyFill="1" applyBorder="1" applyAlignment="1">
      <alignment horizontal="center" vertical="center" wrapText="1"/>
    </xf>
    <xf numFmtId="2" fontId="4" fillId="9" borderId="4" xfId="0" applyNumberFormat="1" applyFont="1" applyFill="1" applyBorder="1" applyAlignment="1">
      <alignment horizontal="center" vertical="center" wrapText="1"/>
    </xf>
    <xf numFmtId="2" fontId="4" fillId="9" borderId="18" xfId="0" applyNumberFormat="1" applyFont="1" applyFill="1" applyBorder="1" applyAlignment="1">
      <alignment horizontal="center" vertical="center" wrapText="1"/>
    </xf>
    <xf numFmtId="2" fontId="5" fillId="7" borderId="0" xfId="0" applyNumberFormat="1" applyFont="1" applyFill="1" applyAlignment="1">
      <alignment horizontal="center" vertical="center" wrapText="1"/>
    </xf>
    <xf numFmtId="2" fontId="3" fillId="7" borderId="0" xfId="0" applyNumberFormat="1" applyFon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44" fontId="4" fillId="9" borderId="18" xfId="0" applyNumberFormat="1" applyFont="1" applyFill="1" applyBorder="1" applyAlignment="1">
      <alignment horizontal="right" vertical="center" wrapText="1"/>
    </xf>
    <xf numFmtId="44" fontId="3" fillId="7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44" fontId="1" fillId="7" borderId="4" xfId="0" applyNumberFormat="1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5" xfId="0" applyBorder="1"/>
    <xf numFmtId="0" fontId="4" fillId="6" borderId="27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1" fillId="7" borderId="2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right" vertical="center" wrapText="1"/>
    </xf>
    <xf numFmtId="0" fontId="4" fillId="6" borderId="28" xfId="0" applyFont="1" applyFill="1" applyBorder="1" applyAlignment="1">
      <alignment horizontal="center" vertical="center" wrapText="1"/>
    </xf>
    <xf numFmtId="165" fontId="4" fillId="6" borderId="2" xfId="0" applyNumberFormat="1" applyFont="1" applyFill="1" applyBorder="1" applyAlignment="1">
      <alignment horizontal="right" vertical="center" wrapText="1"/>
    </xf>
    <xf numFmtId="4" fontId="4" fillId="6" borderId="29" xfId="0" applyNumberFormat="1" applyFont="1" applyFill="1" applyBorder="1" applyAlignment="1">
      <alignment horizontal="right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165" fontId="5" fillId="4" borderId="2" xfId="0" applyNumberFormat="1" applyFont="1" applyFill="1" applyBorder="1" applyAlignment="1">
      <alignment horizontal="right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4" fontId="5" fillId="4" borderId="29" xfId="0" applyNumberFormat="1" applyFont="1" applyFill="1" applyBorder="1" applyAlignment="1">
      <alignment horizontal="right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right" vertical="center" wrapText="1"/>
    </xf>
    <xf numFmtId="4" fontId="5" fillId="7" borderId="0" xfId="0" applyNumberFormat="1" applyFont="1" applyFill="1" applyAlignment="1">
      <alignment horizontal="right" vertical="center" wrapText="1"/>
    </xf>
    <xf numFmtId="0" fontId="3" fillId="7" borderId="9" xfId="0" applyFont="1" applyFill="1" applyBorder="1" applyAlignment="1">
      <alignment horizontal="center" vertical="center" wrapText="1"/>
    </xf>
    <xf numFmtId="165" fontId="3" fillId="7" borderId="0" xfId="0" applyNumberFormat="1" applyFont="1" applyFill="1" applyAlignment="1">
      <alignment horizontal="right" vertical="center" wrapText="1"/>
    </xf>
    <xf numFmtId="4" fontId="3" fillId="7" borderId="0" xfId="0" applyNumberFormat="1" applyFont="1" applyFill="1" applyAlignment="1">
      <alignment horizontal="right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4" fontId="2" fillId="5" borderId="29" xfId="0" applyNumberFormat="1" applyFont="1" applyFill="1" applyBorder="1" applyAlignment="1">
      <alignment horizontal="right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4" fontId="5" fillId="3" borderId="29" xfId="0" applyNumberFormat="1" applyFont="1" applyFill="1" applyBorder="1" applyAlignment="1">
      <alignment horizontal="right" vertical="center" wrapText="1"/>
    </xf>
    <xf numFmtId="0" fontId="3" fillId="7" borderId="24" xfId="0" applyFont="1" applyFill="1" applyBorder="1" applyAlignment="1">
      <alignment horizontal="right" vertical="center" wrapText="1"/>
    </xf>
    <xf numFmtId="0" fontId="5" fillId="7" borderId="24" xfId="0" applyFont="1" applyFill="1" applyBorder="1" applyAlignment="1">
      <alignment horizontal="left" vertical="center" wrapText="1"/>
    </xf>
    <xf numFmtId="0" fontId="0" fillId="0" borderId="25" xfId="0" applyBorder="1" applyAlignment="1">
      <alignment vertical="center"/>
    </xf>
    <xf numFmtId="0" fontId="1" fillId="7" borderId="30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left" vertical="center" wrapText="1"/>
    </xf>
    <xf numFmtId="0" fontId="1" fillId="7" borderId="26" xfId="0" applyFont="1" applyFill="1" applyBorder="1" applyAlignment="1">
      <alignment horizontal="right" vertical="center" wrapText="1"/>
    </xf>
    <xf numFmtId="0" fontId="1" fillId="7" borderId="31" xfId="0" applyFont="1" applyFill="1" applyBorder="1" applyAlignment="1">
      <alignment horizontal="right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4" fillId="6" borderId="9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left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4" fontId="2" fillId="5" borderId="34" xfId="0" applyNumberFormat="1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right" vertical="center" wrapText="1"/>
    </xf>
    <xf numFmtId="0" fontId="3" fillId="10" borderId="36" xfId="0" applyFont="1" applyFill="1" applyBorder="1" applyAlignment="1">
      <alignment horizontal="right" vertical="center" wrapText="1"/>
    </xf>
    <xf numFmtId="44" fontId="3" fillId="10" borderId="4" xfId="0" applyNumberFormat="1" applyFont="1" applyFill="1" applyBorder="1" applyAlignment="1">
      <alignment horizontal="right" vertical="center" wrapText="1"/>
    </xf>
    <xf numFmtId="44" fontId="3" fillId="10" borderId="14" xfId="0" applyNumberFormat="1" applyFont="1" applyFill="1" applyBorder="1" applyAlignment="1">
      <alignment horizontal="right" vertical="center" wrapText="1"/>
    </xf>
    <xf numFmtId="0" fontId="3" fillId="10" borderId="4" xfId="0" applyFont="1" applyFill="1" applyBorder="1" applyAlignment="1">
      <alignment horizontal="right" vertical="center" wrapText="1"/>
    </xf>
    <xf numFmtId="0" fontId="3" fillId="10" borderId="14" xfId="0" applyFont="1" applyFill="1" applyBorder="1" applyAlignment="1">
      <alignment horizontal="right" vertical="center" wrapText="1"/>
    </xf>
    <xf numFmtId="44" fontId="3" fillId="10" borderId="18" xfId="0" applyNumberFormat="1" applyFont="1" applyFill="1" applyBorder="1" applyAlignment="1">
      <alignment horizontal="right" vertical="center" wrapText="1"/>
    </xf>
    <xf numFmtId="44" fontId="3" fillId="10" borderId="19" xfId="0" applyNumberFormat="1" applyFont="1" applyFill="1" applyBorder="1" applyAlignment="1">
      <alignment horizontal="right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2" fillId="5" borderId="47" xfId="0" applyFont="1" applyFill="1" applyBorder="1" applyAlignment="1">
      <alignment horizontal="center" vertical="center" wrapText="1"/>
    </xf>
    <xf numFmtId="0" fontId="4" fillId="9" borderId="48" xfId="0" applyFont="1" applyFill="1" applyBorder="1" applyAlignment="1">
      <alignment horizontal="center" vertical="center" wrapText="1"/>
    </xf>
    <xf numFmtId="0" fontId="4" fillId="9" borderId="49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 wrapText="1"/>
    </xf>
    <xf numFmtId="0" fontId="2" fillId="9" borderId="51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4" fillId="9" borderId="52" xfId="0" applyFont="1" applyFill="1" applyBorder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4" fillId="9" borderId="54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4" fillId="9" borderId="56" xfId="0" applyFont="1" applyFill="1" applyBorder="1" applyAlignment="1">
      <alignment horizontal="center" vertical="center" wrapText="1"/>
    </xf>
    <xf numFmtId="0" fontId="4" fillId="9" borderId="57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left" vertical="center" wrapText="1"/>
    </xf>
    <xf numFmtId="0" fontId="2" fillId="9" borderId="59" xfId="0" applyFont="1" applyFill="1" applyBorder="1" applyAlignment="1">
      <alignment horizontal="left" vertical="center" wrapText="1"/>
    </xf>
    <xf numFmtId="0" fontId="2" fillId="9" borderId="56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7" borderId="60" xfId="0" applyFont="1" applyFill="1" applyBorder="1" applyAlignment="1">
      <alignment horizontal="left" vertical="center" wrapText="1"/>
    </xf>
    <xf numFmtId="0" fontId="1" fillId="7" borderId="61" xfId="0" applyFont="1" applyFill="1" applyBorder="1" applyAlignment="1">
      <alignment horizontal="left" vertical="center" wrapText="1"/>
    </xf>
    <xf numFmtId="0" fontId="1" fillId="7" borderId="61" xfId="0" applyFont="1" applyFill="1" applyBorder="1" applyAlignment="1">
      <alignment horizontal="center" vertical="center" wrapText="1"/>
    </xf>
    <xf numFmtId="0" fontId="1" fillId="7" borderId="61" xfId="0" applyFont="1" applyFill="1" applyBorder="1" applyAlignment="1">
      <alignment horizontal="right" vertical="center" wrapText="1"/>
    </xf>
    <xf numFmtId="0" fontId="1" fillId="7" borderId="62" xfId="0" applyFont="1" applyFill="1" applyBorder="1" applyAlignment="1">
      <alignment horizontal="right" vertical="center" wrapText="1"/>
    </xf>
    <xf numFmtId="10" fontId="20" fillId="0" borderId="0" xfId="4" applyNumberFormat="1" applyFont="1" applyBorder="1"/>
    <xf numFmtId="10" fontId="22" fillId="0" borderId="10" xfId="4" applyNumberFormat="1" applyFont="1" applyBorder="1"/>
    <xf numFmtId="0" fontId="8" fillId="15" borderId="23" xfId="5" applyFill="1" applyBorder="1"/>
    <xf numFmtId="0" fontId="8" fillId="15" borderId="24" xfId="5" applyFill="1" applyBorder="1"/>
    <xf numFmtId="0" fontId="13" fillId="0" borderId="23" xfId="2" applyFont="1" applyBorder="1" applyAlignment="1">
      <alignment vertical="center" wrapText="1"/>
    </xf>
    <xf numFmtId="0" fontId="13" fillId="0" borderId="24" xfId="2" applyFont="1" applyBorder="1" applyAlignment="1">
      <alignment vertical="center" wrapText="1"/>
    </xf>
    <xf numFmtId="0" fontId="13" fillId="0" borderId="63" xfId="2" applyFont="1" applyBorder="1" applyAlignment="1">
      <alignment vertical="center" wrapText="1"/>
    </xf>
    <xf numFmtId="0" fontId="14" fillId="12" borderId="64" xfId="2" applyFont="1" applyFill="1" applyBorder="1" applyAlignment="1">
      <alignment horizontal="center" vertical="center" wrapText="1"/>
    </xf>
    <xf numFmtId="0" fontId="15" fillId="0" borderId="65" xfId="2" applyFont="1" applyBorder="1" applyAlignment="1">
      <alignment horizontal="center" vertical="center"/>
    </xf>
    <xf numFmtId="0" fontId="15" fillId="0" borderId="66" xfId="2" applyFont="1" applyBorder="1"/>
    <xf numFmtId="0" fontId="15" fillId="0" borderId="38" xfId="2" applyFont="1" applyBorder="1"/>
    <xf numFmtId="0" fontId="15" fillId="0" borderId="39" xfId="2" applyFont="1" applyBorder="1"/>
    <xf numFmtId="2" fontId="13" fillId="0" borderId="67" xfId="2" applyNumberFormat="1" applyFont="1" applyBorder="1" applyAlignment="1">
      <alignment horizontal="center"/>
    </xf>
    <xf numFmtId="0" fontId="13" fillId="0" borderId="13" xfId="2" applyFont="1" applyBorder="1" applyAlignment="1">
      <alignment horizontal="center"/>
    </xf>
    <xf numFmtId="0" fontId="15" fillId="0" borderId="68" xfId="2" applyFont="1" applyBorder="1"/>
    <xf numFmtId="0" fontId="15" fillId="0" borderId="41" xfId="2" applyFont="1" applyBorder="1"/>
    <xf numFmtId="0" fontId="15" fillId="0" borderId="42" xfId="2" applyFont="1" applyBorder="1"/>
    <xf numFmtId="2" fontId="13" fillId="0" borderId="14" xfId="2" applyNumberFormat="1" applyFont="1" applyBorder="1" applyAlignment="1">
      <alignment horizontal="center"/>
    </xf>
    <xf numFmtId="0" fontId="16" fillId="13" borderId="43" xfId="2" applyFont="1" applyFill="1" applyBorder="1"/>
    <xf numFmtId="0" fontId="16" fillId="13" borderId="44" xfId="2" applyFont="1" applyFill="1" applyBorder="1"/>
    <xf numFmtId="0" fontId="16" fillId="13" borderId="45" xfId="2" applyFont="1" applyFill="1" applyBorder="1"/>
    <xf numFmtId="2" fontId="16" fillId="13" borderId="19" xfId="2" applyNumberFormat="1" applyFont="1" applyFill="1" applyBorder="1" applyAlignment="1">
      <alignment horizontal="center"/>
    </xf>
    <xf numFmtId="0" fontId="15" fillId="0" borderId="37" xfId="2" applyFont="1" applyBorder="1"/>
    <xf numFmtId="0" fontId="15" fillId="0" borderId="13" xfId="2" applyFont="1" applyBorder="1" applyAlignment="1">
      <alignment horizontal="center"/>
    </xf>
    <xf numFmtId="0" fontId="13" fillId="0" borderId="68" xfId="2" applyFont="1" applyBorder="1"/>
    <xf numFmtId="0" fontId="13" fillId="0" borderId="41" xfId="2" applyFont="1" applyBorder="1"/>
    <xf numFmtId="0" fontId="13" fillId="0" borderId="42" xfId="2" applyFont="1" applyBorder="1"/>
    <xf numFmtId="0" fontId="16" fillId="13" borderId="40" xfId="2" applyFont="1" applyFill="1" applyBorder="1"/>
    <xf numFmtId="0" fontId="16" fillId="13" borderId="41" xfId="2" applyFont="1" applyFill="1" applyBorder="1"/>
    <xf numFmtId="0" fontId="16" fillId="13" borderId="42" xfId="2" applyFont="1" applyFill="1" applyBorder="1"/>
    <xf numFmtId="2" fontId="16" fillId="13" borderId="14" xfId="2" applyNumberFormat="1" applyFont="1" applyFill="1" applyBorder="1" applyAlignment="1">
      <alignment horizontal="center"/>
    </xf>
    <xf numFmtId="0" fontId="13" fillId="0" borderId="40" xfId="2" applyFont="1" applyBorder="1"/>
    <xf numFmtId="0" fontId="13" fillId="0" borderId="14" xfId="2" applyFont="1" applyBorder="1" applyAlignment="1">
      <alignment horizontal="center" vertical="center" wrapText="1"/>
    </xf>
    <xf numFmtId="0" fontId="16" fillId="13" borderId="13" xfId="2" applyFont="1" applyFill="1" applyBorder="1" applyAlignment="1">
      <alignment horizontal="center"/>
    </xf>
    <xf numFmtId="0" fontId="16" fillId="13" borderId="68" xfId="2" applyFont="1" applyFill="1" applyBorder="1"/>
    <xf numFmtId="2" fontId="15" fillId="13" borderId="13" xfId="2" applyNumberFormat="1" applyFont="1" applyFill="1" applyBorder="1" applyAlignment="1">
      <alignment horizontal="center"/>
    </xf>
    <xf numFmtId="0" fontId="15" fillId="13" borderId="68" xfId="2" applyFont="1" applyFill="1" applyBorder="1"/>
    <xf numFmtId="0" fontId="15" fillId="13" borderId="41" xfId="2" applyFont="1" applyFill="1" applyBorder="1"/>
    <xf numFmtId="0" fontId="15" fillId="13" borderId="42" xfId="2" applyFont="1" applyFill="1" applyBorder="1"/>
    <xf numFmtId="2" fontId="15" fillId="13" borderId="14" xfId="2" applyNumberFormat="1" applyFont="1" applyFill="1" applyBorder="1" applyAlignment="1">
      <alignment horizontal="center"/>
    </xf>
    <xf numFmtId="0" fontId="8" fillId="0" borderId="69" xfId="2" applyBorder="1"/>
    <xf numFmtId="0" fontId="8" fillId="0" borderId="70" xfId="2" applyBorder="1"/>
    <xf numFmtId="0" fontId="8" fillId="0" borderId="71" xfId="2" applyBorder="1"/>
    <xf numFmtId="0" fontId="8" fillId="0" borderId="9" xfId="2" applyBorder="1"/>
    <xf numFmtId="0" fontId="8" fillId="0" borderId="0" xfId="2"/>
    <xf numFmtId="0" fontId="8" fillId="0" borderId="10" xfId="2" applyBorder="1"/>
    <xf numFmtId="0" fontId="17" fillId="0" borderId="23" xfId="2" applyFont="1" applyBorder="1" applyAlignment="1">
      <alignment vertical="center"/>
    </xf>
    <xf numFmtId="0" fontId="17" fillId="0" borderId="24" xfId="2" applyFont="1" applyBorder="1" applyAlignment="1">
      <alignment vertical="center"/>
    </xf>
    <xf numFmtId="0" fontId="17" fillId="0" borderId="25" xfId="2" applyFont="1" applyBorder="1" applyAlignment="1">
      <alignment vertical="center"/>
    </xf>
    <xf numFmtId="2" fontId="15" fillId="0" borderId="67" xfId="2" applyNumberFormat="1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2" fontId="18" fillId="0" borderId="14" xfId="2" applyNumberFormat="1" applyFont="1" applyBorder="1" applyAlignment="1">
      <alignment horizontal="center" vertical="center"/>
    </xf>
    <xf numFmtId="0" fontId="13" fillId="0" borderId="72" xfId="2" applyFont="1" applyBorder="1" applyAlignment="1">
      <alignment horizontal="center"/>
    </xf>
    <xf numFmtId="0" fontId="13" fillId="0" borderId="73" xfId="2" applyFont="1" applyBorder="1"/>
    <xf numFmtId="0" fontId="13" fillId="0" borderId="44" xfId="2" applyFont="1" applyBorder="1"/>
    <xf numFmtId="0" fontId="13" fillId="0" borderId="45" xfId="2" applyFont="1" applyBorder="1"/>
    <xf numFmtId="2" fontId="18" fillId="0" borderId="74" xfId="2" applyNumberFormat="1" applyFont="1" applyBorder="1" applyAlignment="1">
      <alignment horizontal="center" vertical="center"/>
    </xf>
    <xf numFmtId="0" fontId="17" fillId="0" borderId="20" xfId="2" applyFont="1" applyBorder="1" applyAlignment="1">
      <alignment vertical="center"/>
    </xf>
    <xf numFmtId="0" fontId="17" fillId="0" borderId="21" xfId="2" applyFont="1" applyBorder="1" applyAlignment="1">
      <alignment vertical="center"/>
    </xf>
    <xf numFmtId="0" fontId="17" fillId="0" borderId="22" xfId="2" applyFont="1" applyBorder="1" applyAlignment="1">
      <alignment vertical="center"/>
    </xf>
    <xf numFmtId="0" fontId="13" fillId="0" borderId="17" xfId="2" applyFont="1" applyBorder="1" applyAlignment="1">
      <alignment horizontal="center" vertical="center"/>
    </xf>
    <xf numFmtId="2" fontId="13" fillId="0" borderId="19" xfId="2" applyNumberFormat="1" applyFont="1" applyBorder="1" applyAlignment="1">
      <alignment horizontal="center" vertical="center"/>
    </xf>
    <xf numFmtId="0" fontId="19" fillId="0" borderId="9" xfId="2" applyFont="1" applyBorder="1" applyAlignment="1">
      <alignment vertical="center"/>
    </xf>
    <xf numFmtId="0" fontId="19" fillId="0" borderId="0" xfId="2" applyFont="1" applyAlignment="1">
      <alignment vertical="center"/>
    </xf>
    <xf numFmtId="0" fontId="19" fillId="0" borderId="0" xfId="2" applyFont="1" applyAlignment="1">
      <alignment vertical="center" wrapText="1"/>
    </xf>
    <xf numFmtId="0" fontId="19" fillId="0" borderId="10" xfId="2" applyFont="1" applyBorder="1" applyAlignment="1">
      <alignment vertical="center" wrapText="1"/>
    </xf>
    <xf numFmtId="0" fontId="20" fillId="0" borderId="9" xfId="2" applyFont="1" applyBorder="1"/>
    <xf numFmtId="0" fontId="20" fillId="0" borderId="0" xfId="2" applyFont="1"/>
    <xf numFmtId="0" fontId="21" fillId="0" borderId="0" xfId="2" applyFont="1"/>
    <xf numFmtId="10" fontId="23" fillId="0" borderId="0" xfId="2" applyNumberFormat="1" applyFont="1"/>
    <xf numFmtId="10" fontId="24" fillId="0" borderId="10" xfId="2" applyNumberFormat="1" applyFont="1" applyBorder="1"/>
    <xf numFmtId="0" fontId="21" fillId="0" borderId="10" xfId="2" applyFont="1" applyBorder="1"/>
    <xf numFmtId="0" fontId="23" fillId="14" borderId="40" xfId="2" applyFont="1" applyFill="1" applyBorder="1" applyAlignment="1">
      <alignment horizontal="right"/>
    </xf>
    <xf numFmtId="0" fontId="23" fillId="14" borderId="41" xfId="2" applyFont="1" applyFill="1" applyBorder="1"/>
    <xf numFmtId="10" fontId="23" fillId="14" borderId="42" xfId="2" applyNumberFormat="1" applyFont="1" applyFill="1" applyBorder="1"/>
    <xf numFmtId="0" fontId="24" fillId="0" borderId="68" xfId="2" applyFont="1" applyBorder="1"/>
    <xf numFmtId="0" fontId="24" fillId="0" borderId="41" xfId="2" applyFont="1" applyBorder="1"/>
    <xf numFmtId="10" fontId="24" fillId="0" borderId="75" xfId="2" applyNumberFormat="1" applyFont="1" applyBorder="1"/>
    <xf numFmtId="0" fontId="21" fillId="0" borderId="9" xfId="2" applyFont="1" applyBorder="1"/>
    <xf numFmtId="0" fontId="22" fillId="0" borderId="10" xfId="2" applyFont="1" applyBorder="1" applyAlignment="1">
      <alignment horizontal="right"/>
    </xf>
    <xf numFmtId="0" fontId="7" fillId="0" borderId="1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8" fillId="0" borderId="13" xfId="2" applyBorder="1" applyAlignment="1">
      <alignment horizontal="center" vertical="center"/>
    </xf>
    <xf numFmtId="0" fontId="8" fillId="0" borderId="4" xfId="2" applyBorder="1" applyAlignment="1">
      <alignment vertical="center"/>
    </xf>
    <xf numFmtId="43" fontId="0" fillId="0" borderId="4" xfId="1" applyFont="1" applyBorder="1" applyAlignment="1">
      <alignment horizontal="center" vertical="center"/>
    </xf>
    <xf numFmtId="43" fontId="0" fillId="0" borderId="14" xfId="1" applyFont="1" applyBorder="1" applyAlignment="1">
      <alignment horizontal="center" vertical="center"/>
    </xf>
    <xf numFmtId="0" fontId="7" fillId="0" borderId="4" xfId="2" applyFont="1" applyBorder="1" applyAlignment="1">
      <alignment vertical="center"/>
    </xf>
    <xf numFmtId="166" fontId="7" fillId="0" borderId="4" xfId="2" applyNumberFormat="1" applyFont="1" applyBorder="1" applyAlignment="1">
      <alignment horizontal="center" vertical="center"/>
    </xf>
    <xf numFmtId="166" fontId="7" fillId="0" borderId="14" xfId="2" applyNumberFormat="1" applyFont="1" applyBorder="1" applyAlignment="1">
      <alignment horizontal="center" vertical="center"/>
    </xf>
    <xf numFmtId="0" fontId="8" fillId="0" borderId="4" xfId="2" applyBorder="1" applyAlignment="1">
      <alignment vertical="center" wrapText="1"/>
    </xf>
    <xf numFmtId="166" fontId="8" fillId="0" borderId="4" xfId="2" applyNumberFormat="1" applyBorder="1" applyAlignment="1">
      <alignment horizontal="center" vertical="center"/>
    </xf>
    <xf numFmtId="166" fontId="8" fillId="0" borderId="14" xfId="2" applyNumberFormat="1" applyBorder="1" applyAlignment="1">
      <alignment horizontal="center" vertical="center"/>
    </xf>
    <xf numFmtId="166" fontId="7" fillId="17" borderId="4" xfId="2" applyNumberFormat="1" applyFont="1" applyFill="1" applyBorder="1" applyAlignment="1">
      <alignment horizontal="center" vertical="center"/>
    </xf>
    <xf numFmtId="166" fontId="7" fillId="17" borderId="14" xfId="2" applyNumberFormat="1" applyFont="1" applyFill="1" applyBorder="1" applyAlignment="1">
      <alignment horizontal="center" vertical="center"/>
    </xf>
    <xf numFmtId="0" fontId="8" fillId="0" borderId="9" xfId="2" applyBorder="1" applyAlignment="1">
      <alignment vertical="center"/>
    </xf>
    <xf numFmtId="0" fontId="8" fillId="0" borderId="0" xfId="2" applyAlignment="1">
      <alignment vertical="center"/>
    </xf>
    <xf numFmtId="0" fontId="8" fillId="0" borderId="0" xfId="2" applyAlignment="1">
      <alignment horizontal="center" vertical="center"/>
    </xf>
    <xf numFmtId="0" fontId="8" fillId="0" borderId="10" xfId="2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3" fillId="7" borderId="0" xfId="0" applyFont="1" applyFill="1" applyAlignment="1">
      <alignment horizontal="right" vertical="center" wrapText="1"/>
    </xf>
    <xf numFmtId="44" fontId="3" fillId="7" borderId="21" xfId="0" applyNumberFormat="1" applyFont="1" applyFill="1" applyBorder="1" applyAlignment="1">
      <alignment horizontal="right" vertical="center" wrapText="1"/>
    </xf>
    <xf numFmtId="44" fontId="3" fillId="7" borderId="22" xfId="0" applyNumberFormat="1" applyFont="1" applyFill="1" applyBorder="1" applyAlignment="1">
      <alignment horizontal="right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left" vertical="center" wrapText="1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vertical="center"/>
    </xf>
    <xf numFmtId="0" fontId="0" fillId="8" borderId="12" xfId="0" applyFill="1" applyBorder="1" applyAlignment="1">
      <alignment vertical="center"/>
    </xf>
    <xf numFmtId="0" fontId="3" fillId="7" borderId="23" xfId="0" applyFont="1" applyFill="1" applyBorder="1" applyAlignment="1">
      <alignment horizontal="right" vertical="center" wrapText="1"/>
    </xf>
    <xf numFmtId="0" fontId="3" fillId="7" borderId="24" xfId="0" applyFont="1" applyFill="1" applyBorder="1" applyAlignment="1">
      <alignment horizontal="right" vertical="center" wrapText="1"/>
    </xf>
    <xf numFmtId="0" fontId="3" fillId="7" borderId="24" xfId="0" applyFont="1" applyFill="1" applyBorder="1" applyAlignment="1">
      <alignment horizontal="left" vertical="center" wrapText="1"/>
    </xf>
    <xf numFmtId="44" fontId="3" fillId="7" borderId="24" xfId="0" applyNumberFormat="1" applyFont="1" applyFill="1" applyBorder="1" applyAlignment="1">
      <alignment horizontal="right" vertical="center" wrapText="1"/>
    </xf>
    <xf numFmtId="0" fontId="10" fillId="0" borderId="23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right" vertical="center" wrapText="1"/>
    </xf>
    <xf numFmtId="0" fontId="3" fillId="7" borderId="9" xfId="0" applyFont="1" applyFill="1" applyBorder="1" applyAlignment="1">
      <alignment horizontal="right" vertical="center" wrapText="1"/>
    </xf>
    <xf numFmtId="44" fontId="3" fillId="7" borderId="0" xfId="0" applyNumberFormat="1" applyFont="1" applyFill="1" applyAlignment="1">
      <alignment horizontal="right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1" fillId="7" borderId="26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right" vertical="center" wrapText="1" indent="1"/>
    </xf>
    <xf numFmtId="0" fontId="3" fillId="7" borderId="38" xfId="0" applyFont="1" applyFill="1" applyBorder="1" applyAlignment="1">
      <alignment horizontal="right" vertical="center" wrapText="1" indent="1"/>
    </xf>
    <xf numFmtId="0" fontId="3" fillId="7" borderId="39" xfId="0" applyFont="1" applyFill="1" applyBorder="1" applyAlignment="1">
      <alignment horizontal="right" vertical="center" wrapText="1" indent="1"/>
    </xf>
    <xf numFmtId="44" fontId="3" fillId="7" borderId="40" xfId="0" applyNumberFormat="1" applyFont="1" applyFill="1" applyBorder="1" applyAlignment="1">
      <alignment horizontal="right" vertical="center" wrapText="1" indent="1"/>
    </xf>
    <xf numFmtId="44" fontId="3" fillId="7" borderId="41" xfId="0" applyNumberFormat="1" applyFont="1" applyFill="1" applyBorder="1" applyAlignment="1">
      <alignment horizontal="right" vertical="center" wrapText="1" indent="1"/>
    </xf>
    <xf numFmtId="44" fontId="3" fillId="7" borderId="42" xfId="0" applyNumberFormat="1" applyFont="1" applyFill="1" applyBorder="1" applyAlignment="1">
      <alignment horizontal="right" vertical="center" wrapText="1" indent="1"/>
    </xf>
    <xf numFmtId="0" fontId="3" fillId="7" borderId="40" xfId="0" applyFont="1" applyFill="1" applyBorder="1" applyAlignment="1">
      <alignment horizontal="right" vertical="center" wrapText="1" indent="1"/>
    </xf>
    <xf numFmtId="0" fontId="3" fillId="7" borderId="41" xfId="0" applyFont="1" applyFill="1" applyBorder="1" applyAlignment="1">
      <alignment horizontal="right" vertical="center" wrapText="1" indent="1"/>
    </xf>
    <xf numFmtId="0" fontId="3" fillId="7" borderId="42" xfId="0" applyFont="1" applyFill="1" applyBorder="1" applyAlignment="1">
      <alignment horizontal="right" vertical="center" wrapText="1" indent="1"/>
    </xf>
    <xf numFmtId="44" fontId="3" fillId="7" borderId="43" xfId="0" applyNumberFormat="1" applyFont="1" applyFill="1" applyBorder="1" applyAlignment="1">
      <alignment horizontal="right" vertical="center" wrapText="1" indent="1"/>
    </xf>
    <xf numFmtId="44" fontId="3" fillId="7" borderId="44" xfId="0" applyNumberFormat="1" applyFont="1" applyFill="1" applyBorder="1" applyAlignment="1">
      <alignment horizontal="right" vertical="center" wrapText="1" indent="1"/>
    </xf>
    <xf numFmtId="44" fontId="3" fillId="7" borderId="45" xfId="0" applyNumberFormat="1" applyFont="1" applyFill="1" applyBorder="1" applyAlignment="1">
      <alignment horizontal="right" vertical="center" wrapText="1" indent="1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25" fillId="0" borderId="6" xfId="2" applyFont="1" applyBorder="1" applyAlignment="1">
      <alignment horizontal="center" vertical="center"/>
    </xf>
    <xf numFmtId="0" fontId="25" fillId="0" borderId="7" xfId="2" applyFont="1" applyBorder="1" applyAlignment="1">
      <alignment horizontal="center" vertical="center"/>
    </xf>
    <xf numFmtId="0" fontId="25" fillId="0" borderId="8" xfId="2" applyFont="1" applyBorder="1" applyAlignment="1">
      <alignment horizontal="center" vertical="center"/>
    </xf>
    <xf numFmtId="0" fontId="25" fillId="0" borderId="9" xfId="2" applyFont="1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5" fillId="0" borderId="10" xfId="2" applyFont="1" applyBorder="1" applyAlignment="1">
      <alignment horizontal="center" vertical="center"/>
    </xf>
    <xf numFmtId="0" fontId="25" fillId="0" borderId="23" xfId="2" applyFont="1" applyBorder="1" applyAlignment="1">
      <alignment horizontal="center" vertical="center"/>
    </xf>
    <xf numFmtId="0" fontId="25" fillId="0" borderId="24" xfId="2" applyFont="1" applyBorder="1" applyAlignment="1">
      <alignment horizontal="center" vertical="center"/>
    </xf>
    <xf numFmtId="0" fontId="25" fillId="0" borderId="25" xfId="2" applyFont="1" applyBorder="1" applyAlignment="1">
      <alignment horizontal="center" vertical="center"/>
    </xf>
    <xf numFmtId="0" fontId="11" fillId="11" borderId="20" xfId="3" applyFont="1" applyFill="1" applyBorder="1" applyAlignment="1">
      <alignment horizontal="center" vertical="center" wrapText="1"/>
    </xf>
    <xf numFmtId="0" fontId="11" fillId="11" borderId="21" xfId="3" applyFont="1" applyFill="1" applyBorder="1" applyAlignment="1">
      <alignment horizontal="center" vertical="center" wrapText="1"/>
    </xf>
    <xf numFmtId="0" fontId="11" fillId="11" borderId="22" xfId="3" applyFont="1" applyFill="1" applyBorder="1" applyAlignment="1">
      <alignment horizontal="center" vertical="center" wrapText="1"/>
    </xf>
    <xf numFmtId="0" fontId="21" fillId="0" borderId="0" xfId="2" applyFont="1" applyAlignment="1">
      <alignment horizontal="left" wrapText="1"/>
    </xf>
    <xf numFmtId="0" fontId="21" fillId="0" borderId="10" xfId="2" applyFont="1" applyBorder="1" applyAlignment="1">
      <alignment horizontal="left" wrapText="1"/>
    </xf>
    <xf numFmtId="0" fontId="21" fillId="0" borderId="24" xfId="2" applyFont="1" applyBorder="1" applyAlignment="1">
      <alignment horizontal="left" wrapText="1"/>
    </xf>
    <xf numFmtId="0" fontId="21" fillId="0" borderId="25" xfId="2" applyFont="1" applyBorder="1" applyAlignment="1">
      <alignment horizontal="left" wrapText="1"/>
    </xf>
    <xf numFmtId="0" fontId="7" fillId="0" borderId="40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0" fontId="7" fillId="0" borderId="75" xfId="2" applyFont="1" applyBorder="1" applyAlignment="1">
      <alignment horizontal="center" vertical="center"/>
    </xf>
    <xf numFmtId="0" fontId="7" fillId="17" borderId="13" xfId="2" applyFont="1" applyFill="1" applyBorder="1" applyAlignment="1">
      <alignment horizontal="center" vertical="center"/>
    </xf>
    <xf numFmtId="0" fontId="7" fillId="17" borderId="4" xfId="2" applyFont="1" applyFill="1" applyBorder="1" applyAlignment="1">
      <alignment horizontal="center" vertical="center"/>
    </xf>
    <xf numFmtId="0" fontId="25" fillId="0" borderId="6" xfId="2" applyFont="1" applyBorder="1" applyAlignment="1">
      <alignment horizontal="right" vertical="center"/>
    </xf>
    <xf numFmtId="0" fontId="25" fillId="0" borderId="7" xfId="2" applyFont="1" applyBorder="1" applyAlignment="1">
      <alignment horizontal="right" vertical="center"/>
    </xf>
    <xf numFmtId="0" fontId="25" fillId="0" borderId="8" xfId="2" applyFont="1" applyBorder="1" applyAlignment="1">
      <alignment horizontal="right" vertical="center"/>
    </xf>
    <xf numFmtId="0" fontId="25" fillId="0" borderId="9" xfId="2" applyFont="1" applyBorder="1" applyAlignment="1">
      <alignment horizontal="right" vertical="center"/>
    </xf>
    <xf numFmtId="0" fontId="25" fillId="0" borderId="0" xfId="2" applyFont="1" applyAlignment="1">
      <alignment horizontal="right" vertical="center"/>
    </xf>
    <xf numFmtId="0" fontId="25" fillId="0" borderId="10" xfId="2" applyFont="1" applyBorder="1" applyAlignment="1">
      <alignment horizontal="right" vertical="center"/>
    </xf>
    <xf numFmtId="0" fontId="25" fillId="0" borderId="23" xfId="2" applyFont="1" applyBorder="1" applyAlignment="1">
      <alignment horizontal="right" vertical="center"/>
    </xf>
    <xf numFmtId="0" fontId="25" fillId="0" borderId="24" xfId="2" applyFont="1" applyBorder="1" applyAlignment="1">
      <alignment horizontal="right" vertical="center"/>
    </xf>
    <xf numFmtId="0" fontId="25" fillId="0" borderId="25" xfId="2" applyFont="1" applyBorder="1" applyAlignment="1">
      <alignment horizontal="right" vertical="center"/>
    </xf>
    <xf numFmtId="0" fontId="7" fillId="16" borderId="76" xfId="2" applyFont="1" applyFill="1" applyBorder="1" applyAlignment="1">
      <alignment horizontal="center" vertical="center"/>
    </xf>
    <xf numFmtId="0" fontId="7" fillId="16" borderId="77" xfId="2" applyFont="1" applyFill="1" applyBorder="1" applyAlignment="1">
      <alignment horizontal="center" vertical="center"/>
    </xf>
    <xf numFmtId="0" fontId="7" fillId="16" borderId="78" xfId="2" applyFont="1" applyFill="1" applyBorder="1" applyAlignment="1">
      <alignment horizontal="center" vertical="center"/>
    </xf>
  </cellXfs>
  <cellStyles count="6">
    <cellStyle name="Normal" xfId="0" builtinId="0"/>
    <cellStyle name="Normal 2" xfId="2" xr:uid="{15D88763-D5EA-4BCB-9A21-81601A28DBCE}"/>
    <cellStyle name="Normal 4" xfId="5" xr:uid="{7C5592EF-F051-4E5A-AF2F-69D87040A1F9}"/>
    <cellStyle name="Normal_F-06-09" xfId="3" xr:uid="{F4F3D7C9-6187-4307-9C10-A0B06A98EE60}"/>
    <cellStyle name="Porcentagem 4" xfId="4" xr:uid="{6034B10D-30EF-4A38-90D8-27D175DAA55D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394028</xdr:colOff>
      <xdr:row>1</xdr:row>
      <xdr:rowOff>76760</xdr:rowOff>
    </xdr:from>
    <xdr:to>
      <xdr:col>3</xdr:col>
      <xdr:colOff>705970</xdr:colOff>
      <xdr:row>5</xdr:row>
      <xdr:rowOff>218889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AF165-95A7-48E8-A291-854D625ED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028" y="312084"/>
          <a:ext cx="2216942" cy="1307540"/>
        </a:xfrm>
        <a:prstGeom prst="rect">
          <a:avLst/>
        </a:prstGeom>
      </xdr:spPr>
    </xdr:pic>
    <xdr:clientData/>
  </xdr:twoCellAnchor>
  <xdr:twoCellAnchor>
    <xdr:from>
      <xdr:col>9</xdr:col>
      <xdr:colOff>170337</xdr:colOff>
      <xdr:row>1</xdr:row>
      <xdr:rowOff>80601</xdr:rowOff>
    </xdr:from>
    <xdr:to>
      <xdr:col>10</xdr:col>
      <xdr:colOff>775843</xdr:colOff>
      <xdr:row>5</xdr:row>
      <xdr:rowOff>210372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8DFBE8C-F09C-4ADA-9B7F-BFEFA159BEA5}"/>
            </a:ext>
          </a:extLst>
        </xdr:cNvPr>
        <xdr:cNvSpPr txBox="1"/>
      </xdr:nvSpPr>
      <xdr:spPr>
        <a:xfrm>
          <a:off x="11824455" y="315925"/>
          <a:ext cx="1882976" cy="129518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Bancos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SINAPI - 12/2022 -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SBC - 02/2023 -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SICRO3 - 07/2022 -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ORSE - 11/2022 - Sergipe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SEDOP - 09/2022 - Pará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900" baseline="0">
              <a:latin typeface="Arial" panose="020B0604020202020204" pitchFamily="34" charset="0"/>
              <a:cs typeface="Arial" panose="020B0604020202020204" pitchFamily="34" charset="0"/>
            </a:rPr>
            <a:t> 19,21%</a:t>
          </a:r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412517</xdr:colOff>
      <xdr:row>1</xdr:row>
      <xdr:rowOff>220195</xdr:rowOff>
    </xdr:from>
    <xdr:to>
      <xdr:col>4</xdr:col>
      <xdr:colOff>399489</xdr:colOff>
      <xdr:row>4</xdr:row>
      <xdr:rowOff>342882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E55A23-74C6-4599-A199-D9A3021B2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076" y="601195"/>
          <a:ext cx="2127295" cy="12656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194002</xdr:colOff>
      <xdr:row>1</xdr:row>
      <xdr:rowOff>143435</xdr:rowOff>
    </xdr:from>
    <xdr:to>
      <xdr:col>2</xdr:col>
      <xdr:colOff>1600199</xdr:colOff>
      <xdr:row>5</xdr:row>
      <xdr:rowOff>202285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D3EE084-8F0D-4E34-8637-105546941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802" y="381560"/>
          <a:ext cx="2091997" cy="1201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328491</xdr:colOff>
      <xdr:row>1</xdr:row>
      <xdr:rowOff>38100</xdr:rowOff>
    </xdr:from>
    <xdr:to>
      <xdr:col>2</xdr:col>
      <xdr:colOff>238125</xdr:colOff>
      <xdr:row>4</xdr:row>
      <xdr:rowOff>156708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F00806-6BDF-4A7A-AE54-FA5139981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91" y="38100"/>
          <a:ext cx="1347909" cy="947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260"/>
  <sheetViews>
    <sheetView tabSelected="1" showOutlineSymbols="0" showWhiteSpace="0" topLeftCell="A247" zoomScale="70" zoomScaleNormal="70" workbookViewId="0">
      <selection activeCell="I259" sqref="I259:K259"/>
    </sheetView>
  </sheetViews>
  <sheetFormatPr defaultRowHeight="14.25"/>
  <cols>
    <col min="1" max="2" width="10" style="1" bestFit="1" customWidth="1"/>
    <col min="3" max="3" width="15" style="34" bestFit="1" customWidth="1"/>
    <col min="4" max="4" width="12.375" style="34" customWidth="1"/>
    <col min="5" max="5" width="48.5" style="1" customWidth="1"/>
    <col min="6" max="6" width="13" style="1" bestFit="1" customWidth="1"/>
    <col min="7" max="7" width="13" style="41" bestFit="1" customWidth="1"/>
    <col min="8" max="8" width="16.125" style="16" customWidth="1"/>
    <col min="9" max="9" width="15" style="16" customWidth="1"/>
    <col min="10" max="10" width="16.75" style="16" customWidth="1"/>
    <col min="11" max="11" width="11.5" style="1" customWidth="1"/>
    <col min="12" max="16384" width="9" style="1"/>
  </cols>
  <sheetData>
    <row r="1" spans="1:11" ht="18.75" customHeight="1" thickBot="1">
      <c r="B1" s="2"/>
      <c r="C1" s="3"/>
      <c r="D1" s="3"/>
      <c r="E1" s="2"/>
      <c r="F1" s="235"/>
      <c r="G1" s="235"/>
      <c r="H1" s="235"/>
      <c r="I1" s="235"/>
      <c r="J1" s="235"/>
      <c r="K1" s="235"/>
    </row>
    <row r="2" spans="1:11" ht="22.5" customHeight="1">
      <c r="B2" s="236" t="s">
        <v>753</v>
      </c>
      <c r="C2" s="237"/>
      <c r="D2" s="237"/>
      <c r="E2" s="237"/>
      <c r="F2" s="237"/>
      <c r="G2" s="237"/>
      <c r="H2" s="237"/>
      <c r="I2" s="237"/>
      <c r="J2" s="237"/>
      <c r="K2" s="238"/>
    </row>
    <row r="3" spans="1:11" ht="22.5" customHeight="1">
      <c r="B3" s="239" t="s">
        <v>754</v>
      </c>
      <c r="C3" s="240"/>
      <c r="D3" s="240"/>
      <c r="E3" s="240"/>
      <c r="F3" s="240"/>
      <c r="G3" s="240"/>
      <c r="H3" s="240"/>
      <c r="I3" s="240"/>
      <c r="J3" s="240"/>
      <c r="K3" s="241"/>
    </row>
    <row r="4" spans="1:11" ht="22.5" customHeight="1">
      <c r="B4" s="242" t="s">
        <v>765</v>
      </c>
      <c r="C4" s="243"/>
      <c r="D4" s="243"/>
      <c r="E4" s="243"/>
      <c r="F4" s="243"/>
      <c r="G4" s="243"/>
      <c r="H4" s="243"/>
      <c r="I4" s="243"/>
      <c r="J4" s="243"/>
      <c r="K4" s="244"/>
    </row>
    <row r="5" spans="1:11" ht="22.5" customHeight="1">
      <c r="B5" s="239" t="s">
        <v>764</v>
      </c>
      <c r="C5" s="240"/>
      <c r="D5" s="240"/>
      <c r="E5" s="240"/>
      <c r="F5" s="240"/>
      <c r="G5" s="240"/>
      <c r="H5" s="240"/>
      <c r="I5" s="240"/>
      <c r="J5" s="240"/>
      <c r="K5" s="241"/>
    </row>
    <row r="6" spans="1:11" ht="22.5" customHeight="1" thickBot="1">
      <c r="B6" s="239" t="s">
        <v>766</v>
      </c>
      <c r="C6" s="240"/>
      <c r="D6" s="240"/>
      <c r="E6" s="240"/>
      <c r="F6" s="240"/>
      <c r="G6" s="240"/>
      <c r="H6" s="240"/>
      <c r="I6" s="240"/>
      <c r="J6" s="240"/>
      <c r="K6" s="241"/>
    </row>
    <row r="7" spans="1:11" ht="30" customHeight="1" thickTop="1">
      <c r="B7" s="245" t="s">
        <v>755</v>
      </c>
      <c r="C7" s="246"/>
      <c r="D7" s="246"/>
      <c r="E7" s="246"/>
      <c r="F7" s="246"/>
      <c r="G7" s="246"/>
      <c r="H7" s="246"/>
      <c r="I7" s="246"/>
      <c r="J7" s="246"/>
      <c r="K7" s="247"/>
    </row>
    <row r="8" spans="1:11" s="34" customFormat="1" ht="30" customHeight="1">
      <c r="A8" s="44"/>
      <c r="B8" s="45" t="s">
        <v>0</v>
      </c>
      <c r="C8" s="21" t="s">
        <v>1</v>
      </c>
      <c r="D8" s="21" t="s">
        <v>2</v>
      </c>
      <c r="E8" s="21" t="s">
        <v>3</v>
      </c>
      <c r="F8" s="21" t="s">
        <v>4</v>
      </c>
      <c r="G8" s="35" t="s">
        <v>5</v>
      </c>
      <c r="H8" s="46" t="s">
        <v>6</v>
      </c>
      <c r="I8" s="46" t="s">
        <v>7</v>
      </c>
      <c r="J8" s="46" t="s">
        <v>8</v>
      </c>
      <c r="K8" s="47" t="s">
        <v>9</v>
      </c>
    </row>
    <row r="9" spans="1:11" ht="30" customHeight="1">
      <c r="B9" s="25" t="s">
        <v>10</v>
      </c>
      <c r="C9" s="33"/>
      <c r="D9" s="33"/>
      <c r="E9" s="18" t="s">
        <v>11</v>
      </c>
      <c r="F9" s="18"/>
      <c r="G9" s="36"/>
      <c r="H9" s="19"/>
      <c r="I9" s="19"/>
      <c r="J9" s="20">
        <v>417496.01</v>
      </c>
      <c r="K9" s="26">
        <v>0.11166065319046728</v>
      </c>
    </row>
    <row r="10" spans="1:11" s="17" customFormat="1" ht="30" customHeight="1">
      <c r="B10" s="27" t="s">
        <v>12</v>
      </c>
      <c r="C10" s="23" t="s">
        <v>13</v>
      </c>
      <c r="D10" s="23" t="s">
        <v>14</v>
      </c>
      <c r="E10" s="22" t="s">
        <v>15</v>
      </c>
      <c r="F10" s="23" t="s">
        <v>16</v>
      </c>
      <c r="G10" s="37">
        <v>18</v>
      </c>
      <c r="H10" s="24">
        <v>165.79</v>
      </c>
      <c r="I10" s="24">
        <v>203.72</v>
      </c>
      <c r="J10" s="24">
        <v>3666.96</v>
      </c>
      <c r="K10" s="28">
        <v>9.8074026820834975E-4</v>
      </c>
    </row>
    <row r="11" spans="1:11" s="17" customFormat="1" ht="30" customHeight="1">
      <c r="B11" s="27" t="s">
        <v>17</v>
      </c>
      <c r="C11" s="23" t="s">
        <v>18</v>
      </c>
      <c r="D11" s="23" t="s">
        <v>14</v>
      </c>
      <c r="E11" s="22" t="s">
        <v>19</v>
      </c>
      <c r="F11" s="23" t="s">
        <v>16</v>
      </c>
      <c r="G11" s="37">
        <v>708</v>
      </c>
      <c r="H11" s="24">
        <v>152.86000000000001</v>
      </c>
      <c r="I11" s="24">
        <v>187.83</v>
      </c>
      <c r="J11" s="24">
        <v>132983.64000000001</v>
      </c>
      <c r="K11" s="28">
        <v>3.556690303709957E-2</v>
      </c>
    </row>
    <row r="12" spans="1:11" s="17" customFormat="1" ht="30" customHeight="1">
      <c r="B12" s="27" t="s">
        <v>20</v>
      </c>
      <c r="C12" s="23" t="s">
        <v>21</v>
      </c>
      <c r="D12" s="23" t="s">
        <v>14</v>
      </c>
      <c r="E12" s="22" t="s">
        <v>22</v>
      </c>
      <c r="F12" s="23" t="s">
        <v>16</v>
      </c>
      <c r="G12" s="37">
        <v>16</v>
      </c>
      <c r="H12" s="24">
        <v>887.32</v>
      </c>
      <c r="I12" s="24">
        <v>1090.33</v>
      </c>
      <c r="J12" s="24">
        <v>17445.28</v>
      </c>
      <c r="K12" s="28">
        <v>4.6657963507018788E-3</v>
      </c>
    </row>
    <row r="13" spans="1:11" s="17" customFormat="1" ht="30" customHeight="1">
      <c r="B13" s="27" t="s">
        <v>23</v>
      </c>
      <c r="C13" s="23" t="s">
        <v>24</v>
      </c>
      <c r="D13" s="23" t="s">
        <v>14</v>
      </c>
      <c r="E13" s="22" t="s">
        <v>25</v>
      </c>
      <c r="F13" s="23" t="s">
        <v>26</v>
      </c>
      <c r="G13" s="37">
        <v>2549.17</v>
      </c>
      <c r="H13" s="24">
        <v>18.3</v>
      </c>
      <c r="I13" s="24">
        <v>22.48</v>
      </c>
      <c r="J13" s="24">
        <v>57305.34</v>
      </c>
      <c r="K13" s="28">
        <v>1.5326497840546576E-2</v>
      </c>
    </row>
    <row r="14" spans="1:11" s="17" customFormat="1" ht="30" customHeight="1">
      <c r="B14" s="27" t="s">
        <v>27</v>
      </c>
      <c r="C14" s="23" t="s">
        <v>28</v>
      </c>
      <c r="D14" s="23" t="s">
        <v>29</v>
      </c>
      <c r="E14" s="22" t="s">
        <v>30</v>
      </c>
      <c r="F14" s="23" t="s">
        <v>31</v>
      </c>
      <c r="G14" s="37">
        <v>5</v>
      </c>
      <c r="H14" s="24">
        <v>23276.76</v>
      </c>
      <c r="I14" s="24">
        <v>28602.48</v>
      </c>
      <c r="J14" s="24">
        <v>143012.4</v>
      </c>
      <c r="K14" s="28">
        <v>3.8249127215219093E-2</v>
      </c>
    </row>
    <row r="15" spans="1:11" s="17" customFormat="1" ht="30" customHeight="1">
      <c r="B15" s="27" t="s">
        <v>32</v>
      </c>
      <c r="C15" s="23" t="s">
        <v>33</v>
      </c>
      <c r="D15" s="23" t="s">
        <v>14</v>
      </c>
      <c r="E15" s="22" t="s">
        <v>34</v>
      </c>
      <c r="F15" s="23" t="s">
        <v>35</v>
      </c>
      <c r="G15" s="37">
        <v>1100</v>
      </c>
      <c r="H15" s="24">
        <v>29.79</v>
      </c>
      <c r="I15" s="24">
        <v>36.6</v>
      </c>
      <c r="J15" s="24">
        <v>40260</v>
      </c>
      <c r="K15" s="28">
        <v>1.0767666731589154E-2</v>
      </c>
    </row>
    <row r="16" spans="1:11" s="17" customFormat="1" ht="30" customHeight="1">
      <c r="B16" s="27" t="s">
        <v>36</v>
      </c>
      <c r="C16" s="23" t="s">
        <v>37</v>
      </c>
      <c r="D16" s="23" t="s">
        <v>29</v>
      </c>
      <c r="E16" s="22" t="s">
        <v>38</v>
      </c>
      <c r="F16" s="23" t="s">
        <v>16</v>
      </c>
      <c r="G16" s="37">
        <v>5357.37</v>
      </c>
      <c r="H16" s="24">
        <v>3.47</v>
      </c>
      <c r="I16" s="24">
        <v>4.26</v>
      </c>
      <c r="J16" s="24">
        <v>22822.39</v>
      </c>
      <c r="K16" s="28">
        <v>6.1039217471026575E-3</v>
      </c>
    </row>
    <row r="17" spans="2:11" ht="30" customHeight="1">
      <c r="B17" s="25" t="s">
        <v>39</v>
      </c>
      <c r="C17" s="33"/>
      <c r="D17" s="33"/>
      <c r="E17" s="18" t="s">
        <v>40</v>
      </c>
      <c r="F17" s="18"/>
      <c r="G17" s="36"/>
      <c r="H17" s="19"/>
      <c r="I17" s="19"/>
      <c r="J17" s="20">
        <v>136211.71</v>
      </c>
      <c r="K17" s="26">
        <v>3.6430260760553147E-2</v>
      </c>
    </row>
    <row r="18" spans="2:11" s="17" customFormat="1" ht="30" customHeight="1">
      <c r="B18" s="27" t="s">
        <v>41</v>
      </c>
      <c r="C18" s="23" t="s">
        <v>42</v>
      </c>
      <c r="D18" s="23" t="s">
        <v>14</v>
      </c>
      <c r="E18" s="22" t="s">
        <v>43</v>
      </c>
      <c r="F18" s="23" t="s">
        <v>44</v>
      </c>
      <c r="G18" s="37">
        <v>711.98</v>
      </c>
      <c r="H18" s="24">
        <v>23.82</v>
      </c>
      <c r="I18" s="24">
        <v>29.27</v>
      </c>
      <c r="J18" s="24">
        <v>20839.650000000001</v>
      </c>
      <c r="K18" s="28">
        <v>5.5736315450313437E-3</v>
      </c>
    </row>
    <row r="19" spans="2:11" s="17" customFormat="1" ht="30" customHeight="1">
      <c r="B19" s="27" t="s">
        <v>45</v>
      </c>
      <c r="C19" s="23" t="s">
        <v>46</v>
      </c>
      <c r="D19" s="23" t="s">
        <v>14</v>
      </c>
      <c r="E19" s="22" t="s">
        <v>47</v>
      </c>
      <c r="F19" s="23" t="s">
        <v>44</v>
      </c>
      <c r="G19" s="37">
        <v>711.98</v>
      </c>
      <c r="H19" s="24">
        <v>98.61</v>
      </c>
      <c r="I19" s="24">
        <v>121.17</v>
      </c>
      <c r="J19" s="24">
        <v>86270.61</v>
      </c>
      <c r="K19" s="28">
        <v>2.3073352638124753E-2</v>
      </c>
    </row>
    <row r="20" spans="2:11" s="17" customFormat="1" ht="30" customHeight="1">
      <c r="B20" s="27" t="s">
        <v>48</v>
      </c>
      <c r="C20" s="23" t="s">
        <v>49</v>
      </c>
      <c r="D20" s="23" t="s">
        <v>50</v>
      </c>
      <c r="E20" s="22" t="s">
        <v>51</v>
      </c>
      <c r="F20" s="23" t="s">
        <v>52</v>
      </c>
      <c r="G20" s="37">
        <v>511</v>
      </c>
      <c r="H20" s="24">
        <v>46.35</v>
      </c>
      <c r="I20" s="24">
        <v>56.95</v>
      </c>
      <c r="J20" s="24">
        <v>29101.45</v>
      </c>
      <c r="K20" s="28">
        <v>7.7832765773970481E-3</v>
      </c>
    </row>
    <row r="21" spans="2:11" ht="30" customHeight="1">
      <c r="B21" s="25" t="s">
        <v>53</v>
      </c>
      <c r="C21" s="33"/>
      <c r="D21" s="33"/>
      <c r="E21" s="18" t="s">
        <v>54</v>
      </c>
      <c r="F21" s="18"/>
      <c r="G21" s="36"/>
      <c r="H21" s="19"/>
      <c r="I21" s="19"/>
      <c r="J21" s="20">
        <v>801148.42</v>
      </c>
      <c r="K21" s="26">
        <v>0.21426972650519657</v>
      </c>
    </row>
    <row r="22" spans="2:11" s="17" customFormat="1" ht="30" customHeight="1">
      <c r="B22" s="27" t="s">
        <v>55</v>
      </c>
      <c r="C22" s="23" t="s">
        <v>56</v>
      </c>
      <c r="D22" s="23" t="s">
        <v>57</v>
      </c>
      <c r="E22" s="22" t="s">
        <v>58</v>
      </c>
      <c r="F22" s="23" t="s">
        <v>16</v>
      </c>
      <c r="G22" s="37">
        <v>1412.23</v>
      </c>
      <c r="H22" s="24">
        <v>6.72</v>
      </c>
      <c r="I22" s="24">
        <v>8.25</v>
      </c>
      <c r="J22" s="24">
        <v>11650.89</v>
      </c>
      <c r="K22" s="28">
        <v>3.116068073681191E-3</v>
      </c>
    </row>
    <row r="23" spans="2:11" s="17" customFormat="1" ht="30" customHeight="1">
      <c r="B23" s="27" t="s">
        <v>59</v>
      </c>
      <c r="C23" s="23" t="s">
        <v>60</v>
      </c>
      <c r="D23" s="23" t="s">
        <v>14</v>
      </c>
      <c r="E23" s="22" t="s">
        <v>61</v>
      </c>
      <c r="F23" s="23" t="s">
        <v>62</v>
      </c>
      <c r="G23" s="37">
        <v>12084.59</v>
      </c>
      <c r="H23" s="24">
        <v>30.41</v>
      </c>
      <c r="I23" s="24">
        <v>37.36</v>
      </c>
      <c r="J23" s="24">
        <v>451480.28</v>
      </c>
      <c r="K23" s="28">
        <v>0.12074985571099245</v>
      </c>
    </row>
    <row r="24" spans="2:11" s="17" customFormat="1" ht="30" customHeight="1">
      <c r="B24" s="27" t="s">
        <v>63</v>
      </c>
      <c r="C24" s="23" t="s">
        <v>64</v>
      </c>
      <c r="D24" s="23" t="s">
        <v>14</v>
      </c>
      <c r="E24" s="22" t="s">
        <v>65</v>
      </c>
      <c r="F24" s="23" t="s">
        <v>16</v>
      </c>
      <c r="G24" s="37">
        <v>1412.23</v>
      </c>
      <c r="H24" s="24">
        <v>194.79</v>
      </c>
      <c r="I24" s="24">
        <v>239.35</v>
      </c>
      <c r="J24" s="24">
        <v>338017.25</v>
      </c>
      <c r="K24" s="28">
        <v>9.0403802720522938E-2</v>
      </c>
    </row>
    <row r="25" spans="2:11" ht="30" customHeight="1">
      <c r="B25" s="25" t="s">
        <v>66</v>
      </c>
      <c r="C25" s="33"/>
      <c r="D25" s="33"/>
      <c r="E25" s="18" t="s">
        <v>67</v>
      </c>
      <c r="F25" s="18"/>
      <c r="G25" s="36"/>
      <c r="H25" s="19"/>
      <c r="I25" s="19"/>
      <c r="J25" s="20">
        <v>153438.92000000001</v>
      </c>
      <c r="K25" s="26">
        <v>4.103773358705836E-2</v>
      </c>
    </row>
    <row r="26" spans="2:11" s="17" customFormat="1" ht="30" customHeight="1">
      <c r="B26" s="27" t="s">
        <v>68</v>
      </c>
      <c r="C26" s="23" t="s">
        <v>69</v>
      </c>
      <c r="D26" s="23" t="s">
        <v>14</v>
      </c>
      <c r="E26" s="22" t="s">
        <v>70</v>
      </c>
      <c r="F26" s="23" t="s">
        <v>16</v>
      </c>
      <c r="G26" s="37">
        <v>50.76</v>
      </c>
      <c r="H26" s="24">
        <v>734.44</v>
      </c>
      <c r="I26" s="24">
        <v>902.47</v>
      </c>
      <c r="J26" s="24">
        <v>45809.37</v>
      </c>
      <c r="K26" s="28">
        <v>1.2251863620070995E-2</v>
      </c>
    </row>
    <row r="27" spans="2:11" s="17" customFormat="1" ht="30" customHeight="1">
      <c r="B27" s="27" t="s">
        <v>71</v>
      </c>
      <c r="C27" s="23" t="s">
        <v>72</v>
      </c>
      <c r="D27" s="23" t="s">
        <v>14</v>
      </c>
      <c r="E27" s="22" t="s">
        <v>73</v>
      </c>
      <c r="F27" s="23" t="s">
        <v>16</v>
      </c>
      <c r="G27" s="37">
        <v>687</v>
      </c>
      <c r="H27" s="24">
        <v>15.51</v>
      </c>
      <c r="I27" s="24">
        <v>19.05</v>
      </c>
      <c r="J27" s="24">
        <v>13087.35</v>
      </c>
      <c r="K27" s="28">
        <v>3.5002539294501566E-3</v>
      </c>
    </row>
    <row r="28" spans="2:11" s="17" customFormat="1" ht="30" customHeight="1">
      <c r="B28" s="27" t="s">
        <v>74</v>
      </c>
      <c r="C28" s="23" t="s">
        <v>75</v>
      </c>
      <c r="D28" s="23" t="s">
        <v>14</v>
      </c>
      <c r="E28" s="22" t="s">
        <v>76</v>
      </c>
      <c r="F28" s="23" t="s">
        <v>16</v>
      </c>
      <c r="G28" s="37">
        <v>687</v>
      </c>
      <c r="H28" s="24">
        <v>62.92</v>
      </c>
      <c r="I28" s="24">
        <v>77.31</v>
      </c>
      <c r="J28" s="24">
        <v>53111.97</v>
      </c>
      <c r="K28" s="28">
        <v>1.4204967521563864E-2</v>
      </c>
    </row>
    <row r="29" spans="2:11" s="17" customFormat="1" ht="30" customHeight="1">
      <c r="B29" s="27" t="s">
        <v>77</v>
      </c>
      <c r="C29" s="23" t="s">
        <v>78</v>
      </c>
      <c r="D29" s="23" t="s">
        <v>14</v>
      </c>
      <c r="E29" s="22" t="s">
        <v>79</v>
      </c>
      <c r="F29" s="23" t="s">
        <v>16</v>
      </c>
      <c r="G29" s="37">
        <v>194.04</v>
      </c>
      <c r="H29" s="24">
        <v>140.76</v>
      </c>
      <c r="I29" s="24">
        <v>172.96</v>
      </c>
      <c r="J29" s="24">
        <v>33561.15</v>
      </c>
      <c r="K29" s="28">
        <v>8.9760377130867694E-3</v>
      </c>
    </row>
    <row r="30" spans="2:11" s="17" customFormat="1" ht="30" customHeight="1">
      <c r="B30" s="27" t="s">
        <v>80</v>
      </c>
      <c r="C30" s="23" t="s">
        <v>81</v>
      </c>
      <c r="D30" s="23" t="s">
        <v>14</v>
      </c>
      <c r="E30" s="22" t="s">
        <v>82</v>
      </c>
      <c r="F30" s="23" t="s">
        <v>16</v>
      </c>
      <c r="G30" s="37">
        <v>3.73</v>
      </c>
      <c r="H30" s="24">
        <v>664.97</v>
      </c>
      <c r="I30" s="24">
        <v>817.11</v>
      </c>
      <c r="J30" s="24">
        <v>3047.82</v>
      </c>
      <c r="K30" s="28">
        <v>8.1514928012598245E-4</v>
      </c>
    </row>
    <row r="31" spans="2:11" s="17" customFormat="1" ht="30" customHeight="1">
      <c r="B31" s="27" t="s">
        <v>83</v>
      </c>
      <c r="C31" s="23" t="s">
        <v>84</v>
      </c>
      <c r="D31" s="23" t="s">
        <v>14</v>
      </c>
      <c r="E31" s="22" t="s">
        <v>85</v>
      </c>
      <c r="F31" s="23" t="s">
        <v>16</v>
      </c>
      <c r="G31" s="37">
        <v>47</v>
      </c>
      <c r="H31" s="24">
        <v>83.48</v>
      </c>
      <c r="I31" s="24">
        <v>102.58</v>
      </c>
      <c r="J31" s="24">
        <v>4821.26</v>
      </c>
      <c r="K31" s="28">
        <v>1.2894615227605941E-3</v>
      </c>
    </row>
    <row r="32" spans="2:11" ht="30" customHeight="1">
      <c r="B32" s="25" t="s">
        <v>86</v>
      </c>
      <c r="C32" s="33"/>
      <c r="D32" s="33"/>
      <c r="E32" s="18" t="s">
        <v>87</v>
      </c>
      <c r="F32" s="18"/>
      <c r="G32" s="36"/>
      <c r="H32" s="19"/>
      <c r="I32" s="19"/>
      <c r="J32" s="20">
        <v>612144.89</v>
      </c>
      <c r="K32" s="26">
        <v>0.16372012337221317</v>
      </c>
    </row>
    <row r="33" spans="2:11" s="17" customFormat="1" ht="30" customHeight="1">
      <c r="B33" s="27" t="s">
        <v>88</v>
      </c>
      <c r="C33" s="23" t="s">
        <v>89</v>
      </c>
      <c r="D33" s="23" t="s">
        <v>90</v>
      </c>
      <c r="E33" s="22" t="s">
        <v>91</v>
      </c>
      <c r="F33" s="23" t="s">
        <v>16</v>
      </c>
      <c r="G33" s="37">
        <v>971.61</v>
      </c>
      <c r="H33" s="24">
        <v>33.299999999999997</v>
      </c>
      <c r="I33" s="24">
        <v>40.909999999999997</v>
      </c>
      <c r="J33" s="24">
        <v>39748.559999999998</v>
      </c>
      <c r="K33" s="28">
        <v>1.0630880455553288E-2</v>
      </c>
    </row>
    <row r="34" spans="2:11" s="17" customFormat="1" ht="30" customHeight="1">
      <c r="B34" s="27" t="s">
        <v>92</v>
      </c>
      <c r="C34" s="23" t="s">
        <v>93</v>
      </c>
      <c r="D34" s="23" t="s">
        <v>14</v>
      </c>
      <c r="E34" s="22" t="s">
        <v>94</v>
      </c>
      <c r="F34" s="23" t="s">
        <v>16</v>
      </c>
      <c r="G34" s="37">
        <v>971.61</v>
      </c>
      <c r="H34" s="24">
        <v>85.06</v>
      </c>
      <c r="I34" s="24">
        <v>104.52</v>
      </c>
      <c r="J34" s="24">
        <v>101552.67</v>
      </c>
      <c r="K34" s="28">
        <v>2.7160588829186583E-2</v>
      </c>
    </row>
    <row r="35" spans="2:11" s="17" customFormat="1" ht="30" customHeight="1">
      <c r="B35" s="27" t="s">
        <v>95</v>
      </c>
      <c r="C35" s="23" t="s">
        <v>96</v>
      </c>
      <c r="D35" s="23" t="s">
        <v>14</v>
      </c>
      <c r="E35" s="22" t="s">
        <v>97</v>
      </c>
      <c r="F35" s="23" t="s">
        <v>16</v>
      </c>
      <c r="G35" s="37">
        <v>971.61</v>
      </c>
      <c r="H35" s="24">
        <v>144.82</v>
      </c>
      <c r="I35" s="24">
        <v>177.95</v>
      </c>
      <c r="J35" s="24">
        <v>172897.99</v>
      </c>
      <c r="K35" s="28">
        <v>4.6242124562385349E-2</v>
      </c>
    </row>
    <row r="36" spans="2:11" s="17" customFormat="1" ht="30" customHeight="1">
      <c r="B36" s="27" t="s">
        <v>98</v>
      </c>
      <c r="C36" s="23" t="s">
        <v>99</v>
      </c>
      <c r="D36" s="23" t="s">
        <v>14</v>
      </c>
      <c r="E36" s="22" t="s">
        <v>100</v>
      </c>
      <c r="F36" s="23" t="s">
        <v>101</v>
      </c>
      <c r="G36" s="37">
        <v>26</v>
      </c>
      <c r="H36" s="24">
        <v>14.45</v>
      </c>
      <c r="I36" s="24">
        <v>17.75</v>
      </c>
      <c r="J36" s="24">
        <v>461.5</v>
      </c>
      <c r="K36" s="28">
        <v>1.2342966211198198E-4</v>
      </c>
    </row>
    <row r="37" spans="2:11" s="17" customFormat="1" ht="30" customHeight="1">
      <c r="B37" s="27" t="s">
        <v>102</v>
      </c>
      <c r="C37" s="23" t="s">
        <v>103</v>
      </c>
      <c r="D37" s="23" t="s">
        <v>14</v>
      </c>
      <c r="E37" s="22" t="s">
        <v>104</v>
      </c>
      <c r="F37" s="23" t="s">
        <v>16</v>
      </c>
      <c r="G37" s="37">
        <v>131.36000000000001</v>
      </c>
      <c r="H37" s="24">
        <v>40.51</v>
      </c>
      <c r="I37" s="24">
        <v>49.77</v>
      </c>
      <c r="J37" s="24">
        <v>6537.78</v>
      </c>
      <c r="K37" s="28">
        <v>1.7485503279793576E-3</v>
      </c>
    </row>
    <row r="38" spans="2:11" s="17" customFormat="1" ht="30" customHeight="1">
      <c r="B38" s="27" t="s">
        <v>105</v>
      </c>
      <c r="C38" s="23" t="s">
        <v>106</v>
      </c>
      <c r="D38" s="23" t="s">
        <v>14</v>
      </c>
      <c r="E38" s="22" t="s">
        <v>107</v>
      </c>
      <c r="F38" s="23" t="s">
        <v>16</v>
      </c>
      <c r="G38" s="37">
        <v>131.36000000000001</v>
      </c>
      <c r="H38" s="24">
        <v>49.94</v>
      </c>
      <c r="I38" s="24">
        <v>61.36</v>
      </c>
      <c r="J38" s="24">
        <v>8060.24</v>
      </c>
      <c r="K38" s="28">
        <v>2.1557371608699493E-3</v>
      </c>
    </row>
    <row r="39" spans="2:11" s="17" customFormat="1" ht="30" customHeight="1">
      <c r="B39" s="27" t="s">
        <v>108</v>
      </c>
      <c r="C39" s="23" t="s">
        <v>109</v>
      </c>
      <c r="D39" s="23" t="s">
        <v>14</v>
      </c>
      <c r="E39" s="22" t="s">
        <v>110</v>
      </c>
      <c r="F39" s="23" t="s">
        <v>16</v>
      </c>
      <c r="G39" s="37">
        <v>131.36000000000001</v>
      </c>
      <c r="H39" s="24">
        <v>160.13999999999999</v>
      </c>
      <c r="I39" s="24">
        <v>196.78</v>
      </c>
      <c r="J39" s="24">
        <v>25849.02</v>
      </c>
      <c r="K39" s="28">
        <v>6.9134036934471602E-3</v>
      </c>
    </row>
    <row r="40" spans="2:11" s="17" customFormat="1" ht="30" customHeight="1">
      <c r="B40" s="27" t="s">
        <v>111</v>
      </c>
      <c r="C40" s="23" t="s">
        <v>112</v>
      </c>
      <c r="D40" s="23" t="s">
        <v>57</v>
      </c>
      <c r="E40" s="22" t="s">
        <v>113</v>
      </c>
      <c r="F40" s="23" t="s">
        <v>16</v>
      </c>
      <c r="G40" s="37">
        <v>1059.6400000000001</v>
      </c>
      <c r="H40" s="24">
        <v>28.08</v>
      </c>
      <c r="I40" s="24">
        <v>34.5</v>
      </c>
      <c r="J40" s="24">
        <v>36557.58</v>
      </c>
      <c r="K40" s="28">
        <v>9.7774425721164678E-3</v>
      </c>
    </row>
    <row r="41" spans="2:11" s="17" customFormat="1" ht="30" customHeight="1">
      <c r="B41" s="27" t="s">
        <v>114</v>
      </c>
      <c r="C41" s="23" t="s">
        <v>115</v>
      </c>
      <c r="D41" s="23" t="s">
        <v>14</v>
      </c>
      <c r="E41" s="22" t="s">
        <v>116</v>
      </c>
      <c r="F41" s="23" t="s">
        <v>16</v>
      </c>
      <c r="G41" s="37">
        <v>1059.6400000000001</v>
      </c>
      <c r="H41" s="24">
        <v>147.75</v>
      </c>
      <c r="I41" s="24">
        <v>181.55</v>
      </c>
      <c r="J41" s="24">
        <v>192377.64</v>
      </c>
      <c r="K41" s="28">
        <v>5.1452019725028185E-2</v>
      </c>
    </row>
    <row r="42" spans="2:11" s="17" customFormat="1" ht="30" customHeight="1">
      <c r="B42" s="27" t="s">
        <v>117</v>
      </c>
      <c r="C42" s="23" t="s">
        <v>118</v>
      </c>
      <c r="D42" s="23" t="s">
        <v>14</v>
      </c>
      <c r="E42" s="22" t="s">
        <v>119</v>
      </c>
      <c r="F42" s="23" t="s">
        <v>16</v>
      </c>
      <c r="G42" s="37">
        <v>112.66</v>
      </c>
      <c r="H42" s="24">
        <v>203</v>
      </c>
      <c r="I42" s="24">
        <v>249.44</v>
      </c>
      <c r="J42" s="24">
        <v>28101.91</v>
      </c>
      <c r="K42" s="28">
        <v>7.5159463835348375E-3</v>
      </c>
    </row>
    <row r="43" spans="2:11" ht="30" customHeight="1">
      <c r="B43" s="25" t="s">
        <v>120</v>
      </c>
      <c r="C43" s="33"/>
      <c r="D43" s="33"/>
      <c r="E43" s="18" t="s">
        <v>121</v>
      </c>
      <c r="F43" s="18"/>
      <c r="G43" s="36"/>
      <c r="H43" s="19"/>
      <c r="I43" s="19"/>
      <c r="J43" s="20">
        <v>233854.91</v>
      </c>
      <c r="K43" s="26">
        <v>6.2545249240580622E-2</v>
      </c>
    </row>
    <row r="44" spans="2:11" s="17" customFormat="1" ht="30" customHeight="1">
      <c r="B44" s="27" t="s">
        <v>122</v>
      </c>
      <c r="C44" s="23" t="s">
        <v>123</v>
      </c>
      <c r="D44" s="23" t="s">
        <v>90</v>
      </c>
      <c r="E44" s="22" t="s">
        <v>124</v>
      </c>
      <c r="F44" s="23" t="s">
        <v>16</v>
      </c>
      <c r="G44" s="37">
        <v>21.79</v>
      </c>
      <c r="H44" s="24">
        <v>606.21</v>
      </c>
      <c r="I44" s="24">
        <v>744.91</v>
      </c>
      <c r="J44" s="24">
        <v>16231.58</v>
      </c>
      <c r="K44" s="28">
        <v>4.341188374742371E-3</v>
      </c>
    </row>
    <row r="45" spans="2:11" s="17" customFormat="1" ht="30" customHeight="1">
      <c r="B45" s="27" t="s">
        <v>125</v>
      </c>
      <c r="C45" s="23" t="s">
        <v>126</v>
      </c>
      <c r="D45" s="23" t="s">
        <v>14</v>
      </c>
      <c r="E45" s="22" t="s">
        <v>127</v>
      </c>
      <c r="F45" s="23" t="s">
        <v>16</v>
      </c>
      <c r="G45" s="37">
        <v>5.19</v>
      </c>
      <c r="H45" s="24">
        <v>1023.61</v>
      </c>
      <c r="I45" s="24">
        <v>1257.81</v>
      </c>
      <c r="J45" s="24">
        <v>6528.03</v>
      </c>
      <c r="K45" s="28">
        <v>1.7459426590614988E-3</v>
      </c>
    </row>
    <row r="46" spans="2:11" s="17" customFormat="1" ht="30" customHeight="1">
      <c r="B46" s="27" t="s">
        <v>128</v>
      </c>
      <c r="C46" s="23" t="s">
        <v>129</v>
      </c>
      <c r="D46" s="23" t="s">
        <v>14</v>
      </c>
      <c r="E46" s="22" t="s">
        <v>130</v>
      </c>
      <c r="F46" s="23" t="s">
        <v>16</v>
      </c>
      <c r="G46" s="37">
        <v>15.68</v>
      </c>
      <c r="H46" s="24">
        <v>1092.9000000000001</v>
      </c>
      <c r="I46" s="24">
        <v>1342.95</v>
      </c>
      <c r="J46" s="24">
        <v>21057.45</v>
      </c>
      <c r="K46" s="28">
        <v>5.6318828568579738E-3</v>
      </c>
    </row>
    <row r="47" spans="2:11" s="17" customFormat="1" ht="30" customHeight="1">
      <c r="B47" s="27" t="s">
        <v>131</v>
      </c>
      <c r="C47" s="23" t="s">
        <v>132</v>
      </c>
      <c r="D47" s="23" t="s">
        <v>90</v>
      </c>
      <c r="E47" s="22" t="s">
        <v>133</v>
      </c>
      <c r="F47" s="23" t="s">
        <v>16</v>
      </c>
      <c r="G47" s="37">
        <v>472</v>
      </c>
      <c r="H47" s="24">
        <v>50.54</v>
      </c>
      <c r="I47" s="24">
        <v>62.1</v>
      </c>
      <c r="J47" s="24">
        <v>29311.200000000001</v>
      </c>
      <c r="K47" s="28">
        <v>7.8393748907838057E-3</v>
      </c>
    </row>
    <row r="48" spans="2:11" s="17" customFormat="1" ht="30" customHeight="1">
      <c r="B48" s="27" t="s">
        <v>134</v>
      </c>
      <c r="C48" s="23" t="s">
        <v>135</v>
      </c>
      <c r="D48" s="23" t="s">
        <v>14</v>
      </c>
      <c r="E48" s="22" t="s">
        <v>136</v>
      </c>
      <c r="F48" s="23" t="s">
        <v>16</v>
      </c>
      <c r="G48" s="37">
        <v>236</v>
      </c>
      <c r="H48" s="24">
        <v>385.97</v>
      </c>
      <c r="I48" s="24">
        <v>474.27</v>
      </c>
      <c r="J48" s="24">
        <v>111927.72</v>
      </c>
      <c r="K48" s="28">
        <v>2.9935429383671781E-2</v>
      </c>
    </row>
    <row r="49" spans="2:11" s="17" customFormat="1" ht="30" customHeight="1">
      <c r="B49" s="27" t="s">
        <v>137</v>
      </c>
      <c r="C49" s="23" t="s">
        <v>138</v>
      </c>
      <c r="D49" s="23" t="s">
        <v>14</v>
      </c>
      <c r="E49" s="22" t="s">
        <v>139</v>
      </c>
      <c r="F49" s="23" t="s">
        <v>16</v>
      </c>
      <c r="G49" s="37">
        <v>86.17</v>
      </c>
      <c r="H49" s="24">
        <v>460.87</v>
      </c>
      <c r="I49" s="24">
        <v>566.30999999999995</v>
      </c>
      <c r="J49" s="24">
        <v>48798.93</v>
      </c>
      <c r="K49" s="28">
        <v>1.3051431075463187E-2</v>
      </c>
    </row>
    <row r="50" spans="2:11" ht="30" customHeight="1">
      <c r="B50" s="25" t="s">
        <v>140</v>
      </c>
      <c r="C50" s="33"/>
      <c r="D50" s="33"/>
      <c r="E50" s="18" t="s">
        <v>141</v>
      </c>
      <c r="F50" s="18"/>
      <c r="G50" s="36"/>
      <c r="H50" s="19"/>
      <c r="I50" s="19"/>
      <c r="J50" s="20">
        <v>34721.07</v>
      </c>
      <c r="K50" s="26">
        <v>9.2862620547485893E-3</v>
      </c>
    </row>
    <row r="51" spans="2:11" s="17" customFormat="1" ht="30" customHeight="1">
      <c r="B51" s="27" t="s">
        <v>142</v>
      </c>
      <c r="C51" s="23" t="s">
        <v>143</v>
      </c>
      <c r="D51" s="23" t="s">
        <v>14</v>
      </c>
      <c r="E51" s="22" t="s">
        <v>144</v>
      </c>
      <c r="F51" s="23" t="s">
        <v>16</v>
      </c>
      <c r="G51" s="37">
        <v>131.36000000000001</v>
      </c>
      <c r="H51" s="24">
        <v>215.11</v>
      </c>
      <c r="I51" s="24">
        <v>264.32</v>
      </c>
      <c r="J51" s="24">
        <v>34721.07</v>
      </c>
      <c r="K51" s="28">
        <v>9.2862620547485893E-3</v>
      </c>
    </row>
    <row r="52" spans="2:11" ht="30" customHeight="1">
      <c r="B52" s="25" t="s">
        <v>145</v>
      </c>
      <c r="C52" s="33"/>
      <c r="D52" s="33"/>
      <c r="E52" s="18" t="s">
        <v>146</v>
      </c>
      <c r="F52" s="18"/>
      <c r="G52" s="36"/>
      <c r="H52" s="19"/>
      <c r="I52" s="19"/>
      <c r="J52" s="20">
        <v>270810.27</v>
      </c>
      <c r="K52" s="26">
        <v>7.2429079355481277E-2</v>
      </c>
    </row>
    <row r="53" spans="2:11" s="17" customFormat="1" ht="30" customHeight="1">
      <c r="B53" s="27" t="s">
        <v>147</v>
      </c>
      <c r="C53" s="23" t="s">
        <v>148</v>
      </c>
      <c r="D53" s="23" t="s">
        <v>14</v>
      </c>
      <c r="E53" s="22" t="s">
        <v>149</v>
      </c>
      <c r="F53" s="23" t="s">
        <v>101</v>
      </c>
      <c r="G53" s="37">
        <v>66</v>
      </c>
      <c r="H53" s="24">
        <v>30</v>
      </c>
      <c r="I53" s="24">
        <v>36.86</v>
      </c>
      <c r="J53" s="24">
        <v>2432.7600000000002</v>
      </c>
      <c r="K53" s="28">
        <v>6.5064950119078061E-4</v>
      </c>
    </row>
    <row r="54" spans="2:11" s="17" customFormat="1" ht="30" customHeight="1">
      <c r="B54" s="27" t="s">
        <v>150</v>
      </c>
      <c r="C54" s="23" t="s">
        <v>151</v>
      </c>
      <c r="D54" s="23" t="s">
        <v>14</v>
      </c>
      <c r="E54" s="22" t="s">
        <v>152</v>
      </c>
      <c r="F54" s="23" t="s">
        <v>101</v>
      </c>
      <c r="G54" s="37">
        <v>21</v>
      </c>
      <c r="H54" s="24">
        <v>24.11</v>
      </c>
      <c r="I54" s="24">
        <v>29.62</v>
      </c>
      <c r="J54" s="24">
        <v>622.02</v>
      </c>
      <c r="K54" s="28">
        <v>1.6636125336271946E-4</v>
      </c>
    </row>
    <row r="55" spans="2:11" s="17" customFormat="1" ht="30" customHeight="1">
      <c r="B55" s="27" t="s">
        <v>153</v>
      </c>
      <c r="C55" s="23" t="s">
        <v>154</v>
      </c>
      <c r="D55" s="23" t="s">
        <v>14</v>
      </c>
      <c r="E55" s="22" t="s">
        <v>155</v>
      </c>
      <c r="F55" s="23" t="s">
        <v>101</v>
      </c>
      <c r="G55" s="37">
        <v>489</v>
      </c>
      <c r="H55" s="24">
        <v>18.5</v>
      </c>
      <c r="I55" s="24">
        <v>22.73</v>
      </c>
      <c r="J55" s="24">
        <v>11114.97</v>
      </c>
      <c r="K55" s="28">
        <v>2.9727345427623324E-3</v>
      </c>
    </row>
    <row r="56" spans="2:11" s="17" customFormat="1" ht="30" customHeight="1">
      <c r="B56" s="27" t="s">
        <v>156</v>
      </c>
      <c r="C56" s="23" t="s">
        <v>157</v>
      </c>
      <c r="D56" s="23" t="s">
        <v>14</v>
      </c>
      <c r="E56" s="22" t="s">
        <v>158</v>
      </c>
      <c r="F56" s="23" t="s">
        <v>101</v>
      </c>
      <c r="G56" s="37">
        <v>594</v>
      </c>
      <c r="H56" s="24">
        <v>16.45</v>
      </c>
      <c r="I56" s="24">
        <v>20.21</v>
      </c>
      <c r="J56" s="24">
        <v>12004.74</v>
      </c>
      <c r="K56" s="28">
        <v>3.2107063964077888E-3</v>
      </c>
    </row>
    <row r="57" spans="2:11" s="17" customFormat="1" ht="30" customHeight="1">
      <c r="B57" s="27" t="s">
        <v>159</v>
      </c>
      <c r="C57" s="23" t="s">
        <v>160</v>
      </c>
      <c r="D57" s="23" t="s">
        <v>14</v>
      </c>
      <c r="E57" s="22" t="s">
        <v>161</v>
      </c>
      <c r="F57" s="23" t="s">
        <v>162</v>
      </c>
      <c r="G57" s="37">
        <v>1</v>
      </c>
      <c r="H57" s="24">
        <v>24.52</v>
      </c>
      <c r="I57" s="24">
        <v>30.13</v>
      </c>
      <c r="J57" s="24">
        <v>30.13</v>
      </c>
      <c r="K57" s="28">
        <v>8.0583655892394725E-6</v>
      </c>
    </row>
    <row r="58" spans="2:11" s="17" customFormat="1" ht="30" customHeight="1">
      <c r="B58" s="27" t="s">
        <v>163</v>
      </c>
      <c r="C58" s="23" t="s">
        <v>164</v>
      </c>
      <c r="D58" s="23" t="s">
        <v>14</v>
      </c>
      <c r="E58" s="22" t="s">
        <v>165</v>
      </c>
      <c r="F58" s="23" t="s">
        <v>162</v>
      </c>
      <c r="G58" s="37">
        <v>2</v>
      </c>
      <c r="H58" s="24">
        <v>22.68</v>
      </c>
      <c r="I58" s="24">
        <v>27.86</v>
      </c>
      <c r="J58" s="24">
        <v>55.72</v>
      </c>
      <c r="K58" s="28">
        <v>1.4902493549034963E-5</v>
      </c>
    </row>
    <row r="59" spans="2:11" s="17" customFormat="1" ht="30" customHeight="1">
      <c r="B59" s="27" t="s">
        <v>166</v>
      </c>
      <c r="C59" s="23" t="s">
        <v>167</v>
      </c>
      <c r="D59" s="23" t="s">
        <v>14</v>
      </c>
      <c r="E59" s="22" t="s">
        <v>168</v>
      </c>
      <c r="F59" s="23" t="s">
        <v>162</v>
      </c>
      <c r="G59" s="37">
        <v>45</v>
      </c>
      <c r="H59" s="24">
        <v>21.08</v>
      </c>
      <c r="I59" s="24">
        <v>25.9</v>
      </c>
      <c r="J59" s="24">
        <v>1165.5</v>
      </c>
      <c r="K59" s="28">
        <v>3.1171673064250269E-4</v>
      </c>
    </row>
    <row r="60" spans="2:11" s="17" customFormat="1" ht="30" customHeight="1">
      <c r="B60" s="27" t="s">
        <v>169</v>
      </c>
      <c r="C60" s="23" t="s">
        <v>170</v>
      </c>
      <c r="D60" s="23" t="s">
        <v>171</v>
      </c>
      <c r="E60" s="22" t="s">
        <v>172</v>
      </c>
      <c r="F60" s="23" t="s">
        <v>101</v>
      </c>
      <c r="G60" s="37">
        <v>25</v>
      </c>
      <c r="H60" s="24">
        <v>14.39</v>
      </c>
      <c r="I60" s="24">
        <v>17.68</v>
      </c>
      <c r="J60" s="24">
        <v>442</v>
      </c>
      <c r="K60" s="28">
        <v>1.1821432427626443E-4</v>
      </c>
    </row>
    <row r="61" spans="2:11" s="17" customFormat="1" ht="30" customHeight="1">
      <c r="B61" s="27" t="s">
        <v>173</v>
      </c>
      <c r="C61" s="23" t="s">
        <v>174</v>
      </c>
      <c r="D61" s="23" t="s">
        <v>14</v>
      </c>
      <c r="E61" s="22" t="s">
        <v>175</v>
      </c>
      <c r="F61" s="23" t="s">
        <v>101</v>
      </c>
      <c r="G61" s="37">
        <v>9</v>
      </c>
      <c r="H61" s="24">
        <v>59.91</v>
      </c>
      <c r="I61" s="24">
        <v>73.61</v>
      </c>
      <c r="J61" s="24">
        <v>662.49</v>
      </c>
      <c r="K61" s="28">
        <v>1.7718508527100096E-4</v>
      </c>
    </row>
    <row r="62" spans="2:11" s="17" customFormat="1" ht="30" customHeight="1">
      <c r="B62" s="27" t="s">
        <v>176</v>
      </c>
      <c r="C62" s="23" t="s">
        <v>177</v>
      </c>
      <c r="D62" s="23" t="s">
        <v>14</v>
      </c>
      <c r="E62" s="22" t="s">
        <v>178</v>
      </c>
      <c r="F62" s="23" t="s">
        <v>101</v>
      </c>
      <c r="G62" s="37">
        <v>6</v>
      </c>
      <c r="H62" s="24">
        <v>31.39</v>
      </c>
      <c r="I62" s="24">
        <v>38.57</v>
      </c>
      <c r="J62" s="24">
        <v>231.42</v>
      </c>
      <c r="K62" s="28">
        <v>6.1894024714961794E-5</v>
      </c>
    </row>
    <row r="63" spans="2:11" s="17" customFormat="1" ht="30" customHeight="1">
      <c r="B63" s="27" t="s">
        <v>179</v>
      </c>
      <c r="C63" s="23" t="s">
        <v>180</v>
      </c>
      <c r="D63" s="23" t="s">
        <v>90</v>
      </c>
      <c r="E63" s="22" t="s">
        <v>181</v>
      </c>
      <c r="F63" s="23" t="s">
        <v>162</v>
      </c>
      <c r="G63" s="37">
        <v>2</v>
      </c>
      <c r="H63" s="24">
        <v>51.31</v>
      </c>
      <c r="I63" s="24">
        <v>63.04</v>
      </c>
      <c r="J63" s="24">
        <v>126.08</v>
      </c>
      <c r="K63" s="28">
        <v>3.3720502273193254E-5</v>
      </c>
    </row>
    <row r="64" spans="2:11" s="17" customFormat="1" ht="30" customHeight="1">
      <c r="B64" s="27" t="s">
        <v>182</v>
      </c>
      <c r="C64" s="23" t="s">
        <v>183</v>
      </c>
      <c r="D64" s="23" t="s">
        <v>90</v>
      </c>
      <c r="E64" s="22" t="s">
        <v>184</v>
      </c>
      <c r="F64" s="23" t="s">
        <v>162</v>
      </c>
      <c r="G64" s="37">
        <v>1</v>
      </c>
      <c r="H64" s="24">
        <v>45.58</v>
      </c>
      <c r="I64" s="24">
        <v>56</v>
      </c>
      <c r="J64" s="24">
        <v>56</v>
      </c>
      <c r="K64" s="28">
        <v>1.4977380451291421E-5</v>
      </c>
    </row>
    <row r="65" spans="2:11" s="17" customFormat="1" ht="30" customHeight="1">
      <c r="B65" s="27" t="s">
        <v>185</v>
      </c>
      <c r="C65" s="23" t="s">
        <v>186</v>
      </c>
      <c r="D65" s="23" t="s">
        <v>50</v>
      </c>
      <c r="E65" s="22" t="s">
        <v>187</v>
      </c>
      <c r="F65" s="23" t="s">
        <v>188</v>
      </c>
      <c r="G65" s="37">
        <v>2</v>
      </c>
      <c r="H65" s="24">
        <v>17.62</v>
      </c>
      <c r="I65" s="24">
        <v>21.65</v>
      </c>
      <c r="J65" s="24">
        <v>43.3</v>
      </c>
      <c r="K65" s="28">
        <v>1.1580724527516402E-5</v>
      </c>
    </row>
    <row r="66" spans="2:11" s="17" customFormat="1" ht="30" customHeight="1">
      <c r="B66" s="27" t="s">
        <v>189</v>
      </c>
      <c r="C66" s="23" t="s">
        <v>190</v>
      </c>
      <c r="D66" s="23" t="s">
        <v>50</v>
      </c>
      <c r="E66" s="22" t="s">
        <v>191</v>
      </c>
      <c r="F66" s="23" t="s">
        <v>188</v>
      </c>
      <c r="G66" s="37">
        <v>1</v>
      </c>
      <c r="H66" s="24">
        <v>15.12</v>
      </c>
      <c r="I66" s="24">
        <v>18.57</v>
      </c>
      <c r="J66" s="24">
        <v>18.57</v>
      </c>
      <c r="K66" s="28">
        <v>4.9666063389371724E-6</v>
      </c>
    </row>
    <row r="67" spans="2:11" s="17" customFormat="1" ht="30" customHeight="1">
      <c r="B67" s="27" t="s">
        <v>192</v>
      </c>
      <c r="C67" s="23" t="s">
        <v>193</v>
      </c>
      <c r="D67" s="23" t="s">
        <v>50</v>
      </c>
      <c r="E67" s="22" t="s">
        <v>194</v>
      </c>
      <c r="F67" s="23" t="s">
        <v>188</v>
      </c>
      <c r="G67" s="37">
        <v>1</v>
      </c>
      <c r="H67" s="24">
        <v>14.42</v>
      </c>
      <c r="I67" s="24">
        <v>17.71</v>
      </c>
      <c r="J67" s="24">
        <v>17.71</v>
      </c>
      <c r="K67" s="28">
        <v>4.7365965677209119E-6</v>
      </c>
    </row>
    <row r="68" spans="2:11" s="17" customFormat="1" ht="30" customHeight="1">
      <c r="B68" s="27" t="s">
        <v>195</v>
      </c>
      <c r="C68" s="23" t="s">
        <v>196</v>
      </c>
      <c r="D68" s="23" t="s">
        <v>14</v>
      </c>
      <c r="E68" s="22" t="s">
        <v>197</v>
      </c>
      <c r="F68" s="23" t="s">
        <v>162</v>
      </c>
      <c r="G68" s="37">
        <v>5</v>
      </c>
      <c r="H68" s="24">
        <v>9.09</v>
      </c>
      <c r="I68" s="24">
        <v>11.16</v>
      </c>
      <c r="J68" s="24">
        <v>55.8</v>
      </c>
      <c r="K68" s="28">
        <v>1.4923889806822522E-5</v>
      </c>
    </row>
    <row r="69" spans="2:11" s="17" customFormat="1" ht="30" customHeight="1">
      <c r="B69" s="27" t="s">
        <v>198</v>
      </c>
      <c r="C69" s="23" t="s">
        <v>199</v>
      </c>
      <c r="D69" s="23" t="s">
        <v>14</v>
      </c>
      <c r="E69" s="22" t="s">
        <v>200</v>
      </c>
      <c r="F69" s="23" t="s">
        <v>162</v>
      </c>
      <c r="G69" s="37">
        <v>95</v>
      </c>
      <c r="H69" s="24">
        <v>2.69</v>
      </c>
      <c r="I69" s="24">
        <v>3.3</v>
      </c>
      <c r="J69" s="24">
        <v>313.5</v>
      </c>
      <c r="K69" s="28">
        <v>8.3846585204997508E-5</v>
      </c>
    </row>
    <row r="70" spans="2:11" s="17" customFormat="1" ht="30" customHeight="1">
      <c r="B70" s="27" t="s">
        <v>201</v>
      </c>
      <c r="C70" s="23" t="s">
        <v>202</v>
      </c>
      <c r="D70" s="23" t="s">
        <v>14</v>
      </c>
      <c r="E70" s="22" t="s">
        <v>203</v>
      </c>
      <c r="F70" s="23" t="s">
        <v>101</v>
      </c>
      <c r="G70" s="37">
        <v>250</v>
      </c>
      <c r="H70" s="24">
        <v>28.45</v>
      </c>
      <c r="I70" s="24">
        <v>34.950000000000003</v>
      </c>
      <c r="J70" s="24">
        <v>8737.5</v>
      </c>
      <c r="K70" s="28">
        <v>2.3368725302349781E-3</v>
      </c>
    </row>
    <row r="71" spans="2:11" s="17" customFormat="1" ht="30" customHeight="1">
      <c r="B71" s="27" t="s">
        <v>204</v>
      </c>
      <c r="C71" s="23" t="s">
        <v>205</v>
      </c>
      <c r="D71" s="23" t="s">
        <v>14</v>
      </c>
      <c r="E71" s="22" t="s">
        <v>206</v>
      </c>
      <c r="F71" s="23" t="s">
        <v>101</v>
      </c>
      <c r="G71" s="37">
        <v>250</v>
      </c>
      <c r="H71" s="24">
        <v>19.8</v>
      </c>
      <c r="I71" s="24">
        <v>24.33</v>
      </c>
      <c r="J71" s="24">
        <v>6082.5</v>
      </c>
      <c r="K71" s="28">
        <v>1.6267842249103584E-3</v>
      </c>
    </row>
    <row r="72" spans="2:11" s="17" customFormat="1" ht="30" customHeight="1">
      <c r="B72" s="27" t="s">
        <v>207</v>
      </c>
      <c r="C72" s="23" t="s">
        <v>208</v>
      </c>
      <c r="D72" s="23" t="s">
        <v>14</v>
      </c>
      <c r="E72" s="22" t="s">
        <v>209</v>
      </c>
      <c r="F72" s="23" t="s">
        <v>101</v>
      </c>
      <c r="G72" s="37">
        <v>840</v>
      </c>
      <c r="H72" s="24">
        <v>15.29</v>
      </c>
      <c r="I72" s="24">
        <v>18.78</v>
      </c>
      <c r="J72" s="24">
        <v>15775.2</v>
      </c>
      <c r="K72" s="28">
        <v>4.2191280731287929E-3</v>
      </c>
    </row>
    <row r="73" spans="2:11" s="17" customFormat="1" ht="30" customHeight="1">
      <c r="B73" s="27" t="s">
        <v>210</v>
      </c>
      <c r="C73" s="23" t="s">
        <v>211</v>
      </c>
      <c r="D73" s="23" t="s">
        <v>14</v>
      </c>
      <c r="E73" s="22" t="s">
        <v>212</v>
      </c>
      <c r="F73" s="23" t="s">
        <v>101</v>
      </c>
      <c r="G73" s="37">
        <v>160</v>
      </c>
      <c r="H73" s="24">
        <v>12.87</v>
      </c>
      <c r="I73" s="24">
        <v>15.81</v>
      </c>
      <c r="J73" s="24">
        <v>2529.6</v>
      </c>
      <c r="K73" s="28">
        <v>6.7654967124262098E-4</v>
      </c>
    </row>
    <row r="74" spans="2:11" s="17" customFormat="1" ht="30" customHeight="1">
      <c r="B74" s="27" t="s">
        <v>213</v>
      </c>
      <c r="C74" s="23" t="s">
        <v>214</v>
      </c>
      <c r="D74" s="23" t="s">
        <v>14</v>
      </c>
      <c r="E74" s="22" t="s">
        <v>215</v>
      </c>
      <c r="F74" s="23" t="s">
        <v>101</v>
      </c>
      <c r="G74" s="37">
        <v>1750</v>
      </c>
      <c r="H74" s="24">
        <v>9.8000000000000007</v>
      </c>
      <c r="I74" s="24">
        <v>12.04</v>
      </c>
      <c r="J74" s="24">
        <v>21070</v>
      </c>
      <c r="K74" s="28">
        <v>5.6352393947983973E-3</v>
      </c>
    </row>
    <row r="75" spans="2:11" s="17" customFormat="1" ht="30" customHeight="1">
      <c r="B75" s="27" t="s">
        <v>216</v>
      </c>
      <c r="C75" s="23" t="s">
        <v>217</v>
      </c>
      <c r="D75" s="23" t="s">
        <v>14</v>
      </c>
      <c r="E75" s="22" t="s">
        <v>218</v>
      </c>
      <c r="F75" s="23" t="s">
        <v>101</v>
      </c>
      <c r="G75" s="37">
        <v>97</v>
      </c>
      <c r="H75" s="24">
        <v>61.51</v>
      </c>
      <c r="I75" s="24">
        <v>75.58</v>
      </c>
      <c r="J75" s="24">
        <v>7331.26</v>
      </c>
      <c r="K75" s="28">
        <v>1.9607691108452633E-3</v>
      </c>
    </row>
    <row r="76" spans="2:11" s="17" customFormat="1" ht="30" customHeight="1">
      <c r="B76" s="27" t="s">
        <v>219</v>
      </c>
      <c r="C76" s="23" t="s">
        <v>220</v>
      </c>
      <c r="D76" s="23" t="s">
        <v>90</v>
      </c>
      <c r="E76" s="22" t="s">
        <v>221</v>
      </c>
      <c r="F76" s="23" t="s">
        <v>162</v>
      </c>
      <c r="G76" s="37">
        <v>36</v>
      </c>
      <c r="H76" s="24">
        <v>46.66</v>
      </c>
      <c r="I76" s="24">
        <v>57.33</v>
      </c>
      <c r="J76" s="24">
        <v>2063.88</v>
      </c>
      <c r="K76" s="28">
        <v>5.5199135653234525E-4</v>
      </c>
    </row>
    <row r="77" spans="2:11" s="17" customFormat="1" ht="30" customHeight="1">
      <c r="B77" s="27" t="s">
        <v>222</v>
      </c>
      <c r="C77" s="23" t="s">
        <v>223</v>
      </c>
      <c r="D77" s="23" t="s">
        <v>14</v>
      </c>
      <c r="E77" s="22" t="s">
        <v>224</v>
      </c>
      <c r="F77" s="23" t="s">
        <v>162</v>
      </c>
      <c r="G77" s="37">
        <v>8</v>
      </c>
      <c r="H77" s="24">
        <v>22.37</v>
      </c>
      <c r="I77" s="24">
        <v>27.48</v>
      </c>
      <c r="J77" s="24">
        <v>219.84</v>
      </c>
      <c r="K77" s="28">
        <v>5.8796916400212608E-5</v>
      </c>
    </row>
    <row r="78" spans="2:11" s="17" customFormat="1" ht="30" customHeight="1">
      <c r="B78" s="27" t="s">
        <v>225</v>
      </c>
      <c r="C78" s="23" t="s">
        <v>226</v>
      </c>
      <c r="D78" s="23" t="s">
        <v>14</v>
      </c>
      <c r="E78" s="22" t="s">
        <v>227</v>
      </c>
      <c r="F78" s="23" t="s">
        <v>162</v>
      </c>
      <c r="G78" s="37">
        <v>4</v>
      </c>
      <c r="H78" s="24">
        <v>42.06</v>
      </c>
      <c r="I78" s="24">
        <v>51.68</v>
      </c>
      <c r="J78" s="24">
        <v>206.72</v>
      </c>
      <c r="K78" s="28">
        <v>5.52879301230529E-5</v>
      </c>
    </row>
    <row r="79" spans="2:11" s="17" customFormat="1" ht="30" customHeight="1">
      <c r="B79" s="27" t="s">
        <v>228</v>
      </c>
      <c r="C79" s="23" t="s">
        <v>229</v>
      </c>
      <c r="D79" s="23" t="s">
        <v>230</v>
      </c>
      <c r="E79" s="22" t="s">
        <v>231</v>
      </c>
      <c r="F79" s="23" t="s">
        <v>162</v>
      </c>
      <c r="G79" s="37">
        <v>3</v>
      </c>
      <c r="H79" s="24">
        <v>234.78</v>
      </c>
      <c r="I79" s="24">
        <v>288.49</v>
      </c>
      <c r="J79" s="24">
        <v>865.47</v>
      </c>
      <c r="K79" s="28">
        <v>2.3147274034248546E-4</v>
      </c>
    </row>
    <row r="80" spans="2:11" s="17" customFormat="1" ht="30" customHeight="1">
      <c r="B80" s="27" t="s">
        <v>232</v>
      </c>
      <c r="C80" s="23" t="s">
        <v>233</v>
      </c>
      <c r="D80" s="23" t="s">
        <v>14</v>
      </c>
      <c r="E80" s="22" t="s">
        <v>234</v>
      </c>
      <c r="F80" s="23" t="s">
        <v>162</v>
      </c>
      <c r="G80" s="37">
        <v>20</v>
      </c>
      <c r="H80" s="24">
        <v>44.56</v>
      </c>
      <c r="I80" s="24">
        <v>54.75</v>
      </c>
      <c r="J80" s="24">
        <v>1095</v>
      </c>
      <c r="K80" s="28">
        <v>2.9286127846721619E-4</v>
      </c>
    </row>
    <row r="81" spans="2:11" s="17" customFormat="1" ht="30" customHeight="1">
      <c r="B81" s="27" t="s">
        <v>235</v>
      </c>
      <c r="C81" s="23" t="s">
        <v>236</v>
      </c>
      <c r="D81" s="23" t="s">
        <v>14</v>
      </c>
      <c r="E81" s="22" t="s">
        <v>237</v>
      </c>
      <c r="F81" s="23" t="s">
        <v>162</v>
      </c>
      <c r="G81" s="37">
        <v>24</v>
      </c>
      <c r="H81" s="24">
        <v>3.82</v>
      </c>
      <c r="I81" s="24">
        <v>4.6900000000000004</v>
      </c>
      <c r="J81" s="24">
        <v>112.56</v>
      </c>
      <c r="K81" s="28">
        <v>3.0104534707095755E-5</v>
      </c>
    </row>
    <row r="82" spans="2:11" s="17" customFormat="1" ht="30" customHeight="1">
      <c r="B82" s="27" t="s">
        <v>238</v>
      </c>
      <c r="C82" s="23" t="s">
        <v>239</v>
      </c>
      <c r="D82" s="23" t="s">
        <v>14</v>
      </c>
      <c r="E82" s="22" t="s">
        <v>240</v>
      </c>
      <c r="F82" s="23" t="s">
        <v>162</v>
      </c>
      <c r="G82" s="37">
        <v>28</v>
      </c>
      <c r="H82" s="24">
        <v>4.29</v>
      </c>
      <c r="I82" s="24">
        <v>5.27</v>
      </c>
      <c r="J82" s="24">
        <v>147.56</v>
      </c>
      <c r="K82" s="28">
        <v>3.9465397489152896E-5</v>
      </c>
    </row>
    <row r="83" spans="2:11" s="17" customFormat="1" ht="30" customHeight="1">
      <c r="B83" s="27" t="s">
        <v>241</v>
      </c>
      <c r="C83" s="23" t="s">
        <v>242</v>
      </c>
      <c r="D83" s="23" t="s">
        <v>14</v>
      </c>
      <c r="E83" s="22" t="s">
        <v>243</v>
      </c>
      <c r="F83" s="23" t="s">
        <v>162</v>
      </c>
      <c r="G83" s="37">
        <v>57</v>
      </c>
      <c r="H83" s="24">
        <v>359.91</v>
      </c>
      <c r="I83" s="24">
        <v>442.25</v>
      </c>
      <c r="J83" s="24">
        <v>25208.25</v>
      </c>
      <c r="K83" s="28">
        <v>6.7420276921654814E-3</v>
      </c>
    </row>
    <row r="84" spans="2:11" s="17" customFormat="1" ht="30" customHeight="1">
      <c r="B84" s="27" t="s">
        <v>244</v>
      </c>
      <c r="C84" s="23" t="s">
        <v>245</v>
      </c>
      <c r="D84" s="23" t="s">
        <v>14</v>
      </c>
      <c r="E84" s="22" t="s">
        <v>246</v>
      </c>
      <c r="F84" s="23" t="s">
        <v>162</v>
      </c>
      <c r="G84" s="37">
        <v>4</v>
      </c>
      <c r="H84" s="24">
        <v>246.89</v>
      </c>
      <c r="I84" s="24">
        <v>303.37</v>
      </c>
      <c r="J84" s="24">
        <v>1213.48</v>
      </c>
      <c r="K84" s="28">
        <v>3.2454913625059131E-4</v>
      </c>
    </row>
    <row r="85" spans="2:11" s="17" customFormat="1" ht="30" customHeight="1">
      <c r="B85" s="27" t="s">
        <v>247</v>
      </c>
      <c r="C85" s="23" t="s">
        <v>248</v>
      </c>
      <c r="D85" s="23" t="s">
        <v>90</v>
      </c>
      <c r="E85" s="22" t="s">
        <v>249</v>
      </c>
      <c r="F85" s="23" t="s">
        <v>162</v>
      </c>
      <c r="G85" s="37">
        <v>4</v>
      </c>
      <c r="H85" s="24">
        <v>385.43</v>
      </c>
      <c r="I85" s="24">
        <v>473.61</v>
      </c>
      <c r="J85" s="24">
        <v>1894.44</v>
      </c>
      <c r="K85" s="28">
        <v>5.0667408253829503E-4</v>
      </c>
    </row>
    <row r="86" spans="2:11" s="17" customFormat="1" ht="30" customHeight="1">
      <c r="B86" s="27" t="s">
        <v>250</v>
      </c>
      <c r="C86" s="23" t="s">
        <v>251</v>
      </c>
      <c r="D86" s="23" t="s">
        <v>14</v>
      </c>
      <c r="E86" s="22" t="s">
        <v>252</v>
      </c>
      <c r="F86" s="23" t="s">
        <v>162</v>
      </c>
      <c r="G86" s="37">
        <v>14</v>
      </c>
      <c r="H86" s="24">
        <v>369.16</v>
      </c>
      <c r="I86" s="24">
        <v>453.62</v>
      </c>
      <c r="J86" s="24">
        <v>6350.68</v>
      </c>
      <c r="K86" s="28">
        <v>1.6985098300787036E-3</v>
      </c>
    </row>
    <row r="87" spans="2:11" s="17" customFormat="1" ht="39.75" customHeight="1">
      <c r="B87" s="27" t="s">
        <v>253</v>
      </c>
      <c r="C87" s="23" t="s">
        <v>254</v>
      </c>
      <c r="D87" s="23" t="s">
        <v>230</v>
      </c>
      <c r="E87" s="22" t="s">
        <v>255</v>
      </c>
      <c r="F87" s="23" t="s">
        <v>162</v>
      </c>
      <c r="G87" s="37">
        <v>26</v>
      </c>
      <c r="H87" s="24">
        <v>2241.64</v>
      </c>
      <c r="I87" s="24">
        <v>2754.52</v>
      </c>
      <c r="J87" s="24">
        <v>71617.52</v>
      </c>
      <c r="K87" s="28">
        <v>1.9154336500320935E-2</v>
      </c>
    </row>
    <row r="88" spans="2:11" s="17" customFormat="1" ht="30" customHeight="1">
      <c r="B88" s="27" t="s">
        <v>256</v>
      </c>
      <c r="C88" s="23" t="s">
        <v>257</v>
      </c>
      <c r="D88" s="23" t="s">
        <v>90</v>
      </c>
      <c r="E88" s="22" t="s">
        <v>258</v>
      </c>
      <c r="F88" s="23" t="s">
        <v>162</v>
      </c>
      <c r="G88" s="37">
        <v>5</v>
      </c>
      <c r="H88" s="24">
        <v>409.44</v>
      </c>
      <c r="I88" s="24">
        <v>503.11</v>
      </c>
      <c r="J88" s="24">
        <v>2515.5500000000002</v>
      </c>
      <c r="K88" s="28">
        <v>6.7279195346868091E-4</v>
      </c>
    </row>
    <row r="89" spans="2:11" s="17" customFormat="1" ht="30" customHeight="1">
      <c r="B89" s="27" t="s">
        <v>259</v>
      </c>
      <c r="C89" s="23" t="s">
        <v>260</v>
      </c>
      <c r="D89" s="23" t="s">
        <v>14</v>
      </c>
      <c r="E89" s="22" t="s">
        <v>261</v>
      </c>
      <c r="F89" s="23" t="s">
        <v>162</v>
      </c>
      <c r="G89" s="37">
        <v>1</v>
      </c>
      <c r="H89" s="24">
        <v>326.94</v>
      </c>
      <c r="I89" s="24">
        <v>401.74</v>
      </c>
      <c r="J89" s="24">
        <v>401.74</v>
      </c>
      <c r="K89" s="28">
        <v>1.0744665754467527E-4</v>
      </c>
    </row>
    <row r="90" spans="2:11" s="17" customFormat="1" ht="30" customHeight="1">
      <c r="B90" s="27" t="s">
        <v>262</v>
      </c>
      <c r="C90" s="23" t="s">
        <v>263</v>
      </c>
      <c r="D90" s="23" t="s">
        <v>14</v>
      </c>
      <c r="E90" s="22" t="s">
        <v>264</v>
      </c>
      <c r="F90" s="23" t="s">
        <v>162</v>
      </c>
      <c r="G90" s="37">
        <v>1</v>
      </c>
      <c r="H90" s="24">
        <v>2181.09</v>
      </c>
      <c r="I90" s="24">
        <v>2680.12</v>
      </c>
      <c r="J90" s="24">
        <v>2680.12</v>
      </c>
      <c r="K90" s="28">
        <v>7.1680673026991361E-4</v>
      </c>
    </row>
    <row r="91" spans="2:11" s="17" customFormat="1" ht="36.75" customHeight="1">
      <c r="B91" s="27" t="s">
        <v>265</v>
      </c>
      <c r="C91" s="23" t="s">
        <v>266</v>
      </c>
      <c r="D91" s="23" t="s">
        <v>267</v>
      </c>
      <c r="E91" s="22" t="s">
        <v>268</v>
      </c>
      <c r="F91" s="23" t="s">
        <v>162</v>
      </c>
      <c r="G91" s="37">
        <v>13</v>
      </c>
      <c r="H91" s="24">
        <v>152.47</v>
      </c>
      <c r="I91" s="24">
        <v>187.35</v>
      </c>
      <c r="J91" s="24">
        <v>2435.5500000000002</v>
      </c>
      <c r="K91" s="28">
        <v>6.5139569568112179E-4</v>
      </c>
    </row>
    <row r="92" spans="2:11" s="17" customFormat="1" ht="30" customHeight="1">
      <c r="B92" s="27" t="s">
        <v>269</v>
      </c>
      <c r="C92" s="23" t="s">
        <v>270</v>
      </c>
      <c r="D92" s="23" t="s">
        <v>14</v>
      </c>
      <c r="E92" s="22" t="s">
        <v>271</v>
      </c>
      <c r="F92" s="23" t="s">
        <v>162</v>
      </c>
      <c r="G92" s="37">
        <v>26</v>
      </c>
      <c r="H92" s="24">
        <v>134.76</v>
      </c>
      <c r="I92" s="24">
        <v>165.59</v>
      </c>
      <c r="J92" s="24">
        <v>4305.34</v>
      </c>
      <c r="K92" s="28">
        <v>1.1514770562886252E-3</v>
      </c>
    </row>
    <row r="93" spans="2:11" s="17" customFormat="1" ht="30" customHeight="1">
      <c r="B93" s="27" t="s">
        <v>272</v>
      </c>
      <c r="C93" s="23" t="s">
        <v>273</v>
      </c>
      <c r="D93" s="23" t="s">
        <v>14</v>
      </c>
      <c r="E93" s="22" t="s">
        <v>274</v>
      </c>
      <c r="F93" s="23" t="s">
        <v>162</v>
      </c>
      <c r="G93" s="37">
        <v>32</v>
      </c>
      <c r="H93" s="24">
        <v>39.86</v>
      </c>
      <c r="I93" s="24">
        <v>48.97</v>
      </c>
      <c r="J93" s="24">
        <v>1567.04</v>
      </c>
      <c r="K93" s="28">
        <v>4.1910989754270908E-4</v>
      </c>
    </row>
    <row r="94" spans="2:11" s="17" customFormat="1" ht="30" customHeight="1">
      <c r="B94" s="27" t="s">
        <v>275</v>
      </c>
      <c r="C94" s="23" t="s">
        <v>276</v>
      </c>
      <c r="D94" s="23" t="s">
        <v>14</v>
      </c>
      <c r="E94" s="22" t="s">
        <v>277</v>
      </c>
      <c r="F94" s="23" t="s">
        <v>162</v>
      </c>
      <c r="G94" s="37">
        <v>16</v>
      </c>
      <c r="H94" s="24">
        <v>688.86</v>
      </c>
      <c r="I94" s="24">
        <v>846.47</v>
      </c>
      <c r="J94" s="24">
        <v>13543.52</v>
      </c>
      <c r="K94" s="28">
        <v>3.6222580658870425E-3</v>
      </c>
    </row>
    <row r="95" spans="2:11" s="17" customFormat="1" ht="30" customHeight="1">
      <c r="B95" s="27" t="s">
        <v>278</v>
      </c>
      <c r="C95" s="23" t="s">
        <v>279</v>
      </c>
      <c r="D95" s="23" t="s">
        <v>14</v>
      </c>
      <c r="E95" s="22" t="s">
        <v>280</v>
      </c>
      <c r="F95" s="23" t="s">
        <v>162</v>
      </c>
      <c r="G95" s="37">
        <v>27</v>
      </c>
      <c r="H95" s="24">
        <v>406.02</v>
      </c>
      <c r="I95" s="24">
        <v>498.91</v>
      </c>
      <c r="J95" s="24">
        <v>13470.57</v>
      </c>
      <c r="K95" s="28">
        <v>3.6027473533170118E-3</v>
      </c>
    </row>
    <row r="96" spans="2:11" s="17" customFormat="1" ht="45" customHeight="1">
      <c r="B96" s="27" t="s">
        <v>281</v>
      </c>
      <c r="C96" s="23" t="s">
        <v>282</v>
      </c>
      <c r="D96" s="23" t="s">
        <v>283</v>
      </c>
      <c r="E96" s="22" t="s">
        <v>284</v>
      </c>
      <c r="F96" s="23" t="s">
        <v>44</v>
      </c>
      <c r="G96" s="37">
        <v>11</v>
      </c>
      <c r="H96" s="24">
        <v>616.05999999999995</v>
      </c>
      <c r="I96" s="24">
        <v>757.01</v>
      </c>
      <c r="J96" s="24">
        <v>8327.11</v>
      </c>
      <c r="K96" s="28">
        <v>2.2271124023170233E-3</v>
      </c>
    </row>
    <row r="97" spans="2:11" s="17" customFormat="1" ht="42" customHeight="1">
      <c r="B97" s="27" t="s">
        <v>285</v>
      </c>
      <c r="C97" s="23" t="s">
        <v>286</v>
      </c>
      <c r="D97" s="23" t="s">
        <v>90</v>
      </c>
      <c r="E97" s="22" t="s">
        <v>287</v>
      </c>
      <c r="F97" s="23" t="s">
        <v>162</v>
      </c>
      <c r="G97" s="37">
        <v>1</v>
      </c>
      <c r="H97" s="24">
        <v>766.54</v>
      </c>
      <c r="I97" s="24">
        <v>941.92</v>
      </c>
      <c r="J97" s="24">
        <v>941.92</v>
      </c>
      <c r="K97" s="28">
        <v>2.5191953919072172E-4</v>
      </c>
    </row>
    <row r="98" spans="2:11" s="17" customFormat="1" ht="30" customHeight="1">
      <c r="B98" s="27" t="s">
        <v>288</v>
      </c>
      <c r="C98" s="23" t="s">
        <v>289</v>
      </c>
      <c r="D98" s="23" t="s">
        <v>14</v>
      </c>
      <c r="E98" s="22" t="s">
        <v>290</v>
      </c>
      <c r="F98" s="23" t="s">
        <v>162</v>
      </c>
      <c r="G98" s="37">
        <v>5</v>
      </c>
      <c r="H98" s="24">
        <v>1140.47</v>
      </c>
      <c r="I98" s="24">
        <v>1401.4</v>
      </c>
      <c r="J98" s="24">
        <v>7007</v>
      </c>
      <c r="K98" s="28">
        <v>1.8740447289678391E-3</v>
      </c>
    </row>
    <row r="99" spans="2:11" s="17" customFormat="1" ht="30" customHeight="1">
      <c r="B99" s="27" t="s">
        <v>291</v>
      </c>
      <c r="C99" s="23" t="s">
        <v>292</v>
      </c>
      <c r="D99" s="23" t="s">
        <v>14</v>
      </c>
      <c r="E99" s="22" t="s">
        <v>293</v>
      </c>
      <c r="F99" s="23" t="s">
        <v>162</v>
      </c>
      <c r="G99" s="37">
        <v>5</v>
      </c>
      <c r="H99" s="24">
        <v>190.4</v>
      </c>
      <c r="I99" s="24">
        <v>233.96</v>
      </c>
      <c r="J99" s="24">
        <v>1169.8</v>
      </c>
      <c r="K99" s="28">
        <v>3.1286677949858398E-4</v>
      </c>
    </row>
    <row r="100" spans="2:11" s="17" customFormat="1" ht="30" customHeight="1">
      <c r="B100" s="27" t="s">
        <v>294</v>
      </c>
      <c r="C100" s="23" t="s">
        <v>295</v>
      </c>
      <c r="D100" s="23" t="s">
        <v>14</v>
      </c>
      <c r="E100" s="22" t="s">
        <v>296</v>
      </c>
      <c r="F100" s="23" t="s">
        <v>162</v>
      </c>
      <c r="G100" s="37">
        <v>49</v>
      </c>
      <c r="H100" s="24">
        <v>13.34</v>
      </c>
      <c r="I100" s="24">
        <v>16.39</v>
      </c>
      <c r="J100" s="24">
        <v>803.11</v>
      </c>
      <c r="K100" s="28">
        <v>2.147943573970831E-4</v>
      </c>
    </row>
    <row r="101" spans="2:11" s="17" customFormat="1" ht="30" customHeight="1">
      <c r="B101" s="27" t="s">
        <v>297</v>
      </c>
      <c r="C101" s="23" t="s">
        <v>298</v>
      </c>
      <c r="D101" s="23" t="s">
        <v>14</v>
      </c>
      <c r="E101" s="22" t="s">
        <v>299</v>
      </c>
      <c r="F101" s="23" t="s">
        <v>162</v>
      </c>
      <c r="G101" s="37">
        <v>135</v>
      </c>
      <c r="H101" s="24">
        <v>5.2</v>
      </c>
      <c r="I101" s="24">
        <v>6.38</v>
      </c>
      <c r="J101" s="24">
        <v>861.3</v>
      </c>
      <c r="K101" s="28">
        <v>2.3035746040530895E-4</v>
      </c>
    </row>
    <row r="102" spans="2:11" s="17" customFormat="1" ht="30" customHeight="1">
      <c r="B102" s="27" t="s">
        <v>300</v>
      </c>
      <c r="C102" s="23" t="s">
        <v>301</v>
      </c>
      <c r="D102" s="23" t="s">
        <v>14</v>
      </c>
      <c r="E102" s="22" t="s">
        <v>302</v>
      </c>
      <c r="F102" s="23" t="s">
        <v>162</v>
      </c>
      <c r="G102" s="37">
        <v>7</v>
      </c>
      <c r="H102" s="24">
        <v>34.65</v>
      </c>
      <c r="I102" s="24">
        <v>42.57</v>
      </c>
      <c r="J102" s="24">
        <v>297.99</v>
      </c>
      <c r="K102" s="28">
        <v>7.9698385726434471E-5</v>
      </c>
    </row>
    <row r="103" spans="2:11" s="17" customFormat="1" ht="30" customHeight="1">
      <c r="B103" s="27" t="s">
        <v>303</v>
      </c>
      <c r="C103" s="23" t="s">
        <v>304</v>
      </c>
      <c r="D103" s="23" t="s">
        <v>14</v>
      </c>
      <c r="E103" s="22" t="s">
        <v>305</v>
      </c>
      <c r="F103" s="23" t="s">
        <v>162</v>
      </c>
      <c r="G103" s="37">
        <v>162</v>
      </c>
      <c r="H103" s="24">
        <v>4.2699999999999996</v>
      </c>
      <c r="I103" s="24">
        <v>5.24</v>
      </c>
      <c r="J103" s="24">
        <v>848.88</v>
      </c>
      <c r="K103" s="28">
        <v>2.2703569138379039E-4</v>
      </c>
    </row>
    <row r="104" spans="2:11" s="17" customFormat="1" ht="30" customHeight="1">
      <c r="B104" s="27" t="s">
        <v>306</v>
      </c>
      <c r="C104" s="23" t="s">
        <v>307</v>
      </c>
      <c r="D104" s="23" t="s">
        <v>14</v>
      </c>
      <c r="E104" s="22" t="s">
        <v>308</v>
      </c>
      <c r="F104" s="23" t="s">
        <v>162</v>
      </c>
      <c r="G104" s="37">
        <v>1</v>
      </c>
      <c r="H104" s="24">
        <v>1341.69</v>
      </c>
      <c r="I104" s="24">
        <v>1648.66</v>
      </c>
      <c r="J104" s="24">
        <v>1648.66</v>
      </c>
      <c r="K104" s="28">
        <v>4.4093942955046632E-4</v>
      </c>
    </row>
    <row r="105" spans="2:11" s="17" customFormat="1" ht="30" customHeight="1">
      <c r="B105" s="27" t="s">
        <v>309</v>
      </c>
      <c r="C105" s="23" t="s">
        <v>310</v>
      </c>
      <c r="D105" s="23" t="s">
        <v>14</v>
      </c>
      <c r="E105" s="22" t="s">
        <v>311</v>
      </c>
      <c r="F105" s="23" t="s">
        <v>162</v>
      </c>
      <c r="G105" s="37">
        <v>3</v>
      </c>
      <c r="H105" s="24">
        <v>109.02</v>
      </c>
      <c r="I105" s="24">
        <v>133.96</v>
      </c>
      <c r="J105" s="24">
        <v>401.88</v>
      </c>
      <c r="K105" s="28">
        <v>1.0748410099580351E-4</v>
      </c>
    </row>
    <row r="106" spans="2:11" s="17" customFormat="1" ht="30" customHeight="1">
      <c r="B106" s="27" t="s">
        <v>312</v>
      </c>
      <c r="C106" s="23" t="s">
        <v>313</v>
      </c>
      <c r="D106" s="23" t="s">
        <v>14</v>
      </c>
      <c r="E106" s="22" t="s">
        <v>314</v>
      </c>
      <c r="F106" s="23" t="s">
        <v>162</v>
      </c>
      <c r="G106" s="37">
        <v>1</v>
      </c>
      <c r="H106" s="24">
        <v>394</v>
      </c>
      <c r="I106" s="24">
        <v>484.14</v>
      </c>
      <c r="J106" s="24">
        <v>484.14</v>
      </c>
      <c r="K106" s="28">
        <v>1.2948480306586123E-4</v>
      </c>
    </row>
    <row r="107" spans="2:11" s="17" customFormat="1" ht="30" customHeight="1">
      <c r="B107" s="27" t="s">
        <v>315</v>
      </c>
      <c r="C107" s="23" t="s">
        <v>316</v>
      </c>
      <c r="D107" s="23" t="s">
        <v>14</v>
      </c>
      <c r="E107" s="22" t="s">
        <v>317</v>
      </c>
      <c r="F107" s="23" t="s">
        <v>162</v>
      </c>
      <c r="G107" s="37">
        <v>1</v>
      </c>
      <c r="H107" s="24">
        <v>352.95</v>
      </c>
      <c r="I107" s="24">
        <v>433.7</v>
      </c>
      <c r="J107" s="24">
        <v>433.7</v>
      </c>
      <c r="K107" s="28">
        <v>1.1599446253080516E-4</v>
      </c>
    </row>
    <row r="108" spans="2:11" s="17" customFormat="1" ht="30" customHeight="1">
      <c r="B108" s="27" t="s">
        <v>318</v>
      </c>
      <c r="C108" s="23" t="s">
        <v>319</v>
      </c>
      <c r="D108" s="23" t="s">
        <v>14</v>
      </c>
      <c r="E108" s="22" t="s">
        <v>320</v>
      </c>
      <c r="F108" s="23" t="s">
        <v>162</v>
      </c>
      <c r="G108" s="37">
        <v>3</v>
      </c>
      <c r="H108" s="24">
        <v>75.78</v>
      </c>
      <c r="I108" s="24">
        <v>93.11</v>
      </c>
      <c r="J108" s="24">
        <v>279.33</v>
      </c>
      <c r="K108" s="28">
        <v>7.4707708597486299E-5</v>
      </c>
    </row>
    <row r="109" spans="2:11" s="17" customFormat="1" ht="30" customHeight="1">
      <c r="B109" s="27" t="s">
        <v>321</v>
      </c>
      <c r="C109" s="23" t="s">
        <v>322</v>
      </c>
      <c r="D109" s="23" t="s">
        <v>14</v>
      </c>
      <c r="E109" s="22" t="s">
        <v>323</v>
      </c>
      <c r="F109" s="23" t="s">
        <v>162</v>
      </c>
      <c r="G109" s="37">
        <v>10</v>
      </c>
      <c r="H109" s="24">
        <v>28.09</v>
      </c>
      <c r="I109" s="24">
        <v>34.51</v>
      </c>
      <c r="J109" s="24">
        <v>345.1</v>
      </c>
      <c r="K109" s="28">
        <v>9.2298107031083381E-5</v>
      </c>
    </row>
    <row r="110" spans="2:11" s="17" customFormat="1" ht="30" customHeight="1">
      <c r="B110" s="27" t="s">
        <v>324</v>
      </c>
      <c r="C110" s="23" t="s">
        <v>325</v>
      </c>
      <c r="D110" s="23" t="s">
        <v>90</v>
      </c>
      <c r="E110" s="22" t="s">
        <v>326</v>
      </c>
      <c r="F110" s="23" t="s">
        <v>62</v>
      </c>
      <c r="G110" s="37">
        <v>60</v>
      </c>
      <c r="H110" s="24">
        <v>18.48</v>
      </c>
      <c r="I110" s="24">
        <v>22.7</v>
      </c>
      <c r="J110" s="24">
        <v>1362</v>
      </c>
      <c r="K110" s="28">
        <v>3.6427128883319488E-4</v>
      </c>
    </row>
    <row r="111" spans="2:11" s="17" customFormat="1" ht="30" customHeight="1">
      <c r="B111" s="27" t="s">
        <v>327</v>
      </c>
      <c r="C111" s="23" t="s">
        <v>328</v>
      </c>
      <c r="D111" s="23" t="s">
        <v>14</v>
      </c>
      <c r="E111" s="22" t="s">
        <v>329</v>
      </c>
      <c r="F111" s="23" t="s">
        <v>162</v>
      </c>
      <c r="G111" s="37">
        <v>9</v>
      </c>
      <c r="H111" s="24">
        <v>19.03</v>
      </c>
      <c r="I111" s="24">
        <v>23.38</v>
      </c>
      <c r="J111" s="24">
        <v>210.42</v>
      </c>
      <c r="K111" s="28">
        <v>5.6277507045727511E-5</v>
      </c>
    </row>
    <row r="112" spans="2:11" s="17" customFormat="1" ht="30" customHeight="1">
      <c r="B112" s="27" t="s">
        <v>330</v>
      </c>
      <c r="C112" s="23" t="s">
        <v>331</v>
      </c>
      <c r="D112" s="23" t="s">
        <v>14</v>
      </c>
      <c r="E112" s="22" t="s">
        <v>332</v>
      </c>
      <c r="F112" s="23" t="s">
        <v>101</v>
      </c>
      <c r="G112" s="37">
        <v>45</v>
      </c>
      <c r="H112" s="24">
        <v>44.8</v>
      </c>
      <c r="I112" s="24">
        <v>55.05</v>
      </c>
      <c r="J112" s="24">
        <v>2477.25</v>
      </c>
      <c r="K112" s="28">
        <v>6.6254849505288703E-4</v>
      </c>
    </row>
    <row r="113" spans="2:11" s="17" customFormat="1" ht="30" customHeight="1">
      <c r="B113" s="27" t="s">
        <v>333</v>
      </c>
      <c r="C113" s="23" t="s">
        <v>334</v>
      </c>
      <c r="D113" s="23" t="s">
        <v>14</v>
      </c>
      <c r="E113" s="22" t="s">
        <v>335</v>
      </c>
      <c r="F113" s="23" t="s">
        <v>162</v>
      </c>
      <c r="G113" s="37">
        <v>4</v>
      </c>
      <c r="H113" s="24">
        <v>15.69</v>
      </c>
      <c r="I113" s="24">
        <v>19.27</v>
      </c>
      <c r="J113" s="24">
        <v>77.08</v>
      </c>
      <c r="K113" s="28">
        <v>2.0615294378313262E-5</v>
      </c>
    </row>
    <row r="114" spans="2:11" ht="30" customHeight="1">
      <c r="B114" s="25" t="s">
        <v>336</v>
      </c>
      <c r="C114" s="33"/>
      <c r="D114" s="33"/>
      <c r="E114" s="18" t="s">
        <v>337</v>
      </c>
      <c r="F114" s="18"/>
      <c r="G114" s="36"/>
      <c r="H114" s="19"/>
      <c r="I114" s="19"/>
      <c r="J114" s="20">
        <v>708737.19</v>
      </c>
      <c r="K114" s="26">
        <v>0.1895540452608788</v>
      </c>
    </row>
    <row r="115" spans="2:11" s="17" customFormat="1" ht="30" customHeight="1">
      <c r="B115" s="27" t="s">
        <v>338</v>
      </c>
      <c r="C115" s="23" t="s">
        <v>339</v>
      </c>
      <c r="D115" s="23" t="s">
        <v>14</v>
      </c>
      <c r="E115" s="22" t="s">
        <v>340</v>
      </c>
      <c r="F115" s="23" t="s">
        <v>101</v>
      </c>
      <c r="G115" s="37">
        <v>24</v>
      </c>
      <c r="H115" s="24">
        <v>128.88999999999999</v>
      </c>
      <c r="I115" s="24">
        <v>158.38</v>
      </c>
      <c r="J115" s="24">
        <v>3801.12</v>
      </c>
      <c r="K115" s="28">
        <v>1.0166217925180864E-3</v>
      </c>
    </row>
    <row r="116" spans="2:11" s="17" customFormat="1" ht="30" customHeight="1">
      <c r="B116" s="27" t="s">
        <v>341</v>
      </c>
      <c r="C116" s="23" t="s">
        <v>342</v>
      </c>
      <c r="D116" s="23" t="s">
        <v>14</v>
      </c>
      <c r="E116" s="22" t="s">
        <v>343</v>
      </c>
      <c r="F116" s="23" t="s">
        <v>101</v>
      </c>
      <c r="G116" s="37">
        <v>18</v>
      </c>
      <c r="H116" s="24">
        <v>87.95</v>
      </c>
      <c r="I116" s="24">
        <v>108.07</v>
      </c>
      <c r="J116" s="24">
        <v>1945.26</v>
      </c>
      <c r="K116" s="28">
        <v>5.2026605529784196E-4</v>
      </c>
    </row>
    <row r="117" spans="2:11" s="17" customFormat="1" ht="30" customHeight="1">
      <c r="B117" s="27" t="s">
        <v>344</v>
      </c>
      <c r="C117" s="23" t="s">
        <v>345</v>
      </c>
      <c r="D117" s="23" t="s">
        <v>14</v>
      </c>
      <c r="E117" s="22" t="s">
        <v>346</v>
      </c>
      <c r="F117" s="23" t="s">
        <v>101</v>
      </c>
      <c r="G117" s="37">
        <v>12</v>
      </c>
      <c r="H117" s="24">
        <v>52.75</v>
      </c>
      <c r="I117" s="24">
        <v>64.81</v>
      </c>
      <c r="J117" s="24">
        <v>777.72</v>
      </c>
      <c r="K117" s="28">
        <v>2.0800372008175649E-4</v>
      </c>
    </row>
    <row r="118" spans="2:11" s="17" customFormat="1" ht="30" customHeight="1">
      <c r="B118" s="27" t="s">
        <v>347</v>
      </c>
      <c r="C118" s="23" t="s">
        <v>348</v>
      </c>
      <c r="D118" s="23" t="s">
        <v>14</v>
      </c>
      <c r="E118" s="22" t="s">
        <v>349</v>
      </c>
      <c r="F118" s="23" t="s">
        <v>101</v>
      </c>
      <c r="G118" s="37">
        <v>6</v>
      </c>
      <c r="H118" s="24">
        <v>49.6</v>
      </c>
      <c r="I118" s="24">
        <v>60.94</v>
      </c>
      <c r="J118" s="24">
        <v>365.64</v>
      </c>
      <c r="K118" s="28">
        <v>9.7791596218039199E-5</v>
      </c>
    </row>
    <row r="119" spans="2:11" s="17" customFormat="1" ht="30" customHeight="1">
      <c r="B119" s="27" t="s">
        <v>350</v>
      </c>
      <c r="C119" s="23" t="s">
        <v>351</v>
      </c>
      <c r="D119" s="23" t="s">
        <v>14</v>
      </c>
      <c r="E119" s="22" t="s">
        <v>352</v>
      </c>
      <c r="F119" s="23" t="s">
        <v>101</v>
      </c>
      <c r="G119" s="37">
        <v>78</v>
      </c>
      <c r="H119" s="24">
        <v>34.14</v>
      </c>
      <c r="I119" s="24">
        <v>41.95</v>
      </c>
      <c r="J119" s="24">
        <v>3272.1</v>
      </c>
      <c r="K119" s="28">
        <v>8.7513368883340454E-4</v>
      </c>
    </row>
    <row r="120" spans="2:11" s="17" customFormat="1" ht="30" customHeight="1">
      <c r="B120" s="27" t="s">
        <v>353</v>
      </c>
      <c r="C120" s="23" t="s">
        <v>354</v>
      </c>
      <c r="D120" s="23" t="s">
        <v>14</v>
      </c>
      <c r="E120" s="22" t="s">
        <v>355</v>
      </c>
      <c r="F120" s="23" t="s">
        <v>101</v>
      </c>
      <c r="G120" s="37">
        <v>96</v>
      </c>
      <c r="H120" s="24">
        <v>21.36</v>
      </c>
      <c r="I120" s="24">
        <v>26.24</v>
      </c>
      <c r="J120" s="24">
        <v>2519.04</v>
      </c>
      <c r="K120" s="28">
        <v>6.7372536521466322E-4</v>
      </c>
    </row>
    <row r="121" spans="2:11" s="17" customFormat="1" ht="30" customHeight="1">
      <c r="B121" s="27" t="s">
        <v>356</v>
      </c>
      <c r="C121" s="23" t="s">
        <v>357</v>
      </c>
      <c r="D121" s="23" t="s">
        <v>14</v>
      </c>
      <c r="E121" s="22" t="s">
        <v>358</v>
      </c>
      <c r="F121" s="23" t="s">
        <v>101</v>
      </c>
      <c r="G121" s="37">
        <v>12</v>
      </c>
      <c r="H121" s="24">
        <v>18.14</v>
      </c>
      <c r="I121" s="24">
        <v>22.29</v>
      </c>
      <c r="J121" s="24">
        <v>267.48</v>
      </c>
      <c r="K121" s="28">
        <v>7.1538387912704093E-5</v>
      </c>
    </row>
    <row r="122" spans="2:11" s="17" customFormat="1" ht="30" customHeight="1">
      <c r="B122" s="27" t="s">
        <v>359</v>
      </c>
      <c r="C122" s="23" t="s">
        <v>360</v>
      </c>
      <c r="D122" s="23" t="s">
        <v>14</v>
      </c>
      <c r="E122" s="22" t="s">
        <v>361</v>
      </c>
      <c r="F122" s="23" t="s">
        <v>162</v>
      </c>
      <c r="G122" s="37">
        <v>1</v>
      </c>
      <c r="H122" s="24">
        <v>185.81</v>
      </c>
      <c r="I122" s="24">
        <v>228.32</v>
      </c>
      <c r="J122" s="24">
        <v>228.32</v>
      </c>
      <c r="K122" s="28">
        <v>6.1064919725693876E-5</v>
      </c>
    </row>
    <row r="123" spans="2:11" s="17" customFormat="1" ht="30" customHeight="1">
      <c r="B123" s="27" t="s">
        <v>362</v>
      </c>
      <c r="C123" s="23" t="s">
        <v>363</v>
      </c>
      <c r="D123" s="23" t="s">
        <v>14</v>
      </c>
      <c r="E123" s="22" t="s">
        <v>364</v>
      </c>
      <c r="F123" s="23" t="s">
        <v>162</v>
      </c>
      <c r="G123" s="37">
        <v>14</v>
      </c>
      <c r="H123" s="24">
        <v>59.45</v>
      </c>
      <c r="I123" s="24">
        <v>73.05</v>
      </c>
      <c r="J123" s="24">
        <v>1022.7</v>
      </c>
      <c r="K123" s="28">
        <v>2.7352441049170956E-4</v>
      </c>
    </row>
    <row r="124" spans="2:11" s="17" customFormat="1" ht="30" customHeight="1">
      <c r="B124" s="27" t="s">
        <v>365</v>
      </c>
      <c r="C124" s="23" t="s">
        <v>366</v>
      </c>
      <c r="D124" s="23" t="s">
        <v>14</v>
      </c>
      <c r="E124" s="22" t="s">
        <v>367</v>
      </c>
      <c r="F124" s="23" t="s">
        <v>162</v>
      </c>
      <c r="G124" s="37">
        <v>3</v>
      </c>
      <c r="H124" s="24">
        <v>26.25</v>
      </c>
      <c r="I124" s="24">
        <v>32.25</v>
      </c>
      <c r="J124" s="24">
        <v>96.75</v>
      </c>
      <c r="K124" s="28">
        <v>2.5876099261829375E-5</v>
      </c>
    </row>
    <row r="125" spans="2:11" s="17" customFormat="1" ht="30" customHeight="1">
      <c r="B125" s="27" t="s">
        <v>368</v>
      </c>
      <c r="C125" s="23" t="s">
        <v>369</v>
      </c>
      <c r="D125" s="23" t="s">
        <v>14</v>
      </c>
      <c r="E125" s="22" t="s">
        <v>370</v>
      </c>
      <c r="F125" s="23" t="s">
        <v>162</v>
      </c>
      <c r="G125" s="37">
        <v>3</v>
      </c>
      <c r="H125" s="24">
        <v>24.5</v>
      </c>
      <c r="I125" s="24">
        <v>30.1</v>
      </c>
      <c r="J125" s="24">
        <v>90.3</v>
      </c>
      <c r="K125" s="28">
        <v>2.4151025977707415E-5</v>
      </c>
    </row>
    <row r="126" spans="2:11" s="17" customFormat="1" ht="30" customHeight="1">
      <c r="B126" s="27" t="s">
        <v>371</v>
      </c>
      <c r="C126" s="23" t="s">
        <v>372</v>
      </c>
      <c r="D126" s="23" t="s">
        <v>14</v>
      </c>
      <c r="E126" s="22" t="s">
        <v>373</v>
      </c>
      <c r="F126" s="23" t="s">
        <v>162</v>
      </c>
      <c r="G126" s="37">
        <v>19</v>
      </c>
      <c r="H126" s="24">
        <v>14.32</v>
      </c>
      <c r="I126" s="24">
        <v>17.59</v>
      </c>
      <c r="J126" s="24">
        <v>334.21</v>
      </c>
      <c r="K126" s="28">
        <v>8.9385541439751892E-5</v>
      </c>
    </row>
    <row r="127" spans="2:11" s="17" customFormat="1" ht="30" customHeight="1">
      <c r="B127" s="27" t="s">
        <v>374</v>
      </c>
      <c r="C127" s="23" t="s">
        <v>375</v>
      </c>
      <c r="D127" s="23" t="s">
        <v>14</v>
      </c>
      <c r="E127" s="22" t="s">
        <v>376</v>
      </c>
      <c r="F127" s="23" t="s">
        <v>162</v>
      </c>
      <c r="G127" s="37">
        <v>21</v>
      </c>
      <c r="H127" s="24">
        <v>12.24</v>
      </c>
      <c r="I127" s="24">
        <v>15.04</v>
      </c>
      <c r="J127" s="24">
        <v>315.83999999999997</v>
      </c>
      <c r="K127" s="28">
        <v>8.4472425745283605E-5</v>
      </c>
    </row>
    <row r="128" spans="2:11" s="17" customFormat="1" ht="30" customHeight="1">
      <c r="B128" s="27" t="s">
        <v>377</v>
      </c>
      <c r="C128" s="23" t="s">
        <v>378</v>
      </c>
      <c r="D128" s="23" t="s">
        <v>14</v>
      </c>
      <c r="E128" s="22" t="s">
        <v>379</v>
      </c>
      <c r="F128" s="23" t="s">
        <v>162</v>
      </c>
      <c r="G128" s="37">
        <v>4</v>
      </c>
      <c r="H128" s="24">
        <v>15.4</v>
      </c>
      <c r="I128" s="24">
        <v>18.920000000000002</v>
      </c>
      <c r="J128" s="24">
        <v>75.680000000000007</v>
      </c>
      <c r="K128" s="28">
        <v>2.0240859867030978E-5</v>
      </c>
    </row>
    <row r="129" spans="2:11" s="17" customFormat="1" ht="30" customHeight="1">
      <c r="B129" s="27" t="s">
        <v>380</v>
      </c>
      <c r="C129" s="23" t="s">
        <v>381</v>
      </c>
      <c r="D129" s="23" t="s">
        <v>14</v>
      </c>
      <c r="E129" s="22" t="s">
        <v>382</v>
      </c>
      <c r="F129" s="23" t="s">
        <v>162</v>
      </c>
      <c r="G129" s="37">
        <v>27</v>
      </c>
      <c r="H129" s="24">
        <v>18.53</v>
      </c>
      <c r="I129" s="24">
        <v>22.76</v>
      </c>
      <c r="J129" s="24">
        <v>614.52</v>
      </c>
      <c r="K129" s="28">
        <v>1.6435535419513579E-4</v>
      </c>
    </row>
    <row r="130" spans="2:11" s="17" customFormat="1" ht="30" customHeight="1">
      <c r="B130" s="27" t="s">
        <v>383</v>
      </c>
      <c r="C130" s="23" t="s">
        <v>384</v>
      </c>
      <c r="D130" s="23" t="s">
        <v>14</v>
      </c>
      <c r="E130" s="22" t="s">
        <v>385</v>
      </c>
      <c r="F130" s="23" t="s">
        <v>162</v>
      </c>
      <c r="G130" s="37">
        <v>4</v>
      </c>
      <c r="H130" s="24">
        <v>27.98</v>
      </c>
      <c r="I130" s="24">
        <v>34.380000000000003</v>
      </c>
      <c r="J130" s="24">
        <v>137.52000000000001</v>
      </c>
      <c r="K130" s="28">
        <v>3.6780167136814219E-5</v>
      </c>
    </row>
    <row r="131" spans="2:11" s="17" customFormat="1" ht="30" customHeight="1">
      <c r="B131" s="27" t="s">
        <v>386</v>
      </c>
      <c r="C131" s="23" t="s">
        <v>387</v>
      </c>
      <c r="D131" s="23" t="s">
        <v>14</v>
      </c>
      <c r="E131" s="22" t="s">
        <v>388</v>
      </c>
      <c r="F131" s="23" t="s">
        <v>162</v>
      </c>
      <c r="G131" s="37">
        <v>7</v>
      </c>
      <c r="H131" s="24">
        <v>16.98</v>
      </c>
      <c r="I131" s="24">
        <v>20.86</v>
      </c>
      <c r="J131" s="24">
        <v>146.02000000000001</v>
      </c>
      <c r="K131" s="28">
        <v>3.905351952674238E-5</v>
      </c>
    </row>
    <row r="132" spans="2:11" s="17" customFormat="1" ht="30" customHeight="1">
      <c r="B132" s="27" t="s">
        <v>389</v>
      </c>
      <c r="C132" s="23" t="s">
        <v>390</v>
      </c>
      <c r="D132" s="23" t="s">
        <v>14</v>
      </c>
      <c r="E132" s="22" t="s">
        <v>391</v>
      </c>
      <c r="F132" s="23" t="s">
        <v>162</v>
      </c>
      <c r="G132" s="37">
        <v>9</v>
      </c>
      <c r="H132" s="24">
        <v>14.51</v>
      </c>
      <c r="I132" s="24">
        <v>17.82</v>
      </c>
      <c r="J132" s="24">
        <v>160.38</v>
      </c>
      <c r="K132" s="28">
        <v>4.2894147799609248E-5</v>
      </c>
    </row>
    <row r="133" spans="2:11" s="17" customFormat="1" ht="30" customHeight="1">
      <c r="B133" s="27" t="s">
        <v>392</v>
      </c>
      <c r="C133" s="23" t="s">
        <v>393</v>
      </c>
      <c r="D133" s="23" t="s">
        <v>14</v>
      </c>
      <c r="E133" s="22" t="s">
        <v>394</v>
      </c>
      <c r="F133" s="23" t="s">
        <v>162</v>
      </c>
      <c r="G133" s="37">
        <v>4</v>
      </c>
      <c r="H133" s="24">
        <v>142.57</v>
      </c>
      <c r="I133" s="24">
        <v>175.19</v>
      </c>
      <c r="J133" s="24">
        <v>700.76</v>
      </c>
      <c r="K133" s="28">
        <v>1.8742052009012458E-4</v>
      </c>
    </row>
    <row r="134" spans="2:11" s="17" customFormat="1" ht="30" customHeight="1">
      <c r="B134" s="27" t="s">
        <v>395</v>
      </c>
      <c r="C134" s="23" t="s">
        <v>396</v>
      </c>
      <c r="D134" s="23" t="s">
        <v>14</v>
      </c>
      <c r="E134" s="22" t="s">
        <v>397</v>
      </c>
      <c r="F134" s="23" t="s">
        <v>162</v>
      </c>
      <c r="G134" s="37">
        <v>9</v>
      </c>
      <c r="H134" s="24">
        <v>86.38</v>
      </c>
      <c r="I134" s="24">
        <v>106.14</v>
      </c>
      <c r="J134" s="24">
        <v>955.26</v>
      </c>
      <c r="K134" s="28">
        <v>2.5548736517679721E-4</v>
      </c>
    </row>
    <row r="135" spans="2:11" s="17" customFormat="1" ht="30" customHeight="1">
      <c r="B135" s="27" t="s">
        <v>398</v>
      </c>
      <c r="C135" s="23" t="s">
        <v>399</v>
      </c>
      <c r="D135" s="23" t="s">
        <v>14</v>
      </c>
      <c r="E135" s="22" t="s">
        <v>400</v>
      </c>
      <c r="F135" s="23" t="s">
        <v>162</v>
      </c>
      <c r="G135" s="37">
        <v>8</v>
      </c>
      <c r="H135" s="24">
        <v>28.11</v>
      </c>
      <c r="I135" s="24">
        <v>34.54</v>
      </c>
      <c r="J135" s="24">
        <v>276.32</v>
      </c>
      <c r="K135" s="28">
        <v>7.3902674398229384E-5</v>
      </c>
    </row>
    <row r="136" spans="2:11" s="17" customFormat="1" ht="30" customHeight="1">
      <c r="B136" s="27" t="s">
        <v>401</v>
      </c>
      <c r="C136" s="23" t="s">
        <v>402</v>
      </c>
      <c r="D136" s="23" t="s">
        <v>14</v>
      </c>
      <c r="E136" s="22" t="s">
        <v>403</v>
      </c>
      <c r="F136" s="23" t="s">
        <v>162</v>
      </c>
      <c r="G136" s="37">
        <v>7</v>
      </c>
      <c r="H136" s="24">
        <v>16.649999999999999</v>
      </c>
      <c r="I136" s="24">
        <v>20.45</v>
      </c>
      <c r="J136" s="24">
        <v>143.15</v>
      </c>
      <c r="K136" s="28">
        <v>3.8285928778613694E-5</v>
      </c>
    </row>
    <row r="137" spans="2:11" s="17" customFormat="1" ht="30" customHeight="1">
      <c r="B137" s="27" t="s">
        <v>404</v>
      </c>
      <c r="C137" s="23" t="s">
        <v>405</v>
      </c>
      <c r="D137" s="23" t="s">
        <v>14</v>
      </c>
      <c r="E137" s="22" t="s">
        <v>406</v>
      </c>
      <c r="F137" s="23" t="s">
        <v>162</v>
      </c>
      <c r="G137" s="37">
        <v>9</v>
      </c>
      <c r="H137" s="24">
        <v>12.1</v>
      </c>
      <c r="I137" s="24">
        <v>14.86</v>
      </c>
      <c r="J137" s="24">
        <v>133.74</v>
      </c>
      <c r="K137" s="28">
        <v>3.5769193956352047E-5</v>
      </c>
    </row>
    <row r="138" spans="2:11" s="17" customFormat="1" ht="30" customHeight="1">
      <c r="B138" s="27" t="s">
        <v>407</v>
      </c>
      <c r="C138" s="23" t="s">
        <v>408</v>
      </c>
      <c r="D138" s="23" t="s">
        <v>14</v>
      </c>
      <c r="E138" s="22" t="s">
        <v>409</v>
      </c>
      <c r="F138" s="23" t="s">
        <v>162</v>
      </c>
      <c r="G138" s="37">
        <v>8</v>
      </c>
      <c r="H138" s="24">
        <v>23.77</v>
      </c>
      <c r="I138" s="24">
        <v>29.2</v>
      </c>
      <c r="J138" s="24">
        <v>233.6</v>
      </c>
      <c r="K138" s="28">
        <v>6.2477072739672784E-5</v>
      </c>
    </row>
    <row r="139" spans="2:11" s="17" customFormat="1" ht="30" customHeight="1">
      <c r="B139" s="27" t="s">
        <v>410</v>
      </c>
      <c r="C139" s="23" t="s">
        <v>411</v>
      </c>
      <c r="D139" s="23" t="s">
        <v>14</v>
      </c>
      <c r="E139" s="22" t="s">
        <v>412</v>
      </c>
      <c r="F139" s="23" t="s">
        <v>162</v>
      </c>
      <c r="G139" s="37">
        <v>27</v>
      </c>
      <c r="H139" s="24">
        <v>17.75</v>
      </c>
      <c r="I139" s="24">
        <v>21.81</v>
      </c>
      <c r="J139" s="24">
        <v>588.87</v>
      </c>
      <c r="K139" s="28">
        <v>1.5749517904199963E-4</v>
      </c>
    </row>
    <row r="140" spans="2:11" s="17" customFormat="1" ht="30" customHeight="1">
      <c r="B140" s="27" t="s">
        <v>413</v>
      </c>
      <c r="C140" s="23" t="s">
        <v>414</v>
      </c>
      <c r="D140" s="23" t="s">
        <v>14</v>
      </c>
      <c r="E140" s="22" t="s">
        <v>415</v>
      </c>
      <c r="F140" s="23" t="s">
        <v>162</v>
      </c>
      <c r="G140" s="37">
        <v>5</v>
      </c>
      <c r="H140" s="24">
        <v>50.74</v>
      </c>
      <c r="I140" s="24">
        <v>62.34</v>
      </c>
      <c r="J140" s="24">
        <v>311.7</v>
      </c>
      <c r="K140" s="28">
        <v>8.3365169404777423E-5</v>
      </c>
    </row>
    <row r="141" spans="2:11" s="17" customFormat="1" ht="30" customHeight="1">
      <c r="B141" s="27" t="s">
        <v>416</v>
      </c>
      <c r="C141" s="23" t="s">
        <v>417</v>
      </c>
      <c r="D141" s="23" t="s">
        <v>14</v>
      </c>
      <c r="E141" s="22" t="s">
        <v>418</v>
      </c>
      <c r="F141" s="23" t="s">
        <v>162</v>
      </c>
      <c r="G141" s="37">
        <v>12</v>
      </c>
      <c r="H141" s="24">
        <v>16.059999999999999</v>
      </c>
      <c r="I141" s="24">
        <v>19.73</v>
      </c>
      <c r="J141" s="24">
        <v>236.76</v>
      </c>
      <c r="K141" s="28">
        <v>6.3322224922281376E-5</v>
      </c>
    </row>
    <row r="142" spans="2:11" s="17" customFormat="1" ht="30" customHeight="1">
      <c r="B142" s="27" t="s">
        <v>419</v>
      </c>
      <c r="C142" s="23" t="s">
        <v>420</v>
      </c>
      <c r="D142" s="23" t="s">
        <v>14</v>
      </c>
      <c r="E142" s="22" t="s">
        <v>421</v>
      </c>
      <c r="F142" s="23" t="s">
        <v>162</v>
      </c>
      <c r="G142" s="37">
        <v>7</v>
      </c>
      <c r="H142" s="24">
        <v>8.06</v>
      </c>
      <c r="I142" s="24">
        <v>9.9</v>
      </c>
      <c r="J142" s="24">
        <v>69.3</v>
      </c>
      <c r="K142" s="28">
        <v>1.8534508308473132E-5</v>
      </c>
    </row>
    <row r="143" spans="2:11" s="17" customFormat="1" ht="30" customHeight="1">
      <c r="B143" s="27" t="s">
        <v>422</v>
      </c>
      <c r="C143" s="23" t="s">
        <v>423</v>
      </c>
      <c r="D143" s="23" t="s">
        <v>14</v>
      </c>
      <c r="E143" s="22" t="s">
        <v>424</v>
      </c>
      <c r="F143" s="23" t="s">
        <v>162</v>
      </c>
      <c r="G143" s="37">
        <v>4</v>
      </c>
      <c r="H143" s="24">
        <v>14.52</v>
      </c>
      <c r="I143" s="24">
        <v>17.84</v>
      </c>
      <c r="J143" s="24">
        <v>71.36</v>
      </c>
      <c r="K143" s="28">
        <v>1.9085461946502783E-5</v>
      </c>
    </row>
    <row r="144" spans="2:11" s="17" customFormat="1" ht="30" customHeight="1">
      <c r="B144" s="27" t="s">
        <v>425</v>
      </c>
      <c r="C144" s="23" t="s">
        <v>426</v>
      </c>
      <c r="D144" s="23" t="s">
        <v>14</v>
      </c>
      <c r="E144" s="22" t="s">
        <v>427</v>
      </c>
      <c r="F144" s="23" t="s">
        <v>162</v>
      </c>
      <c r="G144" s="37">
        <v>4</v>
      </c>
      <c r="H144" s="24">
        <v>12.87</v>
      </c>
      <c r="I144" s="24">
        <v>15.81</v>
      </c>
      <c r="J144" s="24">
        <v>63.24</v>
      </c>
      <c r="K144" s="28">
        <v>1.6913741781065526E-5</v>
      </c>
    </row>
    <row r="145" spans="2:11" s="17" customFormat="1" ht="30" customHeight="1">
      <c r="B145" s="27" t="s">
        <v>428</v>
      </c>
      <c r="C145" s="23" t="s">
        <v>429</v>
      </c>
      <c r="D145" s="23" t="s">
        <v>14</v>
      </c>
      <c r="E145" s="22" t="s">
        <v>430</v>
      </c>
      <c r="F145" s="23" t="s">
        <v>162</v>
      </c>
      <c r="G145" s="37">
        <v>7</v>
      </c>
      <c r="H145" s="24">
        <v>7.12</v>
      </c>
      <c r="I145" s="24">
        <v>8.74</v>
      </c>
      <c r="J145" s="24">
        <v>61.18</v>
      </c>
      <c r="K145" s="28">
        <v>1.6362788143035878E-5</v>
      </c>
    </row>
    <row r="146" spans="2:11" s="17" customFormat="1" ht="30" customHeight="1">
      <c r="B146" s="27" t="s">
        <v>431</v>
      </c>
      <c r="C146" s="23" t="s">
        <v>432</v>
      </c>
      <c r="D146" s="23" t="s">
        <v>14</v>
      </c>
      <c r="E146" s="22" t="s">
        <v>433</v>
      </c>
      <c r="F146" s="23" t="s">
        <v>162</v>
      </c>
      <c r="G146" s="37">
        <v>3</v>
      </c>
      <c r="H146" s="24">
        <v>9.9600000000000009</v>
      </c>
      <c r="I146" s="24">
        <v>12.23</v>
      </c>
      <c r="J146" s="24">
        <v>36.69</v>
      </c>
      <c r="K146" s="28">
        <v>9.8128587278193252E-6</v>
      </c>
    </row>
    <row r="147" spans="2:11" s="17" customFormat="1" ht="30" customHeight="1">
      <c r="B147" s="27" t="s">
        <v>434</v>
      </c>
      <c r="C147" s="23" t="s">
        <v>435</v>
      </c>
      <c r="D147" s="23" t="s">
        <v>14</v>
      </c>
      <c r="E147" s="22" t="s">
        <v>436</v>
      </c>
      <c r="F147" s="23" t="s">
        <v>162</v>
      </c>
      <c r="G147" s="37">
        <v>7</v>
      </c>
      <c r="H147" s="24">
        <v>49.19</v>
      </c>
      <c r="I147" s="24">
        <v>60.44</v>
      </c>
      <c r="J147" s="24">
        <v>423.08</v>
      </c>
      <c r="K147" s="28">
        <v>1.1315410930950669E-4</v>
      </c>
    </row>
    <row r="148" spans="2:11" s="17" customFormat="1" ht="33.75" customHeight="1">
      <c r="B148" s="27" t="s">
        <v>437</v>
      </c>
      <c r="C148" s="23" t="s">
        <v>438</v>
      </c>
      <c r="D148" s="23" t="s">
        <v>439</v>
      </c>
      <c r="E148" s="22" t="s">
        <v>440</v>
      </c>
      <c r="F148" s="23" t="s">
        <v>441</v>
      </c>
      <c r="G148" s="37">
        <v>2</v>
      </c>
      <c r="H148" s="24">
        <v>283.58</v>
      </c>
      <c r="I148" s="24">
        <v>348.46</v>
      </c>
      <c r="J148" s="24">
        <v>696.92</v>
      </c>
      <c r="K148" s="28">
        <v>1.8639349971632174E-4</v>
      </c>
    </row>
    <row r="149" spans="2:11" s="17" customFormat="1" ht="30" customHeight="1">
      <c r="B149" s="27" t="s">
        <v>442</v>
      </c>
      <c r="C149" s="23" t="s">
        <v>443</v>
      </c>
      <c r="D149" s="23" t="s">
        <v>14</v>
      </c>
      <c r="E149" s="22" t="s">
        <v>444</v>
      </c>
      <c r="F149" s="23" t="s">
        <v>162</v>
      </c>
      <c r="G149" s="37">
        <v>2</v>
      </c>
      <c r="H149" s="24">
        <v>80.92</v>
      </c>
      <c r="I149" s="24">
        <v>99.43</v>
      </c>
      <c r="J149" s="24">
        <v>198.86</v>
      </c>
      <c r="K149" s="28">
        <v>5.3185747795425212E-5</v>
      </c>
    </row>
    <row r="150" spans="2:11" s="17" customFormat="1" ht="66.75" customHeight="1">
      <c r="B150" s="27" t="s">
        <v>445</v>
      </c>
      <c r="C150" s="23" t="s">
        <v>446</v>
      </c>
      <c r="D150" s="23" t="s">
        <v>447</v>
      </c>
      <c r="E150" s="22" t="s">
        <v>448</v>
      </c>
      <c r="F150" s="23" t="s">
        <v>162</v>
      </c>
      <c r="G150" s="37">
        <v>28</v>
      </c>
      <c r="H150" s="24">
        <v>251.94</v>
      </c>
      <c r="I150" s="24">
        <v>309.58</v>
      </c>
      <c r="J150" s="24">
        <v>8668.24</v>
      </c>
      <c r="K150" s="28">
        <v>2.318348720055399E-3</v>
      </c>
    </row>
    <row r="151" spans="2:11" s="17" customFormat="1" ht="75" customHeight="1">
      <c r="B151" s="27" t="s">
        <v>449</v>
      </c>
      <c r="C151" s="23" t="s">
        <v>450</v>
      </c>
      <c r="D151" s="23" t="s">
        <v>447</v>
      </c>
      <c r="E151" s="22" t="s">
        <v>451</v>
      </c>
      <c r="F151" s="23" t="s">
        <v>162</v>
      </c>
      <c r="G151" s="37">
        <v>4</v>
      </c>
      <c r="H151" s="24">
        <v>89.35</v>
      </c>
      <c r="I151" s="24">
        <v>109.79</v>
      </c>
      <c r="J151" s="24">
        <v>439.16</v>
      </c>
      <c r="K151" s="28">
        <v>1.1745475712480608E-4</v>
      </c>
    </row>
    <row r="152" spans="2:11" s="17" customFormat="1" ht="57.75" customHeight="1">
      <c r="B152" s="27" t="s">
        <v>452</v>
      </c>
      <c r="C152" s="23" t="s">
        <v>453</v>
      </c>
      <c r="D152" s="23" t="s">
        <v>447</v>
      </c>
      <c r="E152" s="22" t="s">
        <v>454</v>
      </c>
      <c r="F152" s="23" t="s">
        <v>162</v>
      </c>
      <c r="G152" s="37">
        <v>15</v>
      </c>
      <c r="H152" s="24">
        <v>63.77</v>
      </c>
      <c r="I152" s="24">
        <v>78.36</v>
      </c>
      <c r="J152" s="24">
        <v>1175.4000000000001</v>
      </c>
      <c r="K152" s="28">
        <v>3.1436451754371315E-4</v>
      </c>
    </row>
    <row r="153" spans="2:11" s="17" customFormat="1" ht="57" customHeight="1">
      <c r="B153" s="27" t="s">
        <v>455</v>
      </c>
      <c r="C153" s="23" t="s">
        <v>456</v>
      </c>
      <c r="D153" s="23" t="s">
        <v>447</v>
      </c>
      <c r="E153" s="22" t="s">
        <v>457</v>
      </c>
      <c r="F153" s="23" t="s">
        <v>162</v>
      </c>
      <c r="G153" s="37">
        <v>3</v>
      </c>
      <c r="H153" s="24">
        <v>54.55</v>
      </c>
      <c r="I153" s="24">
        <v>67.03</v>
      </c>
      <c r="J153" s="24">
        <v>201.09</v>
      </c>
      <c r="K153" s="28">
        <v>5.3782168481253425E-5</v>
      </c>
    </row>
    <row r="154" spans="2:11" s="17" customFormat="1" ht="59.25" customHeight="1">
      <c r="B154" s="27" t="s">
        <v>458</v>
      </c>
      <c r="C154" s="23" t="s">
        <v>459</v>
      </c>
      <c r="D154" s="23" t="s">
        <v>447</v>
      </c>
      <c r="E154" s="22" t="s">
        <v>460</v>
      </c>
      <c r="F154" s="23" t="s">
        <v>162</v>
      </c>
      <c r="G154" s="37">
        <v>8</v>
      </c>
      <c r="H154" s="24">
        <v>34.64</v>
      </c>
      <c r="I154" s="24">
        <v>42.56</v>
      </c>
      <c r="J154" s="24">
        <v>340.48</v>
      </c>
      <c r="K154" s="28">
        <v>9.1062473143851833E-5</v>
      </c>
    </row>
    <row r="155" spans="2:11" s="17" customFormat="1" ht="75" customHeight="1">
      <c r="B155" s="27" t="s">
        <v>461</v>
      </c>
      <c r="C155" s="23" t="s">
        <v>462</v>
      </c>
      <c r="D155" s="23" t="s">
        <v>447</v>
      </c>
      <c r="E155" s="22" t="s">
        <v>463</v>
      </c>
      <c r="F155" s="23" t="s">
        <v>162</v>
      </c>
      <c r="G155" s="37">
        <v>12</v>
      </c>
      <c r="H155" s="24">
        <v>32.74</v>
      </c>
      <c r="I155" s="24">
        <v>40.229999999999997</v>
      </c>
      <c r="J155" s="24">
        <v>482.76</v>
      </c>
      <c r="K155" s="28">
        <v>1.2911571761902582E-4</v>
      </c>
    </row>
    <row r="156" spans="2:11" s="17" customFormat="1" ht="67.5" customHeight="1">
      <c r="B156" s="27" t="s">
        <v>464</v>
      </c>
      <c r="C156" s="23" t="s">
        <v>465</v>
      </c>
      <c r="D156" s="23" t="s">
        <v>447</v>
      </c>
      <c r="E156" s="22" t="s">
        <v>466</v>
      </c>
      <c r="F156" s="23" t="s">
        <v>162</v>
      </c>
      <c r="G156" s="37">
        <v>12</v>
      </c>
      <c r="H156" s="24">
        <v>20.329999999999998</v>
      </c>
      <c r="I156" s="24">
        <v>24.98</v>
      </c>
      <c r="J156" s="24">
        <v>299.76</v>
      </c>
      <c r="K156" s="28">
        <v>8.0171777929984213E-5</v>
      </c>
    </row>
    <row r="157" spans="2:11" s="17" customFormat="1" ht="42" customHeight="1">
      <c r="B157" s="27" t="s">
        <v>467</v>
      </c>
      <c r="C157" s="23" t="s">
        <v>468</v>
      </c>
      <c r="D157" s="23" t="s">
        <v>447</v>
      </c>
      <c r="E157" s="22" t="s">
        <v>469</v>
      </c>
      <c r="F157" s="23" t="s">
        <v>162</v>
      </c>
      <c r="G157" s="37">
        <v>1</v>
      </c>
      <c r="H157" s="24">
        <v>89.49</v>
      </c>
      <c r="I157" s="24">
        <v>109.96</v>
      </c>
      <c r="J157" s="24">
        <v>109.96</v>
      </c>
      <c r="K157" s="28">
        <v>2.9409156329000081E-5</v>
      </c>
    </row>
    <row r="158" spans="2:11" s="17" customFormat="1" ht="35.25" customHeight="1">
      <c r="B158" s="27" t="s">
        <v>470</v>
      </c>
      <c r="C158" s="23" t="s">
        <v>471</v>
      </c>
      <c r="D158" s="23" t="s">
        <v>447</v>
      </c>
      <c r="E158" s="22" t="s">
        <v>472</v>
      </c>
      <c r="F158" s="23" t="s">
        <v>162</v>
      </c>
      <c r="G158" s="37">
        <v>1</v>
      </c>
      <c r="H158" s="24">
        <v>37.590000000000003</v>
      </c>
      <c r="I158" s="24">
        <v>46.19</v>
      </c>
      <c r="J158" s="24">
        <v>46.19</v>
      </c>
      <c r="K158" s="28">
        <v>1.2353664340091977E-5</v>
      </c>
    </row>
    <row r="159" spans="2:11" s="17" customFormat="1" ht="30" customHeight="1">
      <c r="B159" s="27" t="s">
        <v>473</v>
      </c>
      <c r="C159" s="23" t="s">
        <v>474</v>
      </c>
      <c r="D159" s="23" t="s">
        <v>14</v>
      </c>
      <c r="E159" s="22" t="s">
        <v>475</v>
      </c>
      <c r="F159" s="23" t="s">
        <v>162</v>
      </c>
      <c r="G159" s="37">
        <v>2</v>
      </c>
      <c r="H159" s="24">
        <v>357.15</v>
      </c>
      <c r="I159" s="24">
        <v>438.86</v>
      </c>
      <c r="J159" s="24">
        <v>877.72</v>
      </c>
      <c r="K159" s="28">
        <v>2.3474904231620547E-4</v>
      </c>
    </row>
    <row r="160" spans="2:11" s="17" customFormat="1" ht="30" customHeight="1">
      <c r="B160" s="27" t="s">
        <v>476</v>
      </c>
      <c r="C160" s="23" t="s">
        <v>477</v>
      </c>
      <c r="D160" s="23" t="s">
        <v>14</v>
      </c>
      <c r="E160" s="22" t="s">
        <v>478</v>
      </c>
      <c r="F160" s="23" t="s">
        <v>162</v>
      </c>
      <c r="G160" s="37">
        <v>1</v>
      </c>
      <c r="H160" s="24">
        <v>189.59</v>
      </c>
      <c r="I160" s="24">
        <v>232.96</v>
      </c>
      <c r="J160" s="24">
        <v>232.96</v>
      </c>
      <c r="K160" s="28">
        <v>6.230590267737231E-5</v>
      </c>
    </row>
    <row r="161" spans="2:11" s="17" customFormat="1" ht="30" customHeight="1">
      <c r="B161" s="27" t="s">
        <v>479</v>
      </c>
      <c r="C161" s="23" t="s">
        <v>480</v>
      </c>
      <c r="D161" s="23" t="s">
        <v>14</v>
      </c>
      <c r="E161" s="22" t="s">
        <v>481</v>
      </c>
      <c r="F161" s="23" t="s">
        <v>162</v>
      </c>
      <c r="G161" s="37">
        <v>3</v>
      </c>
      <c r="H161" s="24">
        <v>207.43</v>
      </c>
      <c r="I161" s="24">
        <v>254.88</v>
      </c>
      <c r="J161" s="24">
        <v>764.64</v>
      </c>
      <c r="K161" s="28">
        <v>2.0450543193349056E-4</v>
      </c>
    </row>
    <row r="162" spans="2:11" s="17" customFormat="1" ht="30" customHeight="1">
      <c r="B162" s="27" t="s">
        <v>482</v>
      </c>
      <c r="C162" s="23" t="s">
        <v>483</v>
      </c>
      <c r="D162" s="23" t="s">
        <v>14</v>
      </c>
      <c r="E162" s="22" t="s">
        <v>484</v>
      </c>
      <c r="F162" s="23" t="s">
        <v>162</v>
      </c>
      <c r="G162" s="37">
        <v>4</v>
      </c>
      <c r="H162" s="24">
        <v>129.71</v>
      </c>
      <c r="I162" s="24">
        <v>159.38</v>
      </c>
      <c r="J162" s="24">
        <v>637.52</v>
      </c>
      <c r="K162" s="28">
        <v>1.7050677830905903E-4</v>
      </c>
    </row>
    <row r="163" spans="2:11" s="17" customFormat="1" ht="30" customHeight="1">
      <c r="B163" s="27" t="s">
        <v>485</v>
      </c>
      <c r="C163" s="23" t="s">
        <v>486</v>
      </c>
      <c r="D163" s="23" t="s">
        <v>14</v>
      </c>
      <c r="E163" s="22" t="s">
        <v>487</v>
      </c>
      <c r="F163" s="23" t="s">
        <v>162</v>
      </c>
      <c r="G163" s="37">
        <v>4</v>
      </c>
      <c r="H163" s="24">
        <v>108.46</v>
      </c>
      <c r="I163" s="24">
        <v>133.27000000000001</v>
      </c>
      <c r="J163" s="24">
        <v>533.08000000000004</v>
      </c>
      <c r="K163" s="28">
        <v>1.4257396376740055E-4</v>
      </c>
    </row>
    <row r="164" spans="2:11" s="17" customFormat="1" ht="30" customHeight="1">
      <c r="B164" s="27" t="s">
        <v>488</v>
      </c>
      <c r="C164" s="23" t="s">
        <v>489</v>
      </c>
      <c r="D164" s="23" t="s">
        <v>14</v>
      </c>
      <c r="E164" s="22" t="s">
        <v>490</v>
      </c>
      <c r="F164" s="23" t="s">
        <v>162</v>
      </c>
      <c r="G164" s="37">
        <v>2</v>
      </c>
      <c r="H164" s="24">
        <v>166.13</v>
      </c>
      <c r="I164" s="24">
        <v>204.14</v>
      </c>
      <c r="J164" s="24">
        <v>408.28</v>
      </c>
      <c r="K164" s="28">
        <v>1.0919580161880824E-4</v>
      </c>
    </row>
    <row r="165" spans="2:11" s="17" customFormat="1" ht="30" customHeight="1">
      <c r="B165" s="27" t="s">
        <v>491</v>
      </c>
      <c r="C165" s="23" t="s">
        <v>492</v>
      </c>
      <c r="D165" s="23" t="s">
        <v>14</v>
      </c>
      <c r="E165" s="22" t="s">
        <v>493</v>
      </c>
      <c r="F165" s="23" t="s">
        <v>162</v>
      </c>
      <c r="G165" s="37">
        <v>1</v>
      </c>
      <c r="H165" s="24">
        <v>144.88999999999999</v>
      </c>
      <c r="I165" s="24">
        <v>178.04</v>
      </c>
      <c r="J165" s="24">
        <v>178.04</v>
      </c>
      <c r="K165" s="28">
        <v>4.7617371706212937E-5</v>
      </c>
    </row>
    <row r="166" spans="2:11" s="17" customFormat="1" ht="30" customHeight="1">
      <c r="B166" s="27" t="s">
        <v>494</v>
      </c>
      <c r="C166" s="23" t="s">
        <v>495</v>
      </c>
      <c r="D166" s="23" t="s">
        <v>14</v>
      </c>
      <c r="E166" s="22" t="s">
        <v>496</v>
      </c>
      <c r="F166" s="23" t="s">
        <v>162</v>
      </c>
      <c r="G166" s="37">
        <v>13</v>
      </c>
      <c r="H166" s="24">
        <v>300.58</v>
      </c>
      <c r="I166" s="24">
        <v>369.35</v>
      </c>
      <c r="J166" s="24">
        <v>4801.55</v>
      </c>
      <c r="K166" s="28">
        <v>1.2841900197481844E-3</v>
      </c>
    </row>
    <row r="167" spans="2:11" s="17" customFormat="1" ht="30" customHeight="1">
      <c r="B167" s="27" t="s">
        <v>497</v>
      </c>
      <c r="C167" s="23" t="s">
        <v>498</v>
      </c>
      <c r="D167" s="23" t="s">
        <v>14</v>
      </c>
      <c r="E167" s="22" t="s">
        <v>499</v>
      </c>
      <c r="F167" s="23" t="s">
        <v>162</v>
      </c>
      <c r="G167" s="37">
        <v>1</v>
      </c>
      <c r="H167" s="24">
        <v>114.8</v>
      </c>
      <c r="I167" s="24">
        <v>141.06</v>
      </c>
      <c r="J167" s="24">
        <v>141.06</v>
      </c>
      <c r="K167" s="28">
        <v>3.7726951543913709E-5</v>
      </c>
    </row>
    <row r="168" spans="2:11" s="17" customFormat="1" ht="30" customHeight="1">
      <c r="B168" s="27" t="s">
        <v>500</v>
      </c>
      <c r="C168" s="23" t="s">
        <v>501</v>
      </c>
      <c r="D168" s="23" t="s">
        <v>14</v>
      </c>
      <c r="E168" s="22" t="s">
        <v>502</v>
      </c>
      <c r="F168" s="23" t="s">
        <v>162</v>
      </c>
      <c r="G168" s="37">
        <v>2</v>
      </c>
      <c r="H168" s="24">
        <v>60.75</v>
      </c>
      <c r="I168" s="24">
        <v>74.64</v>
      </c>
      <c r="J168" s="24">
        <v>149.28</v>
      </c>
      <c r="K168" s="28">
        <v>3.9925417031585414E-5</v>
      </c>
    </row>
    <row r="169" spans="2:11" s="17" customFormat="1" ht="30" customHeight="1">
      <c r="B169" s="27" t="s">
        <v>503</v>
      </c>
      <c r="C169" s="23" t="s">
        <v>504</v>
      </c>
      <c r="D169" s="23" t="s">
        <v>14</v>
      </c>
      <c r="E169" s="22" t="s">
        <v>505</v>
      </c>
      <c r="F169" s="23" t="s">
        <v>162</v>
      </c>
      <c r="G169" s="37">
        <v>10</v>
      </c>
      <c r="H169" s="24">
        <v>157.21</v>
      </c>
      <c r="I169" s="24">
        <v>193.17</v>
      </c>
      <c r="J169" s="24">
        <v>1931.7</v>
      </c>
      <c r="K169" s="28">
        <v>5.1663938960285068E-4</v>
      </c>
    </row>
    <row r="170" spans="2:11" s="17" customFormat="1" ht="30" customHeight="1">
      <c r="B170" s="27" t="s">
        <v>506</v>
      </c>
      <c r="C170" s="23" t="s">
        <v>507</v>
      </c>
      <c r="D170" s="23" t="s">
        <v>14</v>
      </c>
      <c r="E170" s="22" t="s">
        <v>508</v>
      </c>
      <c r="F170" s="23" t="s">
        <v>162</v>
      </c>
      <c r="G170" s="37">
        <v>17</v>
      </c>
      <c r="H170" s="24">
        <v>40.11</v>
      </c>
      <c r="I170" s="24">
        <v>49.28</v>
      </c>
      <c r="J170" s="24">
        <v>837.76</v>
      </c>
      <c r="K170" s="28">
        <v>2.2406161155131966E-4</v>
      </c>
    </row>
    <row r="171" spans="2:11" s="17" customFormat="1" ht="30" customHeight="1">
      <c r="B171" s="27" t="s">
        <v>509</v>
      </c>
      <c r="C171" s="23" t="s">
        <v>510</v>
      </c>
      <c r="D171" s="23" t="s">
        <v>14</v>
      </c>
      <c r="E171" s="22" t="s">
        <v>511</v>
      </c>
      <c r="F171" s="23" t="s">
        <v>162</v>
      </c>
      <c r="G171" s="37">
        <v>1</v>
      </c>
      <c r="H171" s="24">
        <v>166.54</v>
      </c>
      <c r="I171" s="24">
        <v>204.64</v>
      </c>
      <c r="J171" s="24">
        <v>204.64</v>
      </c>
      <c r="K171" s="28">
        <v>5.4731627420576365E-5</v>
      </c>
    </row>
    <row r="172" spans="2:11" s="17" customFormat="1" ht="30" customHeight="1">
      <c r="B172" s="27" t="s">
        <v>512</v>
      </c>
      <c r="C172" s="23" t="s">
        <v>513</v>
      </c>
      <c r="D172" s="23" t="s">
        <v>14</v>
      </c>
      <c r="E172" s="22" t="s">
        <v>514</v>
      </c>
      <c r="F172" s="23" t="s">
        <v>162</v>
      </c>
      <c r="G172" s="37">
        <v>1</v>
      </c>
      <c r="H172" s="24">
        <v>203.08</v>
      </c>
      <c r="I172" s="24">
        <v>249.54</v>
      </c>
      <c r="J172" s="24">
        <v>249.54</v>
      </c>
      <c r="K172" s="28">
        <v>6.6740277103843941E-5</v>
      </c>
    </row>
    <row r="173" spans="2:11" s="17" customFormat="1" ht="30" customHeight="1">
      <c r="B173" s="27" t="s">
        <v>515</v>
      </c>
      <c r="C173" s="23" t="s">
        <v>516</v>
      </c>
      <c r="D173" s="23" t="s">
        <v>14</v>
      </c>
      <c r="E173" s="22" t="s">
        <v>517</v>
      </c>
      <c r="F173" s="23" t="s">
        <v>162</v>
      </c>
      <c r="G173" s="37">
        <v>2</v>
      </c>
      <c r="H173" s="24">
        <v>149.81</v>
      </c>
      <c r="I173" s="24">
        <v>184.08</v>
      </c>
      <c r="J173" s="24">
        <v>368.16</v>
      </c>
      <c r="K173" s="28">
        <v>9.8465578338347305E-5</v>
      </c>
    </row>
    <row r="174" spans="2:11" s="17" customFormat="1" ht="30" customHeight="1">
      <c r="B174" s="27" t="s">
        <v>518</v>
      </c>
      <c r="C174" s="23" t="s">
        <v>519</v>
      </c>
      <c r="D174" s="23" t="s">
        <v>14</v>
      </c>
      <c r="E174" s="22" t="s">
        <v>520</v>
      </c>
      <c r="F174" s="23" t="s">
        <v>162</v>
      </c>
      <c r="G174" s="37">
        <v>9</v>
      </c>
      <c r="H174" s="24">
        <v>436.31</v>
      </c>
      <c r="I174" s="24">
        <v>536.13</v>
      </c>
      <c r="J174" s="24">
        <v>4825.17</v>
      </c>
      <c r="K174" s="28">
        <v>1.2905072648599612E-3</v>
      </c>
    </row>
    <row r="175" spans="2:11" s="17" customFormat="1" ht="30" customHeight="1">
      <c r="B175" s="27" t="s">
        <v>521</v>
      </c>
      <c r="C175" s="23" t="s">
        <v>522</v>
      </c>
      <c r="D175" s="23" t="s">
        <v>14</v>
      </c>
      <c r="E175" s="22" t="s">
        <v>523</v>
      </c>
      <c r="F175" s="23" t="s">
        <v>162</v>
      </c>
      <c r="G175" s="37">
        <v>1</v>
      </c>
      <c r="H175" s="24">
        <v>2153.3000000000002</v>
      </c>
      <c r="I175" s="24">
        <v>2645.97</v>
      </c>
      <c r="J175" s="24">
        <v>2645.97</v>
      </c>
      <c r="K175" s="28">
        <v>7.0767320272684933E-4</v>
      </c>
    </row>
    <row r="176" spans="2:11" s="17" customFormat="1" ht="30" customHeight="1">
      <c r="B176" s="27" t="s">
        <v>524</v>
      </c>
      <c r="C176" s="23" t="s">
        <v>525</v>
      </c>
      <c r="D176" s="23" t="s">
        <v>14</v>
      </c>
      <c r="E176" s="22" t="s">
        <v>526</v>
      </c>
      <c r="F176" s="23" t="s">
        <v>162</v>
      </c>
      <c r="G176" s="37">
        <v>1</v>
      </c>
      <c r="H176" s="24">
        <v>4711.37</v>
      </c>
      <c r="I176" s="24">
        <v>5789.33</v>
      </c>
      <c r="J176" s="24">
        <v>5789.33</v>
      </c>
      <c r="K176" s="28">
        <v>1.5483749637156244E-3</v>
      </c>
    </row>
    <row r="177" spans="2:11" s="17" customFormat="1" ht="30" customHeight="1">
      <c r="B177" s="27" t="s">
        <v>527</v>
      </c>
      <c r="C177" s="23" t="s">
        <v>528</v>
      </c>
      <c r="D177" s="23" t="s">
        <v>14</v>
      </c>
      <c r="E177" s="22" t="s">
        <v>529</v>
      </c>
      <c r="F177" s="23" t="s">
        <v>162</v>
      </c>
      <c r="G177" s="37">
        <v>2</v>
      </c>
      <c r="H177" s="24">
        <v>2548.4</v>
      </c>
      <c r="I177" s="24">
        <v>3131.47</v>
      </c>
      <c r="J177" s="24">
        <v>6262.94</v>
      </c>
      <c r="K177" s="28">
        <v>1.6750434843501979E-3</v>
      </c>
    </row>
    <row r="178" spans="2:11" s="17" customFormat="1" ht="30" customHeight="1">
      <c r="B178" s="27" t="s">
        <v>530</v>
      </c>
      <c r="C178" s="23" t="s">
        <v>531</v>
      </c>
      <c r="D178" s="23" t="s">
        <v>14</v>
      </c>
      <c r="E178" s="22" t="s">
        <v>532</v>
      </c>
      <c r="F178" s="23" t="s">
        <v>162</v>
      </c>
      <c r="G178" s="37">
        <v>189</v>
      </c>
      <c r="H178" s="24">
        <v>300.29000000000002</v>
      </c>
      <c r="I178" s="24">
        <v>368.99</v>
      </c>
      <c r="J178" s="24">
        <v>69739.11</v>
      </c>
      <c r="K178" s="28">
        <v>1.865194969293682E-2</v>
      </c>
    </row>
    <row r="179" spans="2:11" s="17" customFormat="1" ht="30" customHeight="1">
      <c r="B179" s="27" t="s">
        <v>533</v>
      </c>
      <c r="C179" s="23" t="s">
        <v>534</v>
      </c>
      <c r="D179" s="23" t="s">
        <v>14</v>
      </c>
      <c r="E179" s="22" t="s">
        <v>535</v>
      </c>
      <c r="F179" s="23" t="s">
        <v>162</v>
      </c>
      <c r="G179" s="37">
        <v>114</v>
      </c>
      <c r="H179" s="24">
        <v>214.97</v>
      </c>
      <c r="I179" s="24">
        <v>264.14999999999998</v>
      </c>
      <c r="J179" s="24">
        <v>30113.1</v>
      </c>
      <c r="K179" s="28">
        <v>8.0538456297818521E-3</v>
      </c>
    </row>
    <row r="180" spans="2:11" s="17" customFormat="1" ht="30" customHeight="1">
      <c r="B180" s="27" t="s">
        <v>536</v>
      </c>
      <c r="C180" s="23" t="s">
        <v>537</v>
      </c>
      <c r="D180" s="23" t="s">
        <v>14</v>
      </c>
      <c r="E180" s="22" t="s">
        <v>538</v>
      </c>
      <c r="F180" s="23" t="s">
        <v>101</v>
      </c>
      <c r="G180" s="37">
        <v>208</v>
      </c>
      <c r="H180" s="24">
        <v>296.42</v>
      </c>
      <c r="I180" s="24">
        <v>364.24</v>
      </c>
      <c r="J180" s="24">
        <v>75761.919999999998</v>
      </c>
      <c r="K180" s="28">
        <v>2.0262769635005437E-2</v>
      </c>
    </row>
    <row r="181" spans="2:11" s="17" customFormat="1" ht="30" customHeight="1">
      <c r="B181" s="27" t="s">
        <v>539</v>
      </c>
      <c r="C181" s="23" t="s">
        <v>540</v>
      </c>
      <c r="D181" s="23" t="s">
        <v>14</v>
      </c>
      <c r="E181" s="22" t="s">
        <v>541</v>
      </c>
      <c r="F181" s="23" t="s">
        <v>162</v>
      </c>
      <c r="G181" s="37">
        <v>8</v>
      </c>
      <c r="H181" s="24">
        <v>5816.72</v>
      </c>
      <c r="I181" s="24">
        <v>7147.58</v>
      </c>
      <c r="J181" s="24">
        <v>57180.639999999999</v>
      </c>
      <c r="K181" s="28">
        <v>1.5293146423720219E-2</v>
      </c>
    </row>
    <row r="182" spans="2:11" s="17" customFormat="1" ht="30" customHeight="1">
      <c r="B182" s="27" t="s">
        <v>542</v>
      </c>
      <c r="C182" s="23" t="s">
        <v>543</v>
      </c>
      <c r="D182" s="23" t="s">
        <v>14</v>
      </c>
      <c r="E182" s="22" t="s">
        <v>544</v>
      </c>
      <c r="F182" s="23" t="s">
        <v>44</v>
      </c>
      <c r="G182" s="37">
        <v>554.4</v>
      </c>
      <c r="H182" s="24">
        <v>103.44</v>
      </c>
      <c r="I182" s="24">
        <v>127.1</v>
      </c>
      <c r="J182" s="24">
        <v>70464.240000000005</v>
      </c>
      <c r="K182" s="28">
        <v>1.8845888048055481E-2</v>
      </c>
    </row>
    <row r="183" spans="2:11" s="17" customFormat="1" ht="30" customHeight="1">
      <c r="B183" s="27" t="s">
        <v>545</v>
      </c>
      <c r="C183" s="23" t="s">
        <v>546</v>
      </c>
      <c r="D183" s="23" t="s">
        <v>14</v>
      </c>
      <c r="E183" s="22" t="s">
        <v>547</v>
      </c>
      <c r="F183" s="23" t="s">
        <v>44</v>
      </c>
      <c r="G183" s="37">
        <v>434</v>
      </c>
      <c r="H183" s="24">
        <v>156.84</v>
      </c>
      <c r="I183" s="24">
        <v>192.72</v>
      </c>
      <c r="J183" s="24">
        <v>83640.479999999996</v>
      </c>
      <c r="K183" s="28">
        <v>2.2369915894439839E-2</v>
      </c>
    </row>
    <row r="184" spans="2:11" s="17" customFormat="1" ht="30" customHeight="1">
      <c r="B184" s="27" t="s">
        <v>548</v>
      </c>
      <c r="C184" s="23" t="s">
        <v>549</v>
      </c>
      <c r="D184" s="23" t="s">
        <v>14</v>
      </c>
      <c r="E184" s="22" t="s">
        <v>550</v>
      </c>
      <c r="F184" s="23" t="s">
        <v>44</v>
      </c>
      <c r="G184" s="37">
        <v>55</v>
      </c>
      <c r="H184" s="24">
        <v>22.09</v>
      </c>
      <c r="I184" s="24">
        <v>27.14</v>
      </c>
      <c r="J184" s="24">
        <v>1492.7</v>
      </c>
      <c r="K184" s="28">
        <v>3.9922742499361971E-4</v>
      </c>
    </row>
    <row r="185" spans="2:11" s="17" customFormat="1" ht="51" customHeight="1">
      <c r="B185" s="27" t="s">
        <v>551</v>
      </c>
      <c r="C185" s="23" t="s">
        <v>552</v>
      </c>
      <c r="D185" s="23" t="s">
        <v>447</v>
      </c>
      <c r="E185" s="22" t="s">
        <v>553</v>
      </c>
      <c r="F185" s="23" t="s">
        <v>162</v>
      </c>
      <c r="G185" s="37">
        <v>28</v>
      </c>
      <c r="H185" s="24">
        <v>1896.06</v>
      </c>
      <c r="I185" s="24">
        <v>2329.87</v>
      </c>
      <c r="J185" s="24">
        <v>65236.36</v>
      </c>
      <c r="K185" s="28">
        <v>1.7447674696025171E-2</v>
      </c>
    </row>
    <row r="186" spans="2:11" s="17" customFormat="1" ht="39" customHeight="1">
      <c r="B186" s="27" t="s">
        <v>554</v>
      </c>
      <c r="C186" s="23" t="s">
        <v>555</v>
      </c>
      <c r="D186" s="23" t="s">
        <v>14</v>
      </c>
      <c r="E186" s="22" t="s">
        <v>556</v>
      </c>
      <c r="F186" s="23" t="s">
        <v>101</v>
      </c>
      <c r="G186" s="37">
        <v>772</v>
      </c>
      <c r="H186" s="24">
        <v>63.98</v>
      </c>
      <c r="I186" s="24">
        <v>78.61</v>
      </c>
      <c r="J186" s="24">
        <v>60686.92</v>
      </c>
      <c r="K186" s="28">
        <v>1.6230912308162256E-2</v>
      </c>
    </row>
    <row r="187" spans="2:11" s="17" customFormat="1" ht="30" customHeight="1">
      <c r="B187" s="27" t="s">
        <v>557</v>
      </c>
      <c r="C187" s="23" t="s">
        <v>558</v>
      </c>
      <c r="D187" s="23" t="s">
        <v>14</v>
      </c>
      <c r="E187" s="22" t="s">
        <v>559</v>
      </c>
      <c r="F187" s="23" t="s">
        <v>101</v>
      </c>
      <c r="G187" s="37">
        <v>12</v>
      </c>
      <c r="H187" s="24">
        <v>250.82</v>
      </c>
      <c r="I187" s="24">
        <v>308.2</v>
      </c>
      <c r="J187" s="24">
        <v>3698.4</v>
      </c>
      <c r="K187" s="28">
        <v>9.8914899751886051E-4</v>
      </c>
    </row>
    <row r="188" spans="2:11" s="17" customFormat="1" ht="30" customHeight="1">
      <c r="B188" s="27" t="s">
        <v>560</v>
      </c>
      <c r="C188" s="23" t="s">
        <v>561</v>
      </c>
      <c r="D188" s="23" t="s">
        <v>14</v>
      </c>
      <c r="E188" s="22" t="s">
        <v>562</v>
      </c>
      <c r="F188" s="23" t="s">
        <v>101</v>
      </c>
      <c r="G188" s="37">
        <v>114</v>
      </c>
      <c r="H188" s="24">
        <v>185.25</v>
      </c>
      <c r="I188" s="24">
        <v>227.63</v>
      </c>
      <c r="J188" s="24">
        <v>25949.82</v>
      </c>
      <c r="K188" s="28">
        <v>6.9403629782594841E-3</v>
      </c>
    </row>
    <row r="189" spans="2:11" s="17" customFormat="1" ht="30" customHeight="1">
      <c r="B189" s="27" t="s">
        <v>563</v>
      </c>
      <c r="C189" s="23" t="s">
        <v>564</v>
      </c>
      <c r="D189" s="23" t="s">
        <v>14</v>
      </c>
      <c r="E189" s="22" t="s">
        <v>565</v>
      </c>
      <c r="F189" s="23" t="s">
        <v>162</v>
      </c>
      <c r="G189" s="37">
        <v>26</v>
      </c>
      <c r="H189" s="24">
        <v>211.17</v>
      </c>
      <c r="I189" s="24">
        <v>259.48</v>
      </c>
      <c r="J189" s="24">
        <v>6746.48</v>
      </c>
      <c r="K189" s="28">
        <v>1.8043678154826526E-3</v>
      </c>
    </row>
    <row r="190" spans="2:11" s="17" customFormat="1" ht="30" customHeight="1">
      <c r="B190" s="27" t="s">
        <v>566</v>
      </c>
      <c r="C190" s="23" t="s">
        <v>567</v>
      </c>
      <c r="D190" s="23" t="s">
        <v>14</v>
      </c>
      <c r="E190" s="22" t="s">
        <v>568</v>
      </c>
      <c r="F190" s="23" t="s">
        <v>162</v>
      </c>
      <c r="G190" s="37">
        <v>26</v>
      </c>
      <c r="H190" s="24">
        <v>216.89</v>
      </c>
      <c r="I190" s="24">
        <v>266.51</v>
      </c>
      <c r="J190" s="24">
        <v>6929.26</v>
      </c>
      <c r="K190" s="28">
        <v>1.8532529154627784E-3</v>
      </c>
    </row>
    <row r="191" spans="2:11" s="17" customFormat="1" ht="30" customHeight="1">
      <c r="B191" s="27" t="s">
        <v>569</v>
      </c>
      <c r="C191" s="23" t="s">
        <v>570</v>
      </c>
      <c r="D191" s="23" t="s">
        <v>14</v>
      </c>
      <c r="E191" s="22" t="s">
        <v>571</v>
      </c>
      <c r="F191" s="23" t="s">
        <v>101</v>
      </c>
      <c r="G191" s="37">
        <v>62</v>
      </c>
      <c r="H191" s="24">
        <v>170.6</v>
      </c>
      <c r="I191" s="24">
        <v>209.63</v>
      </c>
      <c r="J191" s="24">
        <v>12997.06</v>
      </c>
      <c r="K191" s="28">
        <v>3.4761055780046725E-3</v>
      </c>
    </row>
    <row r="192" spans="2:11" s="17" customFormat="1" ht="30" customHeight="1">
      <c r="B192" s="27" t="s">
        <v>572</v>
      </c>
      <c r="C192" s="23" t="s">
        <v>573</v>
      </c>
      <c r="D192" s="23" t="s">
        <v>14</v>
      </c>
      <c r="E192" s="22" t="s">
        <v>574</v>
      </c>
      <c r="F192" s="23" t="s">
        <v>101</v>
      </c>
      <c r="G192" s="37">
        <v>43</v>
      </c>
      <c r="H192" s="24">
        <v>96.67</v>
      </c>
      <c r="I192" s="24">
        <v>118.78</v>
      </c>
      <c r="J192" s="24">
        <v>5107.54</v>
      </c>
      <c r="K192" s="28">
        <v>1.3660280312533747E-3</v>
      </c>
    </row>
    <row r="193" spans="2:11" s="17" customFormat="1" ht="30" customHeight="1">
      <c r="B193" s="27" t="s">
        <v>575</v>
      </c>
      <c r="C193" s="23" t="s">
        <v>576</v>
      </c>
      <c r="D193" s="23" t="s">
        <v>14</v>
      </c>
      <c r="E193" s="22" t="s">
        <v>577</v>
      </c>
      <c r="F193" s="23" t="s">
        <v>101</v>
      </c>
      <c r="G193" s="37">
        <v>262</v>
      </c>
      <c r="H193" s="24">
        <v>47.63</v>
      </c>
      <c r="I193" s="24">
        <v>58.52</v>
      </c>
      <c r="J193" s="24">
        <v>15332.24</v>
      </c>
      <c r="K193" s="28">
        <v>4.1006569937590779E-3</v>
      </c>
    </row>
    <row r="194" spans="2:11" s="17" customFormat="1" ht="30" customHeight="1">
      <c r="B194" s="27" t="s">
        <v>578</v>
      </c>
      <c r="C194" s="23" t="s">
        <v>579</v>
      </c>
      <c r="D194" s="23" t="s">
        <v>14</v>
      </c>
      <c r="E194" s="22" t="s">
        <v>580</v>
      </c>
      <c r="F194" s="23" t="s">
        <v>101</v>
      </c>
      <c r="G194" s="37">
        <v>54</v>
      </c>
      <c r="H194" s="24">
        <v>27.08</v>
      </c>
      <c r="I194" s="24">
        <v>33.270000000000003</v>
      </c>
      <c r="J194" s="24">
        <v>1796.58</v>
      </c>
      <c r="K194" s="28">
        <v>4.8050111019966324E-4</v>
      </c>
    </row>
    <row r="195" spans="2:11" s="17" customFormat="1" ht="30" customHeight="1">
      <c r="B195" s="27" t="s">
        <v>581</v>
      </c>
      <c r="C195" s="23" t="s">
        <v>582</v>
      </c>
      <c r="D195" s="23" t="s">
        <v>14</v>
      </c>
      <c r="E195" s="22" t="s">
        <v>583</v>
      </c>
      <c r="F195" s="23" t="s">
        <v>162</v>
      </c>
      <c r="G195" s="37">
        <v>6</v>
      </c>
      <c r="H195" s="24">
        <v>82.18</v>
      </c>
      <c r="I195" s="24">
        <v>100.98</v>
      </c>
      <c r="J195" s="24">
        <v>605.88</v>
      </c>
      <c r="K195" s="28">
        <v>1.6204455835407938E-4</v>
      </c>
    </row>
    <row r="196" spans="2:11" s="17" customFormat="1" ht="30" customHeight="1">
      <c r="B196" s="27" t="s">
        <v>584</v>
      </c>
      <c r="C196" s="23" t="s">
        <v>585</v>
      </c>
      <c r="D196" s="23" t="s">
        <v>14</v>
      </c>
      <c r="E196" s="22" t="s">
        <v>586</v>
      </c>
      <c r="F196" s="23" t="s">
        <v>162</v>
      </c>
      <c r="G196" s="37">
        <v>13</v>
      </c>
      <c r="H196" s="24">
        <v>41.69</v>
      </c>
      <c r="I196" s="24">
        <v>51.22</v>
      </c>
      <c r="J196" s="24">
        <v>665.86</v>
      </c>
      <c r="K196" s="28">
        <v>1.7808640263030189E-4</v>
      </c>
    </row>
    <row r="197" spans="2:11" s="17" customFormat="1" ht="30" customHeight="1">
      <c r="B197" s="27" t="s">
        <v>587</v>
      </c>
      <c r="C197" s="23" t="s">
        <v>588</v>
      </c>
      <c r="D197" s="23" t="s">
        <v>14</v>
      </c>
      <c r="E197" s="22" t="s">
        <v>589</v>
      </c>
      <c r="F197" s="23" t="s">
        <v>162</v>
      </c>
      <c r="G197" s="37">
        <v>19</v>
      </c>
      <c r="H197" s="24">
        <v>32.729999999999997</v>
      </c>
      <c r="I197" s="24">
        <v>40.21</v>
      </c>
      <c r="J197" s="24">
        <v>763.99</v>
      </c>
      <c r="K197" s="28">
        <v>2.0433158733896664E-4</v>
      </c>
    </row>
    <row r="198" spans="2:11" s="17" customFormat="1" ht="30" customHeight="1">
      <c r="B198" s="27" t="s">
        <v>590</v>
      </c>
      <c r="C198" s="23" t="s">
        <v>591</v>
      </c>
      <c r="D198" s="23" t="s">
        <v>14</v>
      </c>
      <c r="E198" s="22" t="s">
        <v>592</v>
      </c>
      <c r="F198" s="23" t="s">
        <v>162</v>
      </c>
      <c r="G198" s="37">
        <v>27</v>
      </c>
      <c r="H198" s="24">
        <v>21.02</v>
      </c>
      <c r="I198" s="24">
        <v>25.82</v>
      </c>
      <c r="J198" s="24">
        <v>697.14</v>
      </c>
      <c r="K198" s="28">
        <v>1.8645233942523752E-4</v>
      </c>
    </row>
    <row r="199" spans="2:11" s="17" customFormat="1" ht="30" customHeight="1">
      <c r="B199" s="27" t="s">
        <v>593</v>
      </c>
      <c r="C199" s="23" t="s">
        <v>591</v>
      </c>
      <c r="D199" s="23" t="s">
        <v>14</v>
      </c>
      <c r="E199" s="22" t="s">
        <v>592</v>
      </c>
      <c r="F199" s="23" t="s">
        <v>162</v>
      </c>
      <c r="G199" s="37">
        <v>28</v>
      </c>
      <c r="H199" s="24">
        <v>21.02</v>
      </c>
      <c r="I199" s="24">
        <v>25.82</v>
      </c>
      <c r="J199" s="24">
        <v>722.96</v>
      </c>
      <c r="K199" s="28">
        <v>1.9335798162617223E-4</v>
      </c>
    </row>
    <row r="200" spans="2:11" s="17" customFormat="1" ht="30" customHeight="1">
      <c r="B200" s="27" t="s">
        <v>594</v>
      </c>
      <c r="C200" s="23" t="s">
        <v>595</v>
      </c>
      <c r="D200" s="23" t="s">
        <v>14</v>
      </c>
      <c r="E200" s="22" t="s">
        <v>596</v>
      </c>
      <c r="F200" s="23" t="s">
        <v>162</v>
      </c>
      <c r="G200" s="37">
        <v>7</v>
      </c>
      <c r="H200" s="24">
        <v>22.51</v>
      </c>
      <c r="I200" s="24">
        <v>27.66</v>
      </c>
      <c r="J200" s="24">
        <v>193.62</v>
      </c>
      <c r="K200" s="28">
        <v>5.1784292910340084E-5</v>
      </c>
    </row>
    <row r="201" spans="2:11" s="17" customFormat="1" ht="48.75" customHeight="1">
      <c r="B201" s="27" t="s">
        <v>597</v>
      </c>
      <c r="C201" s="23" t="s">
        <v>598</v>
      </c>
      <c r="D201" s="23" t="s">
        <v>447</v>
      </c>
      <c r="E201" s="22" t="s">
        <v>599</v>
      </c>
      <c r="F201" s="23" t="s">
        <v>162</v>
      </c>
      <c r="G201" s="37">
        <v>3</v>
      </c>
      <c r="H201" s="24">
        <v>111.47</v>
      </c>
      <c r="I201" s="24">
        <v>136.97</v>
      </c>
      <c r="J201" s="24">
        <v>410.91</v>
      </c>
      <c r="K201" s="28">
        <v>1.0989920359357424E-4</v>
      </c>
    </row>
    <row r="202" spans="2:11" s="17" customFormat="1" ht="30" customHeight="1">
      <c r="B202" s="27" t="s">
        <v>600</v>
      </c>
      <c r="C202" s="23" t="s">
        <v>601</v>
      </c>
      <c r="D202" s="23" t="s">
        <v>14</v>
      </c>
      <c r="E202" s="22" t="s">
        <v>602</v>
      </c>
      <c r="F202" s="23" t="s">
        <v>162</v>
      </c>
      <c r="G202" s="37">
        <v>21</v>
      </c>
      <c r="H202" s="24">
        <v>46.93</v>
      </c>
      <c r="I202" s="24">
        <v>57.66</v>
      </c>
      <c r="J202" s="24">
        <v>1210.8599999999999</v>
      </c>
      <c r="K202" s="28">
        <v>3.2384840880804873E-4</v>
      </c>
    </row>
    <row r="203" spans="2:11" s="17" customFormat="1" ht="30" customHeight="1">
      <c r="B203" s="27" t="s">
        <v>603</v>
      </c>
      <c r="C203" s="23" t="s">
        <v>604</v>
      </c>
      <c r="D203" s="23" t="s">
        <v>14</v>
      </c>
      <c r="E203" s="22" t="s">
        <v>605</v>
      </c>
      <c r="F203" s="23" t="s">
        <v>162</v>
      </c>
      <c r="G203" s="37">
        <v>8</v>
      </c>
      <c r="H203" s="24">
        <v>55.94</v>
      </c>
      <c r="I203" s="24">
        <v>68.73</v>
      </c>
      <c r="J203" s="24">
        <v>549.84</v>
      </c>
      <c r="K203" s="28">
        <v>1.4705647977389418E-4</v>
      </c>
    </row>
    <row r="204" spans="2:11" s="17" customFormat="1" ht="30" customHeight="1">
      <c r="B204" s="27" t="s">
        <v>606</v>
      </c>
      <c r="C204" s="23" t="s">
        <v>607</v>
      </c>
      <c r="D204" s="23" t="s">
        <v>14</v>
      </c>
      <c r="E204" s="22" t="s">
        <v>608</v>
      </c>
      <c r="F204" s="23" t="s">
        <v>162</v>
      </c>
      <c r="G204" s="37">
        <v>2</v>
      </c>
      <c r="H204" s="24">
        <v>35.340000000000003</v>
      </c>
      <c r="I204" s="24">
        <v>43.42</v>
      </c>
      <c r="J204" s="24">
        <v>86.84</v>
      </c>
      <c r="K204" s="28">
        <v>2.3225637828395483E-5</v>
      </c>
    </row>
    <row r="205" spans="2:11" s="17" customFormat="1" ht="30" customHeight="1">
      <c r="B205" s="27" t="s">
        <v>609</v>
      </c>
      <c r="C205" s="23" t="s">
        <v>610</v>
      </c>
      <c r="D205" s="23" t="s">
        <v>50</v>
      </c>
      <c r="E205" s="22" t="s">
        <v>611</v>
      </c>
      <c r="F205" s="23" t="s">
        <v>188</v>
      </c>
      <c r="G205" s="37">
        <v>10</v>
      </c>
      <c r="H205" s="24">
        <v>22.41</v>
      </c>
      <c r="I205" s="24">
        <v>27.53</v>
      </c>
      <c r="J205" s="24">
        <v>275.3</v>
      </c>
      <c r="K205" s="28">
        <v>7.3629872111438007E-5</v>
      </c>
    </row>
    <row r="206" spans="2:11" s="17" customFormat="1" ht="30" customHeight="1">
      <c r="B206" s="27" t="s">
        <v>612</v>
      </c>
      <c r="C206" s="23" t="s">
        <v>613</v>
      </c>
      <c r="D206" s="23" t="s">
        <v>614</v>
      </c>
      <c r="E206" s="22" t="s">
        <v>615</v>
      </c>
      <c r="F206" s="23" t="s">
        <v>616</v>
      </c>
      <c r="G206" s="37">
        <v>10</v>
      </c>
      <c r="H206" s="24">
        <v>18.739999999999998</v>
      </c>
      <c r="I206" s="24">
        <v>23.02</v>
      </c>
      <c r="J206" s="24">
        <v>230.2</v>
      </c>
      <c r="K206" s="28">
        <v>6.1567731783701522E-5</v>
      </c>
    </row>
    <row r="207" spans="2:11" s="17" customFormat="1" ht="30" customHeight="1">
      <c r="B207" s="27" t="s">
        <v>617</v>
      </c>
      <c r="C207" s="23" t="s">
        <v>618</v>
      </c>
      <c r="D207" s="23" t="s">
        <v>50</v>
      </c>
      <c r="E207" s="22" t="s">
        <v>619</v>
      </c>
      <c r="F207" s="23" t="s">
        <v>188</v>
      </c>
      <c r="G207" s="37">
        <v>2</v>
      </c>
      <c r="H207" s="24">
        <v>20.27</v>
      </c>
      <c r="I207" s="24">
        <v>24.9</v>
      </c>
      <c r="J207" s="24">
        <v>49.8</v>
      </c>
      <c r="K207" s="28">
        <v>1.3319170472755584E-5</v>
      </c>
    </row>
    <row r="208" spans="2:11" s="17" customFormat="1" ht="30" customHeight="1">
      <c r="B208" s="27" t="s">
        <v>620</v>
      </c>
      <c r="C208" s="23" t="s">
        <v>621</v>
      </c>
      <c r="D208" s="23" t="s">
        <v>14</v>
      </c>
      <c r="E208" s="22" t="s">
        <v>622</v>
      </c>
      <c r="F208" s="23" t="s">
        <v>162</v>
      </c>
      <c r="G208" s="37">
        <v>8</v>
      </c>
      <c r="H208" s="24">
        <v>32.700000000000003</v>
      </c>
      <c r="I208" s="24">
        <v>40.18</v>
      </c>
      <c r="J208" s="24">
        <v>321.44</v>
      </c>
      <c r="K208" s="28">
        <v>8.5970163790412757E-5</v>
      </c>
    </row>
    <row r="209" spans="2:11" s="17" customFormat="1" ht="30" customHeight="1">
      <c r="B209" s="27" t="s">
        <v>623</v>
      </c>
      <c r="C209" s="23" t="s">
        <v>624</v>
      </c>
      <c r="D209" s="23" t="s">
        <v>14</v>
      </c>
      <c r="E209" s="22" t="s">
        <v>625</v>
      </c>
      <c r="F209" s="23" t="s">
        <v>162</v>
      </c>
      <c r="G209" s="37">
        <v>8</v>
      </c>
      <c r="H209" s="24">
        <v>26.63</v>
      </c>
      <c r="I209" s="24">
        <v>32.72</v>
      </c>
      <c r="J209" s="24">
        <v>261.76</v>
      </c>
      <c r="K209" s="28">
        <v>7.0008555480893607E-5</v>
      </c>
    </row>
    <row r="210" spans="2:11" s="17" customFormat="1" ht="30" customHeight="1">
      <c r="B210" s="27" t="s">
        <v>626</v>
      </c>
      <c r="C210" s="23" t="s">
        <v>627</v>
      </c>
      <c r="D210" s="23" t="s">
        <v>14</v>
      </c>
      <c r="E210" s="22" t="s">
        <v>628</v>
      </c>
      <c r="F210" s="23" t="s">
        <v>162</v>
      </c>
      <c r="G210" s="37">
        <v>7</v>
      </c>
      <c r="H210" s="24">
        <v>379.89</v>
      </c>
      <c r="I210" s="24">
        <v>466.8</v>
      </c>
      <c r="J210" s="24">
        <v>3267.6</v>
      </c>
      <c r="K210" s="28">
        <v>8.7393014933285443E-4</v>
      </c>
    </row>
    <row r="211" spans="2:11" s="17" customFormat="1" ht="30" customHeight="1">
      <c r="B211" s="27" t="s">
        <v>629</v>
      </c>
      <c r="C211" s="23" t="s">
        <v>630</v>
      </c>
      <c r="D211" s="23" t="s">
        <v>14</v>
      </c>
      <c r="E211" s="22" t="s">
        <v>631</v>
      </c>
      <c r="F211" s="23" t="s">
        <v>162</v>
      </c>
      <c r="G211" s="37">
        <v>1</v>
      </c>
      <c r="H211" s="24">
        <v>989.17</v>
      </c>
      <c r="I211" s="24">
        <v>1215.49</v>
      </c>
      <c r="J211" s="24">
        <v>1215.49</v>
      </c>
      <c r="K211" s="28">
        <v>3.2508671722750372E-4</v>
      </c>
    </row>
    <row r="212" spans="2:11" s="17" customFormat="1" ht="30" customHeight="1">
      <c r="B212" s="27" t="s">
        <v>632</v>
      </c>
      <c r="C212" s="23" t="s">
        <v>633</v>
      </c>
      <c r="D212" s="23" t="s">
        <v>14</v>
      </c>
      <c r="E212" s="22" t="s">
        <v>634</v>
      </c>
      <c r="F212" s="23" t="s">
        <v>162</v>
      </c>
      <c r="G212" s="37">
        <v>7</v>
      </c>
      <c r="H212" s="24">
        <v>483.53</v>
      </c>
      <c r="I212" s="24">
        <v>594.16</v>
      </c>
      <c r="J212" s="24">
        <v>4159.12</v>
      </c>
      <c r="K212" s="28">
        <v>1.1123700461174138E-3</v>
      </c>
    </row>
    <row r="213" spans="2:11" s="17" customFormat="1" ht="30" customHeight="1">
      <c r="B213" s="27" t="s">
        <v>635</v>
      </c>
      <c r="C213" s="23" t="s">
        <v>636</v>
      </c>
      <c r="D213" s="23" t="s">
        <v>14</v>
      </c>
      <c r="E213" s="22" t="s">
        <v>637</v>
      </c>
      <c r="F213" s="23" t="s">
        <v>162</v>
      </c>
      <c r="G213" s="37">
        <v>2</v>
      </c>
      <c r="H213" s="24">
        <v>1446.01</v>
      </c>
      <c r="I213" s="24">
        <v>1776.85</v>
      </c>
      <c r="J213" s="24">
        <v>3553.7</v>
      </c>
      <c r="K213" s="28">
        <v>9.5044851624561289E-4</v>
      </c>
    </row>
    <row r="214" spans="2:11" s="17" customFormat="1" ht="30" customHeight="1">
      <c r="B214" s="27" t="s">
        <v>638</v>
      </c>
      <c r="C214" s="23" t="s">
        <v>639</v>
      </c>
      <c r="D214" s="23" t="s">
        <v>14</v>
      </c>
      <c r="E214" s="22" t="s">
        <v>640</v>
      </c>
      <c r="F214" s="23" t="s">
        <v>162</v>
      </c>
      <c r="G214" s="37">
        <v>2</v>
      </c>
      <c r="H214" s="24">
        <v>40.29</v>
      </c>
      <c r="I214" s="24">
        <v>49.5</v>
      </c>
      <c r="J214" s="24">
        <v>99</v>
      </c>
      <c r="K214" s="28">
        <v>2.6477869012104475E-5</v>
      </c>
    </row>
    <row r="215" spans="2:11" s="17" customFormat="1" ht="30" customHeight="1">
      <c r="B215" s="27" t="s">
        <v>641</v>
      </c>
      <c r="C215" s="23" t="s">
        <v>519</v>
      </c>
      <c r="D215" s="23" t="s">
        <v>14</v>
      </c>
      <c r="E215" s="22" t="s">
        <v>520</v>
      </c>
      <c r="F215" s="23" t="s">
        <v>162</v>
      </c>
      <c r="G215" s="37">
        <v>9</v>
      </c>
      <c r="H215" s="24">
        <v>436.31</v>
      </c>
      <c r="I215" s="24">
        <v>536.13</v>
      </c>
      <c r="J215" s="24">
        <v>4825.17</v>
      </c>
      <c r="K215" s="28">
        <v>1.2905072648599612E-3</v>
      </c>
    </row>
    <row r="216" spans="2:11" s="17" customFormat="1" ht="30" customHeight="1">
      <c r="B216" s="27" t="s">
        <v>642</v>
      </c>
      <c r="C216" s="23" t="s">
        <v>643</v>
      </c>
      <c r="D216" s="23" t="s">
        <v>14</v>
      </c>
      <c r="E216" s="22" t="s">
        <v>644</v>
      </c>
      <c r="F216" s="23" t="s">
        <v>162</v>
      </c>
      <c r="G216" s="37">
        <v>1</v>
      </c>
      <c r="H216" s="24">
        <v>1038.77</v>
      </c>
      <c r="I216" s="24">
        <v>1276.44</v>
      </c>
      <c r="J216" s="24">
        <v>1276.44</v>
      </c>
      <c r="K216" s="28">
        <v>3.4138799112940036E-4</v>
      </c>
    </row>
    <row r="217" spans="2:11" s="17" customFormat="1" ht="30" customHeight="1">
      <c r="B217" s="27" t="s">
        <v>645</v>
      </c>
      <c r="C217" s="23" t="s">
        <v>646</v>
      </c>
      <c r="D217" s="23" t="s">
        <v>14</v>
      </c>
      <c r="E217" s="22" t="s">
        <v>647</v>
      </c>
      <c r="F217" s="23" t="s">
        <v>162</v>
      </c>
      <c r="G217" s="37">
        <v>12</v>
      </c>
      <c r="H217" s="24">
        <v>112.82</v>
      </c>
      <c r="I217" s="24">
        <v>138.63</v>
      </c>
      <c r="J217" s="24">
        <v>1663.56</v>
      </c>
      <c r="K217" s="28">
        <v>4.449244825633992E-4</v>
      </c>
    </row>
    <row r="218" spans="2:11" s="17" customFormat="1" ht="30" customHeight="1">
      <c r="B218" s="27" t="s">
        <v>648</v>
      </c>
      <c r="C218" s="23" t="s">
        <v>649</v>
      </c>
      <c r="D218" s="23" t="s">
        <v>14</v>
      </c>
      <c r="E218" s="22" t="s">
        <v>650</v>
      </c>
      <c r="F218" s="23" t="s">
        <v>16</v>
      </c>
      <c r="G218" s="37">
        <v>12.91</v>
      </c>
      <c r="H218" s="24">
        <v>547.73</v>
      </c>
      <c r="I218" s="24">
        <v>673.05</v>
      </c>
      <c r="J218" s="24">
        <v>8689.07</v>
      </c>
      <c r="K218" s="28">
        <v>2.3239197706768347E-3</v>
      </c>
    </row>
    <row r="219" spans="2:11" s="17" customFormat="1" ht="30" customHeight="1">
      <c r="B219" s="27" t="s">
        <v>651</v>
      </c>
      <c r="C219" s="23" t="s">
        <v>652</v>
      </c>
      <c r="D219" s="23" t="s">
        <v>14</v>
      </c>
      <c r="E219" s="22" t="s">
        <v>653</v>
      </c>
      <c r="F219" s="23" t="s">
        <v>162</v>
      </c>
      <c r="G219" s="37">
        <v>4</v>
      </c>
      <c r="H219" s="24">
        <v>704.83</v>
      </c>
      <c r="I219" s="24">
        <v>866.09</v>
      </c>
      <c r="J219" s="24">
        <v>3464.36</v>
      </c>
      <c r="K219" s="28">
        <v>9.2655424536135613E-4</v>
      </c>
    </row>
    <row r="220" spans="2:11" s="17" customFormat="1" ht="30" customHeight="1">
      <c r="B220" s="27" t="s">
        <v>654</v>
      </c>
      <c r="C220" s="23" t="s">
        <v>655</v>
      </c>
      <c r="D220" s="23" t="s">
        <v>14</v>
      </c>
      <c r="E220" s="22" t="s">
        <v>656</v>
      </c>
      <c r="F220" s="23" t="s">
        <v>162</v>
      </c>
      <c r="G220" s="37">
        <v>13</v>
      </c>
      <c r="H220" s="24">
        <v>74.25</v>
      </c>
      <c r="I220" s="24">
        <v>91.23</v>
      </c>
      <c r="J220" s="24">
        <v>1185.99</v>
      </c>
      <c r="K220" s="28">
        <v>3.1719684716834129E-4</v>
      </c>
    </row>
    <row r="221" spans="2:11" s="17" customFormat="1" ht="30" customHeight="1">
      <c r="B221" s="27" t="s">
        <v>657</v>
      </c>
      <c r="C221" s="23" t="s">
        <v>658</v>
      </c>
      <c r="D221" s="23" t="s">
        <v>14</v>
      </c>
      <c r="E221" s="22" t="s">
        <v>659</v>
      </c>
      <c r="F221" s="23" t="s">
        <v>162</v>
      </c>
      <c r="G221" s="37">
        <v>10</v>
      </c>
      <c r="H221" s="24">
        <v>77.400000000000006</v>
      </c>
      <c r="I221" s="24">
        <v>95.1</v>
      </c>
      <c r="J221" s="24">
        <v>951</v>
      </c>
      <c r="K221" s="28">
        <v>2.5434801444960964E-4</v>
      </c>
    </row>
    <row r="222" spans="2:11" s="17" customFormat="1" ht="30" customHeight="1">
      <c r="B222" s="27" t="s">
        <v>660</v>
      </c>
      <c r="C222" s="23" t="s">
        <v>661</v>
      </c>
      <c r="D222" s="23" t="s">
        <v>14</v>
      </c>
      <c r="E222" s="22" t="s">
        <v>662</v>
      </c>
      <c r="F222" s="23" t="s">
        <v>162</v>
      </c>
      <c r="G222" s="37">
        <v>4</v>
      </c>
      <c r="H222" s="24">
        <v>99.42</v>
      </c>
      <c r="I222" s="24">
        <v>122.16</v>
      </c>
      <c r="J222" s="24">
        <v>488.64</v>
      </c>
      <c r="K222" s="28">
        <v>1.3068834256641141E-4</v>
      </c>
    </row>
    <row r="223" spans="2:11" s="17" customFormat="1" ht="30" customHeight="1">
      <c r="B223" s="27" t="s">
        <v>663</v>
      </c>
      <c r="C223" s="23" t="s">
        <v>664</v>
      </c>
      <c r="D223" s="23" t="s">
        <v>665</v>
      </c>
      <c r="E223" s="22" t="s">
        <v>666</v>
      </c>
      <c r="F223" s="23" t="s">
        <v>162</v>
      </c>
      <c r="G223" s="37">
        <v>13</v>
      </c>
      <c r="H223" s="24">
        <v>78.59</v>
      </c>
      <c r="I223" s="24">
        <v>96.57</v>
      </c>
      <c r="J223" s="24">
        <v>1255.4100000000001</v>
      </c>
      <c r="K223" s="28">
        <v>3.3576344986349573E-4</v>
      </c>
    </row>
    <row r="224" spans="2:11" s="17" customFormat="1" ht="49.5" customHeight="1">
      <c r="B224" s="27" t="s">
        <v>667</v>
      </c>
      <c r="C224" s="23" t="s">
        <v>668</v>
      </c>
      <c r="D224" s="23" t="s">
        <v>447</v>
      </c>
      <c r="E224" s="22" t="s">
        <v>669</v>
      </c>
      <c r="F224" s="23" t="s">
        <v>162</v>
      </c>
      <c r="G224" s="37">
        <v>2</v>
      </c>
      <c r="H224" s="24">
        <v>58.87</v>
      </c>
      <c r="I224" s="24">
        <v>72.33</v>
      </c>
      <c r="J224" s="24">
        <v>144.66</v>
      </c>
      <c r="K224" s="28">
        <v>3.8689783144353873E-5</v>
      </c>
    </row>
    <row r="225" spans="2:11" s="17" customFormat="1" ht="30" customHeight="1">
      <c r="B225" s="27" t="s">
        <v>670</v>
      </c>
      <c r="C225" s="23" t="s">
        <v>671</v>
      </c>
      <c r="D225" s="23" t="s">
        <v>14</v>
      </c>
      <c r="E225" s="22" t="s">
        <v>672</v>
      </c>
      <c r="F225" s="23" t="s">
        <v>162</v>
      </c>
      <c r="G225" s="37">
        <v>18</v>
      </c>
      <c r="H225" s="24">
        <v>23</v>
      </c>
      <c r="I225" s="24">
        <v>28.26</v>
      </c>
      <c r="J225" s="24">
        <v>508.68</v>
      </c>
      <c r="K225" s="28">
        <v>1.36048105142195E-4</v>
      </c>
    </row>
    <row r="226" spans="2:11" s="17" customFormat="1" ht="30" customHeight="1">
      <c r="B226" s="27" t="s">
        <v>673</v>
      </c>
      <c r="C226" s="23" t="s">
        <v>674</v>
      </c>
      <c r="D226" s="23" t="s">
        <v>14</v>
      </c>
      <c r="E226" s="22" t="s">
        <v>675</v>
      </c>
      <c r="F226" s="23" t="s">
        <v>162</v>
      </c>
      <c r="G226" s="37">
        <v>1</v>
      </c>
      <c r="H226" s="24">
        <v>1189.33</v>
      </c>
      <c r="I226" s="24">
        <v>1461.44</v>
      </c>
      <c r="J226" s="24">
        <v>1461.44</v>
      </c>
      <c r="K226" s="28">
        <v>3.9086683726313097E-4</v>
      </c>
    </row>
    <row r="227" spans="2:11" s="17" customFormat="1" ht="30" customHeight="1">
      <c r="B227" s="27" t="s">
        <v>676</v>
      </c>
      <c r="C227" s="23" t="s">
        <v>677</v>
      </c>
      <c r="D227" s="23" t="s">
        <v>14</v>
      </c>
      <c r="E227" s="22" t="s">
        <v>678</v>
      </c>
      <c r="F227" s="23" t="s">
        <v>162</v>
      </c>
      <c r="G227" s="37">
        <v>1</v>
      </c>
      <c r="H227" s="24">
        <v>901.44</v>
      </c>
      <c r="I227" s="24">
        <v>1107.68</v>
      </c>
      <c r="J227" s="24">
        <v>1107.68</v>
      </c>
      <c r="K227" s="28">
        <v>2.9625258532654428E-4</v>
      </c>
    </row>
    <row r="228" spans="2:11" s="17" customFormat="1" ht="30" customHeight="1">
      <c r="B228" s="27" t="s">
        <v>679</v>
      </c>
      <c r="C228" s="23" t="s">
        <v>680</v>
      </c>
      <c r="D228" s="23" t="s">
        <v>447</v>
      </c>
      <c r="E228" s="22" t="s">
        <v>681</v>
      </c>
      <c r="F228" s="23" t="s">
        <v>162</v>
      </c>
      <c r="G228" s="37">
        <v>20</v>
      </c>
      <c r="H228" s="24">
        <v>61.17</v>
      </c>
      <c r="I228" s="24">
        <v>75.16</v>
      </c>
      <c r="J228" s="24">
        <v>1503.2</v>
      </c>
      <c r="K228" s="28">
        <v>4.0203568382823684E-4</v>
      </c>
    </row>
    <row r="229" spans="2:11" s="17" customFormat="1" ht="30" customHeight="1">
      <c r="B229" s="27" t="s">
        <v>682</v>
      </c>
      <c r="C229" s="23" t="s">
        <v>683</v>
      </c>
      <c r="D229" s="23" t="s">
        <v>14</v>
      </c>
      <c r="E229" s="22" t="s">
        <v>684</v>
      </c>
      <c r="F229" s="23" t="s">
        <v>685</v>
      </c>
      <c r="G229" s="37">
        <v>20</v>
      </c>
      <c r="H229" s="24">
        <v>49.35</v>
      </c>
      <c r="I229" s="24">
        <v>60.64</v>
      </c>
      <c r="J229" s="24">
        <v>1212.8</v>
      </c>
      <c r="K229" s="28">
        <v>3.2436726805939705E-4</v>
      </c>
    </row>
    <row r="230" spans="2:11" s="17" customFormat="1" ht="30" customHeight="1">
      <c r="B230" s="27" t="s">
        <v>686</v>
      </c>
      <c r="C230" s="23" t="s">
        <v>687</v>
      </c>
      <c r="D230" s="23" t="s">
        <v>447</v>
      </c>
      <c r="E230" s="22" t="s">
        <v>688</v>
      </c>
      <c r="F230" s="23" t="s">
        <v>162</v>
      </c>
      <c r="G230" s="37">
        <v>60</v>
      </c>
      <c r="H230" s="24">
        <v>12.9</v>
      </c>
      <c r="I230" s="24">
        <v>15.85</v>
      </c>
      <c r="J230" s="24">
        <v>951</v>
      </c>
      <c r="K230" s="28">
        <v>2.5434801444960964E-4</v>
      </c>
    </row>
    <row r="231" spans="2:11" s="17" customFormat="1" ht="30" customHeight="1">
      <c r="B231" s="27" t="s">
        <v>689</v>
      </c>
      <c r="C231" s="23" t="s">
        <v>690</v>
      </c>
      <c r="D231" s="23" t="s">
        <v>50</v>
      </c>
      <c r="E231" s="22" t="s">
        <v>691</v>
      </c>
      <c r="F231" s="23" t="s">
        <v>188</v>
      </c>
      <c r="G231" s="37">
        <v>2</v>
      </c>
      <c r="H231" s="24">
        <v>350</v>
      </c>
      <c r="I231" s="24">
        <v>430.08</v>
      </c>
      <c r="J231" s="24">
        <v>860.16</v>
      </c>
      <c r="K231" s="28">
        <v>2.3005256373183621E-4</v>
      </c>
    </row>
    <row r="232" spans="2:11" ht="30" customHeight="1">
      <c r="B232" s="25" t="s">
        <v>692</v>
      </c>
      <c r="C232" s="33"/>
      <c r="D232" s="33"/>
      <c r="E232" s="18" t="s">
        <v>693</v>
      </c>
      <c r="F232" s="18"/>
      <c r="G232" s="36"/>
      <c r="H232" s="19"/>
      <c r="I232" s="19"/>
      <c r="J232" s="20">
        <v>2621.68</v>
      </c>
      <c r="K232" s="26">
        <v>7.0117676395610158E-4</v>
      </c>
    </row>
    <row r="233" spans="2:11" s="17" customFormat="1" ht="30" customHeight="1">
      <c r="B233" s="27" t="s">
        <v>694</v>
      </c>
      <c r="C233" s="23" t="s">
        <v>695</v>
      </c>
      <c r="D233" s="23" t="s">
        <v>14</v>
      </c>
      <c r="E233" s="22" t="s">
        <v>696</v>
      </c>
      <c r="F233" s="23" t="s">
        <v>162</v>
      </c>
      <c r="G233" s="37">
        <v>12</v>
      </c>
      <c r="H233" s="24">
        <v>53.35</v>
      </c>
      <c r="I233" s="24">
        <v>65.55</v>
      </c>
      <c r="J233" s="24">
        <v>786.6</v>
      </c>
      <c r="K233" s="28">
        <v>2.1037870469617557E-4</v>
      </c>
    </row>
    <row r="234" spans="2:11" s="17" customFormat="1" ht="30" customHeight="1">
      <c r="B234" s="27" t="s">
        <v>697</v>
      </c>
      <c r="C234" s="23" t="s">
        <v>698</v>
      </c>
      <c r="D234" s="23" t="s">
        <v>14</v>
      </c>
      <c r="E234" s="22" t="s">
        <v>699</v>
      </c>
      <c r="F234" s="23" t="s">
        <v>162</v>
      </c>
      <c r="G234" s="37">
        <v>4</v>
      </c>
      <c r="H234" s="24">
        <v>373.35</v>
      </c>
      <c r="I234" s="24">
        <v>458.77</v>
      </c>
      <c r="J234" s="24">
        <v>1835.08</v>
      </c>
      <c r="K234" s="28">
        <v>4.9079805925992604E-4</v>
      </c>
    </row>
    <row r="235" spans="2:11" ht="30" customHeight="1">
      <c r="B235" s="25" t="s">
        <v>700</v>
      </c>
      <c r="C235" s="33"/>
      <c r="D235" s="33"/>
      <c r="E235" s="18" t="s">
        <v>701</v>
      </c>
      <c r="F235" s="18"/>
      <c r="G235" s="36"/>
      <c r="H235" s="19"/>
      <c r="I235" s="19"/>
      <c r="J235" s="20">
        <v>8264.2000000000007</v>
      </c>
      <c r="K235" s="26">
        <v>2.2102869200993315E-3</v>
      </c>
    </row>
    <row r="236" spans="2:11" s="17" customFormat="1" ht="30" customHeight="1">
      <c r="B236" s="27" t="s">
        <v>702</v>
      </c>
      <c r="C236" s="23" t="s">
        <v>703</v>
      </c>
      <c r="D236" s="23" t="s">
        <v>14</v>
      </c>
      <c r="E236" s="22" t="s">
        <v>704</v>
      </c>
      <c r="F236" s="23" t="s">
        <v>16</v>
      </c>
      <c r="G236" s="37">
        <v>65.17</v>
      </c>
      <c r="H236" s="24">
        <v>103.2</v>
      </c>
      <c r="I236" s="24">
        <v>126.81</v>
      </c>
      <c r="J236" s="24">
        <v>8264.2000000000007</v>
      </c>
      <c r="K236" s="28">
        <v>2.2102869200993315E-3</v>
      </c>
    </row>
    <row r="237" spans="2:11" ht="30" customHeight="1">
      <c r="B237" s="25" t="s">
        <v>705</v>
      </c>
      <c r="C237" s="33"/>
      <c r="D237" s="33"/>
      <c r="E237" s="18" t="s">
        <v>706</v>
      </c>
      <c r="F237" s="18"/>
      <c r="G237" s="36"/>
      <c r="H237" s="19"/>
      <c r="I237" s="19"/>
      <c r="J237" s="20">
        <v>132717.41</v>
      </c>
      <c r="K237" s="26">
        <v>3.5495698965714792E-2</v>
      </c>
    </row>
    <row r="238" spans="2:11" s="17" customFormat="1" ht="30" customHeight="1">
      <c r="B238" s="27" t="s">
        <v>707</v>
      </c>
      <c r="C238" s="23" t="s">
        <v>708</v>
      </c>
      <c r="D238" s="23" t="s">
        <v>14</v>
      </c>
      <c r="E238" s="22" t="s">
        <v>709</v>
      </c>
      <c r="F238" s="23" t="s">
        <v>16</v>
      </c>
      <c r="G238" s="37">
        <v>500.67</v>
      </c>
      <c r="H238" s="24">
        <v>53.09</v>
      </c>
      <c r="I238" s="24">
        <v>65.23</v>
      </c>
      <c r="J238" s="24">
        <v>32658.7</v>
      </c>
      <c r="K238" s="28">
        <v>8.7346745525819849E-3</v>
      </c>
    </row>
    <row r="239" spans="2:11" s="17" customFormat="1" ht="30" customHeight="1">
      <c r="B239" s="27" t="s">
        <v>710</v>
      </c>
      <c r="C239" s="23" t="s">
        <v>711</v>
      </c>
      <c r="D239" s="23" t="s">
        <v>14</v>
      </c>
      <c r="E239" s="22" t="s">
        <v>712</v>
      </c>
      <c r="F239" s="23" t="s">
        <v>16</v>
      </c>
      <c r="G239" s="37">
        <v>642.53</v>
      </c>
      <c r="H239" s="24">
        <v>54.25</v>
      </c>
      <c r="I239" s="24">
        <v>66.66</v>
      </c>
      <c r="J239" s="24">
        <v>42831.040000000001</v>
      </c>
      <c r="K239" s="28">
        <v>1.1455299664365729E-2</v>
      </c>
    </row>
    <row r="240" spans="2:11" s="17" customFormat="1" ht="30" customHeight="1">
      <c r="B240" s="27" t="s">
        <v>713</v>
      </c>
      <c r="C240" s="23" t="s">
        <v>714</v>
      </c>
      <c r="D240" s="23" t="s">
        <v>14</v>
      </c>
      <c r="E240" s="22" t="s">
        <v>715</v>
      </c>
      <c r="F240" s="23" t="s">
        <v>16</v>
      </c>
      <c r="G240" s="37">
        <v>236</v>
      </c>
      <c r="H240" s="24">
        <v>75.77</v>
      </c>
      <c r="I240" s="24">
        <v>93.1</v>
      </c>
      <c r="J240" s="24">
        <v>21971.599999999999</v>
      </c>
      <c r="K240" s="28">
        <v>5.8763752200641887E-3</v>
      </c>
    </row>
    <row r="241" spans="2:11" s="17" customFormat="1" ht="30" customHeight="1">
      <c r="B241" s="27" t="s">
        <v>716</v>
      </c>
      <c r="C241" s="23" t="s">
        <v>717</v>
      </c>
      <c r="D241" s="23" t="s">
        <v>14</v>
      </c>
      <c r="E241" s="22" t="s">
        <v>718</v>
      </c>
      <c r="F241" s="23" t="s">
        <v>16</v>
      </c>
      <c r="G241" s="37">
        <v>500.67</v>
      </c>
      <c r="H241" s="24">
        <v>53.39</v>
      </c>
      <c r="I241" s="24">
        <v>65.599999999999994</v>
      </c>
      <c r="J241" s="24">
        <v>32843.949999999997</v>
      </c>
      <c r="K241" s="28">
        <v>8.7842202620213011E-3</v>
      </c>
    </row>
    <row r="242" spans="2:11" s="17" customFormat="1" ht="30" customHeight="1">
      <c r="B242" s="27" t="s">
        <v>719</v>
      </c>
      <c r="C242" s="23" t="s">
        <v>720</v>
      </c>
      <c r="D242" s="23" t="s">
        <v>14</v>
      </c>
      <c r="E242" s="22" t="s">
        <v>721</v>
      </c>
      <c r="F242" s="23" t="s">
        <v>16</v>
      </c>
      <c r="G242" s="37">
        <v>143.75</v>
      </c>
      <c r="H242" s="24">
        <v>13.66</v>
      </c>
      <c r="I242" s="24">
        <v>16.78</v>
      </c>
      <c r="J242" s="24">
        <v>2412.12</v>
      </c>
      <c r="K242" s="28">
        <v>6.4512926668159037E-4</v>
      </c>
    </row>
    <row r="243" spans="2:11" ht="30" customHeight="1">
      <c r="B243" s="25" t="s">
        <v>722</v>
      </c>
      <c r="C243" s="33"/>
      <c r="D243" s="33"/>
      <c r="E243" s="18" t="s">
        <v>723</v>
      </c>
      <c r="F243" s="18"/>
      <c r="G243" s="36"/>
      <c r="H243" s="19"/>
      <c r="I243" s="19"/>
      <c r="J243" s="20">
        <v>226804.91</v>
      </c>
      <c r="K243" s="26">
        <v>6.0659704023051965E-2</v>
      </c>
    </row>
    <row r="244" spans="2:11" s="17" customFormat="1" ht="30" customHeight="1">
      <c r="B244" s="27" t="s">
        <v>724</v>
      </c>
      <c r="C244" s="23" t="s">
        <v>725</v>
      </c>
      <c r="D244" s="23" t="s">
        <v>29</v>
      </c>
      <c r="E244" s="22" t="s">
        <v>726</v>
      </c>
      <c r="F244" s="23" t="s">
        <v>441</v>
      </c>
      <c r="G244" s="37">
        <v>8</v>
      </c>
      <c r="H244" s="24">
        <v>2328.02</v>
      </c>
      <c r="I244" s="24">
        <v>2860.67</v>
      </c>
      <c r="J244" s="24">
        <v>22885.360000000001</v>
      </c>
      <c r="K244" s="28">
        <v>6.12076327651369E-3</v>
      </c>
    </row>
    <row r="245" spans="2:11" s="17" customFormat="1" ht="30" customHeight="1">
      <c r="B245" s="27" t="s">
        <v>727</v>
      </c>
      <c r="C245" s="23" t="s">
        <v>728</v>
      </c>
      <c r="D245" s="23" t="s">
        <v>14</v>
      </c>
      <c r="E245" s="22" t="s">
        <v>729</v>
      </c>
      <c r="F245" s="23" t="s">
        <v>162</v>
      </c>
      <c r="G245" s="37">
        <v>5</v>
      </c>
      <c r="H245" s="24">
        <v>852.66</v>
      </c>
      <c r="I245" s="24">
        <v>1047.74</v>
      </c>
      <c r="J245" s="24">
        <v>5238.7</v>
      </c>
      <c r="K245" s="28">
        <v>1.401107195896078E-3</v>
      </c>
    </row>
    <row r="246" spans="2:11" s="17" customFormat="1" ht="30" customHeight="1">
      <c r="B246" s="27" t="s">
        <v>730</v>
      </c>
      <c r="C246" s="23" t="s">
        <v>731</v>
      </c>
      <c r="D246" s="23" t="s">
        <v>50</v>
      </c>
      <c r="E246" s="22" t="s">
        <v>732</v>
      </c>
      <c r="F246" s="23" t="s">
        <v>16</v>
      </c>
      <c r="G246" s="37">
        <v>10.119999999999999</v>
      </c>
      <c r="H246" s="24">
        <v>479.34</v>
      </c>
      <c r="I246" s="24">
        <v>589.01</v>
      </c>
      <c r="J246" s="24">
        <v>5960.78</v>
      </c>
      <c r="K246" s="28">
        <v>1.594229818686587E-3</v>
      </c>
    </row>
    <row r="247" spans="2:11" s="17" customFormat="1" ht="30" customHeight="1">
      <c r="B247" s="27" t="s">
        <v>733</v>
      </c>
      <c r="C247" s="23" t="s">
        <v>734</v>
      </c>
      <c r="D247" s="23" t="s">
        <v>14</v>
      </c>
      <c r="E247" s="22" t="s">
        <v>735</v>
      </c>
      <c r="F247" s="23" t="s">
        <v>16</v>
      </c>
      <c r="G247" s="37">
        <v>726.52</v>
      </c>
      <c r="H247" s="24">
        <v>29.38</v>
      </c>
      <c r="I247" s="24">
        <v>36.1</v>
      </c>
      <c r="J247" s="24">
        <v>26227.37</v>
      </c>
      <c r="K247" s="28">
        <v>7.0145946201211973E-3</v>
      </c>
    </row>
    <row r="248" spans="2:11" s="17" customFormat="1" ht="54" customHeight="1">
      <c r="B248" s="27" t="s">
        <v>736</v>
      </c>
      <c r="C248" s="23" t="s">
        <v>737</v>
      </c>
      <c r="D248" s="23" t="s">
        <v>50</v>
      </c>
      <c r="E248" s="22" t="s">
        <v>738</v>
      </c>
      <c r="F248" s="23" t="s">
        <v>188</v>
      </c>
      <c r="G248" s="37">
        <v>2</v>
      </c>
      <c r="H248" s="24">
        <v>3550</v>
      </c>
      <c r="I248" s="24">
        <v>4362.24</v>
      </c>
      <c r="J248" s="24">
        <v>8724.48</v>
      </c>
      <c r="K248" s="28">
        <v>2.3333902892800529E-3</v>
      </c>
    </row>
    <row r="249" spans="2:11" s="17" customFormat="1" ht="48.75" customHeight="1">
      <c r="B249" s="27" t="s">
        <v>739</v>
      </c>
      <c r="C249" s="23" t="s">
        <v>740</v>
      </c>
      <c r="D249" s="23" t="s">
        <v>50</v>
      </c>
      <c r="E249" s="22" t="s">
        <v>741</v>
      </c>
      <c r="F249" s="23" t="s">
        <v>188</v>
      </c>
      <c r="G249" s="37">
        <v>2</v>
      </c>
      <c r="H249" s="24">
        <v>10506.38</v>
      </c>
      <c r="I249" s="24">
        <v>12910.23</v>
      </c>
      <c r="J249" s="24">
        <v>25820.46</v>
      </c>
      <c r="K249" s="28">
        <v>6.9057652294170014E-3</v>
      </c>
    </row>
    <row r="250" spans="2:11" s="17" customFormat="1" ht="30" customHeight="1">
      <c r="B250" s="27" t="s">
        <v>742</v>
      </c>
      <c r="C250" s="23" t="s">
        <v>743</v>
      </c>
      <c r="D250" s="23" t="s">
        <v>14</v>
      </c>
      <c r="E250" s="22" t="s">
        <v>744</v>
      </c>
      <c r="F250" s="23" t="s">
        <v>101</v>
      </c>
      <c r="G250" s="37">
        <v>20</v>
      </c>
      <c r="H250" s="24">
        <v>284.42</v>
      </c>
      <c r="I250" s="24">
        <v>349.49</v>
      </c>
      <c r="J250" s="24">
        <v>6989.8</v>
      </c>
      <c r="K250" s="28">
        <v>1.8694445335435137E-3</v>
      </c>
    </row>
    <row r="251" spans="2:11" s="17" customFormat="1" ht="30" customHeight="1">
      <c r="B251" s="27" t="s">
        <v>745</v>
      </c>
      <c r="C251" s="23" t="s">
        <v>746</v>
      </c>
      <c r="D251" s="23" t="s">
        <v>14</v>
      </c>
      <c r="E251" s="22" t="s">
        <v>747</v>
      </c>
      <c r="F251" s="23" t="s">
        <v>16</v>
      </c>
      <c r="G251" s="37">
        <v>5452.17</v>
      </c>
      <c r="H251" s="24">
        <v>10.34</v>
      </c>
      <c r="I251" s="24">
        <v>12.7</v>
      </c>
      <c r="J251" s="24">
        <v>69242.55</v>
      </c>
      <c r="K251" s="28">
        <v>1.8519143120849443E-2</v>
      </c>
    </row>
    <row r="252" spans="2:11" s="17" customFormat="1" ht="30" customHeight="1">
      <c r="B252" s="27" t="s">
        <v>748</v>
      </c>
      <c r="C252" s="23" t="s">
        <v>86</v>
      </c>
      <c r="D252" s="23" t="s">
        <v>50</v>
      </c>
      <c r="E252" s="22" t="s">
        <v>749</v>
      </c>
      <c r="F252" s="23" t="s">
        <v>188</v>
      </c>
      <c r="G252" s="37">
        <v>1</v>
      </c>
      <c r="H252" s="24">
        <v>1897.79</v>
      </c>
      <c r="I252" s="24">
        <v>2332</v>
      </c>
      <c r="J252" s="24">
        <v>2332</v>
      </c>
      <c r="K252" s="28">
        <v>6.2370091450734987E-4</v>
      </c>
    </row>
    <row r="253" spans="2:11" s="17" customFormat="1" ht="30" customHeight="1">
      <c r="B253" s="27" t="s">
        <v>756</v>
      </c>
      <c r="C253" s="23" t="s">
        <v>757</v>
      </c>
      <c r="D253" s="23" t="s">
        <v>29</v>
      </c>
      <c r="E253" s="22" t="s">
        <v>758</v>
      </c>
      <c r="F253" s="23" t="s">
        <v>188</v>
      </c>
      <c r="G253" s="37">
        <v>8</v>
      </c>
      <c r="H253" s="24">
        <v>3592.45</v>
      </c>
      <c r="I253" s="24">
        <v>4414.3999999999996</v>
      </c>
      <c r="J253" s="24">
        <v>35315.199999999997</v>
      </c>
      <c r="K253" s="28">
        <v>9.4451640377401207E-3</v>
      </c>
    </row>
    <row r="254" spans="2:11" s="17" customFormat="1" ht="30" customHeight="1">
      <c r="B254" s="27" t="s">
        <v>756</v>
      </c>
      <c r="C254" s="23" t="s">
        <v>759</v>
      </c>
      <c r="D254" s="23" t="s">
        <v>90</v>
      </c>
      <c r="E254" s="22" t="s">
        <v>760</v>
      </c>
      <c r="F254" s="23" t="s">
        <v>162</v>
      </c>
      <c r="G254" s="37">
        <v>10</v>
      </c>
      <c r="H254" s="24">
        <v>33.07</v>
      </c>
      <c r="I254" s="24">
        <v>40.630000000000003</v>
      </c>
      <c r="J254" s="24">
        <v>406.3</v>
      </c>
      <c r="K254" s="28">
        <v>1.0866624423856615E-4</v>
      </c>
    </row>
    <row r="255" spans="2:11" s="17" customFormat="1" ht="51.75" customHeight="1" thickBot="1">
      <c r="B255" s="29" t="s">
        <v>761</v>
      </c>
      <c r="C255" s="31" t="s">
        <v>762</v>
      </c>
      <c r="D255" s="31" t="s">
        <v>29</v>
      </c>
      <c r="E255" s="30" t="s">
        <v>763</v>
      </c>
      <c r="F255" s="31" t="s">
        <v>188</v>
      </c>
      <c r="G255" s="38">
        <v>1</v>
      </c>
      <c r="H255" s="42">
        <v>14373.3</v>
      </c>
      <c r="I255" s="42">
        <v>17661.91</v>
      </c>
      <c r="J255" s="42">
        <v>17661.91</v>
      </c>
      <c r="K255" s="32">
        <v>4.7237347422583653E-3</v>
      </c>
    </row>
    <row r="256" spans="2:11" ht="8.25" customHeight="1" thickBot="1">
      <c r="B256" s="12"/>
      <c r="C256" s="12"/>
      <c r="D256" s="12"/>
      <c r="E256" s="12"/>
      <c r="F256" s="12"/>
      <c r="G256" s="39"/>
      <c r="H256" s="15"/>
      <c r="I256" s="15"/>
      <c r="J256" s="15"/>
      <c r="K256" s="12"/>
    </row>
    <row r="257" spans="2:11" ht="29.25" customHeight="1" thickBot="1">
      <c r="B257" s="230"/>
      <c r="C257" s="230"/>
      <c r="D257" s="230"/>
      <c r="E257" s="14"/>
      <c r="F257" s="233" t="s">
        <v>750</v>
      </c>
      <c r="G257" s="234"/>
      <c r="H257" s="234"/>
      <c r="I257" s="231">
        <v>3043033.21</v>
      </c>
      <c r="J257" s="231"/>
      <c r="K257" s="232"/>
    </row>
    <row r="258" spans="2:11" ht="29.25" customHeight="1" thickBot="1">
      <c r="B258" s="230"/>
      <c r="C258" s="230"/>
      <c r="D258" s="230"/>
      <c r="E258" s="14"/>
      <c r="F258" s="233" t="s">
        <v>751</v>
      </c>
      <c r="G258" s="234"/>
      <c r="H258" s="234"/>
      <c r="I258" s="231">
        <v>695938.38</v>
      </c>
      <c r="J258" s="231"/>
      <c r="K258" s="232"/>
    </row>
    <row r="259" spans="2:11" ht="29.25" customHeight="1" thickBot="1">
      <c r="B259" s="230"/>
      <c r="C259" s="230"/>
      <c r="D259" s="230"/>
      <c r="E259" s="14"/>
      <c r="F259" s="233" t="s">
        <v>752</v>
      </c>
      <c r="G259" s="234"/>
      <c r="H259" s="234"/>
      <c r="I259" s="231">
        <v>3738971.59</v>
      </c>
      <c r="J259" s="231"/>
      <c r="K259" s="232"/>
    </row>
    <row r="260" spans="2:11" ht="30" customHeight="1">
      <c r="B260" s="3"/>
      <c r="C260" s="3"/>
      <c r="D260" s="3"/>
      <c r="E260" s="3"/>
      <c r="F260" s="3"/>
      <c r="G260" s="40"/>
      <c r="H260" s="43"/>
      <c r="I260" s="43"/>
      <c r="J260" s="43"/>
      <c r="K260" s="3"/>
    </row>
  </sheetData>
  <mergeCells count="18">
    <mergeCell ref="B4:K4"/>
    <mergeCell ref="B5:K5"/>
    <mergeCell ref="B6:K6"/>
    <mergeCell ref="B7:K7"/>
    <mergeCell ref="B257:D257"/>
    <mergeCell ref="I257:K257"/>
    <mergeCell ref="F1:G1"/>
    <mergeCell ref="H1:I1"/>
    <mergeCell ref="J1:K1"/>
    <mergeCell ref="B2:K2"/>
    <mergeCell ref="B3:K3"/>
    <mergeCell ref="B259:D259"/>
    <mergeCell ref="I259:K259"/>
    <mergeCell ref="F257:H257"/>
    <mergeCell ref="F258:H258"/>
    <mergeCell ref="F259:H259"/>
    <mergeCell ref="B258:D258"/>
    <mergeCell ref="I258:K258"/>
  </mergeCells>
  <printOptions horizontalCentered="1"/>
  <pageMargins left="0.31496062992125984" right="0.31496062992125984" top="0.39370078740157483" bottom="0.39370078740157483" header="0.51181102362204722" footer="0.51181102362204722"/>
  <pageSetup paperSize="9" scale="49" fitToHeight="0" orientation="portrait" r:id="rId1"/>
  <headerFooter>
    <oddHeader xml:space="preserve">&amp;L &amp;CSesan 2023
</oddHeader>
    <oddFooter xml:space="preserve">&amp;L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946C3-FFF4-465C-B62F-F2835009B74B}">
  <sheetPr>
    <tabColor theme="4" tint="-0.249977111117893"/>
    <pageSetUpPr fitToPage="1"/>
  </sheetPr>
  <dimension ref="B1:L67"/>
  <sheetViews>
    <sheetView zoomScale="85" zoomScaleNormal="85" workbookViewId="0">
      <selection activeCell="L66" sqref="B2:L66"/>
    </sheetView>
  </sheetViews>
  <sheetFormatPr defaultRowHeight="30" customHeight="1"/>
  <cols>
    <col min="1" max="1" width="9" style="1"/>
    <col min="2" max="3" width="9" style="34"/>
    <col min="4" max="4" width="10.125" style="34" customWidth="1"/>
    <col min="5" max="5" width="44.625" style="1" customWidth="1"/>
    <col min="6" max="8" width="9" style="1"/>
    <col min="9" max="9" width="21.125" style="1" customWidth="1"/>
    <col min="10" max="10" width="16" style="1" customWidth="1"/>
    <col min="11" max="16384" width="9" style="1"/>
  </cols>
  <sheetData>
    <row r="1" spans="2:12" ht="30" customHeight="1" thickBot="1">
      <c r="B1" s="3"/>
      <c r="C1" s="3"/>
      <c r="D1" s="3"/>
      <c r="E1" s="2"/>
      <c r="F1" s="235"/>
      <c r="G1" s="235"/>
      <c r="H1" s="235"/>
      <c r="I1" s="235"/>
      <c r="J1" s="235"/>
      <c r="K1" s="235"/>
    </row>
    <row r="2" spans="2:12" ht="30" customHeight="1">
      <c r="B2" s="236" t="s">
        <v>753</v>
      </c>
      <c r="C2" s="237"/>
      <c r="D2" s="237"/>
      <c r="E2" s="237"/>
      <c r="F2" s="237"/>
      <c r="G2" s="237"/>
      <c r="H2" s="237"/>
      <c r="I2" s="237"/>
      <c r="J2" s="237"/>
      <c r="K2" s="237"/>
      <c r="L2" s="238"/>
    </row>
    <row r="3" spans="2:12" ht="30" customHeight="1">
      <c r="B3" s="239" t="s">
        <v>754</v>
      </c>
      <c r="C3" s="240"/>
      <c r="D3" s="240"/>
      <c r="E3" s="240"/>
      <c r="F3" s="240"/>
      <c r="G3" s="240"/>
      <c r="H3" s="240"/>
      <c r="I3" s="240"/>
      <c r="J3" s="240"/>
      <c r="K3" s="240"/>
      <c r="L3" s="241"/>
    </row>
    <row r="4" spans="2:12" ht="30" customHeight="1">
      <c r="B4" s="242" t="s">
        <v>765</v>
      </c>
      <c r="C4" s="243"/>
      <c r="D4" s="243"/>
      <c r="E4" s="243"/>
      <c r="F4" s="243"/>
      <c r="G4" s="243"/>
      <c r="H4" s="243"/>
      <c r="I4" s="243"/>
      <c r="J4" s="243"/>
      <c r="K4" s="243"/>
      <c r="L4" s="244"/>
    </row>
    <row r="5" spans="2:12" ht="30" customHeight="1">
      <c r="B5" s="239" t="s">
        <v>764</v>
      </c>
      <c r="C5" s="240"/>
      <c r="D5" s="240"/>
      <c r="E5" s="240"/>
      <c r="F5" s="240"/>
      <c r="G5" s="240"/>
      <c r="H5" s="240"/>
      <c r="I5" s="240"/>
      <c r="J5" s="240"/>
      <c r="K5" s="240"/>
      <c r="L5" s="241"/>
    </row>
    <row r="6" spans="2:12" ht="30" customHeight="1" thickBot="1">
      <c r="B6" s="252" t="s">
        <v>766</v>
      </c>
      <c r="C6" s="253"/>
      <c r="D6" s="253"/>
      <c r="E6" s="253"/>
      <c r="F6" s="253"/>
      <c r="G6" s="253"/>
      <c r="H6" s="253"/>
      <c r="I6" s="253"/>
      <c r="J6" s="253"/>
      <c r="K6" s="253"/>
      <c r="L6" s="254"/>
    </row>
    <row r="7" spans="2:12" ht="30" customHeight="1" thickBot="1">
      <c r="B7" s="255" t="s">
        <v>827</v>
      </c>
      <c r="C7" s="256"/>
      <c r="D7" s="256"/>
      <c r="E7" s="256"/>
      <c r="F7" s="256"/>
      <c r="G7" s="256"/>
      <c r="H7" s="256"/>
      <c r="I7" s="256"/>
      <c r="J7" s="256"/>
      <c r="K7" s="256"/>
      <c r="L7" s="257"/>
    </row>
    <row r="8" spans="2:12" s="34" customFormat="1" ht="30" customHeight="1" thickBot="1">
      <c r="B8" s="95" t="s">
        <v>10</v>
      </c>
      <c r="C8" s="96"/>
      <c r="D8" s="96"/>
      <c r="E8" s="96" t="s">
        <v>11</v>
      </c>
      <c r="F8" s="96"/>
      <c r="G8" s="267"/>
      <c r="H8" s="267"/>
      <c r="I8" s="96"/>
      <c r="J8" s="96"/>
      <c r="K8" s="96"/>
      <c r="L8" s="97">
        <v>417496.01</v>
      </c>
    </row>
    <row r="9" spans="2:12" ht="30" customHeight="1">
      <c r="B9" s="92"/>
      <c r="C9" s="93"/>
      <c r="D9" s="93"/>
      <c r="E9" s="94"/>
      <c r="F9" s="94"/>
      <c r="G9" s="94"/>
      <c r="H9" s="94"/>
      <c r="I9" s="94"/>
      <c r="J9" s="94"/>
      <c r="K9" s="94"/>
      <c r="L9" s="53"/>
    </row>
    <row r="10" spans="2:12" ht="30" customHeight="1">
      <c r="B10" s="54" t="s">
        <v>27</v>
      </c>
      <c r="C10" s="6" t="s">
        <v>1</v>
      </c>
      <c r="D10" s="6" t="s">
        <v>2</v>
      </c>
      <c r="E10" s="4" t="s">
        <v>3</v>
      </c>
      <c r="F10" s="261" t="s">
        <v>767</v>
      </c>
      <c r="G10" s="261"/>
      <c r="H10" s="6" t="s">
        <v>4</v>
      </c>
      <c r="I10" s="5" t="s">
        <v>5</v>
      </c>
      <c r="J10" s="5" t="s">
        <v>768</v>
      </c>
      <c r="K10" s="5" t="s">
        <v>6</v>
      </c>
      <c r="L10" s="55" t="s">
        <v>8</v>
      </c>
    </row>
    <row r="11" spans="2:12" ht="30" customHeight="1">
      <c r="B11" s="56" t="s">
        <v>769</v>
      </c>
      <c r="C11" s="10" t="s">
        <v>28</v>
      </c>
      <c r="D11" s="10" t="s">
        <v>29</v>
      </c>
      <c r="E11" s="9" t="s">
        <v>30</v>
      </c>
      <c r="F11" s="262" t="s">
        <v>770</v>
      </c>
      <c r="G11" s="262"/>
      <c r="H11" s="10" t="s">
        <v>31</v>
      </c>
      <c r="I11" s="57">
        <v>1</v>
      </c>
      <c r="J11" s="11"/>
      <c r="K11" s="11">
        <v>23276.76</v>
      </c>
      <c r="L11" s="58">
        <v>23276.76</v>
      </c>
    </row>
    <row r="12" spans="2:12" ht="30" customHeight="1">
      <c r="B12" s="59" t="s">
        <v>771</v>
      </c>
      <c r="C12" s="60" t="s">
        <v>772</v>
      </c>
      <c r="D12" s="60" t="s">
        <v>447</v>
      </c>
      <c r="E12" s="61" t="s">
        <v>773</v>
      </c>
      <c r="F12" s="265" t="s">
        <v>774</v>
      </c>
      <c r="G12" s="265"/>
      <c r="H12" s="60" t="s">
        <v>31</v>
      </c>
      <c r="I12" s="62">
        <v>1</v>
      </c>
      <c r="J12" s="62"/>
      <c r="K12" s="63">
        <v>4888.96</v>
      </c>
      <c r="L12" s="64">
        <v>4888.96</v>
      </c>
    </row>
    <row r="13" spans="2:12" ht="30" customHeight="1">
      <c r="B13" s="59" t="s">
        <v>771</v>
      </c>
      <c r="C13" s="60" t="s">
        <v>775</v>
      </c>
      <c r="D13" s="60" t="s">
        <v>447</v>
      </c>
      <c r="E13" s="61" t="s">
        <v>776</v>
      </c>
      <c r="F13" s="265" t="s">
        <v>774</v>
      </c>
      <c r="G13" s="265"/>
      <c r="H13" s="60" t="s">
        <v>31</v>
      </c>
      <c r="I13" s="62">
        <v>1</v>
      </c>
      <c r="J13" s="62"/>
      <c r="K13" s="63">
        <v>15266.39</v>
      </c>
      <c r="L13" s="64">
        <v>15266.39</v>
      </c>
    </row>
    <row r="14" spans="2:12" ht="30" customHeight="1">
      <c r="B14" s="59" t="s">
        <v>771</v>
      </c>
      <c r="C14" s="60" t="s">
        <v>777</v>
      </c>
      <c r="D14" s="60" t="s">
        <v>447</v>
      </c>
      <c r="E14" s="61" t="s">
        <v>778</v>
      </c>
      <c r="F14" s="265" t="s">
        <v>774</v>
      </c>
      <c r="G14" s="265"/>
      <c r="H14" s="60" t="s">
        <v>31</v>
      </c>
      <c r="I14" s="62">
        <v>1</v>
      </c>
      <c r="J14" s="62"/>
      <c r="K14" s="63">
        <v>3103.48</v>
      </c>
      <c r="L14" s="64">
        <v>3103.48</v>
      </c>
    </row>
    <row r="15" spans="2:12" ht="30" customHeight="1">
      <c r="B15" s="59" t="s">
        <v>771</v>
      </c>
      <c r="C15" s="60" t="s">
        <v>779</v>
      </c>
      <c r="D15" s="60" t="s">
        <v>447</v>
      </c>
      <c r="E15" s="61" t="s">
        <v>780</v>
      </c>
      <c r="F15" s="265" t="s">
        <v>774</v>
      </c>
      <c r="G15" s="265"/>
      <c r="H15" s="60" t="s">
        <v>35</v>
      </c>
      <c r="I15" s="62">
        <v>1</v>
      </c>
      <c r="J15" s="62"/>
      <c r="K15" s="63">
        <v>17.93</v>
      </c>
      <c r="L15" s="64">
        <v>17.93</v>
      </c>
    </row>
    <row r="16" spans="2:12" ht="30" customHeight="1">
      <c r="B16" s="65"/>
      <c r="C16" s="12"/>
      <c r="D16" s="12"/>
      <c r="E16" s="66"/>
      <c r="F16" s="66" t="s">
        <v>781</v>
      </c>
      <c r="G16" s="67">
        <v>10684.7647464</v>
      </c>
      <c r="H16" s="66" t="s">
        <v>782</v>
      </c>
      <c r="I16" s="67">
        <v>12592</v>
      </c>
      <c r="J16" s="66" t="s">
        <v>783</v>
      </c>
      <c r="K16" s="67">
        <v>23276.76</v>
      </c>
      <c r="L16" s="53"/>
    </row>
    <row r="17" spans="2:12" ht="30" customHeight="1">
      <c r="B17" s="65"/>
      <c r="C17" s="12"/>
      <c r="D17" s="12"/>
      <c r="E17" s="66"/>
      <c r="F17" s="66" t="s">
        <v>784</v>
      </c>
      <c r="G17" s="67">
        <v>5325.72</v>
      </c>
      <c r="H17" s="66"/>
      <c r="I17" s="258" t="s">
        <v>785</v>
      </c>
      <c r="J17" s="258"/>
      <c r="K17" s="67">
        <v>28602.48</v>
      </c>
      <c r="L17" s="53"/>
    </row>
    <row r="18" spans="2:12" ht="30" customHeight="1" thickBot="1">
      <c r="B18" s="68"/>
      <c r="C18" s="3"/>
      <c r="D18" s="3"/>
      <c r="E18" s="13"/>
      <c r="F18" s="13"/>
      <c r="G18" s="13"/>
      <c r="H18" s="13" t="s">
        <v>786</v>
      </c>
      <c r="I18" s="69">
        <v>5</v>
      </c>
      <c r="J18" s="13" t="s">
        <v>787</v>
      </c>
      <c r="K18" s="70">
        <v>143012.4</v>
      </c>
      <c r="L18" s="53"/>
    </row>
    <row r="19" spans="2:12" ht="30" customHeight="1" thickBot="1">
      <c r="B19" s="88"/>
      <c r="C19" s="89"/>
      <c r="D19" s="89"/>
      <c r="E19" s="90"/>
      <c r="F19" s="90"/>
      <c r="G19" s="90"/>
      <c r="H19" s="90"/>
      <c r="I19" s="90"/>
      <c r="J19" s="90"/>
      <c r="K19" s="90"/>
      <c r="L19" s="91"/>
    </row>
    <row r="20" spans="2:12" ht="30" customHeight="1">
      <c r="B20" s="92"/>
      <c r="C20" s="93"/>
      <c r="D20" s="93"/>
      <c r="E20" s="94"/>
      <c r="F20" s="94"/>
      <c r="G20" s="94"/>
      <c r="H20" s="94"/>
      <c r="I20" s="94"/>
      <c r="J20" s="94"/>
      <c r="K20" s="94"/>
      <c r="L20" s="53"/>
    </row>
    <row r="21" spans="2:12" ht="30" customHeight="1">
      <c r="B21" s="54" t="s">
        <v>36</v>
      </c>
      <c r="C21" s="6" t="s">
        <v>1</v>
      </c>
      <c r="D21" s="6" t="s">
        <v>2</v>
      </c>
      <c r="E21" s="4" t="s">
        <v>3</v>
      </c>
      <c r="F21" s="261" t="s">
        <v>767</v>
      </c>
      <c r="G21" s="261"/>
      <c r="H21" s="6" t="s">
        <v>4</v>
      </c>
      <c r="I21" s="5" t="s">
        <v>5</v>
      </c>
      <c r="J21" s="5" t="s">
        <v>768</v>
      </c>
      <c r="K21" s="5" t="s">
        <v>6</v>
      </c>
      <c r="L21" s="55" t="s">
        <v>8</v>
      </c>
    </row>
    <row r="22" spans="2:12" ht="30" customHeight="1">
      <c r="B22" s="56" t="s">
        <v>769</v>
      </c>
      <c r="C22" s="10" t="s">
        <v>37</v>
      </c>
      <c r="D22" s="10" t="s">
        <v>29</v>
      </c>
      <c r="E22" s="9" t="s">
        <v>38</v>
      </c>
      <c r="F22" s="262" t="s">
        <v>788</v>
      </c>
      <c r="G22" s="262"/>
      <c r="H22" s="10" t="s">
        <v>16</v>
      </c>
      <c r="I22" s="57">
        <v>1</v>
      </c>
      <c r="J22" s="11"/>
      <c r="K22" s="11">
        <v>3.47</v>
      </c>
      <c r="L22" s="58">
        <v>3.47</v>
      </c>
    </row>
    <row r="23" spans="2:12" ht="30" customHeight="1">
      <c r="B23" s="59" t="s">
        <v>771</v>
      </c>
      <c r="C23" s="60" t="s">
        <v>789</v>
      </c>
      <c r="D23" s="60" t="s">
        <v>29</v>
      </c>
      <c r="E23" s="61" t="s">
        <v>790</v>
      </c>
      <c r="F23" s="265" t="s">
        <v>791</v>
      </c>
      <c r="G23" s="265"/>
      <c r="H23" s="60" t="s">
        <v>16</v>
      </c>
      <c r="I23" s="62">
        <v>1</v>
      </c>
      <c r="J23" s="62"/>
      <c r="K23" s="63">
        <v>3.47</v>
      </c>
      <c r="L23" s="64">
        <v>3.47</v>
      </c>
    </row>
    <row r="24" spans="2:12" ht="30" customHeight="1">
      <c r="B24" s="65"/>
      <c r="C24" s="12"/>
      <c r="D24" s="12"/>
      <c r="E24" s="66"/>
      <c r="F24" s="66" t="s">
        <v>781</v>
      </c>
      <c r="G24" s="67">
        <v>0</v>
      </c>
      <c r="H24" s="66" t="s">
        <v>782</v>
      </c>
      <c r="I24" s="67">
        <v>0</v>
      </c>
      <c r="J24" s="66" t="s">
        <v>783</v>
      </c>
      <c r="K24" s="67">
        <v>0</v>
      </c>
      <c r="L24" s="53"/>
    </row>
    <row r="25" spans="2:12" ht="30" customHeight="1">
      <c r="B25" s="65"/>
      <c r="C25" s="12"/>
      <c r="D25" s="12"/>
      <c r="E25" s="66"/>
      <c r="F25" s="66" t="s">
        <v>784</v>
      </c>
      <c r="G25" s="67">
        <v>0.79</v>
      </c>
      <c r="H25" s="66"/>
      <c r="I25" s="258" t="s">
        <v>785</v>
      </c>
      <c r="J25" s="258"/>
      <c r="K25" s="67">
        <v>4.26</v>
      </c>
      <c r="L25" s="53"/>
    </row>
    <row r="26" spans="2:12" ht="30" customHeight="1" thickBot="1">
      <c r="B26" s="68"/>
      <c r="C26" s="3"/>
      <c r="D26" s="3"/>
      <c r="E26" s="13"/>
      <c r="F26" s="13"/>
      <c r="G26" s="13"/>
      <c r="H26" s="13" t="s">
        <v>786</v>
      </c>
      <c r="I26" s="69">
        <v>5357.37</v>
      </c>
      <c r="J26" s="13" t="s">
        <v>787</v>
      </c>
      <c r="K26" s="70">
        <v>22822.39</v>
      </c>
      <c r="L26" s="53"/>
    </row>
    <row r="27" spans="2:12" ht="30" customHeight="1" thickBot="1">
      <c r="B27" s="88"/>
      <c r="C27" s="89"/>
      <c r="D27" s="89"/>
      <c r="E27" s="90"/>
      <c r="F27" s="90"/>
      <c r="G27" s="90"/>
      <c r="H27" s="90"/>
      <c r="I27" s="90"/>
      <c r="J27" s="90"/>
      <c r="K27" s="90"/>
      <c r="L27" s="91"/>
    </row>
    <row r="28" spans="2:12" ht="30" customHeight="1" thickBot="1">
      <c r="B28" s="92"/>
      <c r="C28" s="93"/>
      <c r="D28" s="93"/>
      <c r="E28" s="94"/>
      <c r="F28" s="94"/>
      <c r="G28" s="94"/>
      <c r="H28" s="94"/>
      <c r="I28" s="94"/>
      <c r="J28" s="94"/>
      <c r="K28" s="94"/>
      <c r="L28" s="53"/>
    </row>
    <row r="29" spans="2:12" ht="30" customHeight="1" thickBot="1">
      <c r="B29" s="88"/>
      <c r="C29" s="89"/>
      <c r="D29" s="89"/>
      <c r="E29" s="90"/>
      <c r="F29" s="90"/>
      <c r="G29" s="90"/>
      <c r="H29" s="90"/>
      <c r="I29" s="90"/>
      <c r="J29" s="90"/>
      <c r="K29" s="90"/>
      <c r="L29" s="91"/>
    </row>
    <row r="30" spans="2:12" ht="30" customHeight="1">
      <c r="B30" s="92"/>
      <c r="C30" s="93"/>
      <c r="D30" s="93"/>
      <c r="E30" s="94"/>
      <c r="F30" s="94"/>
      <c r="G30" s="94"/>
      <c r="H30" s="94"/>
      <c r="I30" s="94"/>
      <c r="J30" s="94"/>
      <c r="K30" s="94"/>
      <c r="L30" s="53"/>
    </row>
    <row r="31" spans="2:12" ht="30" customHeight="1">
      <c r="B31" s="71" t="s">
        <v>722</v>
      </c>
      <c r="C31" s="72"/>
      <c r="D31" s="72"/>
      <c r="E31" s="7" t="s">
        <v>723</v>
      </c>
      <c r="F31" s="7"/>
      <c r="G31" s="266"/>
      <c r="H31" s="266"/>
      <c r="I31" s="7"/>
      <c r="J31" s="8"/>
      <c r="K31" s="7"/>
      <c r="L31" s="73">
        <v>226804.91</v>
      </c>
    </row>
    <row r="32" spans="2:12" ht="30" customHeight="1">
      <c r="B32" s="54" t="s">
        <v>724</v>
      </c>
      <c r="C32" s="6" t="s">
        <v>1</v>
      </c>
      <c r="D32" s="6" t="s">
        <v>2</v>
      </c>
      <c r="E32" s="4" t="s">
        <v>3</v>
      </c>
      <c r="F32" s="261" t="s">
        <v>767</v>
      </c>
      <c r="G32" s="261"/>
      <c r="H32" s="6" t="s">
        <v>4</v>
      </c>
      <c r="I32" s="5" t="s">
        <v>5</v>
      </c>
      <c r="J32" s="5" t="s">
        <v>768</v>
      </c>
      <c r="K32" s="5" t="s">
        <v>6</v>
      </c>
      <c r="L32" s="55" t="s">
        <v>8</v>
      </c>
    </row>
    <row r="33" spans="2:12" ht="30" customHeight="1">
      <c r="B33" s="56" t="s">
        <v>769</v>
      </c>
      <c r="C33" s="10" t="s">
        <v>725</v>
      </c>
      <c r="D33" s="10" t="s">
        <v>29</v>
      </c>
      <c r="E33" s="9" t="s">
        <v>726</v>
      </c>
      <c r="F33" s="262" t="s">
        <v>792</v>
      </c>
      <c r="G33" s="262"/>
      <c r="H33" s="10" t="s">
        <v>441</v>
      </c>
      <c r="I33" s="57">
        <v>1</v>
      </c>
      <c r="J33" s="11"/>
      <c r="K33" s="11">
        <v>2328.02</v>
      </c>
      <c r="L33" s="58">
        <v>2328.02</v>
      </c>
    </row>
    <row r="34" spans="2:12" ht="30" customHeight="1">
      <c r="B34" s="74" t="s">
        <v>793</v>
      </c>
      <c r="C34" s="75" t="s">
        <v>794</v>
      </c>
      <c r="D34" s="75" t="s">
        <v>447</v>
      </c>
      <c r="E34" s="76" t="s">
        <v>795</v>
      </c>
      <c r="F34" s="263" t="s">
        <v>796</v>
      </c>
      <c r="G34" s="263"/>
      <c r="H34" s="75" t="s">
        <v>101</v>
      </c>
      <c r="I34" s="77">
        <v>9</v>
      </c>
      <c r="J34" s="77"/>
      <c r="K34" s="78">
        <v>76.239999999999995</v>
      </c>
      <c r="L34" s="79">
        <v>686.16</v>
      </c>
    </row>
    <row r="35" spans="2:12" ht="30" customHeight="1">
      <c r="B35" s="74" t="s">
        <v>793</v>
      </c>
      <c r="C35" s="75" t="s">
        <v>797</v>
      </c>
      <c r="D35" s="75" t="s">
        <v>447</v>
      </c>
      <c r="E35" s="76" t="s">
        <v>798</v>
      </c>
      <c r="F35" s="263" t="s">
        <v>799</v>
      </c>
      <c r="G35" s="263"/>
      <c r="H35" s="75" t="s">
        <v>44</v>
      </c>
      <c r="I35" s="77">
        <v>0.47099999999999997</v>
      </c>
      <c r="J35" s="77"/>
      <c r="K35" s="78">
        <v>75.989999999999995</v>
      </c>
      <c r="L35" s="79">
        <v>35.79</v>
      </c>
    </row>
    <row r="36" spans="2:12" ht="30" customHeight="1">
      <c r="B36" s="74" t="s">
        <v>793</v>
      </c>
      <c r="C36" s="75" t="s">
        <v>800</v>
      </c>
      <c r="D36" s="75" t="s">
        <v>447</v>
      </c>
      <c r="E36" s="76" t="s">
        <v>801</v>
      </c>
      <c r="F36" s="263" t="s">
        <v>799</v>
      </c>
      <c r="G36" s="263"/>
      <c r="H36" s="75" t="s">
        <v>16</v>
      </c>
      <c r="I36" s="77">
        <v>1.8839999999999999</v>
      </c>
      <c r="J36" s="77"/>
      <c r="K36" s="78">
        <v>5.64</v>
      </c>
      <c r="L36" s="79">
        <v>10.62</v>
      </c>
    </row>
    <row r="37" spans="2:12" ht="30" customHeight="1">
      <c r="B37" s="74" t="s">
        <v>793</v>
      </c>
      <c r="C37" s="75" t="s">
        <v>802</v>
      </c>
      <c r="D37" s="75" t="s">
        <v>447</v>
      </c>
      <c r="E37" s="76" t="s">
        <v>803</v>
      </c>
      <c r="F37" s="263" t="s">
        <v>792</v>
      </c>
      <c r="G37" s="263"/>
      <c r="H37" s="75" t="s">
        <v>44</v>
      </c>
      <c r="I37" s="77">
        <v>0.65939999999999999</v>
      </c>
      <c r="J37" s="77"/>
      <c r="K37" s="78">
        <v>1101.2</v>
      </c>
      <c r="L37" s="79">
        <v>726.13</v>
      </c>
    </row>
    <row r="38" spans="2:12" ht="30" customHeight="1">
      <c r="B38" s="74" t="s">
        <v>793</v>
      </c>
      <c r="C38" s="75" t="s">
        <v>804</v>
      </c>
      <c r="D38" s="75" t="s">
        <v>447</v>
      </c>
      <c r="E38" s="76" t="s">
        <v>805</v>
      </c>
      <c r="F38" s="263" t="s">
        <v>796</v>
      </c>
      <c r="G38" s="263"/>
      <c r="H38" s="75" t="s">
        <v>44</v>
      </c>
      <c r="I38" s="77">
        <v>0.2198</v>
      </c>
      <c r="J38" s="77"/>
      <c r="K38" s="78">
        <v>3955.08</v>
      </c>
      <c r="L38" s="79">
        <v>869.32</v>
      </c>
    </row>
    <row r="39" spans="2:12" ht="30" customHeight="1">
      <c r="B39" s="65"/>
      <c r="C39" s="12"/>
      <c r="D39" s="12"/>
      <c r="E39" s="66"/>
      <c r="F39" s="66" t="s">
        <v>781</v>
      </c>
      <c r="G39" s="67">
        <v>265.57723204039479</v>
      </c>
      <c r="H39" s="66" t="s">
        <v>782</v>
      </c>
      <c r="I39" s="67">
        <v>312.98</v>
      </c>
      <c r="J39" s="66" t="s">
        <v>783</v>
      </c>
      <c r="K39" s="67">
        <v>578.55999999999995</v>
      </c>
      <c r="L39" s="53"/>
    </row>
    <row r="40" spans="2:12" ht="30" customHeight="1">
      <c r="B40" s="65"/>
      <c r="C40" s="12"/>
      <c r="D40" s="12"/>
      <c r="E40" s="66"/>
      <c r="F40" s="66" t="s">
        <v>784</v>
      </c>
      <c r="G40" s="67">
        <v>532.65</v>
      </c>
      <c r="H40" s="66"/>
      <c r="I40" s="258" t="s">
        <v>785</v>
      </c>
      <c r="J40" s="258"/>
      <c r="K40" s="67">
        <v>2860.67</v>
      </c>
      <c r="L40" s="53"/>
    </row>
    <row r="41" spans="2:12" ht="30" customHeight="1" thickBot="1">
      <c r="B41" s="68"/>
      <c r="C41" s="3"/>
      <c r="D41" s="3"/>
      <c r="E41" s="13"/>
      <c r="F41" s="13"/>
      <c r="G41" s="13"/>
      <c r="H41" s="13" t="s">
        <v>786</v>
      </c>
      <c r="I41" s="69">
        <v>8</v>
      </c>
      <c r="J41" s="13" t="s">
        <v>787</v>
      </c>
      <c r="K41" s="70">
        <v>22885.360000000001</v>
      </c>
      <c r="L41" s="53"/>
    </row>
    <row r="42" spans="2:12" ht="30" customHeight="1" thickBot="1">
      <c r="B42" s="88"/>
      <c r="C42" s="89"/>
      <c r="D42" s="89"/>
      <c r="E42" s="90"/>
      <c r="F42" s="90"/>
      <c r="G42" s="90"/>
      <c r="H42" s="90"/>
      <c r="I42" s="90"/>
      <c r="J42" s="90"/>
      <c r="K42" s="90"/>
      <c r="L42" s="91"/>
    </row>
    <row r="43" spans="2:12" ht="30" customHeight="1">
      <c r="B43" s="83" t="s">
        <v>756</v>
      </c>
      <c r="C43" s="84" t="s">
        <v>1</v>
      </c>
      <c r="D43" s="84" t="s">
        <v>2</v>
      </c>
      <c r="E43" s="85" t="s">
        <v>3</v>
      </c>
      <c r="F43" s="264" t="s">
        <v>767</v>
      </c>
      <c r="G43" s="264"/>
      <c r="H43" s="84" t="s">
        <v>4</v>
      </c>
      <c r="I43" s="86" t="s">
        <v>5</v>
      </c>
      <c r="J43" s="86" t="s">
        <v>768</v>
      </c>
      <c r="K43" s="86" t="s">
        <v>6</v>
      </c>
      <c r="L43" s="87" t="s">
        <v>8</v>
      </c>
    </row>
    <row r="44" spans="2:12" ht="30" customHeight="1">
      <c r="B44" s="56" t="s">
        <v>769</v>
      </c>
      <c r="C44" s="10" t="s">
        <v>757</v>
      </c>
      <c r="D44" s="10" t="s">
        <v>29</v>
      </c>
      <c r="E44" s="9" t="s">
        <v>758</v>
      </c>
      <c r="F44" s="262" t="s">
        <v>806</v>
      </c>
      <c r="G44" s="262"/>
      <c r="H44" s="10" t="s">
        <v>188</v>
      </c>
      <c r="I44" s="57">
        <v>1</v>
      </c>
      <c r="J44" s="11"/>
      <c r="K44" s="11">
        <v>3592.45</v>
      </c>
      <c r="L44" s="58">
        <v>3592.45</v>
      </c>
    </row>
    <row r="45" spans="2:12" ht="30" customHeight="1">
      <c r="B45" s="74" t="s">
        <v>793</v>
      </c>
      <c r="C45" s="75" t="s">
        <v>807</v>
      </c>
      <c r="D45" s="75" t="s">
        <v>90</v>
      </c>
      <c r="E45" s="76" t="s">
        <v>808</v>
      </c>
      <c r="F45" s="263" t="s">
        <v>809</v>
      </c>
      <c r="G45" s="263"/>
      <c r="H45" s="75" t="s">
        <v>101</v>
      </c>
      <c r="I45" s="77">
        <v>5</v>
      </c>
      <c r="J45" s="77"/>
      <c r="K45" s="78">
        <v>65.83</v>
      </c>
      <c r="L45" s="79">
        <v>329.15</v>
      </c>
    </row>
    <row r="46" spans="2:12" ht="30" customHeight="1">
      <c r="B46" s="74" t="s">
        <v>793</v>
      </c>
      <c r="C46" s="75" t="s">
        <v>810</v>
      </c>
      <c r="D46" s="75" t="s">
        <v>90</v>
      </c>
      <c r="E46" s="76" t="s">
        <v>811</v>
      </c>
      <c r="F46" s="263" t="s">
        <v>812</v>
      </c>
      <c r="G46" s="263"/>
      <c r="H46" s="75" t="s">
        <v>35</v>
      </c>
      <c r="I46" s="77">
        <v>5</v>
      </c>
      <c r="J46" s="77"/>
      <c r="K46" s="78">
        <v>7.25</v>
      </c>
      <c r="L46" s="79">
        <v>36.25</v>
      </c>
    </row>
    <row r="47" spans="2:12" ht="30" customHeight="1">
      <c r="B47" s="74" t="s">
        <v>793</v>
      </c>
      <c r="C47" s="75" t="s">
        <v>813</v>
      </c>
      <c r="D47" s="75" t="s">
        <v>90</v>
      </c>
      <c r="E47" s="76" t="s">
        <v>814</v>
      </c>
      <c r="F47" s="263" t="s">
        <v>812</v>
      </c>
      <c r="G47" s="263"/>
      <c r="H47" s="75" t="s">
        <v>35</v>
      </c>
      <c r="I47" s="77">
        <v>5</v>
      </c>
      <c r="J47" s="77"/>
      <c r="K47" s="78">
        <v>7.41</v>
      </c>
      <c r="L47" s="79">
        <v>37.049999999999997</v>
      </c>
    </row>
    <row r="48" spans="2:12" ht="30" customHeight="1">
      <c r="B48" s="59" t="s">
        <v>771</v>
      </c>
      <c r="C48" s="60" t="s">
        <v>815</v>
      </c>
      <c r="D48" s="60" t="s">
        <v>29</v>
      </c>
      <c r="E48" s="61" t="s">
        <v>816</v>
      </c>
      <c r="F48" s="265" t="s">
        <v>817</v>
      </c>
      <c r="G48" s="265"/>
      <c r="H48" s="60" t="s">
        <v>188</v>
      </c>
      <c r="I48" s="62">
        <v>1</v>
      </c>
      <c r="J48" s="62"/>
      <c r="K48" s="63">
        <v>3190</v>
      </c>
      <c r="L48" s="64">
        <v>3190</v>
      </c>
    </row>
    <row r="49" spans="2:12" ht="30" customHeight="1">
      <c r="B49" s="65"/>
      <c r="C49" s="12"/>
      <c r="D49" s="12"/>
      <c r="E49" s="66"/>
      <c r="F49" s="66" t="s">
        <v>781</v>
      </c>
      <c r="G49" s="67">
        <v>49.116364500000003</v>
      </c>
      <c r="H49" s="66" t="s">
        <v>782</v>
      </c>
      <c r="I49" s="67">
        <v>57.88</v>
      </c>
      <c r="J49" s="66" t="s">
        <v>783</v>
      </c>
      <c r="K49" s="67">
        <v>107</v>
      </c>
      <c r="L49" s="53"/>
    </row>
    <row r="50" spans="2:12" ht="30" customHeight="1">
      <c r="B50" s="65"/>
      <c r="C50" s="12"/>
      <c r="D50" s="12"/>
      <c r="E50" s="66"/>
      <c r="F50" s="66" t="s">
        <v>784</v>
      </c>
      <c r="G50" s="67">
        <v>821.95</v>
      </c>
      <c r="H50" s="66"/>
      <c r="I50" s="258" t="s">
        <v>785</v>
      </c>
      <c r="J50" s="258"/>
      <c r="K50" s="67">
        <v>4414.3999999999996</v>
      </c>
      <c r="L50" s="53"/>
    </row>
    <row r="51" spans="2:12" ht="30" customHeight="1" thickBot="1">
      <c r="B51" s="68"/>
      <c r="C51" s="3"/>
      <c r="D51" s="3"/>
      <c r="E51" s="13"/>
      <c r="F51" s="13"/>
      <c r="G51" s="13"/>
      <c r="H51" s="13" t="s">
        <v>786</v>
      </c>
      <c r="I51" s="69">
        <v>8</v>
      </c>
      <c r="J51" s="13" t="s">
        <v>787</v>
      </c>
      <c r="K51" s="70">
        <v>35315.199999999997</v>
      </c>
      <c r="L51" s="53"/>
    </row>
    <row r="52" spans="2:12" ht="30" customHeight="1" thickBot="1">
      <c r="B52" s="88"/>
      <c r="C52" s="89"/>
      <c r="D52" s="89"/>
      <c r="E52" s="90"/>
      <c r="F52" s="90"/>
      <c r="G52" s="90"/>
      <c r="H52" s="90"/>
      <c r="I52" s="90"/>
      <c r="J52" s="90"/>
      <c r="K52" s="90"/>
      <c r="L52" s="91"/>
    </row>
    <row r="53" spans="2:12" ht="30" customHeight="1">
      <c r="B53" s="92"/>
      <c r="C53" s="93"/>
      <c r="D53" s="93"/>
      <c r="E53" s="94"/>
      <c r="F53" s="94"/>
      <c r="G53" s="94"/>
      <c r="H53" s="94"/>
      <c r="I53" s="94"/>
      <c r="J53" s="94"/>
      <c r="K53" s="94"/>
      <c r="L53" s="53"/>
    </row>
    <row r="54" spans="2:12" ht="30" customHeight="1">
      <c r="B54" s="54" t="s">
        <v>761</v>
      </c>
      <c r="C54" s="6" t="s">
        <v>1</v>
      </c>
      <c r="D54" s="6" t="s">
        <v>2</v>
      </c>
      <c r="E54" s="4" t="s">
        <v>3</v>
      </c>
      <c r="F54" s="261" t="s">
        <v>767</v>
      </c>
      <c r="G54" s="261"/>
      <c r="H54" s="6" t="s">
        <v>4</v>
      </c>
      <c r="I54" s="5" t="s">
        <v>5</v>
      </c>
      <c r="J54" s="5" t="s">
        <v>768</v>
      </c>
      <c r="K54" s="5" t="s">
        <v>6</v>
      </c>
      <c r="L54" s="55" t="s">
        <v>8</v>
      </c>
    </row>
    <row r="55" spans="2:12" ht="30" customHeight="1">
      <c r="B55" s="56" t="s">
        <v>769</v>
      </c>
      <c r="C55" s="10" t="s">
        <v>762</v>
      </c>
      <c r="D55" s="10" t="s">
        <v>29</v>
      </c>
      <c r="E55" s="9" t="s">
        <v>763</v>
      </c>
      <c r="F55" s="262" t="s">
        <v>818</v>
      </c>
      <c r="G55" s="262"/>
      <c r="H55" s="10" t="s">
        <v>188</v>
      </c>
      <c r="I55" s="57">
        <v>1</v>
      </c>
      <c r="J55" s="11"/>
      <c r="K55" s="11">
        <v>14373.3</v>
      </c>
      <c r="L55" s="58">
        <v>14373.3</v>
      </c>
    </row>
    <row r="56" spans="2:12" ht="30" customHeight="1">
      <c r="B56" s="74" t="s">
        <v>793</v>
      </c>
      <c r="C56" s="75" t="s">
        <v>819</v>
      </c>
      <c r="D56" s="75" t="s">
        <v>14</v>
      </c>
      <c r="E56" s="76" t="s">
        <v>820</v>
      </c>
      <c r="F56" s="263" t="s">
        <v>821</v>
      </c>
      <c r="G56" s="263"/>
      <c r="H56" s="75" t="s">
        <v>162</v>
      </c>
      <c r="I56" s="77">
        <v>1</v>
      </c>
      <c r="J56" s="77"/>
      <c r="K56" s="78">
        <v>1436.2</v>
      </c>
      <c r="L56" s="79">
        <v>1436.2</v>
      </c>
    </row>
    <row r="57" spans="2:12" ht="30" customHeight="1">
      <c r="B57" s="74" t="s">
        <v>793</v>
      </c>
      <c r="C57" s="75" t="s">
        <v>822</v>
      </c>
      <c r="D57" s="75" t="s">
        <v>50</v>
      </c>
      <c r="E57" s="76" t="s">
        <v>823</v>
      </c>
      <c r="F57" s="263" t="s">
        <v>723</v>
      </c>
      <c r="G57" s="263"/>
      <c r="H57" s="75" t="s">
        <v>188</v>
      </c>
      <c r="I57" s="77">
        <v>1</v>
      </c>
      <c r="J57" s="77"/>
      <c r="K57" s="78">
        <v>11876.99</v>
      </c>
      <c r="L57" s="79">
        <v>11876.99</v>
      </c>
    </row>
    <row r="58" spans="2:12" ht="30" customHeight="1">
      <c r="B58" s="74" t="s">
        <v>793</v>
      </c>
      <c r="C58" s="75" t="s">
        <v>824</v>
      </c>
      <c r="D58" s="75" t="s">
        <v>90</v>
      </c>
      <c r="E58" s="76" t="s">
        <v>825</v>
      </c>
      <c r="F58" s="263" t="s">
        <v>826</v>
      </c>
      <c r="G58" s="263"/>
      <c r="H58" s="75" t="s">
        <v>162</v>
      </c>
      <c r="I58" s="77">
        <v>1</v>
      </c>
      <c r="J58" s="77"/>
      <c r="K58" s="78">
        <v>1060.1099999999999</v>
      </c>
      <c r="L58" s="79">
        <v>1060.1099999999999</v>
      </c>
    </row>
    <row r="59" spans="2:12" ht="30" customHeight="1">
      <c r="B59" s="65"/>
      <c r="C59" s="12"/>
      <c r="D59" s="12"/>
      <c r="E59" s="66"/>
      <c r="F59" s="66" t="s">
        <v>781</v>
      </c>
      <c r="G59" s="67">
        <v>486.45857239999998</v>
      </c>
      <c r="H59" s="66" t="s">
        <v>782</v>
      </c>
      <c r="I59" s="67">
        <v>573.29</v>
      </c>
      <c r="J59" s="66" t="s">
        <v>783</v>
      </c>
      <c r="K59" s="67">
        <v>1059.75</v>
      </c>
      <c r="L59" s="53"/>
    </row>
    <row r="60" spans="2:12" ht="30" customHeight="1">
      <c r="B60" s="65"/>
      <c r="C60" s="12"/>
      <c r="D60" s="12"/>
      <c r="E60" s="66"/>
      <c r="F60" s="66" t="s">
        <v>784</v>
      </c>
      <c r="G60" s="67">
        <v>3288.61</v>
      </c>
      <c r="H60" s="66"/>
      <c r="I60" s="258" t="s">
        <v>785</v>
      </c>
      <c r="J60" s="258"/>
      <c r="K60" s="67">
        <v>17661.91</v>
      </c>
      <c r="L60" s="53"/>
    </row>
    <row r="61" spans="2:12" ht="30" customHeight="1" thickBot="1">
      <c r="B61" s="68"/>
      <c r="C61" s="3"/>
      <c r="D61" s="3"/>
      <c r="E61" s="13"/>
      <c r="F61" s="13"/>
      <c r="G61" s="13"/>
      <c r="H61" s="13" t="s">
        <v>786</v>
      </c>
      <c r="I61" s="69">
        <v>1</v>
      </c>
      <c r="J61" s="13" t="s">
        <v>787</v>
      </c>
      <c r="K61" s="70">
        <v>17661.91</v>
      </c>
      <c r="L61" s="53"/>
    </row>
    <row r="62" spans="2:12" ht="30" customHeight="1" thickTop="1">
      <c r="B62" s="50"/>
      <c r="C62" s="51"/>
      <c r="D62" s="51"/>
      <c r="E62" s="52"/>
      <c r="F62" s="52"/>
      <c r="G62" s="52"/>
      <c r="H62" s="52"/>
      <c r="I62" s="52"/>
      <c r="J62" s="52"/>
      <c r="K62" s="52"/>
      <c r="L62" s="53"/>
    </row>
    <row r="63" spans="2:12" ht="30" customHeight="1">
      <c r="B63" s="65"/>
      <c r="C63" s="12"/>
      <c r="D63" s="12"/>
      <c r="E63" s="12"/>
      <c r="F63" s="12"/>
      <c r="G63" s="12"/>
      <c r="H63" s="12"/>
      <c r="I63" s="12"/>
      <c r="J63" s="12"/>
      <c r="K63" s="12"/>
      <c r="L63" s="53"/>
    </row>
    <row r="64" spans="2:12" ht="30" customHeight="1">
      <c r="B64" s="259"/>
      <c r="C64" s="230"/>
      <c r="D64" s="230"/>
      <c r="E64" s="14"/>
      <c r="F64" s="13"/>
      <c r="G64" s="235" t="s">
        <v>750</v>
      </c>
      <c r="H64" s="230"/>
      <c r="I64" s="260">
        <v>3043033.21</v>
      </c>
      <c r="J64" s="260"/>
      <c r="K64" s="260"/>
      <c r="L64" s="53"/>
    </row>
    <row r="65" spans="2:12" ht="30" customHeight="1">
      <c r="B65" s="259"/>
      <c r="C65" s="230"/>
      <c r="D65" s="230"/>
      <c r="E65" s="14"/>
      <c r="F65" s="13"/>
      <c r="G65" s="235" t="s">
        <v>751</v>
      </c>
      <c r="H65" s="230"/>
      <c r="I65" s="260">
        <v>695938.38</v>
      </c>
      <c r="J65" s="260"/>
      <c r="K65" s="260"/>
      <c r="L65" s="53"/>
    </row>
    <row r="66" spans="2:12" ht="30" customHeight="1" thickBot="1">
      <c r="B66" s="248"/>
      <c r="C66" s="249"/>
      <c r="D66" s="249"/>
      <c r="E66" s="81"/>
      <c r="F66" s="80"/>
      <c r="G66" s="250" t="s">
        <v>752</v>
      </c>
      <c r="H66" s="249"/>
      <c r="I66" s="251">
        <v>3738971.59</v>
      </c>
      <c r="J66" s="251"/>
      <c r="K66" s="251"/>
      <c r="L66" s="82"/>
    </row>
    <row r="67" spans="2:12" ht="30" customHeight="1">
      <c r="B67" s="3"/>
      <c r="C67" s="3"/>
      <c r="D67" s="3"/>
      <c r="E67" s="3"/>
      <c r="F67" s="3"/>
      <c r="G67" s="3"/>
      <c r="H67" s="3"/>
      <c r="I67" s="3"/>
      <c r="J67" s="3"/>
      <c r="K67" s="3"/>
    </row>
  </sheetData>
  <mergeCells count="52">
    <mergeCell ref="J1:K1"/>
    <mergeCell ref="F21:G21"/>
    <mergeCell ref="G8:H8"/>
    <mergeCell ref="F10:G10"/>
    <mergeCell ref="F11:G11"/>
    <mergeCell ref="F1:G1"/>
    <mergeCell ref="H1:I1"/>
    <mergeCell ref="F12:G12"/>
    <mergeCell ref="F13:G13"/>
    <mergeCell ref="F14:G14"/>
    <mergeCell ref="F15:G15"/>
    <mergeCell ref="I17:J17"/>
    <mergeCell ref="I40:J40"/>
    <mergeCell ref="F22:G22"/>
    <mergeCell ref="F23:G23"/>
    <mergeCell ref="I25:J25"/>
    <mergeCell ref="G31:H31"/>
    <mergeCell ref="F32:G32"/>
    <mergeCell ref="F33:G33"/>
    <mergeCell ref="F34:G34"/>
    <mergeCell ref="F35:G35"/>
    <mergeCell ref="F36:G36"/>
    <mergeCell ref="F37:G37"/>
    <mergeCell ref="F38:G38"/>
    <mergeCell ref="F58:G58"/>
    <mergeCell ref="F43:G43"/>
    <mergeCell ref="F44:G44"/>
    <mergeCell ref="F45:G45"/>
    <mergeCell ref="F46:G46"/>
    <mergeCell ref="F47:G47"/>
    <mergeCell ref="F48:G48"/>
    <mergeCell ref="I50:J50"/>
    <mergeCell ref="F54:G54"/>
    <mergeCell ref="F55:G55"/>
    <mergeCell ref="F56:G56"/>
    <mergeCell ref="F57:G57"/>
    <mergeCell ref="B66:D66"/>
    <mergeCell ref="G66:H66"/>
    <mergeCell ref="I66:K66"/>
    <mergeCell ref="B2:L2"/>
    <mergeCell ref="B3:L3"/>
    <mergeCell ref="B4:L4"/>
    <mergeCell ref="B5:L5"/>
    <mergeCell ref="B6:L6"/>
    <mergeCell ref="B7:L7"/>
    <mergeCell ref="I60:J60"/>
    <mergeCell ref="B64:D64"/>
    <mergeCell ref="G64:H64"/>
    <mergeCell ref="I64:K64"/>
    <mergeCell ref="B65:D65"/>
    <mergeCell ref="G65:H65"/>
    <mergeCell ref="I65:K65"/>
  </mergeCells>
  <pageMargins left="0.511811024" right="0.511811024" top="0.78740157499999996" bottom="0.78740157499999996" header="0.31496062000000002" footer="0.31496062000000002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3FD30-517F-469C-A19C-DB58E0E0A122}">
  <sheetPr>
    <tabColor theme="5" tint="-0.499984740745262"/>
    <pageSetUpPr fitToPage="1"/>
  </sheetPr>
  <dimension ref="B1:I26"/>
  <sheetViews>
    <sheetView zoomScale="85" zoomScaleNormal="85" workbookViewId="0">
      <selection activeCell="I26" sqref="B2:I26"/>
    </sheetView>
  </sheetViews>
  <sheetFormatPr defaultRowHeight="14.25"/>
  <cols>
    <col min="3" max="3" width="32.75" style="123" customWidth="1"/>
    <col min="4" max="4" width="15.875" style="48" customWidth="1"/>
    <col min="5" max="9" width="17.625" customWidth="1"/>
  </cols>
  <sheetData>
    <row r="1" spans="2:9" s="1" customFormat="1" ht="18.75" customHeight="1" thickBot="1">
      <c r="B1" s="2"/>
      <c r="C1" s="2"/>
      <c r="D1" s="3"/>
      <c r="E1" s="2"/>
      <c r="F1" s="235"/>
      <c r="G1" s="235"/>
      <c r="H1" s="235"/>
      <c r="I1" s="235"/>
    </row>
    <row r="2" spans="2:9" s="1" customFormat="1" ht="22.5" customHeight="1">
      <c r="B2" s="236" t="s">
        <v>753</v>
      </c>
      <c r="C2" s="237"/>
      <c r="D2" s="237"/>
      <c r="E2" s="237"/>
      <c r="F2" s="237"/>
      <c r="G2" s="237"/>
      <c r="H2" s="237"/>
      <c r="I2" s="238"/>
    </row>
    <row r="3" spans="2:9" s="1" customFormat="1" ht="22.5" customHeight="1">
      <c r="B3" s="239" t="s">
        <v>754</v>
      </c>
      <c r="C3" s="240"/>
      <c r="D3" s="240"/>
      <c r="E3" s="240"/>
      <c r="F3" s="240"/>
      <c r="G3" s="240"/>
      <c r="H3" s="240"/>
      <c r="I3" s="241"/>
    </row>
    <row r="4" spans="2:9" s="1" customFormat="1" ht="22.5" customHeight="1">
      <c r="B4" s="242" t="s">
        <v>765</v>
      </c>
      <c r="C4" s="243"/>
      <c r="D4" s="243"/>
      <c r="E4" s="243"/>
      <c r="F4" s="243"/>
      <c r="G4" s="243"/>
      <c r="H4" s="243"/>
      <c r="I4" s="244"/>
    </row>
    <row r="5" spans="2:9" s="1" customFormat="1" ht="22.5" customHeight="1">
      <c r="B5" s="239" t="s">
        <v>764</v>
      </c>
      <c r="C5" s="240"/>
      <c r="D5" s="240"/>
      <c r="E5" s="240"/>
      <c r="F5" s="240"/>
      <c r="G5" s="240"/>
      <c r="H5" s="240"/>
      <c r="I5" s="241"/>
    </row>
    <row r="6" spans="2:9" s="1" customFormat="1" ht="22.5" customHeight="1" thickBot="1">
      <c r="B6" s="239" t="s">
        <v>766</v>
      </c>
      <c r="C6" s="240"/>
      <c r="D6" s="240"/>
      <c r="E6" s="240"/>
      <c r="F6" s="240"/>
      <c r="G6" s="240"/>
      <c r="H6" s="240"/>
      <c r="I6" s="241"/>
    </row>
    <row r="7" spans="2:9" ht="21.75" customHeight="1" thickBot="1">
      <c r="B7" s="280" t="s">
        <v>886</v>
      </c>
      <c r="C7" s="281"/>
      <c r="D7" s="281"/>
      <c r="E7" s="281"/>
      <c r="F7" s="281"/>
      <c r="G7" s="281"/>
      <c r="H7" s="281"/>
      <c r="I7" s="282"/>
    </row>
    <row r="8" spans="2:9" s="1" customFormat="1" ht="22.5" customHeight="1" thickBot="1">
      <c r="B8" s="124" t="s">
        <v>0</v>
      </c>
      <c r="C8" s="125" t="s">
        <v>3</v>
      </c>
      <c r="D8" s="126" t="s">
        <v>828</v>
      </c>
      <c r="E8" s="127" t="s">
        <v>829</v>
      </c>
      <c r="F8" s="127" t="s">
        <v>830</v>
      </c>
      <c r="G8" s="127" t="s">
        <v>831</v>
      </c>
      <c r="H8" s="127" t="s">
        <v>832</v>
      </c>
      <c r="I8" s="128" t="s">
        <v>833</v>
      </c>
    </row>
    <row r="9" spans="2:9" ht="33.75" customHeight="1" thickBot="1">
      <c r="B9" s="106" t="s">
        <v>10</v>
      </c>
      <c r="C9" s="120" t="s">
        <v>11</v>
      </c>
      <c r="D9" s="107" t="s">
        <v>873</v>
      </c>
      <c r="E9" s="108" t="s">
        <v>834</v>
      </c>
      <c r="F9" s="108" t="s">
        <v>835</v>
      </c>
      <c r="G9" s="108" t="s">
        <v>835</v>
      </c>
      <c r="H9" s="108" t="s">
        <v>835</v>
      </c>
      <c r="I9" s="109" t="s">
        <v>835</v>
      </c>
    </row>
    <row r="10" spans="2:9" ht="33.75" customHeight="1" thickTop="1" thickBot="1">
      <c r="B10" s="110" t="s">
        <v>39</v>
      </c>
      <c r="C10" s="121" t="s">
        <v>40</v>
      </c>
      <c r="D10" s="112" t="s">
        <v>874</v>
      </c>
      <c r="E10" s="113" t="s">
        <v>836</v>
      </c>
      <c r="F10" s="113" t="s">
        <v>837</v>
      </c>
      <c r="G10" s="111" t="s">
        <v>821</v>
      </c>
      <c r="H10" s="111" t="s">
        <v>821</v>
      </c>
      <c r="I10" s="114" t="s">
        <v>821</v>
      </c>
    </row>
    <row r="11" spans="2:9" ht="33.75" customHeight="1" thickTop="1" thickBot="1">
      <c r="B11" s="110" t="s">
        <v>53</v>
      </c>
      <c r="C11" s="121" t="s">
        <v>54</v>
      </c>
      <c r="D11" s="112" t="s">
        <v>875</v>
      </c>
      <c r="E11" s="113" t="s">
        <v>838</v>
      </c>
      <c r="F11" s="113" t="s">
        <v>839</v>
      </c>
      <c r="G11" s="113" t="s">
        <v>839</v>
      </c>
      <c r="H11" s="113" t="s">
        <v>840</v>
      </c>
      <c r="I11" s="114" t="s">
        <v>821</v>
      </c>
    </row>
    <row r="12" spans="2:9" ht="33.75" customHeight="1" thickTop="1" thickBot="1">
      <c r="B12" s="110" t="s">
        <v>66</v>
      </c>
      <c r="C12" s="121" t="s">
        <v>67</v>
      </c>
      <c r="D12" s="112" t="s">
        <v>876</v>
      </c>
      <c r="E12" s="111" t="s">
        <v>821</v>
      </c>
      <c r="F12" s="113" t="s">
        <v>841</v>
      </c>
      <c r="G12" s="113" t="s">
        <v>842</v>
      </c>
      <c r="H12" s="113" t="s">
        <v>842</v>
      </c>
      <c r="I12" s="115" t="s">
        <v>841</v>
      </c>
    </row>
    <row r="13" spans="2:9" ht="33.75" customHeight="1" thickTop="1" thickBot="1">
      <c r="B13" s="110" t="s">
        <v>86</v>
      </c>
      <c r="C13" s="121" t="s">
        <v>87</v>
      </c>
      <c r="D13" s="112" t="s">
        <v>877</v>
      </c>
      <c r="E13" s="111" t="s">
        <v>821</v>
      </c>
      <c r="F13" s="113" t="s">
        <v>843</v>
      </c>
      <c r="G13" s="113" t="s">
        <v>844</v>
      </c>
      <c r="H13" s="113" t="s">
        <v>844</v>
      </c>
      <c r="I13" s="115" t="s">
        <v>843</v>
      </c>
    </row>
    <row r="14" spans="2:9" ht="33.75" customHeight="1" thickTop="1" thickBot="1">
      <c r="B14" s="110" t="s">
        <v>120</v>
      </c>
      <c r="C14" s="121" t="s">
        <v>121</v>
      </c>
      <c r="D14" s="112" t="s">
        <v>878</v>
      </c>
      <c r="E14" s="111" t="s">
        <v>821</v>
      </c>
      <c r="F14" s="111" t="s">
        <v>821</v>
      </c>
      <c r="G14" s="111" t="s">
        <v>821</v>
      </c>
      <c r="H14" s="113" t="s">
        <v>845</v>
      </c>
      <c r="I14" s="115" t="s">
        <v>846</v>
      </c>
    </row>
    <row r="15" spans="2:9" ht="33.75" customHeight="1" thickTop="1" thickBot="1">
      <c r="B15" s="110" t="s">
        <v>140</v>
      </c>
      <c r="C15" s="121" t="s">
        <v>141</v>
      </c>
      <c r="D15" s="112" t="s">
        <v>879</v>
      </c>
      <c r="E15" s="111" t="s">
        <v>821</v>
      </c>
      <c r="F15" s="111" t="s">
        <v>821</v>
      </c>
      <c r="G15" s="111" t="s">
        <v>821</v>
      </c>
      <c r="H15" s="111" t="s">
        <v>821</v>
      </c>
      <c r="I15" s="115" t="s">
        <v>847</v>
      </c>
    </row>
    <row r="16" spans="2:9" ht="33.75" customHeight="1" thickTop="1" thickBot="1">
      <c r="B16" s="110" t="s">
        <v>145</v>
      </c>
      <c r="C16" s="121" t="s">
        <v>146</v>
      </c>
      <c r="D16" s="112" t="s">
        <v>880</v>
      </c>
      <c r="E16" s="113" t="s">
        <v>848</v>
      </c>
      <c r="F16" s="113" t="s">
        <v>849</v>
      </c>
      <c r="G16" s="113" t="s">
        <v>850</v>
      </c>
      <c r="H16" s="113" t="s">
        <v>850</v>
      </c>
      <c r="I16" s="115" t="s">
        <v>848</v>
      </c>
    </row>
    <row r="17" spans="2:9" ht="33.75" customHeight="1" thickTop="1" thickBot="1">
      <c r="B17" s="110" t="s">
        <v>336</v>
      </c>
      <c r="C17" s="121" t="s">
        <v>337</v>
      </c>
      <c r="D17" s="112" t="s">
        <v>881</v>
      </c>
      <c r="E17" s="113" t="s">
        <v>851</v>
      </c>
      <c r="F17" s="113" t="s">
        <v>852</v>
      </c>
      <c r="G17" s="113" t="s">
        <v>852</v>
      </c>
      <c r="H17" s="113" t="s">
        <v>853</v>
      </c>
      <c r="I17" s="115" t="s">
        <v>852</v>
      </c>
    </row>
    <row r="18" spans="2:9" ht="33.75" customHeight="1" thickTop="1" thickBot="1">
      <c r="B18" s="110" t="s">
        <v>692</v>
      </c>
      <c r="C18" s="121" t="s">
        <v>693</v>
      </c>
      <c r="D18" s="112" t="s">
        <v>882</v>
      </c>
      <c r="E18" s="111" t="s">
        <v>821</v>
      </c>
      <c r="F18" s="111" t="s">
        <v>821</v>
      </c>
      <c r="G18" s="111" t="s">
        <v>821</v>
      </c>
      <c r="H18" s="111" t="s">
        <v>821</v>
      </c>
      <c r="I18" s="115" t="s">
        <v>854</v>
      </c>
    </row>
    <row r="19" spans="2:9" ht="33.75" customHeight="1" thickTop="1" thickBot="1">
      <c r="B19" s="110" t="s">
        <v>700</v>
      </c>
      <c r="C19" s="121" t="s">
        <v>701</v>
      </c>
      <c r="D19" s="112" t="s">
        <v>883</v>
      </c>
      <c r="E19" s="111" t="s">
        <v>821</v>
      </c>
      <c r="F19" s="111" t="s">
        <v>821</v>
      </c>
      <c r="G19" s="111" t="s">
        <v>821</v>
      </c>
      <c r="H19" s="111" t="s">
        <v>821</v>
      </c>
      <c r="I19" s="115" t="s">
        <v>855</v>
      </c>
    </row>
    <row r="20" spans="2:9" ht="33.75" customHeight="1" thickTop="1" thickBot="1">
      <c r="B20" s="110" t="s">
        <v>705</v>
      </c>
      <c r="C20" s="121" t="s">
        <v>706</v>
      </c>
      <c r="D20" s="112" t="s">
        <v>884</v>
      </c>
      <c r="E20" s="111" t="s">
        <v>821</v>
      </c>
      <c r="F20" s="111" t="s">
        <v>821</v>
      </c>
      <c r="G20" s="113" t="s">
        <v>856</v>
      </c>
      <c r="H20" s="113" t="s">
        <v>856</v>
      </c>
      <c r="I20" s="115" t="s">
        <v>857</v>
      </c>
    </row>
    <row r="21" spans="2:9" ht="33.75" customHeight="1" thickTop="1" thickBot="1">
      <c r="B21" s="110" t="s">
        <v>722</v>
      </c>
      <c r="C21" s="121" t="s">
        <v>723</v>
      </c>
      <c r="D21" s="112" t="s">
        <v>885</v>
      </c>
      <c r="E21" s="111" t="s">
        <v>821</v>
      </c>
      <c r="F21" s="111" t="s">
        <v>821</v>
      </c>
      <c r="G21" s="111" t="s">
        <v>821</v>
      </c>
      <c r="H21" s="113" t="s">
        <v>858</v>
      </c>
      <c r="I21" s="115" t="s">
        <v>859</v>
      </c>
    </row>
    <row r="22" spans="2:9" ht="3" customHeight="1" thickTop="1" thickBot="1">
      <c r="B22" s="119"/>
      <c r="C22" s="122"/>
      <c r="D22" s="116"/>
      <c r="E22" s="116"/>
      <c r="F22" s="116"/>
      <c r="G22" s="116"/>
      <c r="H22" s="117"/>
      <c r="I22" s="118"/>
    </row>
    <row r="23" spans="2:9" s="1" customFormat="1" ht="20.25" customHeight="1">
      <c r="B23" s="268" t="s">
        <v>860</v>
      </c>
      <c r="C23" s="269"/>
      <c r="D23" s="270"/>
      <c r="E23" s="98" t="s">
        <v>861</v>
      </c>
      <c r="F23" s="98" t="s">
        <v>862</v>
      </c>
      <c r="G23" s="98" t="s">
        <v>863</v>
      </c>
      <c r="H23" s="98" t="s">
        <v>864</v>
      </c>
      <c r="I23" s="99" t="s">
        <v>865</v>
      </c>
    </row>
    <row r="24" spans="2:9" s="16" customFormat="1" ht="20.25" customHeight="1">
      <c r="B24" s="271" t="s">
        <v>866</v>
      </c>
      <c r="C24" s="272"/>
      <c r="D24" s="273"/>
      <c r="E24" s="100">
        <v>454037.36</v>
      </c>
      <c r="F24" s="100">
        <v>591450.74</v>
      </c>
      <c r="G24" s="100">
        <v>723006.92</v>
      </c>
      <c r="H24" s="100">
        <v>1334006.54</v>
      </c>
      <c r="I24" s="101">
        <v>636470.03</v>
      </c>
    </row>
    <row r="25" spans="2:9" s="1" customFormat="1" ht="20.25" customHeight="1">
      <c r="B25" s="274" t="s">
        <v>867</v>
      </c>
      <c r="C25" s="275"/>
      <c r="D25" s="276"/>
      <c r="E25" s="102" t="s">
        <v>861</v>
      </c>
      <c r="F25" s="102" t="s">
        <v>868</v>
      </c>
      <c r="G25" s="102" t="s">
        <v>869</v>
      </c>
      <c r="H25" s="102" t="s">
        <v>870</v>
      </c>
      <c r="I25" s="103" t="s">
        <v>871</v>
      </c>
    </row>
    <row r="26" spans="2:9" s="16" customFormat="1" ht="20.25" customHeight="1" thickBot="1">
      <c r="B26" s="277" t="s">
        <v>872</v>
      </c>
      <c r="C26" s="278"/>
      <c r="D26" s="279"/>
      <c r="E26" s="104">
        <v>454037.36</v>
      </c>
      <c r="F26" s="104">
        <v>1045488.09</v>
      </c>
      <c r="G26" s="104">
        <v>1768495.01</v>
      </c>
      <c r="H26" s="104">
        <v>3102501.55</v>
      </c>
      <c r="I26" s="105">
        <v>3738971.59</v>
      </c>
    </row>
  </sheetData>
  <mergeCells count="12">
    <mergeCell ref="B5:I5"/>
    <mergeCell ref="B6:I6"/>
    <mergeCell ref="F1:G1"/>
    <mergeCell ref="H1:I1"/>
    <mergeCell ref="B2:I2"/>
    <mergeCell ref="B3:I3"/>
    <mergeCell ref="B4:I4"/>
    <mergeCell ref="B23:D23"/>
    <mergeCell ref="B24:D24"/>
    <mergeCell ref="B25:D25"/>
    <mergeCell ref="B26:D26"/>
    <mergeCell ref="B7:I7"/>
  </mergeCells>
  <pageMargins left="0.511811024" right="0.511811024" top="0.78740157499999996" bottom="0.78740157499999996" header="0.31496062000000002" footer="0.31496062000000002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FDA51-826F-4316-B033-449425FF18A3}">
  <sheetPr>
    <tabColor theme="5" tint="0.39997558519241921"/>
    <pageSetUpPr fitToPage="1"/>
  </sheetPr>
  <dimension ref="B1:I48"/>
  <sheetViews>
    <sheetView workbookViewId="0">
      <selection activeCell="G46" sqref="B2:I47"/>
    </sheetView>
  </sheetViews>
  <sheetFormatPr defaultRowHeight="14.25"/>
  <cols>
    <col min="1" max="1" width="2.75" customWidth="1"/>
    <col min="2" max="2" width="18.875" customWidth="1"/>
    <col min="3" max="8" width="13.625" customWidth="1"/>
    <col min="9" max="9" width="22.875" customWidth="1"/>
  </cols>
  <sheetData>
    <row r="1" spans="2:9" ht="15" thickBot="1"/>
    <row r="2" spans="2:9" ht="21.95" customHeight="1">
      <c r="B2" s="283" t="s">
        <v>753</v>
      </c>
      <c r="C2" s="284"/>
      <c r="D2" s="284"/>
      <c r="E2" s="284"/>
      <c r="F2" s="284"/>
      <c r="G2" s="284"/>
      <c r="H2" s="284"/>
      <c r="I2" s="285"/>
    </row>
    <row r="3" spans="2:9" ht="21.95" customHeight="1">
      <c r="B3" s="286" t="s">
        <v>930</v>
      </c>
      <c r="C3" s="287"/>
      <c r="D3" s="287"/>
      <c r="E3" s="287"/>
      <c r="F3" s="287"/>
      <c r="G3" s="287"/>
      <c r="H3" s="287"/>
      <c r="I3" s="288"/>
    </row>
    <row r="4" spans="2:9" ht="21.95" customHeight="1">
      <c r="B4" s="286" t="s">
        <v>765</v>
      </c>
      <c r="C4" s="287"/>
      <c r="D4" s="287"/>
      <c r="E4" s="287"/>
      <c r="F4" s="287"/>
      <c r="G4" s="287"/>
      <c r="H4" s="287"/>
      <c r="I4" s="288"/>
    </row>
    <row r="5" spans="2:9" ht="21.95" customHeight="1" thickBot="1">
      <c r="B5" s="289" t="s">
        <v>932</v>
      </c>
      <c r="C5" s="290"/>
      <c r="D5" s="290"/>
      <c r="E5" s="290"/>
      <c r="F5" s="290"/>
      <c r="G5" s="290"/>
      <c r="H5" s="290"/>
      <c r="I5" s="291"/>
    </row>
    <row r="6" spans="2:9" ht="21.95" customHeight="1" thickBot="1">
      <c r="B6" s="292" t="s">
        <v>887</v>
      </c>
      <c r="C6" s="293"/>
      <c r="D6" s="293"/>
      <c r="E6" s="293"/>
      <c r="F6" s="293"/>
      <c r="G6" s="293"/>
      <c r="H6" s="293"/>
      <c r="I6" s="294"/>
    </row>
    <row r="7" spans="2:9" ht="24.75" thickBot="1">
      <c r="B7" s="133"/>
      <c r="C7" s="134"/>
      <c r="D7" s="134"/>
      <c r="E7" s="134"/>
      <c r="F7" s="134"/>
      <c r="G7" s="134"/>
      <c r="H7" s="135"/>
      <c r="I7" s="136" t="s">
        <v>888</v>
      </c>
    </row>
    <row r="8" spans="2:9" ht="18.95" customHeight="1">
      <c r="B8" s="137"/>
      <c r="C8" s="138" t="s">
        <v>889</v>
      </c>
      <c r="D8" s="139"/>
      <c r="E8" s="139"/>
      <c r="F8" s="139"/>
      <c r="G8" s="139"/>
      <c r="H8" s="140"/>
      <c r="I8" s="141">
        <v>4</v>
      </c>
    </row>
    <row r="9" spans="2:9" ht="18.95" customHeight="1">
      <c r="B9" s="142"/>
      <c r="C9" s="143" t="s">
        <v>931</v>
      </c>
      <c r="D9" s="144"/>
      <c r="E9" s="144"/>
      <c r="F9" s="144"/>
      <c r="G9" s="144"/>
      <c r="H9" s="145"/>
      <c r="I9" s="146">
        <v>1.23</v>
      </c>
    </row>
    <row r="10" spans="2:9" ht="16.5" thickBot="1">
      <c r="B10" s="147" t="s">
        <v>890</v>
      </c>
      <c r="C10" s="148"/>
      <c r="D10" s="148"/>
      <c r="E10" s="148"/>
      <c r="F10" s="148"/>
      <c r="G10" s="148"/>
      <c r="H10" s="149"/>
      <c r="I10" s="150">
        <f>I8+I9</f>
        <v>5.23</v>
      </c>
    </row>
    <row r="11" spans="2:9" ht="18.95" customHeight="1">
      <c r="B11" s="151" t="s">
        <v>891</v>
      </c>
      <c r="C11" s="139"/>
      <c r="D11" s="139"/>
      <c r="E11" s="139"/>
      <c r="F11" s="139"/>
      <c r="G11" s="139"/>
      <c r="H11" s="140"/>
      <c r="I11" s="141"/>
    </row>
    <row r="12" spans="2:9" ht="18.95" customHeight="1">
      <c r="B12" s="152" t="s">
        <v>892</v>
      </c>
      <c r="C12" s="153" t="s">
        <v>893</v>
      </c>
      <c r="D12" s="154"/>
      <c r="E12" s="154"/>
      <c r="F12" s="154"/>
      <c r="G12" s="154"/>
      <c r="H12" s="155"/>
      <c r="I12" s="146">
        <v>1.27</v>
      </c>
    </row>
    <row r="13" spans="2:9" ht="18.95" customHeight="1">
      <c r="B13" s="152" t="s">
        <v>894</v>
      </c>
      <c r="C13" s="153" t="s">
        <v>895</v>
      </c>
      <c r="D13" s="154"/>
      <c r="E13" s="154"/>
      <c r="F13" s="154"/>
      <c r="G13" s="154"/>
      <c r="H13" s="155"/>
      <c r="I13" s="146">
        <v>0.8</v>
      </c>
    </row>
    <row r="14" spans="2:9" ht="15.75">
      <c r="B14" s="156" t="s">
        <v>890</v>
      </c>
      <c r="C14" s="157"/>
      <c r="D14" s="157"/>
      <c r="E14" s="157"/>
      <c r="F14" s="157"/>
      <c r="G14" s="157"/>
      <c r="H14" s="158"/>
      <c r="I14" s="159">
        <f>I12+I13</f>
        <v>2.0700000000000003</v>
      </c>
    </row>
    <row r="15" spans="2:9">
      <c r="B15" s="160" t="s">
        <v>896</v>
      </c>
      <c r="C15" s="154"/>
      <c r="D15" s="154"/>
      <c r="E15" s="154"/>
      <c r="F15" s="154"/>
      <c r="G15" s="154"/>
      <c r="H15" s="155"/>
      <c r="I15" s="161" t="s">
        <v>897</v>
      </c>
    </row>
    <row r="16" spans="2:9" ht="15.75">
      <c r="B16" s="162" t="s">
        <v>898</v>
      </c>
      <c r="C16" s="163" t="s">
        <v>899</v>
      </c>
      <c r="D16" s="157"/>
      <c r="E16" s="157"/>
      <c r="F16" s="157"/>
      <c r="G16" s="157"/>
      <c r="H16" s="158"/>
      <c r="I16" s="159">
        <f>I17+I18</f>
        <v>6.15</v>
      </c>
    </row>
    <row r="17" spans="2:9">
      <c r="B17" s="142" t="s">
        <v>900</v>
      </c>
      <c r="C17" s="153" t="s">
        <v>901</v>
      </c>
      <c r="D17" s="154"/>
      <c r="E17" s="154"/>
      <c r="F17" s="154"/>
      <c r="G17" s="154"/>
      <c r="H17" s="155"/>
      <c r="I17" s="146">
        <f>I23</f>
        <v>3.65</v>
      </c>
    </row>
    <row r="18" spans="2:9">
      <c r="B18" s="142" t="s">
        <v>902</v>
      </c>
      <c r="C18" s="153" t="s">
        <v>903</v>
      </c>
      <c r="D18" s="154"/>
      <c r="E18" s="154"/>
      <c r="F18" s="154"/>
      <c r="G18" s="154"/>
      <c r="H18" s="155"/>
      <c r="I18" s="146">
        <v>2.5</v>
      </c>
    </row>
    <row r="19" spans="2:9">
      <c r="B19" s="164" t="s">
        <v>685</v>
      </c>
      <c r="C19" s="165" t="s">
        <v>904</v>
      </c>
      <c r="D19" s="166"/>
      <c r="E19" s="166"/>
      <c r="F19" s="166"/>
      <c r="G19" s="166"/>
      <c r="H19" s="167"/>
      <c r="I19" s="168">
        <v>7.4</v>
      </c>
    </row>
    <row r="20" spans="2:9">
      <c r="B20" s="169"/>
      <c r="C20" s="170"/>
      <c r="D20" s="170"/>
      <c r="E20" s="170"/>
      <c r="F20" s="170"/>
      <c r="G20" s="170"/>
      <c r="H20" s="170"/>
      <c r="I20" s="171"/>
    </row>
    <row r="21" spans="2:9">
      <c r="B21" s="172"/>
      <c r="C21" s="173"/>
      <c r="D21" s="173"/>
      <c r="E21" s="173"/>
      <c r="F21" s="173"/>
      <c r="G21" s="173"/>
      <c r="H21" s="173"/>
      <c r="I21" s="174"/>
    </row>
    <row r="22" spans="2:9" ht="16.5" thickBot="1">
      <c r="B22" s="175" t="s">
        <v>905</v>
      </c>
      <c r="C22" s="176"/>
      <c r="D22" s="176"/>
      <c r="E22" s="176"/>
      <c r="F22" s="176"/>
      <c r="G22" s="176"/>
      <c r="H22" s="176"/>
      <c r="I22" s="177"/>
    </row>
    <row r="23" spans="2:9">
      <c r="B23" s="137" t="s">
        <v>900</v>
      </c>
      <c r="C23" s="138" t="s">
        <v>901</v>
      </c>
      <c r="D23" s="139"/>
      <c r="E23" s="139"/>
      <c r="F23" s="139"/>
      <c r="G23" s="139"/>
      <c r="H23" s="140"/>
      <c r="I23" s="178">
        <f>I24+I25+I26</f>
        <v>3.65</v>
      </c>
    </row>
    <row r="24" spans="2:9">
      <c r="B24" s="179" t="s">
        <v>906</v>
      </c>
      <c r="C24" s="153" t="s">
        <v>907</v>
      </c>
      <c r="D24" s="154"/>
      <c r="E24" s="154"/>
      <c r="F24" s="154"/>
      <c r="G24" s="154"/>
      <c r="H24" s="155"/>
      <c r="I24" s="180">
        <v>0.65</v>
      </c>
    </row>
    <row r="25" spans="2:9">
      <c r="B25" s="142" t="s">
        <v>908</v>
      </c>
      <c r="C25" s="153" t="s">
        <v>909</v>
      </c>
      <c r="D25" s="154"/>
      <c r="E25" s="154"/>
      <c r="F25" s="154"/>
      <c r="G25" s="154"/>
      <c r="H25" s="155"/>
      <c r="I25" s="180">
        <v>3</v>
      </c>
    </row>
    <row r="26" spans="2:9" ht="15" thickBot="1">
      <c r="B26" s="181" t="s">
        <v>910</v>
      </c>
      <c r="C26" s="182" t="s">
        <v>911</v>
      </c>
      <c r="D26" s="183"/>
      <c r="E26" s="183"/>
      <c r="F26" s="183"/>
      <c r="G26" s="183"/>
      <c r="H26" s="184"/>
      <c r="I26" s="185">
        <v>0</v>
      </c>
    </row>
    <row r="27" spans="2:9" ht="16.5" thickBot="1">
      <c r="B27" s="186" t="s">
        <v>912</v>
      </c>
      <c r="C27" s="187"/>
      <c r="D27" s="187"/>
      <c r="E27" s="187"/>
      <c r="F27" s="187"/>
      <c r="G27" s="187"/>
      <c r="H27" s="187"/>
      <c r="I27" s="188"/>
    </row>
    <row r="28" spans="2:9">
      <c r="B28" s="137" t="s">
        <v>902</v>
      </c>
      <c r="C28" s="138" t="s">
        <v>913</v>
      </c>
      <c r="D28" s="139"/>
      <c r="E28" s="139"/>
      <c r="F28" s="139"/>
      <c r="G28" s="139"/>
      <c r="H28" s="140"/>
      <c r="I28" s="178">
        <f>I29</f>
        <v>2.5</v>
      </c>
    </row>
    <row r="29" spans="2:9" ht="15" thickBot="1">
      <c r="B29" s="189" t="s">
        <v>914</v>
      </c>
      <c r="C29" s="182" t="s">
        <v>907</v>
      </c>
      <c r="D29" s="183"/>
      <c r="E29" s="183"/>
      <c r="F29" s="183"/>
      <c r="G29" s="183"/>
      <c r="H29" s="184"/>
      <c r="I29" s="190">
        <v>2.5</v>
      </c>
    </row>
    <row r="30" spans="2:9">
      <c r="B30" s="172"/>
      <c r="C30" s="173"/>
      <c r="D30" s="173"/>
      <c r="E30" s="173"/>
      <c r="F30" s="173"/>
      <c r="G30" s="173"/>
      <c r="H30" s="173"/>
      <c r="I30" s="174"/>
    </row>
    <row r="31" spans="2:9" ht="15.75">
      <c r="B31" s="191" t="s">
        <v>915</v>
      </c>
      <c r="C31" s="192"/>
      <c r="D31" s="192"/>
      <c r="E31" s="192"/>
      <c r="F31" s="193"/>
      <c r="G31" s="193"/>
      <c r="H31" s="193"/>
      <c r="I31" s="194"/>
    </row>
    <row r="32" spans="2:9" ht="17.25">
      <c r="B32" s="195" t="s">
        <v>916</v>
      </c>
      <c r="C32" s="196"/>
      <c r="D32" s="129">
        <f>I8/100</f>
        <v>0.04</v>
      </c>
      <c r="E32" s="196"/>
      <c r="F32" s="173"/>
      <c r="G32" s="197" t="s">
        <v>916</v>
      </c>
      <c r="H32" s="197"/>
      <c r="I32" s="130">
        <f>D32</f>
        <v>0.04</v>
      </c>
    </row>
    <row r="33" spans="2:9" ht="17.25">
      <c r="B33" s="195" t="s">
        <v>917</v>
      </c>
      <c r="C33" s="196"/>
      <c r="D33" s="129">
        <f>I13/100</f>
        <v>8.0000000000000002E-3</v>
      </c>
      <c r="E33" s="196"/>
      <c r="F33" s="173"/>
      <c r="G33" s="197" t="s">
        <v>917</v>
      </c>
      <c r="H33" s="197"/>
      <c r="I33" s="130">
        <f>D33</f>
        <v>8.0000000000000002E-3</v>
      </c>
    </row>
    <row r="34" spans="2:9" ht="17.25">
      <c r="B34" s="195" t="s">
        <v>918</v>
      </c>
      <c r="C34" s="196"/>
      <c r="D34" s="129">
        <f>I12/100</f>
        <v>1.2699999999999999E-2</v>
      </c>
      <c r="E34" s="196"/>
      <c r="F34" s="173"/>
      <c r="G34" s="197" t="s">
        <v>918</v>
      </c>
      <c r="H34" s="197"/>
      <c r="I34" s="130">
        <f>D34</f>
        <v>1.2699999999999999E-2</v>
      </c>
    </row>
    <row r="35" spans="2:9" ht="17.25">
      <c r="B35" s="195" t="s">
        <v>919</v>
      </c>
      <c r="C35" s="196"/>
      <c r="D35" s="198">
        <f>1+D32+D33+D34</f>
        <v>1.0607</v>
      </c>
      <c r="E35" s="196"/>
      <c r="F35" s="173"/>
      <c r="G35" s="197" t="s">
        <v>919</v>
      </c>
      <c r="H35" s="197"/>
      <c r="I35" s="199">
        <f>1+I32+I33+I34</f>
        <v>1.0607</v>
      </c>
    </row>
    <row r="36" spans="2:9" ht="17.25">
      <c r="B36" s="195" t="s">
        <v>920</v>
      </c>
      <c r="C36" s="196"/>
      <c r="D36" s="129">
        <f>I9/100</f>
        <v>1.23E-2</v>
      </c>
      <c r="E36" s="196"/>
      <c r="F36" s="173"/>
      <c r="G36" s="197" t="s">
        <v>920</v>
      </c>
      <c r="H36" s="197"/>
      <c r="I36" s="130">
        <f>D36</f>
        <v>1.23E-2</v>
      </c>
    </row>
    <row r="37" spans="2:9" ht="17.25">
      <c r="B37" s="195" t="s">
        <v>921</v>
      </c>
      <c r="C37" s="196"/>
      <c r="D37" s="198">
        <f>1+D36</f>
        <v>1.0123</v>
      </c>
      <c r="E37" s="196"/>
      <c r="F37" s="173"/>
      <c r="G37" s="197" t="s">
        <v>921</v>
      </c>
      <c r="H37" s="197"/>
      <c r="I37" s="199">
        <f>1+I36</f>
        <v>1.0123</v>
      </c>
    </row>
    <row r="38" spans="2:9" ht="17.25">
      <c r="B38" s="195" t="s">
        <v>922</v>
      </c>
      <c r="C38" s="196"/>
      <c r="D38" s="129">
        <f>I19/100</f>
        <v>7.400000000000001E-2</v>
      </c>
      <c r="E38" s="196"/>
      <c r="F38" s="173"/>
      <c r="G38" s="197" t="s">
        <v>922</v>
      </c>
      <c r="H38" s="197"/>
      <c r="I38" s="130">
        <f>D38</f>
        <v>7.400000000000001E-2</v>
      </c>
    </row>
    <row r="39" spans="2:9" ht="17.25">
      <c r="B39" s="195" t="s">
        <v>923</v>
      </c>
      <c r="C39" s="196"/>
      <c r="D39" s="198">
        <f>1+D38</f>
        <v>1.0740000000000001</v>
      </c>
      <c r="E39" s="196"/>
      <c r="F39" s="173"/>
      <c r="G39" s="197" t="s">
        <v>923</v>
      </c>
      <c r="H39" s="197"/>
      <c r="I39" s="199">
        <f>1+I38</f>
        <v>1.0740000000000001</v>
      </c>
    </row>
    <row r="40" spans="2:9" ht="17.25">
      <c r="B40" s="195"/>
      <c r="C40" s="196"/>
      <c r="D40" s="196"/>
      <c r="E40" s="196"/>
      <c r="F40" s="173"/>
      <c r="G40" s="197"/>
      <c r="H40" s="197"/>
      <c r="I40" s="200"/>
    </row>
    <row r="41" spans="2:9" ht="17.25">
      <c r="B41" s="195" t="s">
        <v>924</v>
      </c>
      <c r="C41" s="196"/>
      <c r="D41" s="129">
        <f>I16/100</f>
        <v>6.1500000000000006E-2</v>
      </c>
      <c r="E41" s="196"/>
      <c r="F41" s="173"/>
      <c r="G41" s="197" t="s">
        <v>924</v>
      </c>
      <c r="H41" s="197"/>
      <c r="I41" s="130">
        <f>D41-(I26/100)</f>
        <v>6.1500000000000006E-2</v>
      </c>
    </row>
    <row r="42" spans="2:9" ht="17.25">
      <c r="B42" s="195" t="s">
        <v>925</v>
      </c>
      <c r="C42" s="196"/>
      <c r="D42" s="198">
        <f>1-D41</f>
        <v>0.9385</v>
      </c>
      <c r="E42" s="196"/>
      <c r="F42" s="173"/>
      <c r="G42" s="197" t="s">
        <v>925</v>
      </c>
      <c r="H42" s="197"/>
      <c r="I42" s="199">
        <f>1-I41</f>
        <v>0.9385</v>
      </c>
    </row>
    <row r="43" spans="2:9" ht="17.25">
      <c r="B43" s="195"/>
      <c r="C43" s="196"/>
      <c r="D43" s="196"/>
      <c r="E43" s="196"/>
      <c r="F43" s="173"/>
      <c r="G43" s="197"/>
      <c r="H43" s="197"/>
      <c r="I43" s="200"/>
    </row>
    <row r="44" spans="2:9" ht="17.25">
      <c r="B44" s="201" t="s">
        <v>926</v>
      </c>
      <c r="C44" s="202"/>
      <c r="D44" s="203">
        <f>(D35*D37*D39)/D42-1</f>
        <v>0.22877342476291962</v>
      </c>
      <c r="E44" s="196"/>
      <c r="F44" s="173"/>
      <c r="G44" s="204" t="s">
        <v>927</v>
      </c>
      <c r="H44" s="205"/>
      <c r="I44" s="206">
        <f>(I35*I37*I39)/I42-1</f>
        <v>0.22877342476291962</v>
      </c>
    </row>
    <row r="45" spans="2:9" ht="15">
      <c r="B45" s="207"/>
      <c r="C45" s="197"/>
      <c r="D45" s="197"/>
      <c r="E45" s="197"/>
      <c r="F45" s="173"/>
      <c r="G45" s="197"/>
      <c r="H45" s="197"/>
      <c r="I45" s="208" t="s">
        <v>928</v>
      </c>
    </row>
    <row r="46" spans="2:9" ht="15">
      <c r="B46" s="207"/>
      <c r="C46" s="197"/>
      <c r="D46" s="197"/>
      <c r="E46" s="197"/>
      <c r="F46" s="197"/>
      <c r="G46" s="295" t="s">
        <v>929</v>
      </c>
      <c r="H46" s="295"/>
      <c r="I46" s="296"/>
    </row>
    <row r="47" spans="2:9" ht="15" customHeight="1" thickBot="1">
      <c r="B47" s="131"/>
      <c r="C47" s="132"/>
      <c r="D47" s="132"/>
      <c r="E47" s="132"/>
      <c r="F47" s="132"/>
      <c r="G47" s="297"/>
      <c r="H47" s="297"/>
      <c r="I47" s="298"/>
    </row>
    <row r="48" spans="2:9" ht="41.25" customHeight="1"/>
  </sheetData>
  <mergeCells count="6">
    <mergeCell ref="G46:I47"/>
    <mergeCell ref="B2:I2"/>
    <mergeCell ref="B3:I3"/>
    <mergeCell ref="B4:I4"/>
    <mergeCell ref="B5:I5"/>
    <mergeCell ref="B6:I6"/>
  </mergeCells>
  <pageMargins left="0.511811024" right="0.511811024" top="0.78740157499999996" bottom="0.78740157499999996" header="0.31496062000000002" footer="0.31496062000000002"/>
  <pageSetup paperSize="9" scale="6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881BD-FFB0-4288-9B29-B54606D75109}">
  <dimension ref="B1:E44"/>
  <sheetViews>
    <sheetView workbookViewId="0">
      <selection activeCell="E44" sqref="B1:E44"/>
    </sheetView>
  </sheetViews>
  <sheetFormatPr defaultRowHeight="14.25"/>
  <cols>
    <col min="1" max="1" width="4.5" customWidth="1"/>
    <col min="2" max="2" width="8.125" customWidth="1"/>
    <col min="3" max="3" width="34" customWidth="1"/>
    <col min="4" max="4" width="15.75" customWidth="1"/>
    <col min="5" max="5" width="15.375" customWidth="1"/>
  </cols>
  <sheetData>
    <row r="1" spans="2:5" ht="9" customHeight="1" thickBot="1"/>
    <row r="2" spans="2:5">
      <c r="B2" s="304" t="s">
        <v>753</v>
      </c>
      <c r="C2" s="305"/>
      <c r="D2" s="305"/>
      <c r="E2" s="306"/>
    </row>
    <row r="3" spans="2:5">
      <c r="B3" s="307" t="s">
        <v>754</v>
      </c>
      <c r="C3" s="308"/>
      <c r="D3" s="308"/>
      <c r="E3" s="309"/>
    </row>
    <row r="4" spans="2:5" ht="15" thickBot="1">
      <c r="B4" s="310" t="s">
        <v>766</v>
      </c>
      <c r="C4" s="311"/>
      <c r="D4" s="311"/>
      <c r="E4" s="312"/>
    </row>
    <row r="5" spans="2:5" ht="15">
      <c r="B5" s="313" t="s">
        <v>933</v>
      </c>
      <c r="C5" s="314"/>
      <c r="D5" s="314"/>
      <c r="E5" s="315"/>
    </row>
    <row r="6" spans="2:5" ht="15">
      <c r="B6" s="209" t="s">
        <v>934</v>
      </c>
      <c r="C6" s="210" t="s">
        <v>935</v>
      </c>
      <c r="D6" s="210" t="s">
        <v>936</v>
      </c>
      <c r="E6" s="211" t="s">
        <v>937</v>
      </c>
    </row>
    <row r="7" spans="2:5" ht="15">
      <c r="B7" s="299" t="s">
        <v>938</v>
      </c>
      <c r="C7" s="300"/>
      <c r="D7" s="300"/>
      <c r="E7" s="301"/>
    </row>
    <row r="8" spans="2:5">
      <c r="B8" s="212" t="s">
        <v>939</v>
      </c>
      <c r="C8" s="213" t="s">
        <v>940</v>
      </c>
      <c r="D8" s="214">
        <v>20</v>
      </c>
      <c r="E8" s="215">
        <v>20</v>
      </c>
    </row>
    <row r="9" spans="2:5">
      <c r="B9" s="212" t="s">
        <v>941</v>
      </c>
      <c r="C9" s="213" t="s">
        <v>942</v>
      </c>
      <c r="D9" s="214">
        <v>1.5</v>
      </c>
      <c r="E9" s="215">
        <v>1.5</v>
      </c>
    </row>
    <row r="10" spans="2:5">
      <c r="B10" s="212" t="s">
        <v>943</v>
      </c>
      <c r="C10" s="213" t="s">
        <v>944</v>
      </c>
      <c r="D10" s="214">
        <v>1</v>
      </c>
      <c r="E10" s="215">
        <v>1</v>
      </c>
    </row>
    <row r="11" spans="2:5">
      <c r="B11" s="212" t="s">
        <v>945</v>
      </c>
      <c r="C11" s="213" t="s">
        <v>946</v>
      </c>
      <c r="D11" s="214">
        <v>0.2</v>
      </c>
      <c r="E11" s="215">
        <v>0.2</v>
      </c>
    </row>
    <row r="12" spans="2:5">
      <c r="B12" s="212" t="s">
        <v>947</v>
      </c>
      <c r="C12" s="213" t="s">
        <v>948</v>
      </c>
      <c r="D12" s="214">
        <v>0.6</v>
      </c>
      <c r="E12" s="215">
        <v>0.6</v>
      </c>
    </row>
    <row r="13" spans="2:5">
      <c r="B13" s="212" t="s">
        <v>949</v>
      </c>
      <c r="C13" s="213" t="s">
        <v>950</v>
      </c>
      <c r="D13" s="214">
        <v>2.5</v>
      </c>
      <c r="E13" s="215">
        <v>2.5</v>
      </c>
    </row>
    <row r="14" spans="2:5">
      <c r="B14" s="212" t="s">
        <v>951</v>
      </c>
      <c r="C14" s="213" t="s">
        <v>952</v>
      </c>
      <c r="D14" s="214">
        <v>3</v>
      </c>
      <c r="E14" s="215">
        <v>3</v>
      </c>
    </row>
    <row r="15" spans="2:5">
      <c r="B15" s="212" t="s">
        <v>953</v>
      </c>
      <c r="C15" s="213" t="s">
        <v>954</v>
      </c>
      <c r="D15" s="214">
        <v>8</v>
      </c>
      <c r="E15" s="215">
        <v>8</v>
      </c>
    </row>
    <row r="16" spans="2:5">
      <c r="B16" s="212" t="s">
        <v>955</v>
      </c>
      <c r="C16" s="213" t="s">
        <v>956</v>
      </c>
      <c r="D16" s="214">
        <v>0</v>
      </c>
      <c r="E16" s="215">
        <v>0</v>
      </c>
    </row>
    <row r="17" spans="2:5" ht="15">
      <c r="B17" s="209" t="s">
        <v>957</v>
      </c>
      <c r="C17" s="216" t="s">
        <v>958</v>
      </c>
      <c r="D17" s="217">
        <f>SUM(D8:D16)</f>
        <v>36.799999999999997</v>
      </c>
      <c r="E17" s="218">
        <f>SUM(E8:E16)</f>
        <v>36.799999999999997</v>
      </c>
    </row>
    <row r="18" spans="2:5" ht="15">
      <c r="B18" s="299" t="s">
        <v>959</v>
      </c>
      <c r="C18" s="300"/>
      <c r="D18" s="300"/>
      <c r="E18" s="301"/>
    </row>
    <row r="19" spans="2:5">
      <c r="B19" s="212" t="s">
        <v>960</v>
      </c>
      <c r="C19" s="213" t="s">
        <v>961</v>
      </c>
      <c r="D19" s="214">
        <v>18.11</v>
      </c>
      <c r="E19" s="215">
        <v>0</v>
      </c>
    </row>
    <row r="20" spans="2:5">
      <c r="B20" s="212" t="s">
        <v>962</v>
      </c>
      <c r="C20" s="213" t="s">
        <v>963</v>
      </c>
      <c r="D20" s="214">
        <v>4.1500000000000004</v>
      </c>
      <c r="E20" s="215">
        <v>0</v>
      </c>
    </row>
    <row r="21" spans="2:5">
      <c r="B21" s="212" t="s">
        <v>964</v>
      </c>
      <c r="C21" s="213" t="s">
        <v>965</v>
      </c>
      <c r="D21" s="214">
        <v>0.91</v>
      </c>
      <c r="E21" s="215">
        <v>0.69</v>
      </c>
    </row>
    <row r="22" spans="2:5">
      <c r="B22" s="212" t="s">
        <v>966</v>
      </c>
      <c r="C22" s="213" t="s">
        <v>967</v>
      </c>
      <c r="D22" s="214">
        <v>10.94</v>
      </c>
      <c r="E22" s="215">
        <v>8.33</v>
      </c>
    </row>
    <row r="23" spans="2:5">
      <c r="B23" s="212" t="s">
        <v>968</v>
      </c>
      <c r="C23" s="213" t="s">
        <v>969</v>
      </c>
      <c r="D23" s="214">
        <v>7.0000000000000007E-2</v>
      </c>
      <c r="E23" s="215">
        <v>0.06</v>
      </c>
    </row>
    <row r="24" spans="2:5">
      <c r="B24" s="212" t="s">
        <v>970</v>
      </c>
      <c r="C24" s="213" t="s">
        <v>971</v>
      </c>
      <c r="D24" s="214">
        <v>0.73</v>
      </c>
      <c r="E24" s="215">
        <v>0.56000000000000005</v>
      </c>
    </row>
    <row r="25" spans="2:5">
      <c r="B25" s="212" t="s">
        <v>972</v>
      </c>
      <c r="C25" s="213" t="s">
        <v>973</v>
      </c>
      <c r="D25" s="214">
        <v>2.66</v>
      </c>
      <c r="E25" s="215">
        <v>0</v>
      </c>
    </row>
    <row r="26" spans="2:5">
      <c r="B26" s="212" t="s">
        <v>974</v>
      </c>
      <c r="C26" s="213" t="s">
        <v>975</v>
      </c>
      <c r="D26" s="214">
        <v>0.11</v>
      </c>
      <c r="E26" s="215">
        <v>0.09</v>
      </c>
    </row>
    <row r="27" spans="2:5">
      <c r="B27" s="212" t="s">
        <v>976</v>
      </c>
      <c r="C27" s="213" t="s">
        <v>977</v>
      </c>
      <c r="D27" s="214">
        <v>8.5299999999999994</v>
      </c>
      <c r="E27" s="215">
        <v>6.5</v>
      </c>
    </row>
    <row r="28" spans="2:5">
      <c r="B28" s="212" t="s">
        <v>978</v>
      </c>
      <c r="C28" s="213" t="s">
        <v>979</v>
      </c>
      <c r="D28" s="214">
        <v>0.03</v>
      </c>
      <c r="E28" s="215">
        <v>0.03</v>
      </c>
    </row>
    <row r="29" spans="2:5" ht="15">
      <c r="B29" s="209" t="s">
        <v>980</v>
      </c>
      <c r="C29" s="216" t="s">
        <v>981</v>
      </c>
      <c r="D29" s="217">
        <f>SUM(D19:D28)</f>
        <v>46.239999999999995</v>
      </c>
      <c r="E29" s="218">
        <f>SUM(E19:E28)</f>
        <v>16.260000000000002</v>
      </c>
    </row>
    <row r="30" spans="2:5" ht="15">
      <c r="B30" s="299" t="s">
        <v>982</v>
      </c>
      <c r="C30" s="300"/>
      <c r="D30" s="300"/>
      <c r="E30" s="301"/>
    </row>
    <row r="31" spans="2:5">
      <c r="B31" s="212" t="s">
        <v>983</v>
      </c>
      <c r="C31" s="213" t="s">
        <v>984</v>
      </c>
      <c r="D31" s="214">
        <v>5.23</v>
      </c>
      <c r="E31" s="215">
        <v>3.98</v>
      </c>
    </row>
    <row r="32" spans="2:5">
      <c r="B32" s="212" t="s">
        <v>985</v>
      </c>
      <c r="C32" s="213" t="s">
        <v>986</v>
      </c>
      <c r="D32" s="214">
        <v>0.12</v>
      </c>
      <c r="E32" s="215">
        <v>0.09</v>
      </c>
    </row>
    <row r="33" spans="2:5">
      <c r="B33" s="212" t="s">
        <v>987</v>
      </c>
      <c r="C33" s="213" t="s">
        <v>988</v>
      </c>
      <c r="D33" s="214">
        <v>5.28</v>
      </c>
      <c r="E33" s="215">
        <v>4.0199999999999996</v>
      </c>
    </row>
    <row r="34" spans="2:5">
      <c r="B34" s="212" t="s">
        <v>989</v>
      </c>
      <c r="C34" s="213" t="s">
        <v>990</v>
      </c>
      <c r="D34" s="214">
        <v>3.9</v>
      </c>
      <c r="E34" s="215">
        <v>2.97</v>
      </c>
    </row>
    <row r="35" spans="2:5">
      <c r="B35" s="212" t="s">
        <v>991</v>
      </c>
      <c r="C35" s="213" t="s">
        <v>992</v>
      </c>
      <c r="D35" s="214">
        <v>0.44</v>
      </c>
      <c r="E35" s="215">
        <v>0.34</v>
      </c>
    </row>
    <row r="36" spans="2:5" ht="15">
      <c r="B36" s="209" t="s">
        <v>993</v>
      </c>
      <c r="C36" s="216" t="s">
        <v>994</v>
      </c>
      <c r="D36" s="217">
        <f>SUM(D31:D35)</f>
        <v>14.97</v>
      </c>
      <c r="E36" s="218">
        <f>SUM(E31:E35)</f>
        <v>11.4</v>
      </c>
    </row>
    <row r="37" spans="2:5" ht="15">
      <c r="B37" s="299" t="s">
        <v>995</v>
      </c>
      <c r="C37" s="300"/>
      <c r="D37" s="300"/>
      <c r="E37" s="301"/>
    </row>
    <row r="38" spans="2:5">
      <c r="B38" s="212" t="s">
        <v>996</v>
      </c>
      <c r="C38" s="213" t="s">
        <v>997</v>
      </c>
      <c r="D38" s="214">
        <v>17.02</v>
      </c>
      <c r="E38" s="215">
        <v>5.98</v>
      </c>
    </row>
    <row r="39" spans="2:5" ht="72.75" customHeight="1">
      <c r="B39" s="212" t="s">
        <v>998</v>
      </c>
      <c r="C39" s="219" t="s">
        <v>999</v>
      </c>
      <c r="D39" s="220">
        <v>0.46</v>
      </c>
      <c r="E39" s="221">
        <v>0.35</v>
      </c>
    </row>
    <row r="40" spans="2:5" ht="15">
      <c r="B40" s="209" t="s">
        <v>1000</v>
      </c>
      <c r="C40" s="216" t="s">
        <v>1001</v>
      </c>
      <c r="D40" s="217">
        <f>SUM(D38:D39)</f>
        <v>17.48</v>
      </c>
      <c r="E40" s="218">
        <f>SUM(E38:E39)</f>
        <v>6.33</v>
      </c>
    </row>
    <row r="41" spans="2:5" ht="15">
      <c r="B41" s="302" t="s">
        <v>1002</v>
      </c>
      <c r="C41" s="303"/>
      <c r="D41" s="222">
        <f>(D17+D29+D36+D40)</f>
        <v>115.49</v>
      </c>
      <c r="E41" s="223">
        <f>E17+E29+E36+E40</f>
        <v>70.790000000000006</v>
      </c>
    </row>
    <row r="42" spans="2:5">
      <c r="B42" s="224"/>
      <c r="C42" s="225"/>
      <c r="D42" s="226"/>
      <c r="E42" s="227"/>
    </row>
    <row r="43" spans="2:5">
      <c r="B43" s="224" t="s">
        <v>1003</v>
      </c>
      <c r="C43" s="225"/>
      <c r="D43" s="226"/>
      <c r="E43" s="227"/>
    </row>
    <row r="44" spans="2:5" ht="15" thickBot="1">
      <c r="B44" s="228"/>
      <c r="C44" s="229"/>
      <c r="D44" s="229"/>
      <c r="E44" s="49"/>
    </row>
  </sheetData>
  <mergeCells count="9">
    <mergeCell ref="B2:E2"/>
    <mergeCell ref="B3:E3"/>
    <mergeCell ref="B4:E4"/>
    <mergeCell ref="B5:E5"/>
    <mergeCell ref="B7:E7"/>
    <mergeCell ref="B18:E18"/>
    <mergeCell ref="B30:E30"/>
    <mergeCell ref="B37:E37"/>
    <mergeCell ref="B41:C4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ORÇAMENTO</vt:lpstr>
      <vt:lpstr>CPU</vt:lpstr>
      <vt:lpstr>CRONOGRAMA </vt:lpstr>
      <vt:lpstr>BDI</vt:lpstr>
      <vt:lpstr>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Fernando Azevedo</cp:lastModifiedBy>
  <cp:revision>0</cp:revision>
  <cp:lastPrinted>2023-02-13T20:57:35Z</cp:lastPrinted>
  <dcterms:created xsi:type="dcterms:W3CDTF">2023-02-13T13:16:46Z</dcterms:created>
  <dcterms:modified xsi:type="dcterms:W3CDTF">2023-03-07T18:16:08Z</dcterms:modified>
</cp:coreProperties>
</file>