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ESAN 2023\"/>
    </mc:Choice>
  </mc:AlternateContent>
  <bookViews>
    <workbookView xWindow="0" yWindow="0" windowWidth="20400" windowHeight="7755"/>
  </bookViews>
  <sheets>
    <sheet name="Orçamento Sintético" sheetId="1" r:id="rId1"/>
    <sheet name="Cronograma" sheetId="2" r:id="rId2"/>
    <sheet name="CPU" sheetId="3" r:id="rId3"/>
    <sheet name="BDI" sheetId="4" r:id="rId4"/>
    <sheet name="LS" sheetId="5" r:id="rId5"/>
  </sheets>
  <definedNames>
    <definedName name="_xlnm.Print_Area" localSheetId="1">Cronograma!$A$1:$G$18</definedName>
    <definedName name="_xlnm.Print_Titles" localSheetId="2">CPU!$1:$6</definedName>
    <definedName name="_xlnm.Print_Titles" localSheetId="0">'Orçamento Sintético'!$1:$7</definedName>
  </definedNames>
  <calcPr calcId="152511"/>
</workbook>
</file>

<file path=xl/calcChain.xml><?xml version="1.0" encoding="utf-8"?>
<calcChain xmlns="http://schemas.openxmlformats.org/spreadsheetml/2006/main">
  <c r="G18" i="2" l="1"/>
  <c r="F18" i="2"/>
  <c r="E18" i="2"/>
  <c r="I20" i="1"/>
  <c r="I19" i="1" s="1"/>
  <c r="H71" i="1" s="1"/>
  <c r="C15" i="2" l="1"/>
  <c r="D40" i="5" l="1"/>
  <c r="C40" i="5"/>
  <c r="D36" i="5"/>
  <c r="C36" i="5"/>
  <c r="D29" i="5"/>
  <c r="C29" i="5"/>
  <c r="D17" i="5"/>
  <c r="D41" i="5" s="1"/>
  <c r="C17" i="5"/>
  <c r="C41" i="5" s="1"/>
  <c r="C42" i="4"/>
  <c r="C41" i="4"/>
  <c r="H41" i="4" s="1"/>
  <c r="H42" i="4" s="1"/>
  <c r="C40" i="4"/>
  <c r="C39" i="4"/>
  <c r="H39" i="4" s="1"/>
  <c r="H40" i="4" s="1"/>
  <c r="C37" i="4"/>
  <c r="H37" i="4" s="1"/>
  <c r="C36" i="4"/>
  <c r="H36" i="4" s="1"/>
  <c r="C35" i="4"/>
  <c r="H35" i="4" s="1"/>
  <c r="H38" i="4" s="1"/>
  <c r="H30" i="4"/>
  <c r="H25" i="4"/>
  <c r="H16" i="4" s="1"/>
  <c r="H15" i="4" s="1"/>
  <c r="C44" i="4" s="1"/>
  <c r="H13" i="4"/>
  <c r="H9" i="4"/>
  <c r="H47" i="4" l="1"/>
  <c r="H44" i="4"/>
  <c r="H45" i="4" s="1"/>
  <c r="C45" i="4"/>
  <c r="C38" i="4"/>
  <c r="C47" i="4" s="1"/>
</calcChain>
</file>

<file path=xl/sharedStrings.xml><?xml version="1.0" encoding="utf-8"?>
<sst xmlns="http://schemas.openxmlformats.org/spreadsheetml/2006/main" count="847" uniqueCount="424">
  <si>
    <t>Item</t>
  </si>
  <si>
    <t>Código</t>
  </si>
  <si>
    <t>Banco</t>
  </si>
  <si>
    <t>Descrição</t>
  </si>
  <si>
    <t>Und</t>
  </si>
  <si>
    <t>Quant.</t>
  </si>
  <si>
    <t>Valor Unit</t>
  </si>
  <si>
    <t>Total</t>
  </si>
  <si>
    <t xml:space="preserve"> 1 </t>
  </si>
  <si>
    <t>SERVIÇOS PRELIMINARES</t>
  </si>
  <si>
    <t xml:space="preserve"> 1.1 </t>
  </si>
  <si>
    <t xml:space="preserve"> 011340 </t>
  </si>
  <si>
    <t>SEDOP</t>
  </si>
  <si>
    <t>Placa de obra em lona com plotagem de gráfica</t>
  </si>
  <si>
    <t>m²</t>
  </si>
  <si>
    <t xml:space="preserve"> 1.2 </t>
  </si>
  <si>
    <t xml:space="preserve"> 010767 </t>
  </si>
  <si>
    <t>Barracão de madeira (incl. instalações)</t>
  </si>
  <si>
    <t xml:space="preserve"> 1.3 </t>
  </si>
  <si>
    <t xml:space="preserve"> 98459 </t>
  </si>
  <si>
    <t>SINAPI</t>
  </si>
  <si>
    <t xml:space="preserve"> 1.4 </t>
  </si>
  <si>
    <t xml:space="preserve"> 2 </t>
  </si>
  <si>
    <t>DEMOLIÇÕES E RETIRADAS</t>
  </si>
  <si>
    <t xml:space="preserve"> 2.1 </t>
  </si>
  <si>
    <t xml:space="preserve"> 022752 </t>
  </si>
  <si>
    <t>SBC</t>
  </si>
  <si>
    <t>RETIRADA MEIO-FIO DE CONCRETO MOLDADO NO LOCAL</t>
  </si>
  <si>
    <t>M</t>
  </si>
  <si>
    <t xml:space="preserve"> 2.2 </t>
  </si>
  <si>
    <t xml:space="preserve"> 010008 </t>
  </si>
  <si>
    <t>Limpeza do terreno</t>
  </si>
  <si>
    <t xml:space="preserve"> 2.3 </t>
  </si>
  <si>
    <t xml:space="preserve"> 98530 </t>
  </si>
  <si>
    <t>CORTE RASO E RECORTE DE ÁRVORE COM DIÂMETRO DE TRONCO MAIOR OU IGUAL A 0,40 M E MENOR QUE 0,60 M.AF_05/2018</t>
  </si>
  <si>
    <t>UN</t>
  </si>
  <si>
    <t xml:space="preserve"> 2.4 </t>
  </si>
  <si>
    <t xml:space="preserve"> 022158 </t>
  </si>
  <si>
    <t>RETIRADA E RECOLOCACAO ARVORES PEQUENO PORTE</t>
  </si>
  <si>
    <t xml:space="preserve"> 3 </t>
  </si>
  <si>
    <t>PAVIMENTAÇÃO</t>
  </si>
  <si>
    <t xml:space="preserve"> 3.1 </t>
  </si>
  <si>
    <t xml:space="preserve"> SESAN 355 </t>
  </si>
  <si>
    <t>Próprio</t>
  </si>
  <si>
    <t>PISO EM CONCRETO COM 20MPA COM JUNTA ELASTICA POLIURETANO E= 7 CM</t>
  </si>
  <si>
    <t xml:space="preserve"> 3.2 </t>
  </si>
  <si>
    <t xml:space="preserve"> 3.3 </t>
  </si>
  <si>
    <t xml:space="preserve"> 3.4 </t>
  </si>
  <si>
    <t xml:space="preserve"> PMA.SESAN.219 </t>
  </si>
  <si>
    <t>PISO PO DE BRITA</t>
  </si>
  <si>
    <t xml:space="preserve"> 3.5 </t>
  </si>
  <si>
    <t xml:space="preserve"> 94268 </t>
  </si>
  <si>
    <t>GUIA (MEIO-FIO) E SARJETA CONJUGADOS DE CONCRETO, MOLDADA  IN LOCO  EM TRECHO CURVO COM EXTRUSORA, 45 CM BASE (15 CM BASE DA GUIA + 30 CM BASE DA SARJETA) X 22 CM ALTURA. AF_06/2016</t>
  </si>
  <si>
    <t xml:space="preserve"> 94267 </t>
  </si>
  <si>
    <t>GUIA (MEIO-FIO) E SARJETA CONJUGADOS DE CONCRETO, MOLDADA  IN LOCO  EM TRECHO RETO COM EXTRUSORA, 45 CM BASE (15 CM BASE DA GUIA + 30 CM BASE DA SARJETA) X 22 CM ALTURA. AF_06/2016</t>
  </si>
  <si>
    <t xml:space="preserve"> 4 </t>
  </si>
  <si>
    <t>PAISAGISMO</t>
  </si>
  <si>
    <t xml:space="preserve"> 4.1 </t>
  </si>
  <si>
    <t xml:space="preserve"> 260168 </t>
  </si>
  <si>
    <t>Plantio de grama (incl. terra preta)</t>
  </si>
  <si>
    <t xml:space="preserve"> 4.2 </t>
  </si>
  <si>
    <t xml:space="preserve"> 98509 </t>
  </si>
  <si>
    <t>PLANTIO DE ARBUSTO OU  CERCA VIVA. AF_05/2018</t>
  </si>
  <si>
    <t xml:space="preserve"> 4.3 </t>
  </si>
  <si>
    <t xml:space="preserve"> 060046 </t>
  </si>
  <si>
    <t>Alvenaria tijolo de barro a cutelo</t>
  </si>
  <si>
    <t xml:space="preserve"> 110143 </t>
  </si>
  <si>
    <t>Chapisco de cimento e areia no traço 1:3</t>
  </si>
  <si>
    <t xml:space="preserve"> 110763 </t>
  </si>
  <si>
    <t>Reboco com argamassa 1:6:Adit. Plast.</t>
  </si>
  <si>
    <t xml:space="preserve"> 5 </t>
  </si>
  <si>
    <t>PINTURA</t>
  </si>
  <si>
    <t xml:space="preserve"> 5.1 </t>
  </si>
  <si>
    <t xml:space="preserve"> 102498 </t>
  </si>
  <si>
    <t>PINTURA DE MEIO-FIO COM TINTA BRANCA A BASE DE CAL (CAIAÇÃO). AF_05/2021</t>
  </si>
  <si>
    <t xml:space="preserve"> 6 </t>
  </si>
  <si>
    <t>EQUIPAMENTOS</t>
  </si>
  <si>
    <t xml:space="preserve"> 6.1 </t>
  </si>
  <si>
    <t xml:space="preserve"> 13086 </t>
  </si>
  <si>
    <t>ORSE</t>
  </si>
  <si>
    <t>Brinquedo - Gangorra Dupla, modelo M119, da Lúdico Brinquedos Inteligentes ou similar</t>
  </si>
  <si>
    <t>un</t>
  </si>
  <si>
    <t xml:space="preserve"> 6.2 </t>
  </si>
  <si>
    <t xml:space="preserve"> 6.3 </t>
  </si>
  <si>
    <t xml:space="preserve"> SESAN 7.5.6 </t>
  </si>
  <si>
    <t>CARROSSEL (GIRA-GIRA) ADAPTADO PARA CADEIRANTE</t>
  </si>
  <si>
    <t xml:space="preserve"> 6.4 </t>
  </si>
  <si>
    <t xml:space="preserve"> 13194 </t>
  </si>
  <si>
    <t>Equipamento de ginástica - APC - Bicicleta de Mão - galvanizado</t>
  </si>
  <si>
    <t xml:space="preserve"> 6.5 </t>
  </si>
  <si>
    <t xml:space="preserve"> 9145 </t>
  </si>
  <si>
    <t>Equipamento de ginástica - elíptico - galvanizado - Rev 01</t>
  </si>
  <si>
    <t xml:space="preserve"> 6.6 </t>
  </si>
  <si>
    <t xml:space="preserve"> 9147 </t>
  </si>
  <si>
    <t>Equipamento de ginástica - leg press duplo - galvanizado - Rev 01</t>
  </si>
  <si>
    <t xml:space="preserve"> 6.7 </t>
  </si>
  <si>
    <t xml:space="preserve"> 6.8 </t>
  </si>
  <si>
    <t xml:space="preserve"> SESAN 7.5.7 </t>
  </si>
  <si>
    <t>Equipamento de ginástica - Twist Triplo</t>
  </si>
  <si>
    <t xml:space="preserve"> 7 </t>
  </si>
  <si>
    <t>QUADRA POLIESPORTIVA</t>
  </si>
  <si>
    <t xml:space="preserve"> 7.1 </t>
  </si>
  <si>
    <t xml:space="preserve"> 050267 </t>
  </si>
  <si>
    <t>m³</t>
  </si>
  <si>
    <t xml:space="preserve"> 7.2 </t>
  </si>
  <si>
    <t xml:space="preserve"> 7.3 </t>
  </si>
  <si>
    <t xml:space="preserve"> 251530 </t>
  </si>
  <si>
    <t>Tela de nylon</t>
  </si>
  <si>
    <t xml:space="preserve"> 7.4 </t>
  </si>
  <si>
    <t xml:space="preserve"> 102492 </t>
  </si>
  <si>
    <t xml:space="preserve"> 7269 </t>
  </si>
  <si>
    <t>Poste de aço galvanizado cônico contíno reto, diâmetro superior 60mm, diâmetro da base 115mm, altura total 5m, Conipost ref. Série 0005/classe 60 da Conipost ou similar</t>
  </si>
  <si>
    <t xml:space="preserve"> 12577 </t>
  </si>
  <si>
    <t>Refletor Slim LED 150W de potência, branco Frio, 6500k, Autovolt, marca G-light ou similar - Rev 01</t>
  </si>
  <si>
    <t xml:space="preserve"> 170081 </t>
  </si>
  <si>
    <t>Ponto de luz / força (c/tubul., cx. e fiaçao) ate 200W</t>
  </si>
  <si>
    <t>PT</t>
  </si>
  <si>
    <t xml:space="preserve"> 8 </t>
  </si>
  <si>
    <t>SERVIÇOS COMPLEMENTARES</t>
  </si>
  <si>
    <t xml:space="preserve"> 8.1 </t>
  </si>
  <si>
    <t xml:space="preserve"> 2450 </t>
  </si>
  <si>
    <t>Limpeza geral</t>
  </si>
  <si>
    <t xml:space="preserve"> 8.2 </t>
  </si>
  <si>
    <t xml:space="preserve"> PMA.SESAN.226 </t>
  </si>
  <si>
    <t>PLACA DE INAUGURAÇÃO COMPLETA</t>
  </si>
  <si>
    <t>UNIDADE</t>
  </si>
  <si>
    <t>PREFEITURA MUNICIPAL DE ANANINDEUA</t>
  </si>
  <si>
    <t>SECRETARIA MUNICIPAL SANEAMENTO E INFRA ESTRUTURA - SESAN</t>
  </si>
  <si>
    <t>OBRA: PRAÇA TUMUCUMAQUE</t>
  </si>
  <si>
    <t>ENDEREÇO: AVENIDA TUMUCUMAQUE</t>
  </si>
  <si>
    <t xml:space="preserve"> 5.2 </t>
  </si>
  <si>
    <t xml:space="preserve"> 11098 </t>
  </si>
  <si>
    <t>Brinquedo - Play Aventura, modelo M-205, da Lúdico Brinquedos Inteligentes ou similar - fornecimento e montagem</t>
  </si>
  <si>
    <t xml:space="preserve"> 9148 </t>
  </si>
  <si>
    <t>Equipamento de ginástica - simulador de caminhada duplo - galvanizado - Rev 01</t>
  </si>
  <si>
    <t xml:space="preserve"> 6.9 </t>
  </si>
  <si>
    <t xml:space="preserve"> SESAN 7.5.8 </t>
  </si>
  <si>
    <t>BANCO DE CONCRETO 1,50 M X 0,50 M - E H = 0,40 COM PINTURA ACRÍLICA E RESINA</t>
  </si>
  <si>
    <t xml:space="preserve"> 6.10 </t>
  </si>
  <si>
    <t xml:space="preserve"> 251510 </t>
  </si>
  <si>
    <t>Lixeira em tela moeda</t>
  </si>
  <si>
    <t xml:space="preserve"> 6.11 </t>
  </si>
  <si>
    <t xml:space="preserve"> SESAN 8.5.9 </t>
  </si>
  <si>
    <t>CERCADINHO DE PLAYGROUND EM TELA DE ARAME COM SUPORTE EM TUBO DE AÇO GALVANIZADO, PINTANDO COM TINTA EM ESMALTE SINTÉTICO</t>
  </si>
  <si>
    <t xml:space="preserve"> 102504 </t>
  </si>
  <si>
    <t>PINTURA DE DEMARCAÇÃO DE QUADRA POLIESPORTIVA COM TINTA ACRÍLICA, E = 5 CM, APLICAÇÃO MANUAL. AF_05/2021</t>
  </si>
  <si>
    <t xml:space="preserve"> 260728 </t>
  </si>
  <si>
    <t>Bloco de concreto intertravado e=8cm (incl. colchao de areia e rejuntamento)</t>
  </si>
  <si>
    <t>Cronograma Físico e Financeiro</t>
  </si>
  <si>
    <t>Total Por Etapa</t>
  </si>
  <si>
    <t/>
  </si>
  <si>
    <t>1º Mês</t>
  </si>
  <si>
    <t>2º Mês</t>
  </si>
  <si>
    <t>3º Mês</t>
  </si>
  <si>
    <t>4º Mês</t>
  </si>
  <si>
    <t>Composições Analíticas com Preço Unitário</t>
  </si>
  <si>
    <t>Composições Principais</t>
  </si>
  <si>
    <t>Tipo</t>
  </si>
  <si>
    <t>Composição</t>
  </si>
  <si>
    <t>PAVI - PAVIMENTAÇÃO</t>
  </si>
  <si>
    <t>Composição Auxiliar</t>
  </si>
  <si>
    <t xml:space="preserve"> 88309 </t>
  </si>
  <si>
    <t>PEDREIRO COM ENCARGOS COMPLEMENTARES</t>
  </si>
  <si>
    <t>SEDI - SERVIÇOS DIVERSOS</t>
  </si>
  <si>
    <t>H</t>
  </si>
  <si>
    <t xml:space="preserve"> 88316 </t>
  </si>
  <si>
    <t>SERVENTE COM ENCARGOS COMPLEMENTARES</t>
  </si>
  <si>
    <t xml:space="preserve"> 94964 </t>
  </si>
  <si>
    <t>CONCRETO FCK = 20MPA, TRAÇO 1:2,7:3 (EM MASSA SECA DE CIMENTO/ AREIA MÉDIA/ BRITA 1) - PREPARO MECÂNICO COM BETONEIRA 400 L. AF_05/2021</t>
  </si>
  <si>
    <t>FUES - FUNDAÇÕES E ESTRUTURAS</t>
  </si>
  <si>
    <t>Insumo</t>
  </si>
  <si>
    <t xml:space="preserve"> 00000142 </t>
  </si>
  <si>
    <t>SELANTE ELASTICO MONOCOMPONENTE A BASE DE POLIURETANO (PU) PARA JUNTAS DIVERSAS</t>
  </si>
  <si>
    <t>Material</t>
  </si>
  <si>
    <t>310ML</t>
  </si>
  <si>
    <t>MO sem LS =&gt;</t>
  </si>
  <si>
    <t>LS =&gt;</t>
  </si>
  <si>
    <t>MO com LS =&gt;</t>
  </si>
  <si>
    <t>Valor do BDI =&gt;</t>
  </si>
  <si>
    <t>Valor com BDI =&gt;</t>
  </si>
  <si>
    <t>CANT - CANTEIRO DE OBRAS</t>
  </si>
  <si>
    <t xml:space="preserve"> 101841 </t>
  </si>
  <si>
    <t>RECOMPOSIÇÃO DE BASE E OU SUB-BASE PARA FECHAMENTO DE VALAS DE SOLO BRITA (40/60) - INCLUSO RETIRADA E COLOCAÇÃO DO MATERIAL. AF_12/2020</t>
  </si>
  <si>
    <t>INES - INSTALAÇÕES ESPECIAIS</t>
  </si>
  <si>
    <t xml:space="preserve"> 000040600 </t>
  </si>
  <si>
    <t>Carrossel (Gira-Gira) adaptado para cadeirante</t>
  </si>
  <si>
    <t>Un</t>
  </si>
  <si>
    <t xml:space="preserve"> 000040601 </t>
  </si>
  <si>
    <t>Equipamento de ginástica - Twist Triplo - Galvanizado</t>
  </si>
  <si>
    <t>PINTURA DE PISO COM TINTA ACRÍLICA, APLICAÇÃO MANUAL, 3 DEMÃOS, INCLUSO FUNDO PREPARADOR. AF_05/2021</t>
  </si>
  <si>
    <t>PINT - PINTURAS</t>
  </si>
  <si>
    <t>Concreto armado Fck=18 MPA c/ forma mad. branca (incl. lançamento e adensamento)</t>
  </si>
  <si>
    <t xml:space="preserve"> 88251 </t>
  </si>
  <si>
    <t>AUXILIAR DE SERRALHEIRO COM ENCARGOS COMPLEMENTARES</t>
  </si>
  <si>
    <t xml:space="preserve"> 88315 </t>
  </si>
  <si>
    <t>SERRALHEIRO COM ENCARGOS COMPLEMENTARES</t>
  </si>
  <si>
    <t xml:space="preserve"> 100722 </t>
  </si>
  <si>
    <t>PINTURA COM TINTA ALQUÍDICA DE FUNDO (TIPO ZARCÃO) APLICADA A ROLO OU PINCEL SOBRE SUPERFÍCIES METÁLICAS (EXCETO PERFIL) EXECUTADO EM OBRA (POR DEMÃO). AF_01/2020</t>
  </si>
  <si>
    <t xml:space="preserve"> 100721 </t>
  </si>
  <si>
    <t>PINTURA COM TINTA ALQUÍDICA DE FUNDO (TIPO ZARCÃO) PULVERIZADA SOBRE SUPERFÍCIES METÁLICAS (EXCETO PERFIL) EXECUTADO EM OBRA (POR DEMÃO). AF_01/2020_P</t>
  </si>
  <si>
    <t xml:space="preserve"> 100745 </t>
  </si>
  <si>
    <t>PINTURA COM TINTA ALQUÍDICA DE ACABAMENTO (ESMALTE SINTÉTICO BRILHANTE) PULVERIZADA SOBRE SUPERFÍCIES METÁLICAS (EXCETO PERFIL) EXECUTADO EM OBRA  (POR DEMÃO). AF_01/2020_P</t>
  </si>
  <si>
    <t xml:space="preserve"> 00021013 </t>
  </si>
  <si>
    <t>TUBO ACO GALVANIZADO COM COSTURA, CLASSE LEVE, DN 50 MM ( 2"),  E = 3,00 MM,  *4,40* KG/M (NBR 5580)</t>
  </si>
  <si>
    <t xml:space="preserve"> 00007693 </t>
  </si>
  <si>
    <t>TUBO ACO GALVANIZADO COM COSTURA, CLASSE MEDIA, DN 4", E = 4,50* MM, PESO 12,10* KG/M (NBR 5580)</t>
  </si>
  <si>
    <t xml:space="preserve"> 00007162 </t>
  </si>
  <si>
    <t>TELA DE ARAME GALVANIZADA QUADRANGULAR / LOSANGULAR, FIO 3,4 MM (10 BWG), MALHA 5 X 5 CM, H = 2 M</t>
  </si>
  <si>
    <t>URBA - URBANIZAÇÃO</t>
  </si>
  <si>
    <t xml:space="preserve"> 150491 </t>
  </si>
  <si>
    <t>Esmalte sobre grade de ferro (superf. aparelhada)</t>
  </si>
  <si>
    <t xml:space="preserve"> 00010848 </t>
  </si>
  <si>
    <t>PLACA DE INAUGURACAO METALICA, *40* CM X *60* CM</t>
  </si>
  <si>
    <t xml:space="preserve"> 00000557 </t>
  </si>
  <si>
    <t>BARRA DE FERRO CHATO, RETANGULAR, 38,1 MM X 12,7 MM (L X E), 3,79 KG/M</t>
  </si>
  <si>
    <t xml:space="preserve"> 00021148 </t>
  </si>
  <si>
    <t>TUBO ACO CARBONO SEM COSTURA 2", E= *3,91* MM, SCHEDULE 40, *5,43* KG/M</t>
  </si>
  <si>
    <t>PREFEITURA MUNICIPAL DE ANANINDEUA - PMA</t>
  </si>
  <si>
    <t>SECRETARIA MUNICIPAL DE SANEAMENTO E INFRA ESTRUTURA - SESAN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</si>
  <si>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</si>
  <si>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</si>
  <si>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</si>
  <si>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</si>
  <si>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</si>
  <si>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</si>
  <si>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</si>
  <si>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</si>
  <si>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</si>
  <si>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</si>
  <si>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</si>
  <si>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</si>
  <si>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</si>
  <si>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</si>
  <si>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</si>
  <si>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</si>
  <si>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</si>
  <si>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</si>
  <si>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</si>
  <si>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</si>
  <si>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</si>
  <si>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</si>
  <si>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</si>
  <si>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</si>
  <si>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</si>
  <si>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</si>
  <si>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</si>
  <si>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</si>
  <si>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</si>
  <si>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</si>
  <si>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</si>
  <si>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</si>
  <si>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</si>
  <si>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</si>
  <si>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</si>
  <si>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</si>
  <si>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</si>
  <si>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</si>
  <si>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</si>
  <si>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</si>
  <si>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</si>
  <si>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</si>
  <si>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</si>
  <si>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</si>
  <si>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</si>
  <si>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LOCAL: AVENIDA TUMUCUMAQUE</t>
  </si>
  <si>
    <t>ENCARGOS SOCIAIS SOBRE A MÃO DE OBRA (SEM DESONERAÇÃO)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</si>
  <si>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</si>
  <si>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</si>
  <si>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</si>
  <si>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</si>
  <si>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</si>
  <si>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</si>
  <si>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</si>
  <si>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</si>
  <si>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</si>
  <si>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</si>
  <si>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</si>
  <si>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</si>
  <si>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</si>
  <si>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</si>
  <si>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</si>
  <si>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</si>
  <si>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</si>
  <si>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</si>
  <si>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</si>
  <si>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</si>
  <si>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</si>
  <si>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</si>
  <si>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</si>
  <si>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</si>
  <si>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</si>
  <si>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</si>
  <si>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</si>
  <si>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</si>
  <si>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</si>
  <si>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</si>
  <si>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</si>
  <si>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</si>
  <si>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</si>
  <si>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</si>
  <si>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</si>
  <si>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</si>
  <si>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</si>
  <si>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</si>
  <si>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</si>
  <si>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</si>
  <si>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</si>
  <si>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</si>
  <si>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</si>
  <si>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</si>
  <si>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</si>
  <si>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</si>
  <si>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</si>
  <si>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</si>
  <si>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</si>
  <si>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</si>
  <si>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</si>
  <si>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</si>
  <si>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</si>
  <si>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</si>
  <si>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</si>
  <si>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</si>
  <si>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</si>
  <si>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</si>
  <si>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</si>
  <si>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</si>
  <si>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</si>
  <si>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</si>
  <si>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</si>
  <si>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</si>
  <si>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</si>
  <si>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</si>
  <si>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</si>
  <si>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</si>
  <si>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</si>
  <si>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</si>
  <si>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 xml:space="preserve"> SESAN 1.5.2 </t>
  </si>
  <si>
    <t>TAPUME COM TELHA METÁLICA E REDE</t>
  </si>
  <si>
    <t>m</t>
  </si>
  <si>
    <t xml:space="preserve"> SESAN 1.5.3 </t>
  </si>
  <si>
    <t>LOCAÇÃO DE OBRAS COM TOPOGRÁFO</t>
  </si>
  <si>
    <t>MÊS</t>
  </si>
  <si>
    <t>TAPUME COM TELHA METÁLICA. AF_05/2018</t>
  </si>
  <si>
    <t xml:space="preserve"> 4518 </t>
  </si>
  <si>
    <t>Tela de nylon para proteção de fachada</t>
  </si>
  <si>
    <t>Serviços Iniciais de Obras Civis</t>
  </si>
  <si>
    <t xml:space="preserve"> 94296 </t>
  </si>
  <si>
    <t>TOPOGRAFO COM ENCARGOS COMPLEMENTARES</t>
  </si>
  <si>
    <t>MES</t>
  </si>
  <si>
    <t xml:space="preserve"> 101389 </t>
  </si>
  <si>
    <t>AUXILIAR DE TOPÓGRAFO COM ENCARGOS COMPLEMENTARES</t>
  </si>
  <si>
    <t>DATA DO ORÇAMENTO: JANEIRO/2023</t>
  </si>
  <si>
    <t>ORÇAMENTO SINTÉTICO</t>
  </si>
  <si>
    <t xml:space="preserve"> 1.5 </t>
  </si>
  <si>
    <t>Locação de  banheiro químico - Rev 02_02/2022</t>
  </si>
  <si>
    <t>mês</t>
  </si>
  <si>
    <t xml:space="preserve"> 260519 </t>
  </si>
  <si>
    <t>Meio-fio em concreto nas dimensões 0,15mx0,12m  sem lâmina d'água</t>
  </si>
  <si>
    <t xml:space="preserve"> 102491 </t>
  </si>
  <si>
    <t>PINTURA DE PISO COM TINTA ACRÍLICA, APLICAÇÃO MANUAL, 2 DEMÃOS, INCLUSO FUNDO PREPARADOR. AF_05/2021</t>
  </si>
  <si>
    <t>ESTRUTURA</t>
  </si>
  <si>
    <t xml:space="preserve"> 7.1.1 </t>
  </si>
  <si>
    <t xml:space="preserve"> 030010 </t>
  </si>
  <si>
    <t>Escavação manual ate 1.50m de profundidade</t>
  </si>
  <si>
    <t xml:space="preserve"> 7.1.2 </t>
  </si>
  <si>
    <t xml:space="preserve"> 050736 </t>
  </si>
  <si>
    <t>Concreto c/ seixo FCK=30 MPA (incl. lançamento e adensamento)</t>
  </si>
  <si>
    <t xml:space="preserve"> 7.1.3 </t>
  </si>
  <si>
    <t xml:space="preserve"> 7.1.4 </t>
  </si>
  <si>
    <t xml:space="preserve"> 7.1.5 </t>
  </si>
  <si>
    <t xml:space="preserve"> 7.1.6 </t>
  </si>
  <si>
    <t xml:space="preserve"> 101747 </t>
  </si>
  <si>
    <t>PISO EM CONCRETO 20 MPA PREPARO MECÂNICO, ESPESSURA 7CM. AF_09/2020</t>
  </si>
  <si>
    <t>SERRALHERIA</t>
  </si>
  <si>
    <t xml:space="preserve"> 7.2.1 </t>
  </si>
  <si>
    <t xml:space="preserve"> 102364 </t>
  </si>
  <si>
    <t>ALAMBRADO PARA QUADRA POLIESPORTIVA, ESTRUTURADO POR TUBOS DE ACO GALVANIZADO, (MONTANTES COM DIAMETRO 2", TRAVESSAS E ESCORAS COM DIÂMETRO 1 ¼), COM TELA DE ARAME GALVANIZADO, FIO 10 BWG E MALHA QUADRADA 5X5CM (EXCETO MURETA). AF_03/2021</t>
  </si>
  <si>
    <t xml:space="preserve"> 7.2.2 </t>
  </si>
  <si>
    <t xml:space="preserve"> 7.2.3 </t>
  </si>
  <si>
    <t xml:space="preserve"> 090623 </t>
  </si>
  <si>
    <t>Portão tubo/tela arame galv.c/ferragens (incl.pint.anti-corrosiva)</t>
  </si>
  <si>
    <t>INSTALAÇÃO ELÉTRICA</t>
  </si>
  <si>
    <t xml:space="preserve"> 7.3.1 </t>
  </si>
  <si>
    <t xml:space="preserve"> 7.3.2 </t>
  </si>
  <si>
    <t xml:space="preserve"> 7.3.3 </t>
  </si>
  <si>
    <t xml:space="preserve"> 7.3.4 </t>
  </si>
  <si>
    <t xml:space="preserve"> AP21-208 </t>
  </si>
  <si>
    <t>Quadro de comando - proteção trifásico - 1,5CV</t>
  </si>
  <si>
    <t xml:space="preserve"> 7.4.1 </t>
  </si>
  <si>
    <t xml:space="preserve"> 7.4.2 </t>
  </si>
  <si>
    <t xml:space="preserve"> 7.4.3 </t>
  </si>
  <si>
    <t>PINTURA DE MURETA COM TINTA ACRÍLICA, APLICAÇÃO MANUAL, 2 DEMÃOS, INCLUSO FUNDO PREPARADOR. AF_05/2021</t>
  </si>
  <si>
    <t xml:space="preserve">_______________________________________________________________
Sesan - Setor de Projetos
</t>
  </si>
  <si>
    <t>ITEM</t>
  </si>
  <si>
    <t>BANCO</t>
  </si>
  <si>
    <t>DESCRIÇÃO DOS SERVIÇOS</t>
  </si>
  <si>
    <t>UNID.</t>
  </si>
  <si>
    <t>QUANT.</t>
  </si>
  <si>
    <t>VALOR UNIT.</t>
  </si>
  <si>
    <t>VALOR UNIT. COM BDI</t>
  </si>
  <si>
    <t>TOTAL</t>
  </si>
  <si>
    <t>SESAN 1.5.2</t>
  </si>
  <si>
    <t>SESAN 1.5.3</t>
  </si>
  <si>
    <t>PMA.SESAN.219</t>
  </si>
  <si>
    <t>PMA.SESAN.226</t>
  </si>
  <si>
    <t>TOTAL SEM BDI</t>
  </si>
  <si>
    <t>TOTAL DO BDI</t>
  </si>
  <si>
    <t>TOTAL GERAL</t>
  </si>
  <si>
    <t>100,00%
51.276,10</t>
  </si>
  <si>
    <t>100,00%
14.036,44</t>
  </si>
  <si>
    <t>100,00%
13.525,61</t>
  </si>
  <si>
    <t>50,00%
6.762,81</t>
  </si>
  <si>
    <t>100,00%
3.706,78</t>
  </si>
  <si>
    <t>100,00%
88.238,34</t>
  </si>
  <si>
    <t>100,00%
207.083,87</t>
  </si>
  <si>
    <t>25,00%
51.770,97</t>
  </si>
  <si>
    <t>50,00%
103.541,94</t>
  </si>
  <si>
    <t>100,00%
7.373,23</t>
  </si>
  <si>
    <t>PORCENTAGEM</t>
  </si>
  <si>
    <t>CUSTO</t>
  </si>
  <si>
    <t>PORCENTAGEM ACUMULADO</t>
  </si>
  <si>
    <t>CUSTO ACUMULADO</t>
  </si>
  <si>
    <t>100,00%
121.781,26</t>
  </si>
  <si>
    <t>50,00%
60.890,63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</si>
</sst>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0000"/>
    <numFmt numFmtId="165" formatCode="_(* #,##0.00_);_(* \(#,##0.00\);_(* &quot;-&quot;??_);_(@_)"/>
    <numFmt numFmtId="166" formatCode="&quot;R$&quot;\ #,##0.00"/>
  </numFmts>
  <fonts count="30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sz val="10"/>
      <name val="Arial"/>
      <family val="1"/>
    </font>
    <font>
      <sz val="10"/>
      <name val="Swis721 Lt BT"/>
      <family val="2"/>
    </font>
    <font>
      <b/>
      <sz val="12"/>
      <name val="Arial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4"/>
      <color indexed="8"/>
      <name val="Calibri"/>
      <family val="2"/>
    </font>
    <font>
      <b/>
      <sz val="14"/>
      <color indexed="62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ECF6"/>
      </patternFill>
    </fill>
    <fill>
      <patternFill patternType="solid">
        <fgColor theme="4" tint="0.79998168889431442"/>
        <bgColor indexed="64"/>
      </patternFill>
    </fill>
  </fills>
  <borders count="8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ck">
        <color indexed="64"/>
      </right>
      <top style="thin">
        <color rgb="FFCCCCCC"/>
      </top>
      <bottom style="thin">
        <color rgb="FFCCCCCC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rgb="FF000000"/>
      </top>
      <bottom/>
      <diagonal/>
    </border>
    <border>
      <left/>
      <right style="thick">
        <color indexed="64"/>
      </right>
      <top style="thick">
        <color rgb="FF000000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/>
      <bottom style="thick">
        <color rgb="FFFF5500"/>
      </bottom>
      <diagonal/>
    </border>
    <border>
      <left/>
      <right/>
      <top style="thin">
        <color rgb="FFCCCCCC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/>
      <right style="medium">
        <color indexed="64"/>
      </right>
      <top/>
      <bottom style="thick">
        <color rgb="FFFF5500"/>
      </bottom>
      <diagonal/>
    </border>
  </borders>
  <cellStyleXfs count="8">
    <xf numFmtId="0" fontId="0" fillId="0" borderId="0"/>
    <xf numFmtId="0" fontId="6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9" fontId="6" fillId="0" borderId="0" applyFill="0" applyBorder="0" applyAlignment="0" applyProtection="0"/>
    <xf numFmtId="0" fontId="6" fillId="0" borderId="0"/>
  </cellStyleXfs>
  <cellXfs count="2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4" fillId="6" borderId="8" xfId="0" applyFont="1" applyFill="1" applyBorder="1" applyAlignment="1">
      <alignment horizontal="right" vertical="top" wrapText="1"/>
    </xf>
    <xf numFmtId="0" fontId="4" fillId="6" borderId="8" xfId="0" applyFont="1" applyFill="1" applyBorder="1" applyAlignment="1">
      <alignment horizontal="center" vertical="top" wrapText="1"/>
    </xf>
    <xf numFmtId="4" fontId="4" fillId="6" borderId="8" xfId="0" applyNumberFormat="1" applyFont="1" applyFill="1" applyBorder="1" applyAlignment="1">
      <alignment horizontal="right" vertical="top" wrapText="1"/>
    </xf>
    <xf numFmtId="0" fontId="2" fillId="6" borderId="8" xfId="0" applyFont="1" applyFill="1" applyBorder="1" applyAlignment="1">
      <alignment horizontal="right" vertical="top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left" vertical="top" wrapText="1"/>
    </xf>
    <xf numFmtId="0" fontId="2" fillId="6" borderId="8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left" vertical="top" wrapText="1"/>
    </xf>
    <xf numFmtId="164" fontId="4" fillId="6" borderId="8" xfId="0" applyNumberFormat="1" applyFont="1" applyFill="1" applyBorder="1" applyAlignment="1">
      <alignment horizontal="right" vertical="top" wrapText="1"/>
    </xf>
    <xf numFmtId="0" fontId="10" fillId="7" borderId="8" xfId="0" applyFont="1" applyFill="1" applyBorder="1" applyAlignment="1">
      <alignment horizontal="right" vertical="top" wrapText="1"/>
    </xf>
    <xf numFmtId="0" fontId="10" fillId="7" borderId="8" xfId="0" applyFont="1" applyFill="1" applyBorder="1" applyAlignment="1">
      <alignment horizontal="left" vertical="top" wrapText="1"/>
    </xf>
    <xf numFmtId="0" fontId="10" fillId="7" borderId="8" xfId="0" applyFont="1" applyFill="1" applyBorder="1" applyAlignment="1">
      <alignment horizontal="center" vertical="top" wrapText="1"/>
    </xf>
    <xf numFmtId="164" fontId="10" fillId="7" borderId="8" xfId="0" applyNumberFormat="1" applyFont="1" applyFill="1" applyBorder="1" applyAlignment="1">
      <alignment horizontal="right" vertical="top" wrapText="1"/>
    </xf>
    <xf numFmtId="4" fontId="10" fillId="7" borderId="8" xfId="0" applyNumberFormat="1" applyFont="1" applyFill="1" applyBorder="1" applyAlignment="1">
      <alignment horizontal="right" vertical="top" wrapText="1"/>
    </xf>
    <xf numFmtId="0" fontId="10" fillId="8" borderId="8" xfId="0" applyFont="1" applyFill="1" applyBorder="1" applyAlignment="1">
      <alignment horizontal="right" vertical="top" wrapText="1"/>
    </xf>
    <xf numFmtId="0" fontId="10" fillId="8" borderId="8" xfId="0" applyFont="1" applyFill="1" applyBorder="1" applyAlignment="1">
      <alignment horizontal="left" vertical="top" wrapText="1"/>
    </xf>
    <xf numFmtId="0" fontId="10" fillId="8" borderId="8" xfId="0" applyFont="1" applyFill="1" applyBorder="1" applyAlignment="1">
      <alignment horizontal="center" vertical="top" wrapText="1"/>
    </xf>
    <xf numFmtId="164" fontId="10" fillId="8" borderId="8" xfId="0" applyNumberFormat="1" applyFont="1" applyFill="1" applyBorder="1" applyAlignment="1">
      <alignment horizontal="right" vertical="top" wrapText="1"/>
    </xf>
    <xf numFmtId="4" fontId="10" fillId="8" borderId="8" xfId="0" applyNumberFormat="1" applyFont="1" applyFill="1" applyBorder="1" applyAlignment="1">
      <alignment horizontal="right" vertical="top" wrapText="1"/>
    </xf>
    <xf numFmtId="0" fontId="4" fillId="6" borderId="19" xfId="0" applyFont="1" applyFill="1" applyBorder="1" applyAlignment="1">
      <alignment horizontal="left" vertical="top" wrapText="1"/>
    </xf>
    <xf numFmtId="0" fontId="4" fillId="6" borderId="13" xfId="0" applyFont="1" applyFill="1" applyBorder="1" applyAlignment="1">
      <alignment horizontal="left" vertical="top" wrapText="1"/>
    </xf>
    <xf numFmtId="4" fontId="4" fillId="6" borderId="14" xfId="0" applyNumberFormat="1" applyFont="1" applyFill="1" applyBorder="1" applyAlignment="1">
      <alignment horizontal="right" vertical="top" wrapText="1"/>
    </xf>
    <xf numFmtId="0" fontId="10" fillId="7" borderId="13" xfId="0" applyFont="1" applyFill="1" applyBorder="1" applyAlignment="1">
      <alignment horizontal="left" vertical="top" wrapText="1"/>
    </xf>
    <xf numFmtId="4" fontId="10" fillId="7" borderId="14" xfId="0" applyNumberFormat="1" applyFont="1" applyFill="1" applyBorder="1" applyAlignment="1">
      <alignment horizontal="right" vertical="top" wrapText="1"/>
    </xf>
    <xf numFmtId="0" fontId="10" fillId="8" borderId="13" xfId="0" applyFont="1" applyFill="1" applyBorder="1" applyAlignment="1">
      <alignment horizontal="left" vertical="top" wrapText="1"/>
    </xf>
    <xf numFmtId="4" fontId="10" fillId="8" borderId="14" xfId="0" applyNumberFormat="1" applyFont="1" applyFill="1" applyBorder="1" applyAlignment="1">
      <alignment horizontal="right" vertical="top" wrapText="1"/>
    </xf>
    <xf numFmtId="0" fontId="10" fillId="6" borderId="4" xfId="0" applyFont="1" applyFill="1" applyBorder="1" applyAlignment="1">
      <alignment horizontal="right" vertical="top" wrapText="1"/>
    </xf>
    <xf numFmtId="4" fontId="10" fillId="6" borderId="0" xfId="0" applyNumberFormat="1" applyFont="1" applyFill="1" applyBorder="1" applyAlignment="1">
      <alignment horizontal="right" vertical="top" wrapText="1"/>
    </xf>
    <xf numFmtId="4" fontId="10" fillId="6" borderId="5" xfId="0" applyNumberFormat="1" applyFont="1" applyFill="1" applyBorder="1" applyAlignment="1">
      <alignment horizontal="right" vertical="top" wrapText="1"/>
    </xf>
    <xf numFmtId="0" fontId="10" fillId="6" borderId="0" xfId="0" applyFont="1" applyFill="1" applyBorder="1" applyAlignment="1">
      <alignment horizontal="right" vertical="top" wrapText="1"/>
    </xf>
    <xf numFmtId="0" fontId="4" fillId="6" borderId="24" xfId="0" applyFont="1" applyFill="1" applyBorder="1" applyAlignment="1">
      <alignment horizontal="left" vertical="top" wrapText="1"/>
    </xf>
    <xf numFmtId="0" fontId="4" fillId="6" borderId="25" xfId="0" applyFont="1" applyFill="1" applyBorder="1" applyAlignment="1">
      <alignment horizontal="left" vertical="top" wrapText="1"/>
    </xf>
    <xf numFmtId="0" fontId="2" fillId="6" borderId="13" xfId="0" applyFont="1" applyFill="1" applyBorder="1" applyAlignment="1">
      <alignment horizontal="left" vertical="top" wrapText="1"/>
    </xf>
    <xf numFmtId="0" fontId="2" fillId="6" borderId="14" xfId="0" applyFont="1" applyFill="1" applyBorder="1" applyAlignment="1">
      <alignment horizontal="right" vertical="top" wrapText="1"/>
    </xf>
    <xf numFmtId="0" fontId="13" fillId="0" borderId="2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4" fillId="10" borderId="30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/>
    <xf numFmtId="0" fontId="15" fillId="0" borderId="33" xfId="0" applyFont="1" applyBorder="1"/>
    <xf numFmtId="0" fontId="15" fillId="0" borderId="34" xfId="0" applyFont="1" applyBorder="1"/>
    <xf numFmtId="2" fontId="13" fillId="0" borderId="35" xfId="0" applyNumberFormat="1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5" fillId="0" borderId="37" xfId="0" applyFont="1" applyBorder="1"/>
    <xf numFmtId="0" fontId="15" fillId="0" borderId="38" xfId="0" applyFont="1" applyBorder="1"/>
    <xf numFmtId="0" fontId="15" fillId="0" borderId="39" xfId="0" applyFont="1" applyBorder="1"/>
    <xf numFmtId="2" fontId="13" fillId="0" borderId="40" xfId="0" applyNumberFormat="1" applyFont="1" applyBorder="1" applyAlignment="1">
      <alignment horizontal="center"/>
    </xf>
    <xf numFmtId="0" fontId="16" fillId="11" borderId="41" xfId="0" applyFont="1" applyFill="1" applyBorder="1"/>
    <xf numFmtId="0" fontId="16" fillId="11" borderId="42" xfId="0" applyFont="1" applyFill="1" applyBorder="1"/>
    <xf numFmtId="0" fontId="16" fillId="11" borderId="43" xfId="0" applyFont="1" applyFill="1" applyBorder="1"/>
    <xf numFmtId="2" fontId="16" fillId="11" borderId="44" xfId="0" applyNumberFormat="1" applyFont="1" applyFill="1" applyBorder="1" applyAlignment="1">
      <alignment horizontal="center"/>
    </xf>
    <xf numFmtId="0" fontId="15" fillId="0" borderId="45" xfId="0" applyFont="1" applyBorder="1"/>
    <xf numFmtId="0" fontId="15" fillId="0" borderId="36" xfId="0" applyFont="1" applyBorder="1" applyAlignment="1">
      <alignment horizontal="center"/>
    </xf>
    <xf numFmtId="0" fontId="13" fillId="0" borderId="37" xfId="0" applyFont="1" applyBorder="1"/>
    <xf numFmtId="0" fontId="13" fillId="0" borderId="38" xfId="0" applyFont="1" applyBorder="1"/>
    <xf numFmtId="0" fontId="13" fillId="0" borderId="39" xfId="0" applyFont="1" applyBorder="1"/>
    <xf numFmtId="0" fontId="16" fillId="11" borderId="46" xfId="0" applyFont="1" applyFill="1" applyBorder="1"/>
    <xf numFmtId="0" fontId="16" fillId="11" borderId="38" xfId="0" applyFont="1" applyFill="1" applyBorder="1"/>
    <xf numFmtId="0" fontId="16" fillId="11" borderId="39" xfId="0" applyFont="1" applyFill="1" applyBorder="1"/>
    <xf numFmtId="2" fontId="16" fillId="11" borderId="40" xfId="0" applyNumberFormat="1" applyFont="1" applyFill="1" applyBorder="1" applyAlignment="1">
      <alignment horizontal="center"/>
    </xf>
    <xf numFmtId="0" fontId="13" fillId="0" borderId="46" xfId="0" applyFont="1" applyBorder="1"/>
    <xf numFmtId="0" fontId="13" fillId="0" borderId="40" xfId="0" applyFont="1" applyBorder="1" applyAlignment="1">
      <alignment horizontal="center" vertical="center" wrapText="1"/>
    </xf>
    <xf numFmtId="0" fontId="16" fillId="11" borderId="36" xfId="0" applyFont="1" applyFill="1" applyBorder="1" applyAlignment="1">
      <alignment horizontal="center"/>
    </xf>
    <xf numFmtId="0" fontId="16" fillId="11" borderId="37" xfId="0" applyFont="1" applyFill="1" applyBorder="1"/>
    <xf numFmtId="2" fontId="15" fillId="11" borderId="36" xfId="0" applyNumberFormat="1" applyFont="1" applyFill="1" applyBorder="1" applyAlignment="1">
      <alignment horizontal="center"/>
    </xf>
    <xf numFmtId="0" fontId="15" fillId="11" borderId="37" xfId="0" applyFont="1" applyFill="1" applyBorder="1"/>
    <xf numFmtId="0" fontId="15" fillId="11" borderId="38" xfId="0" applyFont="1" applyFill="1" applyBorder="1"/>
    <xf numFmtId="0" fontId="15" fillId="11" borderId="39" xfId="0" applyFont="1" applyFill="1" applyBorder="1"/>
    <xf numFmtId="2" fontId="15" fillId="11" borderId="40" xfId="0" applyNumberFormat="1" applyFont="1" applyFill="1" applyBorder="1" applyAlignment="1">
      <alignment horizontal="center"/>
    </xf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43" fontId="17" fillId="0" borderId="51" xfId="5" applyFont="1" applyBorder="1"/>
    <xf numFmtId="2" fontId="18" fillId="0" borderId="51" xfId="0" applyNumberFormat="1" applyFont="1" applyBorder="1"/>
    <xf numFmtId="0" fontId="19" fillId="12" borderId="50" xfId="0" applyFont="1" applyFill="1" applyBorder="1"/>
    <xf numFmtId="0" fontId="19" fillId="12" borderId="0" xfId="0" applyFont="1" applyFill="1"/>
    <xf numFmtId="0" fontId="20" fillId="12" borderId="0" xfId="0" applyFont="1" applyFill="1"/>
    <xf numFmtId="165" fontId="21" fillId="12" borderId="51" xfId="0" applyNumberFormat="1" applyFont="1" applyFill="1" applyBorder="1"/>
    <xf numFmtId="0" fontId="0" fillId="0" borderId="51" xfId="0" applyBorder="1"/>
    <xf numFmtId="0" fontId="22" fillId="0" borderId="29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52" xfId="0" applyFont="1" applyBorder="1" applyAlignment="1">
      <alignment vertical="center"/>
    </xf>
    <xf numFmtId="2" fontId="15" fillId="0" borderId="35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2" fontId="23" fillId="0" borderId="40" xfId="0" applyNumberFormat="1" applyFont="1" applyBorder="1" applyAlignment="1">
      <alignment horizontal="center" vertical="center"/>
    </xf>
    <xf numFmtId="0" fontId="13" fillId="0" borderId="53" xfId="0" applyFont="1" applyBorder="1" applyAlignment="1">
      <alignment horizontal="center"/>
    </xf>
    <xf numFmtId="0" fontId="13" fillId="0" borderId="54" xfId="0" applyFont="1" applyBorder="1"/>
    <xf numFmtId="0" fontId="13" fillId="0" borderId="42" xfId="0" applyFont="1" applyBorder="1"/>
    <xf numFmtId="0" fontId="13" fillId="0" borderId="43" xfId="0" applyFont="1" applyBorder="1"/>
    <xf numFmtId="2" fontId="23" fillId="0" borderId="55" xfId="0" applyNumberFormat="1" applyFont="1" applyBorder="1" applyAlignment="1">
      <alignment horizontal="center" vertical="center"/>
    </xf>
    <xf numFmtId="0" fontId="22" fillId="0" borderId="56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2" fillId="0" borderId="57" xfId="0" applyFont="1" applyBorder="1" applyAlignment="1">
      <alignment vertical="center"/>
    </xf>
    <xf numFmtId="0" fontId="13" fillId="0" borderId="58" xfId="0" applyFont="1" applyBorder="1" applyAlignment="1">
      <alignment horizontal="center" vertical="center"/>
    </xf>
    <xf numFmtId="2" fontId="13" fillId="0" borderId="44" xfId="0" applyNumberFormat="1" applyFont="1" applyBorder="1" applyAlignment="1">
      <alignment horizontal="center" vertical="center"/>
    </xf>
    <xf numFmtId="0" fontId="24" fillId="0" borderId="50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51" xfId="0" applyFont="1" applyBorder="1" applyAlignment="1">
      <alignment vertical="center" wrapText="1"/>
    </xf>
    <xf numFmtId="0" fontId="25" fillId="0" borderId="50" xfId="0" applyFont="1" applyBorder="1"/>
    <xf numFmtId="0" fontId="25" fillId="0" borderId="0" xfId="0" applyFont="1"/>
    <xf numFmtId="10" fontId="25" fillId="0" borderId="0" xfId="6" applyNumberFormat="1" applyFont="1" applyBorder="1"/>
    <xf numFmtId="0" fontId="26" fillId="0" borderId="0" xfId="0" applyFont="1"/>
    <xf numFmtId="10" fontId="27" fillId="0" borderId="51" xfId="6" applyNumberFormat="1" applyFont="1" applyBorder="1"/>
    <xf numFmtId="10" fontId="28" fillId="0" borderId="0" xfId="0" applyNumberFormat="1" applyFont="1"/>
    <xf numFmtId="10" fontId="29" fillId="0" borderId="51" xfId="0" applyNumberFormat="1" applyFont="1" applyBorder="1"/>
    <xf numFmtId="0" fontId="26" fillId="0" borderId="51" xfId="0" applyFont="1" applyBorder="1"/>
    <xf numFmtId="0" fontId="28" fillId="13" borderId="46" xfId="0" applyFont="1" applyFill="1" applyBorder="1" applyAlignment="1">
      <alignment horizontal="right"/>
    </xf>
    <xf numFmtId="0" fontId="28" fillId="13" borderId="38" xfId="0" applyFont="1" applyFill="1" applyBorder="1"/>
    <xf numFmtId="10" fontId="28" fillId="13" borderId="39" xfId="0" applyNumberFormat="1" applyFont="1" applyFill="1" applyBorder="1"/>
    <xf numFmtId="0" fontId="29" fillId="0" borderId="37" xfId="0" applyFont="1" applyBorder="1"/>
    <xf numFmtId="0" fontId="29" fillId="0" borderId="38" xfId="0" applyFont="1" applyBorder="1"/>
    <xf numFmtId="10" fontId="29" fillId="0" borderId="59" xfId="0" applyNumberFormat="1" applyFont="1" applyBorder="1"/>
    <xf numFmtId="0" fontId="26" fillId="0" borderId="50" xfId="0" applyFont="1" applyBorder="1"/>
    <xf numFmtId="0" fontId="27" fillId="0" borderId="51" xfId="0" applyFont="1" applyBorder="1" applyAlignment="1">
      <alignment horizontal="right"/>
    </xf>
    <xf numFmtId="0" fontId="6" fillId="14" borderId="29" xfId="7" applyFill="1" applyBorder="1"/>
    <xf numFmtId="0" fontId="6" fillId="14" borderId="10" xfId="7" applyFill="1" applyBorder="1"/>
    <xf numFmtId="0" fontId="9" fillId="0" borderId="7" xfId="1" applyFont="1" applyFill="1" applyBorder="1" applyAlignment="1">
      <alignment horizontal="center" vertical="center"/>
    </xf>
    <xf numFmtId="0" fontId="6" fillId="0" borderId="7" xfId="1" applyBorder="1" applyAlignment="1">
      <alignment horizontal="center" vertical="center"/>
    </xf>
    <xf numFmtId="0" fontId="6" fillId="0" borderId="7" xfId="1" applyBorder="1" applyAlignment="1">
      <alignment vertical="center"/>
    </xf>
    <xf numFmtId="43" fontId="0" fillId="0" borderId="7" xfId="3" applyFont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vertical="center"/>
    </xf>
    <xf numFmtId="165" fontId="9" fillId="0" borderId="7" xfId="1" applyNumberFormat="1" applyFont="1" applyBorder="1" applyAlignment="1">
      <alignment vertical="center"/>
    </xf>
    <xf numFmtId="0" fontId="6" fillId="0" borderId="7" xfId="1" applyBorder="1" applyAlignment="1">
      <alignment vertical="center" wrapText="1"/>
    </xf>
    <xf numFmtId="165" fontId="6" fillId="0" borderId="7" xfId="1" applyNumberFormat="1" applyBorder="1" applyAlignment="1">
      <alignment vertical="center"/>
    </xf>
    <xf numFmtId="165" fontId="9" fillId="16" borderId="7" xfId="1" applyNumberFormat="1" applyFont="1" applyFill="1" applyBorder="1" applyAlignment="1">
      <alignment vertical="center"/>
    </xf>
    <xf numFmtId="0" fontId="6" fillId="0" borderId="0" xfId="1" applyAlignment="1">
      <alignment vertical="center"/>
    </xf>
    <xf numFmtId="0" fontId="10" fillId="6" borderId="15" xfId="0" applyFont="1" applyFill="1" applyBorder="1" applyAlignment="1">
      <alignment horizontal="right" vertical="top" wrapText="1"/>
    </xf>
    <xf numFmtId="0" fontId="10" fillId="6" borderId="16" xfId="0" applyFont="1" applyFill="1" applyBorder="1" applyAlignment="1">
      <alignment horizontal="right" vertical="top" wrapText="1"/>
    </xf>
    <xf numFmtId="4" fontId="10" fillId="6" borderId="16" xfId="0" applyNumberFormat="1" applyFont="1" applyFill="1" applyBorder="1" applyAlignment="1">
      <alignment horizontal="right" vertical="top" wrapText="1"/>
    </xf>
    <xf numFmtId="4" fontId="10" fillId="6" borderId="17" xfId="0" applyNumberFormat="1" applyFont="1" applyFill="1" applyBorder="1" applyAlignment="1">
      <alignment horizontal="right" vertical="top" wrapText="1"/>
    </xf>
    <xf numFmtId="0" fontId="10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3" fillId="17" borderId="70" xfId="0" applyFont="1" applyFill="1" applyBorder="1" applyAlignment="1">
      <alignment horizontal="center" vertical="center" wrapText="1"/>
    </xf>
    <xf numFmtId="0" fontId="3" fillId="17" borderId="72" xfId="0" applyFont="1" applyFill="1" applyBorder="1" applyAlignment="1">
      <alignment horizontal="center" vertical="center" wrapText="1"/>
    </xf>
    <xf numFmtId="0" fontId="3" fillId="17" borderId="73" xfId="0" applyFont="1" applyFill="1" applyBorder="1" applyAlignment="1">
      <alignment horizontal="center" vertical="center" wrapText="1"/>
    </xf>
    <xf numFmtId="0" fontId="3" fillId="17" borderId="73" xfId="0" applyFont="1" applyFill="1" applyBorder="1" applyAlignment="1">
      <alignment horizontal="left" vertical="center" wrapText="1"/>
    </xf>
    <xf numFmtId="0" fontId="3" fillId="17" borderId="74" xfId="0" applyFont="1" applyFill="1" applyBorder="1" applyAlignment="1">
      <alignment horizontal="center" vertical="center" wrapText="1"/>
    </xf>
    <xf numFmtId="0" fontId="3" fillId="18" borderId="70" xfId="0" applyFont="1" applyFill="1" applyBorder="1" applyAlignment="1">
      <alignment horizontal="center" vertical="center" wrapText="1"/>
    </xf>
    <xf numFmtId="0" fontId="3" fillId="18" borderId="56" xfId="0" applyFont="1" applyFill="1" applyBorder="1" applyAlignment="1">
      <alignment horizontal="center" vertical="center" wrapText="1"/>
    </xf>
    <xf numFmtId="0" fontId="3" fillId="18" borderId="20" xfId="0" applyFont="1" applyFill="1" applyBorder="1" applyAlignment="1">
      <alignment horizontal="center" vertical="center" wrapText="1"/>
    </xf>
    <xf numFmtId="0" fontId="3" fillId="18" borderId="78" xfId="0" applyFont="1" applyFill="1" applyBorder="1" applyAlignment="1">
      <alignment horizontal="left" vertical="center" wrapText="1"/>
    </xf>
    <xf numFmtId="0" fontId="3" fillId="18" borderId="76" xfId="0" applyFont="1" applyFill="1" applyBorder="1" applyAlignment="1">
      <alignment horizontal="center" vertical="center" wrapText="1"/>
    </xf>
    <xf numFmtId="0" fontId="3" fillId="18" borderId="77" xfId="0" applyFont="1" applyFill="1" applyBorder="1" applyAlignment="1">
      <alignment horizontal="center" vertical="center" wrapText="1"/>
    </xf>
    <xf numFmtId="0" fontId="2" fillId="3" borderId="79" xfId="0" applyFont="1" applyFill="1" applyBorder="1" applyAlignment="1">
      <alignment horizontal="center" vertical="center" wrapText="1"/>
    </xf>
    <xf numFmtId="0" fontId="2" fillId="5" borderId="80" xfId="0" applyFont="1" applyFill="1" applyBorder="1" applyAlignment="1">
      <alignment horizontal="center" vertical="center" wrapText="1"/>
    </xf>
    <xf numFmtId="0" fontId="2" fillId="3" borderId="80" xfId="0" applyFont="1" applyFill="1" applyBorder="1" applyAlignment="1">
      <alignment horizontal="center" vertical="center" wrapText="1"/>
    </xf>
    <xf numFmtId="0" fontId="2" fillId="4" borderId="80" xfId="0" applyFont="1" applyFill="1" applyBorder="1" applyAlignment="1">
      <alignment horizontal="center" vertical="center" wrapText="1"/>
    </xf>
    <xf numFmtId="4" fontId="2" fillId="5" borderId="80" xfId="0" applyNumberFormat="1" applyFont="1" applyFill="1" applyBorder="1" applyAlignment="1">
      <alignment horizontal="center" vertical="center" wrapText="1"/>
    </xf>
    <xf numFmtId="44" fontId="2" fillId="5" borderId="80" xfId="2" applyFont="1" applyFill="1" applyBorder="1" applyAlignment="1">
      <alignment horizontal="center" vertical="center" wrapText="1"/>
    </xf>
    <xf numFmtId="44" fontId="2" fillId="5" borderId="81" xfId="2" applyFont="1" applyFill="1" applyBorder="1" applyAlignment="1">
      <alignment horizontal="center" vertical="center" wrapText="1"/>
    </xf>
    <xf numFmtId="44" fontId="3" fillId="17" borderId="70" xfId="0" applyNumberFormat="1" applyFont="1" applyFill="1" applyBorder="1" applyAlignment="1">
      <alignment horizontal="center" vertical="center" wrapText="1"/>
    </xf>
    <xf numFmtId="44" fontId="4" fillId="0" borderId="18" xfId="0" applyNumberFormat="1" applyFont="1" applyFill="1" applyBorder="1" applyAlignment="1">
      <alignment horizontal="center" vertical="center" wrapText="1"/>
    </xf>
    <xf numFmtId="44" fontId="4" fillId="0" borderId="7" xfId="0" applyNumberFormat="1" applyFont="1" applyFill="1" applyBorder="1" applyAlignment="1">
      <alignment horizontal="center" vertical="center" wrapText="1"/>
    </xf>
    <xf numFmtId="44" fontId="4" fillId="0" borderId="71" xfId="0" applyNumberFormat="1" applyFont="1" applyFill="1" applyBorder="1" applyAlignment="1">
      <alignment horizontal="center" vertical="center" wrapText="1"/>
    </xf>
    <xf numFmtId="44" fontId="3" fillId="18" borderId="70" xfId="0" applyNumberFormat="1" applyFont="1" applyFill="1" applyBorder="1" applyAlignment="1">
      <alignment horizontal="center" vertical="center" wrapText="1"/>
    </xf>
    <xf numFmtId="166" fontId="4" fillId="0" borderId="18" xfId="0" applyNumberFormat="1" applyFont="1" applyFill="1" applyBorder="1" applyAlignment="1">
      <alignment horizontal="center" vertical="center" wrapText="1"/>
    </xf>
    <xf numFmtId="166" fontId="4" fillId="0" borderId="7" xfId="0" applyNumberFormat="1" applyFont="1" applyFill="1" applyBorder="1" applyAlignment="1">
      <alignment horizontal="center" vertical="center" wrapText="1"/>
    </xf>
    <xf numFmtId="166" fontId="4" fillId="0" borderId="71" xfId="0" applyNumberFormat="1" applyFont="1" applyFill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7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166" fontId="5" fillId="6" borderId="0" xfId="0" applyNumberFormat="1" applyFont="1" applyFill="1" applyBorder="1" applyAlignment="1">
      <alignment horizontal="center" vertical="center" wrapText="1"/>
    </xf>
    <xf numFmtId="166" fontId="5" fillId="6" borderId="52" xfId="0" applyNumberFormat="1" applyFont="1" applyFill="1" applyBorder="1" applyAlignment="1">
      <alignment horizontal="center" vertical="center" wrapText="1"/>
    </xf>
    <xf numFmtId="0" fontId="3" fillId="17" borderId="8" xfId="0" applyFont="1" applyFill="1" applyBorder="1" applyAlignment="1">
      <alignment horizontal="left" vertical="center" wrapText="1"/>
    </xf>
    <xf numFmtId="0" fontId="3" fillId="17" borderId="8" xfId="0" applyFont="1" applyFill="1" applyBorder="1" applyAlignment="1">
      <alignment horizontal="center" vertical="center" wrapText="1"/>
    </xf>
    <xf numFmtId="0" fontId="4" fillId="17" borderId="8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57" xfId="0" applyBorder="1" applyAlignment="1">
      <alignment vertical="center"/>
    </xf>
    <xf numFmtId="0" fontId="7" fillId="0" borderId="67" xfId="1" applyFont="1" applyBorder="1" applyAlignment="1">
      <alignment horizontal="center" vertical="center"/>
    </xf>
    <xf numFmtId="0" fontId="7" fillId="0" borderId="68" xfId="1" applyFont="1" applyBorder="1" applyAlignment="1">
      <alignment horizontal="center" vertical="center"/>
    </xf>
    <xf numFmtId="0" fontId="7" fillId="0" borderId="69" xfId="1" applyFont="1" applyBorder="1" applyAlignment="1">
      <alignment horizontal="center" vertical="center"/>
    </xf>
    <xf numFmtId="0" fontId="10" fillId="6" borderId="75" xfId="0" applyFont="1" applyFill="1" applyBorder="1" applyAlignment="1">
      <alignment horizontal="center" vertical="center" wrapText="1"/>
    </xf>
    <xf numFmtId="0" fontId="10" fillId="6" borderId="76" xfId="0" applyFont="1" applyFill="1" applyBorder="1" applyAlignment="1">
      <alignment horizontal="center" vertical="center" wrapText="1"/>
    </xf>
    <xf numFmtId="0" fontId="10" fillId="6" borderId="77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166" fontId="5" fillId="6" borderId="56" xfId="0" applyNumberFormat="1" applyFont="1" applyFill="1" applyBorder="1" applyAlignment="1">
      <alignment horizontal="center" vertical="center" wrapText="1"/>
    </xf>
    <xf numFmtId="166" fontId="5" fillId="6" borderId="57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6" borderId="56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57" xfId="0" applyFont="1" applyFill="1" applyBorder="1" applyAlignment="1">
      <alignment horizontal="center" vertical="center" wrapText="1"/>
    </xf>
    <xf numFmtId="166" fontId="5" fillId="6" borderId="29" xfId="0" applyNumberFormat="1" applyFont="1" applyFill="1" applyBorder="1" applyAlignment="1">
      <alignment horizontal="center" vertical="center" wrapText="1"/>
    </xf>
    <xf numFmtId="166" fontId="5" fillId="6" borderId="52" xfId="0" applyNumberFormat="1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52" xfId="0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6" fontId="5" fillId="6" borderId="83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left" vertical="top" wrapText="1"/>
    </xf>
    <xf numFmtId="0" fontId="10" fillId="6" borderId="16" xfId="0" applyFont="1" applyFill="1" applyBorder="1" applyAlignment="1">
      <alignment horizontal="right" vertical="top" wrapText="1"/>
    </xf>
    <xf numFmtId="0" fontId="2" fillId="6" borderId="8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10" fillId="7" borderId="8" xfId="0" applyFont="1" applyFill="1" applyBorder="1" applyAlignment="1">
      <alignment horizontal="left" vertical="top" wrapText="1"/>
    </xf>
    <xf numFmtId="0" fontId="10" fillId="6" borderId="0" xfId="0" applyFont="1" applyFill="1" applyBorder="1" applyAlignment="1">
      <alignment horizontal="right" vertical="top" wrapText="1"/>
    </xf>
    <xf numFmtId="0" fontId="2" fillId="6" borderId="22" xfId="0" applyFont="1" applyFill="1" applyBorder="1" applyAlignment="1">
      <alignment horizontal="center" wrapText="1"/>
    </xf>
    <xf numFmtId="0" fontId="0" fillId="0" borderId="21" xfId="0" applyBorder="1"/>
    <xf numFmtId="0" fontId="0" fillId="0" borderId="23" xfId="0" applyBorder="1"/>
    <xf numFmtId="0" fontId="2" fillId="6" borderId="9" xfId="0" applyFont="1" applyFill="1" applyBorder="1" applyAlignment="1">
      <alignment horizontal="center" wrapText="1"/>
    </xf>
    <xf numFmtId="0" fontId="0" fillId="0" borderId="10" xfId="0" applyBorder="1"/>
    <xf numFmtId="0" fontId="0" fillId="0" borderId="12" xfId="0" applyBorder="1"/>
    <xf numFmtId="0" fontId="26" fillId="0" borderId="0" xfId="0" applyFont="1" applyAlignment="1">
      <alignment horizontal="left" wrapText="1"/>
    </xf>
    <xf numFmtId="0" fontId="26" fillId="0" borderId="51" xfId="0" applyFont="1" applyBorder="1" applyAlignment="1">
      <alignment horizontal="left" wrapText="1"/>
    </xf>
    <xf numFmtId="0" fontId="26" fillId="0" borderId="10" xfId="0" applyFont="1" applyBorder="1" applyAlignment="1">
      <alignment horizontal="left" wrapText="1"/>
    </xf>
    <xf numFmtId="0" fontId="26" fillId="0" borderId="52" xfId="0" applyFont="1" applyBorder="1" applyAlignment="1">
      <alignment horizontal="left" wrapText="1"/>
    </xf>
    <xf numFmtId="0" fontId="7" fillId="0" borderId="4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12" fillId="9" borderId="26" xfId="4" applyFont="1" applyFill="1" applyBorder="1" applyAlignment="1">
      <alignment horizontal="center" vertical="center" wrapText="1"/>
    </xf>
    <xf numFmtId="0" fontId="12" fillId="9" borderId="27" xfId="4" applyFont="1" applyFill="1" applyBorder="1" applyAlignment="1">
      <alignment horizontal="center" vertical="center" wrapText="1"/>
    </xf>
    <xf numFmtId="0" fontId="12" fillId="9" borderId="28" xfId="4" applyFont="1" applyFill="1" applyBorder="1" applyAlignment="1">
      <alignment horizontal="center" vertical="center" wrapText="1"/>
    </xf>
    <xf numFmtId="0" fontId="9" fillId="0" borderId="37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9" fillId="16" borderId="7" xfId="1" applyFont="1" applyFill="1" applyBorder="1" applyAlignment="1">
      <alignment horizontal="center" vertical="center"/>
    </xf>
    <xf numFmtId="0" fontId="6" fillId="0" borderId="60" xfId="1" applyBorder="1" applyAlignment="1">
      <alignment horizontal="center" vertical="center"/>
    </xf>
    <xf numFmtId="0" fontId="6" fillId="0" borderId="48" xfId="1" applyBorder="1" applyAlignment="1">
      <alignment horizontal="center" vertical="center"/>
    </xf>
    <xf numFmtId="0" fontId="6" fillId="0" borderId="61" xfId="1" applyBorder="1" applyAlignment="1">
      <alignment horizontal="center" vertical="center"/>
    </xf>
    <xf numFmtId="0" fontId="6" fillId="0" borderId="62" xfId="1" applyBorder="1" applyAlignment="1">
      <alignment horizontal="center" vertical="center"/>
    </xf>
    <xf numFmtId="0" fontId="6" fillId="0" borderId="0" xfId="1" applyBorder="1" applyAlignment="1">
      <alignment horizontal="center" vertical="center"/>
    </xf>
    <xf numFmtId="0" fontId="6" fillId="0" borderId="63" xfId="1" applyBorder="1" applyAlignment="1">
      <alignment horizontal="center" vertical="center"/>
    </xf>
    <xf numFmtId="0" fontId="9" fillId="15" borderId="64" xfId="1" applyFont="1" applyFill="1" applyBorder="1" applyAlignment="1">
      <alignment horizontal="center" vertical="center"/>
    </xf>
    <xf numFmtId="0" fontId="9" fillId="15" borderId="65" xfId="1" applyFont="1" applyFill="1" applyBorder="1" applyAlignment="1">
      <alignment horizontal="center" vertical="center"/>
    </xf>
    <xf numFmtId="0" fontId="9" fillId="15" borderId="66" xfId="1" applyFont="1" applyFill="1" applyBorder="1" applyAlignment="1">
      <alignment horizontal="center" vertical="center"/>
    </xf>
    <xf numFmtId="0" fontId="2" fillId="6" borderId="84" xfId="0" applyFont="1" applyFill="1" applyBorder="1" applyAlignment="1">
      <alignment horizontal="center" vertical="center" wrapText="1"/>
    </xf>
    <xf numFmtId="0" fontId="2" fillId="6" borderId="85" xfId="0" applyFont="1" applyFill="1" applyBorder="1" applyAlignment="1">
      <alignment horizontal="center" vertical="center" wrapText="1"/>
    </xf>
    <xf numFmtId="0" fontId="3" fillId="17" borderId="86" xfId="0" applyFont="1" applyFill="1" applyBorder="1" applyAlignment="1">
      <alignment horizontal="center" vertical="center" wrapText="1"/>
    </xf>
    <xf numFmtId="0" fontId="3" fillId="17" borderId="87" xfId="0" applyFont="1" applyFill="1" applyBorder="1" applyAlignment="1">
      <alignment horizontal="center" vertical="center" wrapText="1"/>
    </xf>
    <xf numFmtId="0" fontId="4" fillId="17" borderId="88" xfId="0" applyFont="1" applyFill="1" applyBorder="1" applyAlignment="1">
      <alignment horizontal="center" vertical="center" wrapText="1"/>
    </xf>
    <xf numFmtId="0" fontId="5" fillId="6" borderId="50" xfId="0" applyFont="1" applyFill="1" applyBorder="1" applyAlignment="1">
      <alignment horizontal="left" vertical="center" wrapText="1"/>
    </xf>
    <xf numFmtId="0" fontId="5" fillId="6" borderId="0" xfId="0" applyFont="1" applyFill="1" applyBorder="1" applyAlignment="1">
      <alignment horizontal="left" vertical="center" wrapText="1"/>
    </xf>
    <xf numFmtId="10" fontId="5" fillId="6" borderId="0" xfId="0" applyNumberFormat="1" applyFont="1" applyFill="1" applyBorder="1" applyAlignment="1">
      <alignment horizontal="center" vertical="center" wrapText="1"/>
    </xf>
    <xf numFmtId="10" fontId="5" fillId="6" borderId="51" xfId="0" applyNumberFormat="1" applyFont="1" applyFill="1" applyBorder="1" applyAlignment="1">
      <alignment horizontal="center" vertical="center" wrapText="1"/>
    </xf>
    <xf numFmtId="166" fontId="5" fillId="6" borderId="0" xfId="0" applyNumberFormat="1" applyFont="1" applyFill="1" applyBorder="1" applyAlignment="1">
      <alignment horizontal="center" vertical="center" wrapText="1"/>
    </xf>
    <xf numFmtId="166" fontId="5" fillId="6" borderId="51" xfId="0" applyNumberFormat="1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left" vertical="center" wrapText="1"/>
    </xf>
    <xf numFmtId="166" fontId="5" fillId="6" borderId="10" xfId="0" applyNumberFormat="1" applyFont="1" applyFill="1" applyBorder="1" applyAlignment="1">
      <alignment horizontal="center" vertical="center" wrapText="1"/>
    </xf>
    <xf numFmtId="166" fontId="5" fillId="6" borderId="10" xfId="0" applyNumberFormat="1" applyFont="1" applyFill="1" applyBorder="1" applyAlignment="1">
      <alignment horizontal="center" vertical="center" wrapText="1"/>
    </xf>
  </cellXfs>
  <cellStyles count="8">
    <cellStyle name="Moeda" xfId="2" builtinId="4"/>
    <cellStyle name="Normal" xfId="0" builtinId="0"/>
    <cellStyle name="Normal 2" xfId="1"/>
    <cellStyle name="Normal 4" xfId="7"/>
    <cellStyle name="Normal_F-06-09" xfId="4"/>
    <cellStyle name="Porcentagem 4" xfId="6"/>
    <cellStyle name="Vírgula" xfId="3" builtinId="3"/>
    <cellStyle name="Vírgula 1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109416</xdr:colOff>
      <xdr:row>0</xdr:row>
      <xdr:rowOff>0</xdr:rowOff>
    </xdr:from>
    <xdr:to>
      <xdr:col>3</xdr:col>
      <xdr:colOff>4536</xdr:colOff>
      <xdr:row>3</xdr:row>
      <xdr:rowOff>216231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3707EF17-EECC-4577-BD6A-B36F73AAD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716" y="0"/>
          <a:ext cx="1476270" cy="940131"/>
        </a:xfrm>
        <a:prstGeom prst="rect">
          <a:avLst/>
        </a:prstGeom>
      </xdr:spPr>
    </xdr:pic>
    <xdr:clientData/>
  </xdr:twoCellAnchor>
  <xdr:twoCellAnchor>
    <xdr:from>
      <xdr:col>7</xdr:col>
      <xdr:colOff>552450</xdr:colOff>
      <xdr:row>0</xdr:row>
      <xdr:rowOff>19050</xdr:rowOff>
    </xdr:from>
    <xdr:to>
      <xdr:col>8</xdr:col>
      <xdr:colOff>984022</xdr:colOff>
      <xdr:row>4</xdr:row>
      <xdr:rowOff>238125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CA64DB97-57E2-4237-B77A-30D2ABACF67A}"/>
            </a:ext>
          </a:extLst>
        </xdr:cNvPr>
        <xdr:cNvSpPr txBox="1"/>
      </xdr:nvSpPr>
      <xdr:spPr>
        <a:xfrm>
          <a:off x="8648700" y="19050"/>
          <a:ext cx="1422172" cy="12096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BANCO:</a:t>
          </a:r>
          <a:br>
            <a:rPr lang="pt-BR" sz="8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SINAPI - 11/2022 - Pará</a:t>
          </a:r>
        </a:p>
        <a:p>
          <a:pPr algn="ctr"/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SBC - 01/2023 - Pará</a:t>
          </a:r>
        </a:p>
        <a:p>
          <a:pPr algn="ctr"/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ORSE - 10/2022 - Sergipe</a:t>
          </a:r>
        </a:p>
        <a:p>
          <a:pPr algn="ctr"/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SEDOP - 09/2022 - Pará</a:t>
          </a:r>
        </a:p>
        <a:p>
          <a:pPr algn="ctr"/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EMBASA - 10/2022 - Bahia</a:t>
          </a:r>
        </a:p>
        <a:p>
          <a:pPr algn="ctr"/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COMPESA - 07/2022 - Pernambuco</a:t>
          </a:r>
          <a:br>
            <a:rPr lang="pt-BR" sz="8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19,21%</a:t>
          </a:r>
          <a:endParaRPr lang="pt-BR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328491</xdr:colOff>
      <xdr:row>0</xdr:row>
      <xdr:rowOff>0</xdr:rowOff>
    </xdr:from>
    <xdr:to>
      <xdr:col>1</xdr:col>
      <xdr:colOff>1271361</xdr:colOff>
      <xdr:row>3</xdr:row>
      <xdr:rowOff>149556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3707EF17-EECC-4577-BD6A-B36F73AAD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91" y="0"/>
          <a:ext cx="1476270" cy="9782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109416</xdr:colOff>
      <xdr:row>0</xdr:row>
      <xdr:rowOff>0</xdr:rowOff>
    </xdr:from>
    <xdr:to>
      <xdr:col>2</xdr:col>
      <xdr:colOff>671286</xdr:colOff>
      <xdr:row>3</xdr:row>
      <xdr:rowOff>235281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3707EF17-EECC-4577-BD6A-B36F73AAD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416" y="0"/>
          <a:ext cx="1476270" cy="9591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142876</xdr:rowOff>
    </xdr:from>
    <xdr:to>
      <xdr:col>1</xdr:col>
      <xdr:colOff>400131</xdr:colOff>
      <xdr:row>3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24985C73-9618-4890-AB21-9110808B7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142876"/>
          <a:ext cx="1524080" cy="7429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280866</xdr:colOff>
      <xdr:row>0</xdr:row>
      <xdr:rowOff>0</xdr:rowOff>
    </xdr:from>
    <xdr:to>
      <xdr:col>1</xdr:col>
      <xdr:colOff>622654</xdr:colOff>
      <xdr:row>3</xdr:row>
      <xdr:rowOff>211748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66" y="0"/>
          <a:ext cx="1437163" cy="945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showOutlineSymbols="0" showWhiteSpace="0" view="pageBreakPreview" topLeftCell="A64" zoomScaleNormal="100" zoomScaleSheetLayoutView="100" workbookViewId="0">
      <selection activeCell="D71" sqref="D71"/>
    </sheetView>
  </sheetViews>
  <sheetFormatPr defaultRowHeight="14.25"/>
  <cols>
    <col min="1" max="1" width="10" style="1" bestFit="1" customWidth="1"/>
    <col min="2" max="2" width="12.75" style="1" customWidth="1"/>
    <col min="3" max="3" width="8" style="1" customWidth="1"/>
    <col min="4" max="4" width="45.625" style="2" customWidth="1"/>
    <col min="5" max="5" width="8" style="1" bestFit="1" customWidth="1"/>
    <col min="6" max="6" width="8.625" style="4" customWidth="1"/>
    <col min="7" max="9" width="13" style="3" bestFit="1" customWidth="1"/>
  </cols>
  <sheetData>
    <row r="1" spans="1:9" ht="20.100000000000001" customHeight="1" thickTop="1">
      <c r="A1" s="182" t="s">
        <v>126</v>
      </c>
      <c r="B1" s="183"/>
      <c r="C1" s="183"/>
      <c r="D1" s="183"/>
      <c r="E1" s="183"/>
      <c r="F1" s="183"/>
      <c r="G1" s="183"/>
      <c r="H1" s="183"/>
      <c r="I1" s="184"/>
    </row>
    <row r="2" spans="1:9" ht="20.100000000000001" customHeight="1">
      <c r="A2" s="185" t="s">
        <v>127</v>
      </c>
      <c r="B2" s="186"/>
      <c r="C2" s="186"/>
      <c r="D2" s="186"/>
      <c r="E2" s="186"/>
      <c r="F2" s="186"/>
      <c r="G2" s="186"/>
      <c r="H2" s="186"/>
      <c r="I2" s="187"/>
    </row>
    <row r="3" spans="1:9" ht="20.100000000000001" customHeight="1">
      <c r="A3" s="185" t="s">
        <v>128</v>
      </c>
      <c r="B3" s="186"/>
      <c r="C3" s="186"/>
      <c r="D3" s="186"/>
      <c r="E3" s="186"/>
      <c r="F3" s="186"/>
      <c r="G3" s="186"/>
      <c r="H3" s="186"/>
      <c r="I3" s="187"/>
    </row>
    <row r="4" spans="1:9" ht="20.100000000000001" customHeight="1">
      <c r="A4" s="191" t="s">
        <v>129</v>
      </c>
      <c r="B4" s="192"/>
      <c r="C4" s="192"/>
      <c r="D4" s="192"/>
      <c r="E4" s="192"/>
      <c r="F4" s="192"/>
      <c r="G4" s="192"/>
      <c r="H4" s="192"/>
      <c r="I4" s="193"/>
    </row>
    <row r="5" spans="1:9" ht="20.100000000000001" customHeight="1" thickBot="1">
      <c r="A5" s="186" t="s">
        <v>351</v>
      </c>
      <c r="B5" s="186"/>
      <c r="C5" s="186"/>
      <c r="D5" s="186"/>
      <c r="E5" s="186"/>
      <c r="F5" s="186"/>
      <c r="G5" s="186"/>
      <c r="H5" s="186"/>
      <c r="I5" s="186"/>
    </row>
    <row r="6" spans="1:9" ht="20.100000000000001" customHeight="1" thickBot="1">
      <c r="A6" s="188" t="s">
        <v>352</v>
      </c>
      <c r="B6" s="189"/>
      <c r="C6" s="189"/>
      <c r="D6" s="189"/>
      <c r="E6" s="189"/>
      <c r="F6" s="189"/>
      <c r="G6" s="189"/>
      <c r="H6" s="189"/>
      <c r="I6" s="190"/>
    </row>
    <row r="7" spans="1:9" ht="30" customHeight="1" thickBot="1">
      <c r="A7" s="158" t="s">
        <v>393</v>
      </c>
      <c r="B7" s="159" t="s">
        <v>266</v>
      </c>
      <c r="C7" s="160" t="s">
        <v>394</v>
      </c>
      <c r="D7" s="160" t="s">
        <v>395</v>
      </c>
      <c r="E7" s="161" t="s">
        <v>396</v>
      </c>
      <c r="F7" s="162" t="s">
        <v>397</v>
      </c>
      <c r="G7" s="163" t="s">
        <v>398</v>
      </c>
      <c r="H7" s="163" t="s">
        <v>399</v>
      </c>
      <c r="I7" s="164" t="s">
        <v>400</v>
      </c>
    </row>
    <row r="8" spans="1:9" ht="20.100000000000001" customHeight="1" thickBot="1">
      <c r="A8" s="147" t="s">
        <v>8</v>
      </c>
      <c r="B8" s="148"/>
      <c r="C8" s="149"/>
      <c r="D8" s="150" t="s">
        <v>9</v>
      </c>
      <c r="E8" s="149"/>
      <c r="F8" s="149"/>
      <c r="G8" s="149"/>
      <c r="H8" s="151"/>
      <c r="I8" s="165">
        <v>51276.1</v>
      </c>
    </row>
    <row r="9" spans="1:9" ht="20.100000000000001" customHeight="1">
      <c r="A9" s="145" t="s">
        <v>10</v>
      </c>
      <c r="B9" s="145" t="s">
        <v>11</v>
      </c>
      <c r="C9" s="145" t="s">
        <v>12</v>
      </c>
      <c r="D9" s="146" t="s">
        <v>13</v>
      </c>
      <c r="E9" s="145" t="s">
        <v>14</v>
      </c>
      <c r="F9" s="173">
        <v>18</v>
      </c>
      <c r="G9" s="170">
        <v>159.66999999999999</v>
      </c>
      <c r="H9" s="170">
        <v>190.34</v>
      </c>
      <c r="I9" s="166">
        <v>3426.12</v>
      </c>
    </row>
    <row r="10" spans="1:9" ht="20.100000000000001" customHeight="1">
      <c r="A10" s="141" t="s">
        <v>15</v>
      </c>
      <c r="B10" s="141" t="s">
        <v>16</v>
      </c>
      <c r="C10" s="141" t="s">
        <v>12</v>
      </c>
      <c r="D10" s="142" t="s">
        <v>17</v>
      </c>
      <c r="E10" s="141" t="s">
        <v>14</v>
      </c>
      <c r="F10" s="174">
        <v>6</v>
      </c>
      <c r="G10" s="171">
        <v>725.29</v>
      </c>
      <c r="H10" s="171">
        <v>864.61</v>
      </c>
      <c r="I10" s="167">
        <v>5187.66</v>
      </c>
    </row>
    <row r="11" spans="1:9" ht="20.100000000000001" customHeight="1">
      <c r="A11" s="141" t="s">
        <v>18</v>
      </c>
      <c r="B11" s="141" t="s">
        <v>401</v>
      </c>
      <c r="C11" s="141" t="s">
        <v>43</v>
      </c>
      <c r="D11" s="142" t="s">
        <v>337</v>
      </c>
      <c r="E11" s="141" t="s">
        <v>338</v>
      </c>
      <c r="F11" s="174">
        <v>181.97</v>
      </c>
      <c r="G11" s="171">
        <v>128.58000000000001</v>
      </c>
      <c r="H11" s="171">
        <v>153.28</v>
      </c>
      <c r="I11" s="167">
        <v>27892.36</v>
      </c>
    </row>
    <row r="12" spans="1:9" ht="20.100000000000001" customHeight="1">
      <c r="A12" s="141" t="s">
        <v>21</v>
      </c>
      <c r="B12" s="141" t="s">
        <v>402</v>
      </c>
      <c r="C12" s="141" t="s">
        <v>43</v>
      </c>
      <c r="D12" s="142" t="s">
        <v>340</v>
      </c>
      <c r="E12" s="141" t="s">
        <v>355</v>
      </c>
      <c r="F12" s="174">
        <v>1</v>
      </c>
      <c r="G12" s="171">
        <v>6663.14</v>
      </c>
      <c r="H12" s="171">
        <v>7943.12</v>
      </c>
      <c r="I12" s="167">
        <v>7943.12</v>
      </c>
    </row>
    <row r="13" spans="1:9" ht="20.100000000000001" customHeight="1" thickBot="1">
      <c r="A13" s="143" t="s">
        <v>353</v>
      </c>
      <c r="B13" s="143">
        <v>4657</v>
      </c>
      <c r="C13" s="143" t="s">
        <v>79</v>
      </c>
      <c r="D13" s="144" t="s">
        <v>354</v>
      </c>
      <c r="E13" s="143" t="s">
        <v>355</v>
      </c>
      <c r="F13" s="175">
        <v>4</v>
      </c>
      <c r="G13" s="172">
        <v>1431.69</v>
      </c>
      <c r="H13" s="172">
        <v>1706.71</v>
      </c>
      <c r="I13" s="168">
        <v>6826.84</v>
      </c>
    </row>
    <row r="14" spans="1:9" ht="20.100000000000001" customHeight="1" thickBot="1">
      <c r="A14" s="147" t="s">
        <v>22</v>
      </c>
      <c r="B14" s="148"/>
      <c r="C14" s="149"/>
      <c r="D14" s="150" t="s">
        <v>23</v>
      </c>
      <c r="E14" s="149"/>
      <c r="F14" s="149"/>
      <c r="G14" s="149"/>
      <c r="H14" s="151"/>
      <c r="I14" s="165">
        <v>14036.44</v>
      </c>
    </row>
    <row r="15" spans="1:9" ht="27.75" customHeight="1">
      <c r="A15" s="145" t="s">
        <v>24</v>
      </c>
      <c r="B15" s="145" t="s">
        <v>25</v>
      </c>
      <c r="C15" s="145" t="s">
        <v>26</v>
      </c>
      <c r="D15" s="146" t="s">
        <v>27</v>
      </c>
      <c r="E15" s="145" t="s">
        <v>338</v>
      </c>
      <c r="F15" s="173">
        <v>222.16</v>
      </c>
      <c r="G15" s="170">
        <v>6.85</v>
      </c>
      <c r="H15" s="170">
        <v>8.16</v>
      </c>
      <c r="I15" s="166">
        <v>1812.82</v>
      </c>
    </row>
    <row r="16" spans="1:9" ht="20.100000000000001" customHeight="1">
      <c r="A16" s="141" t="s">
        <v>29</v>
      </c>
      <c r="B16" s="141" t="s">
        <v>30</v>
      </c>
      <c r="C16" s="141" t="s">
        <v>12</v>
      </c>
      <c r="D16" s="142" t="s">
        <v>31</v>
      </c>
      <c r="E16" s="141" t="s">
        <v>14</v>
      </c>
      <c r="F16" s="174">
        <v>1874.17</v>
      </c>
      <c r="G16" s="171">
        <v>4.54</v>
      </c>
      <c r="H16" s="171">
        <v>5.41</v>
      </c>
      <c r="I16" s="167">
        <v>10139.25</v>
      </c>
    </row>
    <row r="17" spans="1:9" ht="43.5" customHeight="1">
      <c r="A17" s="141" t="s">
        <v>32</v>
      </c>
      <c r="B17" s="141" t="s">
        <v>33</v>
      </c>
      <c r="C17" s="141" t="s">
        <v>20</v>
      </c>
      <c r="D17" s="142" t="s">
        <v>34</v>
      </c>
      <c r="E17" s="141" t="s">
        <v>35</v>
      </c>
      <c r="F17" s="174">
        <v>3</v>
      </c>
      <c r="G17" s="171">
        <v>116.56</v>
      </c>
      <c r="H17" s="171">
        <v>138.94999999999999</v>
      </c>
      <c r="I17" s="167">
        <v>416.85</v>
      </c>
    </row>
    <row r="18" spans="1:9" ht="28.5" customHeight="1" thickBot="1">
      <c r="A18" s="143" t="s">
        <v>36</v>
      </c>
      <c r="B18" s="143" t="s">
        <v>37</v>
      </c>
      <c r="C18" s="143" t="s">
        <v>26</v>
      </c>
      <c r="D18" s="144" t="s">
        <v>38</v>
      </c>
      <c r="E18" s="143" t="s">
        <v>35</v>
      </c>
      <c r="F18" s="175">
        <v>6</v>
      </c>
      <c r="G18" s="172">
        <v>233.14</v>
      </c>
      <c r="H18" s="172">
        <v>277.92</v>
      </c>
      <c r="I18" s="168">
        <v>1667.52</v>
      </c>
    </row>
    <row r="19" spans="1:9" ht="20.100000000000001" customHeight="1" thickBot="1">
      <c r="A19" s="147" t="s">
        <v>39</v>
      </c>
      <c r="B19" s="148"/>
      <c r="C19" s="149"/>
      <c r="D19" s="150" t="s">
        <v>40</v>
      </c>
      <c r="E19" s="149"/>
      <c r="F19" s="149"/>
      <c r="G19" s="149"/>
      <c r="H19" s="151"/>
      <c r="I19" s="165">
        <f>SUM(I20:I24)</f>
        <v>121781.2567</v>
      </c>
    </row>
    <row r="20" spans="1:9" ht="33" customHeight="1">
      <c r="A20" s="145" t="s">
        <v>41</v>
      </c>
      <c r="B20" s="145" t="s">
        <v>42</v>
      </c>
      <c r="C20" s="145" t="s">
        <v>43</v>
      </c>
      <c r="D20" s="146" t="s">
        <v>44</v>
      </c>
      <c r="E20" s="145" t="s">
        <v>14</v>
      </c>
      <c r="F20" s="173">
        <v>570.77</v>
      </c>
      <c r="G20" s="170">
        <v>72.739999999999995</v>
      </c>
      <c r="H20" s="170">
        <v>86.71</v>
      </c>
      <c r="I20" s="166">
        <f>F20*H20</f>
        <v>49491.466699999997</v>
      </c>
    </row>
    <row r="21" spans="1:9" ht="29.25" customHeight="1">
      <c r="A21" s="141" t="s">
        <v>45</v>
      </c>
      <c r="B21" s="141" t="s">
        <v>146</v>
      </c>
      <c r="C21" s="141" t="s">
        <v>12</v>
      </c>
      <c r="D21" s="142" t="s">
        <v>147</v>
      </c>
      <c r="E21" s="141" t="s">
        <v>14</v>
      </c>
      <c r="F21" s="174">
        <v>252.55</v>
      </c>
      <c r="G21" s="171">
        <v>125.75</v>
      </c>
      <c r="H21" s="171">
        <v>149.9</v>
      </c>
      <c r="I21" s="167">
        <v>37857.24</v>
      </c>
    </row>
    <row r="22" spans="1:9" ht="25.5" customHeight="1">
      <c r="A22" s="141" t="s">
        <v>46</v>
      </c>
      <c r="B22" s="141" t="s">
        <v>403</v>
      </c>
      <c r="C22" s="141" t="s">
        <v>43</v>
      </c>
      <c r="D22" s="142" t="s">
        <v>49</v>
      </c>
      <c r="E22" s="141" t="s">
        <v>14</v>
      </c>
      <c r="F22" s="174">
        <v>66.48</v>
      </c>
      <c r="G22" s="171">
        <v>215.51</v>
      </c>
      <c r="H22" s="171">
        <v>256.89999999999998</v>
      </c>
      <c r="I22" s="167">
        <v>17078.71</v>
      </c>
    </row>
    <row r="23" spans="1:9" ht="56.25" customHeight="1">
      <c r="A23" s="141" t="s">
        <v>47</v>
      </c>
      <c r="B23" s="141" t="s">
        <v>51</v>
      </c>
      <c r="C23" s="141" t="s">
        <v>20</v>
      </c>
      <c r="D23" s="142" t="s">
        <v>52</v>
      </c>
      <c r="E23" s="141" t="s">
        <v>338</v>
      </c>
      <c r="F23" s="174">
        <v>5.59</v>
      </c>
      <c r="G23" s="171">
        <v>70.040000000000006</v>
      </c>
      <c r="H23" s="171">
        <v>83.49</v>
      </c>
      <c r="I23" s="167">
        <v>466.7</v>
      </c>
    </row>
    <row r="24" spans="1:9" ht="52.5" customHeight="1" thickBot="1">
      <c r="A24" s="143" t="s">
        <v>50</v>
      </c>
      <c r="B24" s="143" t="s">
        <v>53</v>
      </c>
      <c r="C24" s="143" t="s">
        <v>20</v>
      </c>
      <c r="D24" s="144" t="s">
        <v>54</v>
      </c>
      <c r="E24" s="143" t="s">
        <v>338</v>
      </c>
      <c r="F24" s="175">
        <v>216.28</v>
      </c>
      <c r="G24" s="172">
        <v>65.5</v>
      </c>
      <c r="H24" s="172">
        <v>78.08</v>
      </c>
      <c r="I24" s="168">
        <v>16887.14</v>
      </c>
    </row>
    <row r="25" spans="1:9" ht="20.100000000000001" customHeight="1" thickBot="1">
      <c r="A25" s="147" t="s">
        <v>55</v>
      </c>
      <c r="B25" s="148"/>
      <c r="C25" s="149"/>
      <c r="D25" s="150" t="s">
        <v>56</v>
      </c>
      <c r="E25" s="149"/>
      <c r="F25" s="149"/>
      <c r="G25" s="149"/>
      <c r="H25" s="151"/>
      <c r="I25" s="165">
        <v>13525.61</v>
      </c>
    </row>
    <row r="26" spans="1:9" ht="20.100000000000001" customHeight="1">
      <c r="A26" s="145" t="s">
        <v>57</v>
      </c>
      <c r="B26" s="145" t="s">
        <v>58</v>
      </c>
      <c r="C26" s="145" t="s">
        <v>12</v>
      </c>
      <c r="D26" s="146" t="s">
        <v>59</v>
      </c>
      <c r="E26" s="145" t="s">
        <v>14</v>
      </c>
      <c r="F26" s="173">
        <v>265.67</v>
      </c>
      <c r="G26" s="170">
        <v>27.07</v>
      </c>
      <c r="H26" s="170">
        <v>32.270000000000003</v>
      </c>
      <c r="I26" s="166">
        <v>8573.17</v>
      </c>
    </row>
    <row r="27" spans="1:9" ht="20.100000000000001" customHeight="1">
      <c r="A27" s="141" t="s">
        <v>60</v>
      </c>
      <c r="B27" s="141" t="s">
        <v>61</v>
      </c>
      <c r="C27" s="141" t="s">
        <v>20</v>
      </c>
      <c r="D27" s="142" t="s">
        <v>62</v>
      </c>
      <c r="E27" s="141" t="s">
        <v>35</v>
      </c>
      <c r="F27" s="174">
        <v>78</v>
      </c>
      <c r="G27" s="171">
        <v>41.86</v>
      </c>
      <c r="H27" s="171">
        <v>49.9</v>
      </c>
      <c r="I27" s="167">
        <v>3892.2</v>
      </c>
    </row>
    <row r="28" spans="1:9" ht="29.25" customHeight="1" thickBot="1">
      <c r="A28" s="143" t="s">
        <v>63</v>
      </c>
      <c r="B28" s="143" t="s">
        <v>356</v>
      </c>
      <c r="C28" s="143" t="s">
        <v>12</v>
      </c>
      <c r="D28" s="144" t="s">
        <v>357</v>
      </c>
      <c r="E28" s="143" t="s">
        <v>338</v>
      </c>
      <c r="F28" s="175">
        <v>22.13</v>
      </c>
      <c r="G28" s="172">
        <v>40.19</v>
      </c>
      <c r="H28" s="172">
        <v>47.91</v>
      </c>
      <c r="I28" s="168">
        <v>1060.24</v>
      </c>
    </row>
    <row r="29" spans="1:9" ht="20.100000000000001" customHeight="1" thickBot="1">
      <c r="A29" s="147" t="s">
        <v>70</v>
      </c>
      <c r="B29" s="148"/>
      <c r="C29" s="149"/>
      <c r="D29" s="150" t="s">
        <v>71</v>
      </c>
      <c r="E29" s="149"/>
      <c r="F29" s="149"/>
      <c r="G29" s="149"/>
      <c r="H29" s="151"/>
      <c r="I29" s="165">
        <v>3706.78</v>
      </c>
    </row>
    <row r="30" spans="1:9" ht="29.25" customHeight="1">
      <c r="A30" s="145" t="s">
        <v>72</v>
      </c>
      <c r="B30" s="145" t="s">
        <v>73</v>
      </c>
      <c r="C30" s="145" t="s">
        <v>20</v>
      </c>
      <c r="D30" s="146" t="s">
        <v>74</v>
      </c>
      <c r="E30" s="145" t="s">
        <v>338</v>
      </c>
      <c r="F30" s="173">
        <v>231.87</v>
      </c>
      <c r="G30" s="170">
        <v>1.7</v>
      </c>
      <c r="H30" s="170">
        <v>2.02</v>
      </c>
      <c r="I30" s="166">
        <v>468.37</v>
      </c>
    </row>
    <row r="31" spans="1:9" ht="47.25" customHeight="1" thickBot="1">
      <c r="A31" s="143" t="s">
        <v>130</v>
      </c>
      <c r="B31" s="143" t="s">
        <v>358</v>
      </c>
      <c r="C31" s="143" t="s">
        <v>20</v>
      </c>
      <c r="D31" s="144" t="s">
        <v>359</v>
      </c>
      <c r="E31" s="143" t="s">
        <v>14</v>
      </c>
      <c r="F31" s="175">
        <v>138.04</v>
      </c>
      <c r="G31" s="172">
        <v>19.68</v>
      </c>
      <c r="H31" s="172">
        <v>23.46</v>
      </c>
      <c r="I31" s="168">
        <v>3238.41</v>
      </c>
    </row>
    <row r="32" spans="1:9" ht="20.100000000000001" customHeight="1" thickBot="1">
      <c r="A32" s="147" t="s">
        <v>75</v>
      </c>
      <c r="B32" s="148"/>
      <c r="C32" s="149"/>
      <c r="D32" s="150" t="s">
        <v>76</v>
      </c>
      <c r="E32" s="149"/>
      <c r="F32" s="149"/>
      <c r="G32" s="149"/>
      <c r="H32" s="151"/>
      <c r="I32" s="165">
        <v>88238.34</v>
      </c>
    </row>
    <row r="33" spans="1:9" ht="34.5" customHeight="1">
      <c r="A33" s="145" t="s">
        <v>77</v>
      </c>
      <c r="B33" s="145" t="s">
        <v>78</v>
      </c>
      <c r="C33" s="145" t="s">
        <v>79</v>
      </c>
      <c r="D33" s="146" t="s">
        <v>80</v>
      </c>
      <c r="E33" s="145" t="s">
        <v>81</v>
      </c>
      <c r="F33" s="173">
        <v>1</v>
      </c>
      <c r="G33" s="170">
        <v>1760</v>
      </c>
      <c r="H33" s="170">
        <v>2098.09</v>
      </c>
      <c r="I33" s="166">
        <v>2098.09</v>
      </c>
    </row>
    <row r="34" spans="1:9" ht="35.25" customHeight="1">
      <c r="A34" s="141" t="s">
        <v>82</v>
      </c>
      <c r="B34" s="141" t="s">
        <v>131</v>
      </c>
      <c r="C34" s="141" t="s">
        <v>79</v>
      </c>
      <c r="D34" s="142" t="s">
        <v>132</v>
      </c>
      <c r="E34" s="141" t="s">
        <v>81</v>
      </c>
      <c r="F34" s="174">
        <v>1</v>
      </c>
      <c r="G34" s="171">
        <v>12267.27</v>
      </c>
      <c r="H34" s="171">
        <v>14623.81</v>
      </c>
      <c r="I34" s="167">
        <v>14623.81</v>
      </c>
    </row>
    <row r="35" spans="1:9" ht="29.25" customHeight="1">
      <c r="A35" s="141" t="s">
        <v>83</v>
      </c>
      <c r="B35" s="141" t="s">
        <v>84</v>
      </c>
      <c r="C35" s="141" t="s">
        <v>43</v>
      </c>
      <c r="D35" s="142" t="s">
        <v>85</v>
      </c>
      <c r="E35" s="141" t="s">
        <v>35</v>
      </c>
      <c r="F35" s="174">
        <v>1</v>
      </c>
      <c r="G35" s="171">
        <v>16000</v>
      </c>
      <c r="H35" s="171">
        <v>19073.599999999999</v>
      </c>
      <c r="I35" s="167">
        <v>19073.599999999999</v>
      </c>
    </row>
    <row r="36" spans="1:9" ht="29.25" customHeight="1">
      <c r="A36" s="141" t="s">
        <v>86</v>
      </c>
      <c r="B36" s="141" t="s">
        <v>87</v>
      </c>
      <c r="C36" s="141" t="s">
        <v>79</v>
      </c>
      <c r="D36" s="142" t="s">
        <v>88</v>
      </c>
      <c r="E36" s="141" t="s">
        <v>35</v>
      </c>
      <c r="F36" s="174">
        <v>1</v>
      </c>
      <c r="G36" s="171">
        <v>2491.5300000000002</v>
      </c>
      <c r="H36" s="171">
        <v>2970.15</v>
      </c>
      <c r="I36" s="167">
        <v>2970.15</v>
      </c>
    </row>
    <row r="37" spans="1:9" ht="24" customHeight="1">
      <c r="A37" s="141" t="s">
        <v>89</v>
      </c>
      <c r="B37" s="141" t="s">
        <v>90</v>
      </c>
      <c r="C37" s="141" t="s">
        <v>79</v>
      </c>
      <c r="D37" s="142" t="s">
        <v>91</v>
      </c>
      <c r="E37" s="141" t="s">
        <v>35</v>
      </c>
      <c r="F37" s="174">
        <v>1</v>
      </c>
      <c r="G37" s="171">
        <v>2877.53</v>
      </c>
      <c r="H37" s="171">
        <v>3430.3</v>
      </c>
      <c r="I37" s="167">
        <v>3430.3</v>
      </c>
    </row>
    <row r="38" spans="1:9" ht="29.25" customHeight="1">
      <c r="A38" s="141" t="s">
        <v>92</v>
      </c>
      <c r="B38" s="141" t="s">
        <v>93</v>
      </c>
      <c r="C38" s="141" t="s">
        <v>79</v>
      </c>
      <c r="D38" s="142" t="s">
        <v>94</v>
      </c>
      <c r="E38" s="141" t="s">
        <v>35</v>
      </c>
      <c r="F38" s="174">
        <v>1</v>
      </c>
      <c r="G38" s="171">
        <v>2835.05</v>
      </c>
      <c r="H38" s="171">
        <v>3379.66</v>
      </c>
      <c r="I38" s="167">
        <v>3379.66</v>
      </c>
    </row>
    <row r="39" spans="1:9" ht="28.5" customHeight="1">
      <c r="A39" s="141" t="s">
        <v>95</v>
      </c>
      <c r="B39" s="141" t="s">
        <v>97</v>
      </c>
      <c r="C39" s="141" t="s">
        <v>43</v>
      </c>
      <c r="D39" s="142" t="s">
        <v>98</v>
      </c>
      <c r="E39" s="141" t="s">
        <v>35</v>
      </c>
      <c r="F39" s="174">
        <v>1</v>
      </c>
      <c r="G39" s="171">
        <v>4528</v>
      </c>
      <c r="H39" s="171">
        <v>5397.82</v>
      </c>
      <c r="I39" s="167">
        <v>5397.82</v>
      </c>
    </row>
    <row r="40" spans="1:9" ht="33.75" customHeight="1">
      <c r="A40" s="141" t="s">
        <v>96</v>
      </c>
      <c r="B40" s="141" t="s">
        <v>133</v>
      </c>
      <c r="C40" s="141" t="s">
        <v>79</v>
      </c>
      <c r="D40" s="142" t="s">
        <v>134</v>
      </c>
      <c r="E40" s="141" t="s">
        <v>35</v>
      </c>
      <c r="F40" s="174">
        <v>1</v>
      </c>
      <c r="G40" s="171">
        <v>4254.53</v>
      </c>
      <c r="H40" s="171">
        <v>5071.82</v>
      </c>
      <c r="I40" s="167">
        <v>5071.82</v>
      </c>
    </row>
    <row r="41" spans="1:9" ht="31.5" customHeight="1">
      <c r="A41" s="141" t="s">
        <v>135</v>
      </c>
      <c r="B41" s="141" t="s">
        <v>136</v>
      </c>
      <c r="C41" s="141" t="s">
        <v>43</v>
      </c>
      <c r="D41" s="142" t="s">
        <v>137</v>
      </c>
      <c r="E41" s="141" t="s">
        <v>35</v>
      </c>
      <c r="F41" s="174">
        <v>21</v>
      </c>
      <c r="G41" s="171">
        <v>491.74</v>
      </c>
      <c r="H41" s="171">
        <v>586.20000000000005</v>
      </c>
      <c r="I41" s="167">
        <v>12310.2</v>
      </c>
    </row>
    <row r="42" spans="1:9" ht="22.5" customHeight="1">
      <c r="A42" s="141" t="s">
        <v>138</v>
      </c>
      <c r="B42" s="141" t="s">
        <v>139</v>
      </c>
      <c r="C42" s="141" t="s">
        <v>12</v>
      </c>
      <c r="D42" s="142" t="s">
        <v>140</v>
      </c>
      <c r="E42" s="141" t="s">
        <v>35</v>
      </c>
      <c r="F42" s="174">
        <v>6</v>
      </c>
      <c r="G42" s="171">
        <v>805.7</v>
      </c>
      <c r="H42" s="171">
        <v>960.47</v>
      </c>
      <c r="I42" s="167">
        <v>5762.82</v>
      </c>
    </row>
    <row r="43" spans="1:9" ht="45.75" customHeight="1" thickBot="1">
      <c r="A43" s="143" t="s">
        <v>141</v>
      </c>
      <c r="B43" s="143" t="s">
        <v>142</v>
      </c>
      <c r="C43" s="143" t="s">
        <v>43</v>
      </c>
      <c r="D43" s="144" t="s">
        <v>143</v>
      </c>
      <c r="E43" s="143" t="s">
        <v>338</v>
      </c>
      <c r="F43" s="175">
        <v>29.14</v>
      </c>
      <c r="G43" s="172">
        <v>406.48</v>
      </c>
      <c r="H43" s="172">
        <v>484.56</v>
      </c>
      <c r="I43" s="168">
        <v>14120.07</v>
      </c>
    </row>
    <row r="44" spans="1:9" ht="20.100000000000001" customHeight="1" thickBot="1">
      <c r="A44" s="147" t="s">
        <v>99</v>
      </c>
      <c r="B44" s="148"/>
      <c r="C44" s="149"/>
      <c r="D44" s="150" t="s">
        <v>100</v>
      </c>
      <c r="E44" s="149"/>
      <c r="F44" s="149"/>
      <c r="G44" s="149"/>
      <c r="H44" s="151"/>
      <c r="I44" s="165">
        <v>207083.87</v>
      </c>
    </row>
    <row r="45" spans="1:9" ht="20.100000000000001" customHeight="1" thickBot="1">
      <c r="A45" s="147" t="s">
        <v>101</v>
      </c>
      <c r="B45" s="148"/>
      <c r="C45" s="149"/>
      <c r="D45" s="150" t="s">
        <v>360</v>
      </c>
      <c r="E45" s="149"/>
      <c r="F45" s="149"/>
      <c r="G45" s="149"/>
      <c r="H45" s="151"/>
      <c r="I45" s="165">
        <v>82586.559999999998</v>
      </c>
    </row>
    <row r="46" spans="1:9" ht="20.100000000000001" customHeight="1">
      <c r="A46" s="145" t="s">
        <v>361</v>
      </c>
      <c r="B46" s="145" t="s">
        <v>362</v>
      </c>
      <c r="C46" s="145" t="s">
        <v>12</v>
      </c>
      <c r="D46" s="146" t="s">
        <v>363</v>
      </c>
      <c r="E46" s="145" t="s">
        <v>103</v>
      </c>
      <c r="F46" s="173">
        <v>6.63</v>
      </c>
      <c r="G46" s="170">
        <v>72.64</v>
      </c>
      <c r="H46" s="170">
        <v>86.59</v>
      </c>
      <c r="I46" s="166">
        <v>574.09</v>
      </c>
    </row>
    <row r="47" spans="1:9" ht="32.25" customHeight="1">
      <c r="A47" s="141" t="s">
        <v>364</v>
      </c>
      <c r="B47" s="141" t="s">
        <v>365</v>
      </c>
      <c r="C47" s="141" t="s">
        <v>12</v>
      </c>
      <c r="D47" s="142" t="s">
        <v>366</v>
      </c>
      <c r="E47" s="141" t="s">
        <v>103</v>
      </c>
      <c r="F47" s="174">
        <v>5.63</v>
      </c>
      <c r="G47" s="171">
        <v>937.4</v>
      </c>
      <c r="H47" s="171">
        <v>1117.47</v>
      </c>
      <c r="I47" s="167">
        <v>6291.35</v>
      </c>
    </row>
    <row r="48" spans="1:9" ht="20.100000000000001" customHeight="1">
      <c r="A48" s="141" t="s">
        <v>367</v>
      </c>
      <c r="B48" s="141" t="s">
        <v>64</v>
      </c>
      <c r="C48" s="141" t="s">
        <v>12</v>
      </c>
      <c r="D48" s="142" t="s">
        <v>65</v>
      </c>
      <c r="E48" s="141" t="s">
        <v>14</v>
      </c>
      <c r="F48" s="174">
        <v>109.72</v>
      </c>
      <c r="G48" s="171">
        <v>70.41</v>
      </c>
      <c r="H48" s="171">
        <v>83.93</v>
      </c>
      <c r="I48" s="167">
        <v>9208.7900000000009</v>
      </c>
    </row>
    <row r="49" spans="1:9" ht="20.100000000000001" customHeight="1">
      <c r="A49" s="141" t="s">
        <v>368</v>
      </c>
      <c r="B49" s="141" t="s">
        <v>66</v>
      </c>
      <c r="C49" s="141" t="s">
        <v>12</v>
      </c>
      <c r="D49" s="142" t="s">
        <v>67</v>
      </c>
      <c r="E49" s="141" t="s">
        <v>14</v>
      </c>
      <c r="F49" s="174">
        <v>182.88</v>
      </c>
      <c r="G49" s="171">
        <v>11.67</v>
      </c>
      <c r="H49" s="171">
        <v>13.91</v>
      </c>
      <c r="I49" s="167">
        <v>2543.86</v>
      </c>
    </row>
    <row r="50" spans="1:9" ht="20.100000000000001" customHeight="1">
      <c r="A50" s="141" t="s">
        <v>369</v>
      </c>
      <c r="B50" s="141" t="s">
        <v>68</v>
      </c>
      <c r="C50" s="141" t="s">
        <v>12</v>
      </c>
      <c r="D50" s="142" t="s">
        <v>69</v>
      </c>
      <c r="E50" s="141" t="s">
        <v>14</v>
      </c>
      <c r="F50" s="174">
        <v>182.88</v>
      </c>
      <c r="G50" s="171">
        <v>47.7</v>
      </c>
      <c r="H50" s="171">
        <v>56.86</v>
      </c>
      <c r="I50" s="167">
        <v>10398.549999999999</v>
      </c>
    </row>
    <row r="51" spans="1:9" ht="32.25" customHeight="1" thickBot="1">
      <c r="A51" s="143" t="s">
        <v>370</v>
      </c>
      <c r="B51" s="143" t="s">
        <v>371</v>
      </c>
      <c r="C51" s="143" t="s">
        <v>20</v>
      </c>
      <c r="D51" s="144" t="s">
        <v>372</v>
      </c>
      <c r="E51" s="143" t="s">
        <v>14</v>
      </c>
      <c r="F51" s="175">
        <v>451.8</v>
      </c>
      <c r="G51" s="172">
        <v>99.47</v>
      </c>
      <c r="H51" s="172">
        <v>118.57</v>
      </c>
      <c r="I51" s="168">
        <v>53569.919999999998</v>
      </c>
    </row>
    <row r="52" spans="1:9" ht="20.100000000000001" customHeight="1" thickBot="1">
      <c r="A52" s="152" t="s">
        <v>104</v>
      </c>
      <c r="B52" s="153"/>
      <c r="C52" s="154"/>
      <c r="D52" s="155" t="s">
        <v>373</v>
      </c>
      <c r="E52" s="156"/>
      <c r="F52" s="156"/>
      <c r="G52" s="156"/>
      <c r="H52" s="157"/>
      <c r="I52" s="169">
        <v>92765.25</v>
      </c>
    </row>
    <row r="53" spans="1:9" ht="86.25" customHeight="1">
      <c r="A53" s="145" t="s">
        <v>374</v>
      </c>
      <c r="B53" s="145" t="s">
        <v>375</v>
      </c>
      <c r="C53" s="145" t="s">
        <v>20</v>
      </c>
      <c r="D53" s="146" t="s">
        <v>376</v>
      </c>
      <c r="E53" s="145" t="s">
        <v>14</v>
      </c>
      <c r="F53" s="173">
        <v>283.45999999999998</v>
      </c>
      <c r="G53" s="170">
        <v>212.61</v>
      </c>
      <c r="H53" s="170">
        <v>253.45</v>
      </c>
      <c r="I53" s="166">
        <v>71842.929999999993</v>
      </c>
    </row>
    <row r="54" spans="1:9" ht="20.100000000000001" customHeight="1">
      <c r="A54" s="141" t="s">
        <v>377</v>
      </c>
      <c r="B54" s="141" t="s">
        <v>106</v>
      </c>
      <c r="C54" s="141" t="s">
        <v>12</v>
      </c>
      <c r="D54" s="142" t="s">
        <v>107</v>
      </c>
      <c r="E54" s="141" t="s">
        <v>14</v>
      </c>
      <c r="F54" s="174">
        <v>607.25</v>
      </c>
      <c r="G54" s="171">
        <v>24.06</v>
      </c>
      <c r="H54" s="171">
        <v>28.68</v>
      </c>
      <c r="I54" s="167">
        <v>17415.93</v>
      </c>
    </row>
    <row r="55" spans="1:9" ht="27.75" customHeight="1" thickBot="1">
      <c r="A55" s="143" t="s">
        <v>378</v>
      </c>
      <c r="B55" s="143" t="s">
        <v>379</v>
      </c>
      <c r="C55" s="143" t="s">
        <v>12</v>
      </c>
      <c r="D55" s="144" t="s">
        <v>380</v>
      </c>
      <c r="E55" s="143" t="s">
        <v>14</v>
      </c>
      <c r="F55" s="175">
        <v>5.35</v>
      </c>
      <c r="G55" s="172">
        <v>549.79</v>
      </c>
      <c r="H55" s="172">
        <v>655.4</v>
      </c>
      <c r="I55" s="168">
        <v>3506.39</v>
      </c>
    </row>
    <row r="56" spans="1:9" ht="20.100000000000001" customHeight="1" thickBot="1">
      <c r="A56" s="147" t="s">
        <v>105</v>
      </c>
      <c r="B56" s="148"/>
      <c r="C56" s="149"/>
      <c r="D56" s="150" t="s">
        <v>381</v>
      </c>
      <c r="E56" s="149"/>
      <c r="F56" s="149"/>
      <c r="G56" s="149"/>
      <c r="H56" s="151"/>
      <c r="I56" s="165">
        <v>13899.07</v>
      </c>
    </row>
    <row r="57" spans="1:9" ht="45" customHeight="1">
      <c r="A57" s="145" t="s">
        <v>382</v>
      </c>
      <c r="B57" s="145" t="s">
        <v>110</v>
      </c>
      <c r="C57" s="145" t="s">
        <v>79</v>
      </c>
      <c r="D57" s="146" t="s">
        <v>111</v>
      </c>
      <c r="E57" s="143" t="s">
        <v>35</v>
      </c>
      <c r="F57" s="173">
        <v>4</v>
      </c>
      <c r="G57" s="170">
        <v>1653.04</v>
      </c>
      <c r="H57" s="170">
        <v>1970.58</v>
      </c>
      <c r="I57" s="166">
        <v>7882.32</v>
      </c>
    </row>
    <row r="58" spans="1:9" ht="33" customHeight="1">
      <c r="A58" s="141" t="s">
        <v>383</v>
      </c>
      <c r="B58" s="141" t="s">
        <v>112</v>
      </c>
      <c r="C58" s="141" t="s">
        <v>79</v>
      </c>
      <c r="D58" s="142" t="s">
        <v>113</v>
      </c>
      <c r="E58" s="141" t="s">
        <v>81</v>
      </c>
      <c r="F58" s="174">
        <v>8</v>
      </c>
      <c r="G58" s="171">
        <v>265.72000000000003</v>
      </c>
      <c r="H58" s="171">
        <v>316.76</v>
      </c>
      <c r="I58" s="167">
        <v>2534.08</v>
      </c>
    </row>
    <row r="59" spans="1:9" ht="20.100000000000001" customHeight="1">
      <c r="A59" s="141" t="s">
        <v>384</v>
      </c>
      <c r="B59" s="141" t="s">
        <v>114</v>
      </c>
      <c r="C59" s="141" t="s">
        <v>12</v>
      </c>
      <c r="D59" s="142" t="s">
        <v>115</v>
      </c>
      <c r="E59" s="141" t="s">
        <v>116</v>
      </c>
      <c r="F59" s="174">
        <v>8</v>
      </c>
      <c r="G59" s="171">
        <v>250.92</v>
      </c>
      <c r="H59" s="171">
        <v>299.12</v>
      </c>
      <c r="I59" s="167">
        <v>2392.96</v>
      </c>
    </row>
    <row r="60" spans="1:9" ht="20.100000000000001" customHeight="1" thickBot="1">
      <c r="A60" s="143" t="s">
        <v>385</v>
      </c>
      <c r="B60" s="143" t="s">
        <v>386</v>
      </c>
      <c r="C60" s="143" t="s">
        <v>43</v>
      </c>
      <c r="D60" s="144" t="s">
        <v>387</v>
      </c>
      <c r="E60" s="143" t="s">
        <v>35</v>
      </c>
      <c r="F60" s="175">
        <v>1</v>
      </c>
      <c r="G60" s="172">
        <v>914.11</v>
      </c>
      <c r="H60" s="172">
        <v>1089.71</v>
      </c>
      <c r="I60" s="168">
        <v>1089.71</v>
      </c>
    </row>
    <row r="61" spans="1:9" ht="20.100000000000001" customHeight="1" thickBot="1">
      <c r="A61" s="147" t="s">
        <v>108</v>
      </c>
      <c r="B61" s="148"/>
      <c r="C61" s="149"/>
      <c r="D61" s="150" t="s">
        <v>71</v>
      </c>
      <c r="E61" s="149"/>
      <c r="F61" s="149"/>
      <c r="G61" s="149"/>
      <c r="H61" s="151"/>
      <c r="I61" s="165">
        <v>17832.990000000002</v>
      </c>
    </row>
    <row r="62" spans="1:9" ht="42" customHeight="1">
      <c r="A62" s="145" t="s">
        <v>388</v>
      </c>
      <c r="B62" s="145" t="s">
        <v>358</v>
      </c>
      <c r="C62" s="145" t="s">
        <v>20</v>
      </c>
      <c r="D62" s="146" t="s">
        <v>359</v>
      </c>
      <c r="E62" s="145" t="s">
        <v>14</v>
      </c>
      <c r="F62" s="173">
        <v>451.8</v>
      </c>
      <c r="G62" s="170">
        <v>19.68</v>
      </c>
      <c r="H62" s="170">
        <v>23.46</v>
      </c>
      <c r="I62" s="166">
        <v>10599.22</v>
      </c>
    </row>
    <row r="63" spans="1:9" ht="43.5" customHeight="1">
      <c r="A63" s="141" t="s">
        <v>389</v>
      </c>
      <c r="B63" s="141" t="s">
        <v>144</v>
      </c>
      <c r="C63" s="141" t="s">
        <v>20</v>
      </c>
      <c r="D63" s="142" t="s">
        <v>145</v>
      </c>
      <c r="E63" s="141" t="s">
        <v>338</v>
      </c>
      <c r="F63" s="174">
        <v>263.04000000000002</v>
      </c>
      <c r="G63" s="171">
        <v>9.39</v>
      </c>
      <c r="H63" s="171">
        <v>11.19</v>
      </c>
      <c r="I63" s="167">
        <v>2943.41</v>
      </c>
    </row>
    <row r="64" spans="1:9" ht="44.25" customHeight="1" thickBot="1">
      <c r="A64" s="143" t="s">
        <v>390</v>
      </c>
      <c r="B64" s="143" t="s">
        <v>358</v>
      </c>
      <c r="C64" s="143" t="s">
        <v>20</v>
      </c>
      <c r="D64" s="144" t="s">
        <v>391</v>
      </c>
      <c r="E64" s="143" t="s">
        <v>14</v>
      </c>
      <c r="F64" s="175">
        <v>182.88</v>
      </c>
      <c r="G64" s="172">
        <v>19.68</v>
      </c>
      <c r="H64" s="172">
        <v>23.46</v>
      </c>
      <c r="I64" s="168">
        <v>4290.3599999999997</v>
      </c>
    </row>
    <row r="65" spans="1:9" ht="20.100000000000001" customHeight="1" thickBot="1">
      <c r="A65" s="147" t="s">
        <v>117</v>
      </c>
      <c r="B65" s="148"/>
      <c r="C65" s="149"/>
      <c r="D65" s="150" t="s">
        <v>118</v>
      </c>
      <c r="E65" s="149"/>
      <c r="F65" s="149"/>
      <c r="G65" s="149"/>
      <c r="H65" s="151"/>
      <c r="I65" s="165">
        <v>7373.23</v>
      </c>
    </row>
    <row r="66" spans="1:9" ht="20.100000000000001" customHeight="1">
      <c r="A66" s="145" t="s">
        <v>119</v>
      </c>
      <c r="B66" s="145" t="s">
        <v>120</v>
      </c>
      <c r="C66" s="145" t="s">
        <v>79</v>
      </c>
      <c r="D66" s="146" t="s">
        <v>121</v>
      </c>
      <c r="E66" s="145" t="s">
        <v>14</v>
      </c>
      <c r="F66" s="173">
        <v>1874.17</v>
      </c>
      <c r="G66" s="170">
        <v>2.35</v>
      </c>
      <c r="H66" s="170">
        <v>2.8</v>
      </c>
      <c r="I66" s="166">
        <v>5247.67</v>
      </c>
    </row>
    <row r="67" spans="1:9" ht="25.5" customHeight="1" thickBot="1">
      <c r="A67" s="143" t="s">
        <v>122</v>
      </c>
      <c r="B67" s="143" t="s">
        <v>404</v>
      </c>
      <c r="C67" s="143" t="s">
        <v>43</v>
      </c>
      <c r="D67" s="144" t="s">
        <v>124</v>
      </c>
      <c r="E67" s="143" t="s">
        <v>35</v>
      </c>
      <c r="F67" s="175">
        <v>1</v>
      </c>
      <c r="G67" s="172">
        <v>1783.04</v>
      </c>
      <c r="H67" s="172">
        <v>2125.56</v>
      </c>
      <c r="I67" s="168">
        <v>2125.56</v>
      </c>
    </row>
    <row r="68" spans="1:9" ht="15" thickBot="1">
      <c r="A68" s="194"/>
      <c r="B68" s="195"/>
      <c r="C68" s="195"/>
      <c r="D68" s="195"/>
      <c r="E68" s="195"/>
      <c r="F68" s="195"/>
      <c r="G68" s="195"/>
      <c r="H68" s="195"/>
      <c r="I68" s="196"/>
    </row>
    <row r="69" spans="1:9" ht="20.100000000000001" customHeight="1" thickBot="1">
      <c r="A69" s="197"/>
      <c r="B69" s="197"/>
      <c r="C69" s="197"/>
      <c r="D69" s="139"/>
      <c r="E69" s="207" t="s">
        <v>405</v>
      </c>
      <c r="F69" s="208"/>
      <c r="G69" s="209"/>
      <c r="H69" s="205">
        <v>425337.95</v>
      </c>
      <c r="I69" s="206"/>
    </row>
    <row r="70" spans="1:9" ht="20.100000000000001" customHeight="1" thickBot="1">
      <c r="A70" s="197"/>
      <c r="B70" s="197"/>
      <c r="C70" s="197"/>
      <c r="D70" s="139"/>
      <c r="E70" s="202" t="s">
        <v>406</v>
      </c>
      <c r="F70" s="203"/>
      <c r="G70" s="204"/>
      <c r="H70" s="198">
        <v>81683.679999999993</v>
      </c>
      <c r="I70" s="199"/>
    </row>
    <row r="71" spans="1:9" ht="20.100000000000001" customHeight="1" thickBot="1">
      <c r="A71" s="197"/>
      <c r="B71" s="197"/>
      <c r="C71" s="197"/>
      <c r="D71" s="139"/>
      <c r="E71" s="202" t="s">
        <v>407</v>
      </c>
      <c r="F71" s="203"/>
      <c r="G71" s="204"/>
      <c r="H71" s="198">
        <f>SUM(I8,I14,I19,I25,I29,I32,I44,I65)</f>
        <v>507021.62669999996</v>
      </c>
      <c r="I71" s="199"/>
    </row>
    <row r="72" spans="1:9" ht="20.100000000000001" customHeight="1">
      <c r="A72" s="140"/>
      <c r="B72" s="140"/>
      <c r="C72" s="140"/>
      <c r="D72" s="139"/>
      <c r="E72" s="176"/>
      <c r="F72" s="176"/>
      <c r="G72" s="176"/>
      <c r="H72" s="177"/>
      <c r="I72" s="177"/>
    </row>
    <row r="73" spans="1:9">
      <c r="A73" s="140"/>
      <c r="B73" s="140"/>
      <c r="C73" s="140"/>
      <c r="D73" s="140"/>
      <c r="E73" s="140"/>
      <c r="F73" s="140"/>
      <c r="G73" s="140"/>
      <c r="H73" s="140"/>
      <c r="I73" s="140"/>
    </row>
    <row r="74" spans="1:9" ht="56.25" customHeight="1">
      <c r="A74" s="200" t="s">
        <v>392</v>
      </c>
      <c r="B74" s="201"/>
      <c r="C74" s="201"/>
      <c r="D74" s="201"/>
      <c r="E74" s="201"/>
      <c r="F74" s="201"/>
      <c r="G74" s="201"/>
      <c r="H74" s="201"/>
      <c r="I74" s="201"/>
    </row>
    <row r="75" spans="1:9">
      <c r="D75" s="1"/>
    </row>
  </sheetData>
  <mergeCells count="17">
    <mergeCell ref="A68:I68"/>
    <mergeCell ref="A71:C71"/>
    <mergeCell ref="H71:I71"/>
    <mergeCell ref="A74:I74"/>
    <mergeCell ref="E71:G71"/>
    <mergeCell ref="A69:C69"/>
    <mergeCell ref="H69:I69"/>
    <mergeCell ref="A70:C70"/>
    <mergeCell ref="H70:I70"/>
    <mergeCell ref="E70:G70"/>
    <mergeCell ref="E69:G69"/>
    <mergeCell ref="A1:I1"/>
    <mergeCell ref="A2:I2"/>
    <mergeCell ref="A3:I3"/>
    <mergeCell ref="A5:I5"/>
    <mergeCell ref="A6:I6"/>
    <mergeCell ref="A4:I4"/>
  </mergeCells>
  <pageMargins left="0.51181102362204722" right="0.51181102362204722" top="0.98425196850393704" bottom="0.98425196850393704" header="0.51181102362204722" footer="0.51181102362204722"/>
  <pageSetup paperSize="9" scale="64" fitToHeight="0" orientation="portrait" r:id="rId1"/>
  <headerFooter>
    <oddHeader>&amp;L &amp;C &amp;R</oddHeader>
    <oddFooter>&amp;L &amp;C &amp;R</oddFooter>
  </headerFooter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BreakPreview" zoomScaleNormal="100" zoomScaleSheetLayoutView="100" workbookViewId="0">
      <selection activeCell="J14" sqref="J14"/>
    </sheetView>
  </sheetViews>
  <sheetFormatPr defaultRowHeight="14.25"/>
  <cols>
    <col min="1" max="1" width="7" customWidth="1"/>
    <col min="2" max="2" width="39.875" customWidth="1"/>
    <col min="3" max="3" width="16.375" customWidth="1"/>
    <col min="4" max="7" width="12" bestFit="1" customWidth="1"/>
  </cols>
  <sheetData>
    <row r="1" spans="1:7" ht="21.95" customHeight="1" thickTop="1">
      <c r="A1" s="182" t="s">
        <v>126</v>
      </c>
      <c r="B1" s="183"/>
      <c r="C1" s="183"/>
      <c r="D1" s="183"/>
      <c r="E1" s="183"/>
      <c r="F1" s="183"/>
      <c r="G1" s="184"/>
    </row>
    <row r="2" spans="1:7" ht="21.95" customHeight="1">
      <c r="A2" s="185" t="s">
        <v>127</v>
      </c>
      <c r="B2" s="186"/>
      <c r="C2" s="186"/>
      <c r="D2" s="186"/>
      <c r="E2" s="186"/>
      <c r="F2" s="186"/>
      <c r="G2" s="187"/>
    </row>
    <row r="3" spans="1:7" ht="21.95" customHeight="1">
      <c r="A3" s="185" t="s">
        <v>128</v>
      </c>
      <c r="B3" s="186"/>
      <c r="C3" s="186"/>
      <c r="D3" s="186"/>
      <c r="E3" s="186"/>
      <c r="F3" s="186"/>
      <c r="G3" s="187"/>
    </row>
    <row r="4" spans="1:7" ht="21.95" customHeight="1" thickBot="1">
      <c r="A4" s="210" t="s">
        <v>129</v>
      </c>
      <c r="B4" s="211"/>
      <c r="C4" s="211"/>
      <c r="D4" s="211"/>
      <c r="E4" s="211"/>
      <c r="F4" s="211"/>
      <c r="G4" s="212"/>
    </row>
    <row r="5" spans="1:7" ht="21.95" customHeight="1" thickBot="1">
      <c r="A5" s="213" t="s">
        <v>148</v>
      </c>
      <c r="B5" s="214"/>
      <c r="C5" s="214"/>
      <c r="D5" s="214"/>
      <c r="E5" s="214"/>
      <c r="F5" s="214"/>
      <c r="G5" s="215"/>
    </row>
    <row r="6" spans="1:7" ht="21.95" customHeight="1">
      <c r="A6" s="255" t="s">
        <v>0</v>
      </c>
      <c r="B6" s="9" t="s">
        <v>3</v>
      </c>
      <c r="C6" s="10" t="s">
        <v>149</v>
      </c>
      <c r="D6" s="10" t="s">
        <v>151</v>
      </c>
      <c r="E6" s="10" t="s">
        <v>152</v>
      </c>
      <c r="F6" s="10" t="s">
        <v>153</v>
      </c>
      <c r="G6" s="256" t="s">
        <v>154</v>
      </c>
    </row>
    <row r="7" spans="1:7" ht="26.25" thickBot="1">
      <c r="A7" s="257" t="s">
        <v>8</v>
      </c>
      <c r="B7" s="179" t="s">
        <v>9</v>
      </c>
      <c r="C7" s="180" t="s">
        <v>408</v>
      </c>
      <c r="D7" s="181" t="s">
        <v>408</v>
      </c>
      <c r="E7" s="180" t="s">
        <v>150</v>
      </c>
      <c r="F7" s="180" t="s">
        <v>150</v>
      </c>
      <c r="G7" s="258" t="s">
        <v>150</v>
      </c>
    </row>
    <row r="8" spans="1:7" ht="27" thickTop="1" thickBot="1">
      <c r="A8" s="257" t="s">
        <v>22</v>
      </c>
      <c r="B8" s="179" t="s">
        <v>23</v>
      </c>
      <c r="C8" s="180" t="s">
        <v>409</v>
      </c>
      <c r="D8" s="181" t="s">
        <v>409</v>
      </c>
      <c r="E8" s="180" t="s">
        <v>150</v>
      </c>
      <c r="F8" s="180" t="s">
        <v>150</v>
      </c>
      <c r="G8" s="258" t="s">
        <v>150</v>
      </c>
    </row>
    <row r="9" spans="1:7" ht="27" thickTop="1" thickBot="1">
      <c r="A9" s="257" t="s">
        <v>39</v>
      </c>
      <c r="B9" s="179" t="s">
        <v>40</v>
      </c>
      <c r="C9" s="180" t="s">
        <v>422</v>
      </c>
      <c r="D9" s="180" t="s">
        <v>150</v>
      </c>
      <c r="E9" s="181" t="s">
        <v>423</v>
      </c>
      <c r="F9" s="181" t="s">
        <v>423</v>
      </c>
      <c r="G9" s="258" t="s">
        <v>150</v>
      </c>
    </row>
    <row r="10" spans="1:7" ht="27" thickTop="1" thickBot="1">
      <c r="A10" s="257" t="s">
        <v>55</v>
      </c>
      <c r="B10" s="179" t="s">
        <v>56</v>
      </c>
      <c r="C10" s="180" t="s">
        <v>410</v>
      </c>
      <c r="D10" s="180" t="s">
        <v>150</v>
      </c>
      <c r="E10" s="180" t="s">
        <v>150</v>
      </c>
      <c r="F10" s="181" t="s">
        <v>411</v>
      </c>
      <c r="G10" s="259" t="s">
        <v>411</v>
      </c>
    </row>
    <row r="11" spans="1:7" ht="27" thickTop="1" thickBot="1">
      <c r="A11" s="257" t="s">
        <v>70</v>
      </c>
      <c r="B11" s="179" t="s">
        <v>71</v>
      </c>
      <c r="C11" s="180" t="s">
        <v>412</v>
      </c>
      <c r="D11" s="180" t="s">
        <v>150</v>
      </c>
      <c r="E11" s="180" t="s">
        <v>150</v>
      </c>
      <c r="F11" s="180" t="s">
        <v>150</v>
      </c>
      <c r="G11" s="259" t="s">
        <v>412</v>
      </c>
    </row>
    <row r="12" spans="1:7" ht="27" thickTop="1" thickBot="1">
      <c r="A12" s="257" t="s">
        <v>75</v>
      </c>
      <c r="B12" s="179" t="s">
        <v>76</v>
      </c>
      <c r="C12" s="180" t="s">
        <v>413</v>
      </c>
      <c r="D12" s="180" t="s">
        <v>150</v>
      </c>
      <c r="E12" s="180" t="s">
        <v>150</v>
      </c>
      <c r="F12" s="180" t="s">
        <v>150</v>
      </c>
      <c r="G12" s="259" t="s">
        <v>413</v>
      </c>
    </row>
    <row r="13" spans="1:7" ht="27" thickTop="1" thickBot="1">
      <c r="A13" s="257" t="s">
        <v>99</v>
      </c>
      <c r="B13" s="179" t="s">
        <v>100</v>
      </c>
      <c r="C13" s="180" t="s">
        <v>414</v>
      </c>
      <c r="D13" s="180" t="s">
        <v>150</v>
      </c>
      <c r="E13" s="181" t="s">
        <v>415</v>
      </c>
      <c r="F13" s="181" t="s">
        <v>416</v>
      </c>
      <c r="G13" s="259" t="s">
        <v>415</v>
      </c>
    </row>
    <row r="14" spans="1:7" ht="27" thickTop="1" thickBot="1">
      <c r="A14" s="257" t="s">
        <v>117</v>
      </c>
      <c r="B14" s="179" t="s">
        <v>118</v>
      </c>
      <c r="C14" s="180" t="s">
        <v>417</v>
      </c>
      <c r="D14" s="180" t="s">
        <v>150</v>
      </c>
      <c r="E14" s="180" t="s">
        <v>150</v>
      </c>
      <c r="F14" s="180" t="s">
        <v>150</v>
      </c>
      <c r="G14" s="259" t="s">
        <v>417</v>
      </c>
    </row>
    <row r="15" spans="1:7" ht="20.100000000000001" customHeight="1" thickTop="1">
      <c r="A15" s="260" t="s">
        <v>418</v>
      </c>
      <c r="B15" s="261"/>
      <c r="C15" s="216">
        <f>G18</f>
        <v>507021.63</v>
      </c>
      <c r="D15" s="262">
        <v>0.12670000000000001</v>
      </c>
      <c r="E15" s="262">
        <v>0.22689999999999999</v>
      </c>
      <c r="F15" s="262">
        <v>0.34039999999999998</v>
      </c>
      <c r="G15" s="263">
        <v>0.30609999999999998</v>
      </c>
    </row>
    <row r="16" spans="1:7" ht="20.100000000000001" customHeight="1">
      <c r="A16" s="260" t="s">
        <v>419</v>
      </c>
      <c r="B16" s="261"/>
      <c r="C16" s="264"/>
      <c r="D16" s="177">
        <v>65312.54</v>
      </c>
      <c r="E16" s="177">
        <v>112661.6</v>
      </c>
      <c r="F16" s="177">
        <v>171195.38</v>
      </c>
      <c r="G16" s="265">
        <v>157852.10999999999</v>
      </c>
    </row>
    <row r="17" spans="1:7" ht="20.100000000000001" customHeight="1">
      <c r="A17" s="260" t="s">
        <v>420</v>
      </c>
      <c r="B17" s="261"/>
      <c r="C17" s="264"/>
      <c r="D17" s="262">
        <v>0.12670000000000001</v>
      </c>
      <c r="E17" s="262">
        <v>0.35349999999999998</v>
      </c>
      <c r="F17" s="262">
        <v>0.69389999999999996</v>
      </c>
      <c r="G17" s="263">
        <v>1</v>
      </c>
    </row>
    <row r="18" spans="1:7" ht="20.100000000000001" customHeight="1" thickBot="1">
      <c r="A18" s="266" t="s">
        <v>421</v>
      </c>
      <c r="B18" s="267"/>
      <c r="C18" s="268"/>
      <c r="D18" s="269">
        <v>65312.54</v>
      </c>
      <c r="E18" s="269">
        <f>E16+D18</f>
        <v>177974.14</v>
      </c>
      <c r="F18" s="269">
        <f>F16+E18</f>
        <v>349169.52</v>
      </c>
      <c r="G18" s="178">
        <f>G16+F18</f>
        <v>507021.63</v>
      </c>
    </row>
  </sheetData>
  <mergeCells count="10">
    <mergeCell ref="A15:B15"/>
    <mergeCell ref="A16:B16"/>
    <mergeCell ref="A17:B17"/>
    <mergeCell ref="A18:B18"/>
    <mergeCell ref="C15:C18"/>
    <mergeCell ref="A1:G1"/>
    <mergeCell ref="A2:G2"/>
    <mergeCell ref="A3:G3"/>
    <mergeCell ref="A4:G4"/>
    <mergeCell ref="A5:G5"/>
  </mergeCells>
  <pageMargins left="0.511811024" right="0.511811024" top="0.78740157499999996" bottom="0.78740157499999996" header="0.31496062000000002" footer="0.31496062000000002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60" zoomScaleNormal="85" workbookViewId="0">
      <selection activeCell="A4" sqref="A4:J4"/>
    </sheetView>
  </sheetViews>
  <sheetFormatPr defaultRowHeight="14.25"/>
  <cols>
    <col min="1" max="1" width="10" bestFit="1" customWidth="1"/>
    <col min="2" max="2" width="12" bestFit="1" customWidth="1"/>
    <col min="3" max="3" width="10" bestFit="1" customWidth="1"/>
    <col min="4" max="4" width="60" bestFit="1" customWidth="1"/>
    <col min="5" max="5" width="15" bestFit="1" customWidth="1"/>
    <col min="6" max="9" width="12" bestFit="1" customWidth="1"/>
    <col min="10" max="10" width="14" bestFit="1" customWidth="1"/>
  </cols>
  <sheetData>
    <row r="1" spans="1:10" ht="20.100000000000001" customHeight="1" thickTop="1">
      <c r="A1" s="182" t="s">
        <v>126</v>
      </c>
      <c r="B1" s="183"/>
      <c r="C1" s="183"/>
      <c r="D1" s="183"/>
      <c r="E1" s="183"/>
      <c r="F1" s="183"/>
      <c r="G1" s="183"/>
      <c r="H1" s="183"/>
      <c r="I1" s="183"/>
      <c r="J1" s="184"/>
    </row>
    <row r="2" spans="1:10" ht="20.100000000000001" customHeight="1">
      <c r="A2" s="185" t="s">
        <v>127</v>
      </c>
      <c r="B2" s="186"/>
      <c r="C2" s="186"/>
      <c r="D2" s="186"/>
      <c r="E2" s="186"/>
      <c r="F2" s="186"/>
      <c r="G2" s="186"/>
      <c r="H2" s="186"/>
      <c r="I2" s="186"/>
      <c r="J2" s="187"/>
    </row>
    <row r="3" spans="1:10" ht="20.100000000000001" customHeight="1">
      <c r="A3" s="185" t="s">
        <v>128</v>
      </c>
      <c r="B3" s="186"/>
      <c r="C3" s="186"/>
      <c r="D3" s="186"/>
      <c r="E3" s="186"/>
      <c r="F3" s="186"/>
      <c r="G3" s="186"/>
      <c r="H3" s="186"/>
      <c r="I3" s="186"/>
      <c r="J3" s="187"/>
    </row>
    <row r="4" spans="1:10" ht="20.100000000000001" customHeight="1" thickBot="1">
      <c r="A4" s="210" t="s">
        <v>129</v>
      </c>
      <c r="B4" s="211"/>
      <c r="C4" s="211"/>
      <c r="D4" s="211"/>
      <c r="E4" s="211"/>
      <c r="F4" s="211"/>
      <c r="G4" s="211"/>
      <c r="H4" s="211"/>
      <c r="I4" s="211"/>
      <c r="J4" s="212"/>
    </row>
    <row r="5" spans="1:10" ht="15">
      <c r="A5" s="223" t="s">
        <v>155</v>
      </c>
      <c r="B5" s="224"/>
      <c r="C5" s="224"/>
      <c r="D5" s="224"/>
      <c r="E5" s="224"/>
      <c r="F5" s="224"/>
      <c r="G5" s="224"/>
      <c r="H5" s="224"/>
      <c r="I5" s="224"/>
      <c r="J5" s="225"/>
    </row>
    <row r="6" spans="1:10" ht="15.75" thickBot="1">
      <c r="A6" s="226" t="s">
        <v>156</v>
      </c>
      <c r="B6" s="227"/>
      <c r="C6" s="227"/>
      <c r="D6" s="227"/>
      <c r="E6" s="227"/>
      <c r="F6" s="227"/>
      <c r="G6" s="227"/>
      <c r="H6" s="227"/>
      <c r="I6" s="227"/>
      <c r="J6" s="228"/>
    </row>
    <row r="7" spans="1:10" ht="15">
      <c r="A7" s="38" t="s">
        <v>18</v>
      </c>
      <c r="B7" s="8" t="s">
        <v>1</v>
      </c>
      <c r="C7" s="11" t="s">
        <v>2</v>
      </c>
      <c r="D7" s="11" t="s">
        <v>3</v>
      </c>
      <c r="E7" s="219" t="s">
        <v>157</v>
      </c>
      <c r="F7" s="219"/>
      <c r="G7" s="12" t="s">
        <v>4</v>
      </c>
      <c r="H7" s="8" t="s">
        <v>5</v>
      </c>
      <c r="I7" s="8" t="s">
        <v>6</v>
      </c>
      <c r="J7" s="39" t="s">
        <v>7</v>
      </c>
    </row>
    <row r="8" spans="1:10">
      <c r="A8" s="26" t="s">
        <v>158</v>
      </c>
      <c r="B8" s="5" t="s">
        <v>336</v>
      </c>
      <c r="C8" s="13" t="s">
        <v>43</v>
      </c>
      <c r="D8" s="13" t="s">
        <v>337</v>
      </c>
      <c r="E8" s="220" t="s">
        <v>180</v>
      </c>
      <c r="F8" s="220"/>
      <c r="G8" s="6" t="s">
        <v>338</v>
      </c>
      <c r="H8" s="14">
        <v>1</v>
      </c>
      <c r="I8" s="7">
        <v>130.24</v>
      </c>
      <c r="J8" s="27">
        <v>130.24</v>
      </c>
    </row>
    <row r="9" spans="1:10" ht="25.5">
      <c r="A9" s="28" t="s">
        <v>160</v>
      </c>
      <c r="B9" s="15" t="s">
        <v>19</v>
      </c>
      <c r="C9" s="16" t="s">
        <v>20</v>
      </c>
      <c r="D9" s="16" t="s">
        <v>342</v>
      </c>
      <c r="E9" s="221" t="s">
        <v>180</v>
      </c>
      <c r="F9" s="221"/>
      <c r="G9" s="17" t="s">
        <v>14</v>
      </c>
      <c r="H9" s="18">
        <v>1</v>
      </c>
      <c r="I9" s="19">
        <v>102.22</v>
      </c>
      <c r="J9" s="29">
        <v>102.22</v>
      </c>
    </row>
    <row r="10" spans="1:10" ht="25.5">
      <c r="A10" s="28" t="s">
        <v>160</v>
      </c>
      <c r="B10" s="15" t="s">
        <v>343</v>
      </c>
      <c r="C10" s="16" t="s">
        <v>79</v>
      </c>
      <c r="D10" s="16" t="s">
        <v>344</v>
      </c>
      <c r="E10" s="221" t="s">
        <v>345</v>
      </c>
      <c r="F10" s="221"/>
      <c r="G10" s="17" t="s">
        <v>14</v>
      </c>
      <c r="H10" s="18">
        <v>1</v>
      </c>
      <c r="I10" s="19">
        <v>28.02</v>
      </c>
      <c r="J10" s="29">
        <v>28.02</v>
      </c>
    </row>
    <row r="11" spans="1:10" ht="25.5">
      <c r="A11" s="32"/>
      <c r="B11" s="35"/>
      <c r="C11" s="35"/>
      <c r="D11" s="35"/>
      <c r="E11" s="35" t="s">
        <v>175</v>
      </c>
      <c r="F11" s="33">
        <v>14.302884600000001</v>
      </c>
      <c r="G11" s="35" t="s">
        <v>176</v>
      </c>
      <c r="H11" s="33">
        <v>16.64</v>
      </c>
      <c r="I11" s="35" t="s">
        <v>177</v>
      </c>
      <c r="J11" s="34">
        <v>30.94</v>
      </c>
    </row>
    <row r="12" spans="1:10" ht="15" thickBot="1">
      <c r="A12" s="32"/>
      <c r="B12" s="35"/>
      <c r="C12" s="35"/>
      <c r="D12" s="35"/>
      <c r="E12" s="35" t="s">
        <v>178</v>
      </c>
      <c r="F12" s="33">
        <v>25.01</v>
      </c>
      <c r="G12" s="35"/>
      <c r="H12" s="222" t="s">
        <v>179</v>
      </c>
      <c r="I12" s="222"/>
      <c r="J12" s="34">
        <v>155.25</v>
      </c>
    </row>
    <row r="13" spans="1:10" ht="15" thickTop="1">
      <c r="A13" s="36"/>
      <c r="B13" s="25"/>
      <c r="C13" s="25"/>
      <c r="D13" s="25"/>
      <c r="E13" s="25"/>
      <c r="F13" s="25"/>
      <c r="G13" s="25"/>
      <c r="H13" s="25"/>
      <c r="I13" s="25"/>
      <c r="J13" s="37"/>
    </row>
    <row r="14" spans="1:10" ht="15" customHeight="1">
      <c r="A14" s="38" t="s">
        <v>21</v>
      </c>
      <c r="B14" s="8" t="s">
        <v>1</v>
      </c>
      <c r="C14" s="11" t="s">
        <v>2</v>
      </c>
      <c r="D14" s="11" t="s">
        <v>3</v>
      </c>
      <c r="E14" s="219" t="s">
        <v>157</v>
      </c>
      <c r="F14" s="219"/>
      <c r="G14" s="12" t="s">
        <v>4</v>
      </c>
      <c r="H14" s="8" t="s">
        <v>5</v>
      </c>
      <c r="I14" s="8" t="s">
        <v>6</v>
      </c>
      <c r="J14" s="39" t="s">
        <v>7</v>
      </c>
    </row>
    <row r="15" spans="1:10">
      <c r="A15" s="26" t="s">
        <v>158</v>
      </c>
      <c r="B15" s="5" t="s">
        <v>339</v>
      </c>
      <c r="C15" s="13" t="s">
        <v>43</v>
      </c>
      <c r="D15" s="13" t="s">
        <v>340</v>
      </c>
      <c r="E15" s="220" t="s">
        <v>180</v>
      </c>
      <c r="F15" s="220"/>
      <c r="G15" s="6" t="s">
        <v>341</v>
      </c>
      <c r="H15" s="14">
        <v>1</v>
      </c>
      <c r="I15" s="7">
        <v>5342.44</v>
      </c>
      <c r="J15" s="27">
        <v>5342.44</v>
      </c>
    </row>
    <row r="16" spans="1:10" ht="25.5">
      <c r="A16" s="28" t="s">
        <v>160</v>
      </c>
      <c r="B16" s="15" t="s">
        <v>346</v>
      </c>
      <c r="C16" s="16" t="s">
        <v>20</v>
      </c>
      <c r="D16" s="16" t="s">
        <v>347</v>
      </c>
      <c r="E16" s="221" t="s">
        <v>163</v>
      </c>
      <c r="F16" s="221"/>
      <c r="G16" s="17" t="s">
        <v>348</v>
      </c>
      <c r="H16" s="18">
        <v>1</v>
      </c>
      <c r="I16" s="19">
        <v>3572.69</v>
      </c>
      <c r="J16" s="29">
        <v>3572.69</v>
      </c>
    </row>
    <row r="17" spans="1:10" ht="25.5">
      <c r="A17" s="28" t="s">
        <v>160</v>
      </c>
      <c r="B17" s="15" t="s">
        <v>349</v>
      </c>
      <c r="C17" s="16" t="s">
        <v>20</v>
      </c>
      <c r="D17" s="16" t="s">
        <v>350</v>
      </c>
      <c r="E17" s="221" t="s">
        <v>163</v>
      </c>
      <c r="F17" s="221"/>
      <c r="G17" s="17" t="s">
        <v>348</v>
      </c>
      <c r="H17" s="18">
        <v>1</v>
      </c>
      <c r="I17" s="19">
        <v>1769.75</v>
      </c>
      <c r="J17" s="29">
        <v>1769.75</v>
      </c>
    </row>
    <row r="18" spans="1:10" ht="25.5">
      <c r="A18" s="32"/>
      <c r="B18" s="35"/>
      <c r="C18" s="35"/>
      <c r="D18" s="35"/>
      <c r="E18" s="35" t="s">
        <v>175</v>
      </c>
      <c r="F18" s="33">
        <v>2197.4297336999998</v>
      </c>
      <c r="G18" s="35" t="s">
        <v>176</v>
      </c>
      <c r="H18" s="33">
        <v>2556.0500000000002</v>
      </c>
      <c r="I18" s="35" t="s">
        <v>177</v>
      </c>
      <c r="J18" s="34">
        <v>4753.4799999999996</v>
      </c>
    </row>
    <row r="19" spans="1:10" ht="15" thickBot="1">
      <c r="A19" s="32"/>
      <c r="B19" s="35"/>
      <c r="C19" s="35"/>
      <c r="D19" s="35"/>
      <c r="E19" s="35" t="s">
        <v>178</v>
      </c>
      <c r="F19" s="33">
        <v>1026.28</v>
      </c>
      <c r="G19" s="35"/>
      <c r="H19" s="222" t="s">
        <v>179</v>
      </c>
      <c r="I19" s="222"/>
      <c r="J19" s="34">
        <v>6368.72</v>
      </c>
    </row>
    <row r="20" spans="1:10" ht="15" thickTop="1">
      <c r="A20" s="36"/>
      <c r="B20" s="25"/>
      <c r="C20" s="25"/>
      <c r="D20" s="25"/>
      <c r="E20" s="25"/>
      <c r="F20" s="25"/>
      <c r="G20" s="25"/>
      <c r="H20" s="25"/>
      <c r="I20" s="25"/>
      <c r="J20" s="37"/>
    </row>
    <row r="21" spans="1:10" ht="15" customHeight="1">
      <c r="A21" s="38" t="s">
        <v>41</v>
      </c>
      <c r="B21" s="8" t="s">
        <v>1</v>
      </c>
      <c r="C21" s="11" t="s">
        <v>2</v>
      </c>
      <c r="D21" s="11" t="s">
        <v>3</v>
      </c>
      <c r="E21" s="219" t="s">
        <v>157</v>
      </c>
      <c r="F21" s="219"/>
      <c r="G21" s="12" t="s">
        <v>4</v>
      </c>
      <c r="H21" s="8" t="s">
        <v>5</v>
      </c>
      <c r="I21" s="8" t="s">
        <v>6</v>
      </c>
      <c r="J21" s="39" t="s">
        <v>7</v>
      </c>
    </row>
    <row r="22" spans="1:10" ht="25.5">
      <c r="A22" s="26" t="s">
        <v>158</v>
      </c>
      <c r="B22" s="5" t="s">
        <v>42</v>
      </c>
      <c r="C22" s="13" t="s">
        <v>43</v>
      </c>
      <c r="D22" s="13" t="s">
        <v>44</v>
      </c>
      <c r="E22" s="220" t="s">
        <v>159</v>
      </c>
      <c r="F22" s="220"/>
      <c r="G22" s="6" t="s">
        <v>14</v>
      </c>
      <c r="H22" s="14">
        <v>1</v>
      </c>
      <c r="I22" s="7">
        <v>63.93</v>
      </c>
      <c r="J22" s="27">
        <v>63.93</v>
      </c>
    </row>
    <row r="23" spans="1:10" ht="25.5">
      <c r="A23" s="28" t="s">
        <v>160</v>
      </c>
      <c r="B23" s="15" t="s">
        <v>161</v>
      </c>
      <c r="C23" s="16" t="s">
        <v>20</v>
      </c>
      <c r="D23" s="16" t="s">
        <v>162</v>
      </c>
      <c r="E23" s="221" t="s">
        <v>163</v>
      </c>
      <c r="F23" s="221"/>
      <c r="G23" s="17" t="s">
        <v>164</v>
      </c>
      <c r="H23" s="18">
        <v>0.42699999999999999</v>
      </c>
      <c r="I23" s="19">
        <v>23.68</v>
      </c>
      <c r="J23" s="29">
        <v>10.11</v>
      </c>
    </row>
    <row r="24" spans="1:10" ht="14.25" customHeight="1">
      <c r="A24" s="28" t="s">
        <v>160</v>
      </c>
      <c r="B24" s="15" t="s">
        <v>165</v>
      </c>
      <c r="C24" s="16" t="s">
        <v>20</v>
      </c>
      <c r="D24" s="16" t="s">
        <v>166</v>
      </c>
      <c r="E24" s="221" t="s">
        <v>163</v>
      </c>
      <c r="F24" s="221"/>
      <c r="G24" s="17" t="s">
        <v>164</v>
      </c>
      <c r="H24" s="18">
        <v>0.63729999999999998</v>
      </c>
      <c r="I24" s="19">
        <v>18.8</v>
      </c>
      <c r="J24" s="29">
        <v>11.98</v>
      </c>
    </row>
    <row r="25" spans="1:10" ht="38.25">
      <c r="A25" s="28" t="s">
        <v>160</v>
      </c>
      <c r="B25" s="15" t="s">
        <v>167</v>
      </c>
      <c r="C25" s="16" t="s">
        <v>20</v>
      </c>
      <c r="D25" s="16" t="s">
        <v>168</v>
      </c>
      <c r="E25" s="221" t="s">
        <v>169</v>
      </c>
      <c r="F25" s="221"/>
      <c r="G25" s="17" t="s">
        <v>103</v>
      </c>
      <c r="H25" s="18">
        <v>7.1400000000000005E-2</v>
      </c>
      <c r="I25" s="19">
        <v>526.15</v>
      </c>
      <c r="J25" s="29">
        <v>37.56</v>
      </c>
    </row>
    <row r="26" spans="1:10" ht="25.5">
      <c r="A26" s="30" t="s">
        <v>170</v>
      </c>
      <c r="B26" s="20" t="s">
        <v>171</v>
      </c>
      <c r="C26" s="21" t="s">
        <v>20</v>
      </c>
      <c r="D26" s="21" t="s">
        <v>172</v>
      </c>
      <c r="E26" s="217" t="s">
        <v>173</v>
      </c>
      <c r="F26" s="217"/>
      <c r="G26" s="22" t="s">
        <v>174</v>
      </c>
      <c r="H26" s="23">
        <v>0.10834770000000001</v>
      </c>
      <c r="I26" s="24">
        <v>39.520000000000003</v>
      </c>
      <c r="J26" s="31">
        <v>4.28</v>
      </c>
    </row>
    <row r="27" spans="1:10" ht="15" customHeight="1">
      <c r="A27" s="32"/>
      <c r="B27" s="35"/>
      <c r="C27" s="35"/>
      <c r="D27" s="35"/>
      <c r="E27" s="35" t="s">
        <v>175</v>
      </c>
      <c r="F27" s="33">
        <v>8.834134615384615</v>
      </c>
      <c r="G27" s="35" t="s">
        <v>176</v>
      </c>
      <c r="H27" s="33">
        <v>10.28</v>
      </c>
      <c r="I27" s="35" t="s">
        <v>177</v>
      </c>
      <c r="J27" s="34">
        <v>19.11</v>
      </c>
    </row>
    <row r="28" spans="1:10" ht="15" thickBot="1">
      <c r="A28" s="32"/>
      <c r="B28" s="35"/>
      <c r="C28" s="35"/>
      <c r="D28" s="35"/>
      <c r="E28" s="35" t="s">
        <v>178</v>
      </c>
      <c r="F28" s="33">
        <v>12.28</v>
      </c>
      <c r="G28" s="35"/>
      <c r="H28" s="222" t="s">
        <v>179</v>
      </c>
      <c r="I28" s="222"/>
      <c r="J28" s="34">
        <v>76.209999999999994</v>
      </c>
    </row>
    <row r="29" spans="1:10" ht="15" thickTop="1">
      <c r="A29" s="36"/>
      <c r="B29" s="25"/>
      <c r="C29" s="25"/>
      <c r="D29" s="25"/>
      <c r="E29" s="25"/>
      <c r="F29" s="25"/>
      <c r="G29" s="25"/>
      <c r="H29" s="25"/>
      <c r="I29" s="25"/>
      <c r="J29" s="37"/>
    </row>
    <row r="30" spans="1:10" ht="14.25" customHeight="1">
      <c r="A30" s="38" t="s">
        <v>46</v>
      </c>
      <c r="B30" s="8" t="s">
        <v>1</v>
      </c>
      <c r="C30" s="11" t="s">
        <v>2</v>
      </c>
      <c r="D30" s="11" t="s">
        <v>3</v>
      </c>
      <c r="E30" s="219" t="s">
        <v>157</v>
      </c>
      <c r="F30" s="219"/>
      <c r="G30" s="12" t="s">
        <v>4</v>
      </c>
      <c r="H30" s="8" t="s">
        <v>5</v>
      </c>
      <c r="I30" s="8" t="s">
        <v>6</v>
      </c>
      <c r="J30" s="39" t="s">
        <v>7</v>
      </c>
    </row>
    <row r="31" spans="1:10" ht="38.25">
      <c r="A31" s="26" t="s">
        <v>158</v>
      </c>
      <c r="B31" s="5" t="s">
        <v>48</v>
      </c>
      <c r="C31" s="13" t="s">
        <v>43</v>
      </c>
      <c r="D31" s="13" t="s">
        <v>49</v>
      </c>
      <c r="E31" s="220" t="s">
        <v>180</v>
      </c>
      <c r="F31" s="220"/>
      <c r="G31" s="6" t="s">
        <v>14</v>
      </c>
      <c r="H31" s="14">
        <v>1</v>
      </c>
      <c r="I31" s="7">
        <v>155.94</v>
      </c>
      <c r="J31" s="27">
        <v>155.94</v>
      </c>
    </row>
    <row r="32" spans="1:10" ht="38.25">
      <c r="A32" s="28" t="s">
        <v>160</v>
      </c>
      <c r="B32" s="15" t="s">
        <v>181</v>
      </c>
      <c r="C32" s="16" t="s">
        <v>20</v>
      </c>
      <c r="D32" s="16" t="s">
        <v>182</v>
      </c>
      <c r="E32" s="221" t="s">
        <v>159</v>
      </c>
      <c r="F32" s="221"/>
      <c r="G32" s="17" t="s">
        <v>103</v>
      </c>
      <c r="H32" s="18">
        <v>1</v>
      </c>
      <c r="I32" s="19">
        <v>118.34</v>
      </c>
      <c r="J32" s="29">
        <v>118.34</v>
      </c>
    </row>
    <row r="33" spans="1:10" ht="15" customHeight="1">
      <c r="A33" s="28" t="s">
        <v>160</v>
      </c>
      <c r="B33" s="15" t="s">
        <v>165</v>
      </c>
      <c r="C33" s="16" t="s">
        <v>20</v>
      </c>
      <c r="D33" s="16" t="s">
        <v>166</v>
      </c>
      <c r="E33" s="221" t="s">
        <v>163</v>
      </c>
      <c r="F33" s="221"/>
      <c r="G33" s="17" t="s">
        <v>164</v>
      </c>
      <c r="H33" s="18">
        <v>2</v>
      </c>
      <c r="I33" s="19">
        <v>18.8</v>
      </c>
      <c r="J33" s="29">
        <v>37.6</v>
      </c>
    </row>
    <row r="34" spans="1:10" ht="25.5">
      <c r="A34" s="32"/>
      <c r="B34" s="35"/>
      <c r="C34" s="35"/>
      <c r="D34" s="35"/>
      <c r="E34" s="35" t="s">
        <v>175</v>
      </c>
      <c r="F34" s="33">
        <v>14.441568</v>
      </c>
      <c r="G34" s="35" t="s">
        <v>176</v>
      </c>
      <c r="H34" s="33">
        <v>16.8</v>
      </c>
      <c r="I34" s="35" t="s">
        <v>177</v>
      </c>
      <c r="J34" s="34">
        <v>31.24</v>
      </c>
    </row>
    <row r="35" spans="1:10" ht="15" thickBot="1">
      <c r="A35" s="32"/>
      <c r="B35" s="35"/>
      <c r="C35" s="35"/>
      <c r="D35" s="35"/>
      <c r="E35" s="35" t="s">
        <v>178</v>
      </c>
      <c r="F35" s="33">
        <v>29.95</v>
      </c>
      <c r="G35" s="35"/>
      <c r="H35" s="222" t="s">
        <v>179</v>
      </c>
      <c r="I35" s="222"/>
      <c r="J35" s="34">
        <v>185.89</v>
      </c>
    </row>
    <row r="36" spans="1:10" ht="25.5" customHeight="1" thickTop="1">
      <c r="A36" s="36"/>
      <c r="B36" s="25"/>
      <c r="C36" s="25"/>
      <c r="D36" s="25"/>
      <c r="E36" s="25"/>
      <c r="F36" s="25"/>
      <c r="G36" s="25"/>
      <c r="H36" s="25"/>
      <c r="I36" s="25"/>
      <c r="J36" s="37"/>
    </row>
    <row r="37" spans="1:10" ht="15">
      <c r="A37" s="38" t="s">
        <v>83</v>
      </c>
      <c r="B37" s="8" t="s">
        <v>1</v>
      </c>
      <c r="C37" s="11" t="s">
        <v>2</v>
      </c>
      <c r="D37" s="11" t="s">
        <v>3</v>
      </c>
      <c r="E37" s="219" t="s">
        <v>157</v>
      </c>
      <c r="F37" s="219"/>
      <c r="G37" s="12" t="s">
        <v>4</v>
      </c>
      <c r="H37" s="8" t="s">
        <v>5</v>
      </c>
      <c r="I37" s="8" t="s">
        <v>6</v>
      </c>
      <c r="J37" s="39" t="s">
        <v>7</v>
      </c>
    </row>
    <row r="38" spans="1:10">
      <c r="A38" s="26" t="s">
        <v>158</v>
      </c>
      <c r="B38" s="5" t="s">
        <v>84</v>
      </c>
      <c r="C38" s="13" t="s">
        <v>43</v>
      </c>
      <c r="D38" s="13" t="s">
        <v>85</v>
      </c>
      <c r="E38" s="220" t="s">
        <v>183</v>
      </c>
      <c r="F38" s="220"/>
      <c r="G38" s="6" t="s">
        <v>35</v>
      </c>
      <c r="H38" s="14">
        <v>1</v>
      </c>
      <c r="I38" s="7">
        <v>16000</v>
      </c>
      <c r="J38" s="27">
        <v>16000</v>
      </c>
    </row>
    <row r="39" spans="1:10">
      <c r="A39" s="30" t="s">
        <v>170</v>
      </c>
      <c r="B39" s="20" t="s">
        <v>184</v>
      </c>
      <c r="C39" s="21" t="s">
        <v>43</v>
      </c>
      <c r="D39" s="21" t="s">
        <v>185</v>
      </c>
      <c r="E39" s="217" t="s">
        <v>173</v>
      </c>
      <c r="F39" s="217"/>
      <c r="G39" s="22" t="s">
        <v>186</v>
      </c>
      <c r="H39" s="23">
        <v>1</v>
      </c>
      <c r="I39" s="24">
        <v>16000</v>
      </c>
      <c r="J39" s="31">
        <v>16000</v>
      </c>
    </row>
    <row r="40" spans="1:10" ht="15" customHeight="1">
      <c r="A40" s="32"/>
      <c r="B40" s="35"/>
      <c r="C40" s="35"/>
      <c r="D40" s="35"/>
      <c r="E40" s="35" t="s">
        <v>175</v>
      </c>
      <c r="F40" s="33">
        <v>0</v>
      </c>
      <c r="G40" s="35" t="s">
        <v>176</v>
      </c>
      <c r="H40" s="33">
        <v>0</v>
      </c>
      <c r="I40" s="35" t="s">
        <v>177</v>
      </c>
      <c r="J40" s="34">
        <v>0</v>
      </c>
    </row>
    <row r="41" spans="1:10" ht="15" thickBot="1">
      <c r="A41" s="32"/>
      <c r="B41" s="35"/>
      <c r="C41" s="35"/>
      <c r="D41" s="35"/>
      <c r="E41" s="35" t="s">
        <v>178</v>
      </c>
      <c r="F41" s="33">
        <v>3073.6</v>
      </c>
      <c r="G41" s="35"/>
      <c r="H41" s="222" t="s">
        <v>179</v>
      </c>
      <c r="I41" s="222"/>
      <c r="J41" s="34">
        <v>19073.599999999999</v>
      </c>
    </row>
    <row r="42" spans="1:10" ht="15" thickTop="1">
      <c r="A42" s="36"/>
      <c r="B42" s="25"/>
      <c r="C42" s="25"/>
      <c r="D42" s="25"/>
      <c r="E42" s="25"/>
      <c r="F42" s="25"/>
      <c r="G42" s="25"/>
      <c r="H42" s="25"/>
      <c r="I42" s="25"/>
      <c r="J42" s="37"/>
    </row>
    <row r="43" spans="1:10" ht="15">
      <c r="A43" s="38" t="s">
        <v>95</v>
      </c>
      <c r="B43" s="8" t="s">
        <v>1</v>
      </c>
      <c r="C43" s="11" t="s">
        <v>2</v>
      </c>
      <c r="D43" s="11" t="s">
        <v>3</v>
      </c>
      <c r="E43" s="219" t="s">
        <v>157</v>
      </c>
      <c r="F43" s="219"/>
      <c r="G43" s="12" t="s">
        <v>4</v>
      </c>
      <c r="H43" s="8" t="s">
        <v>5</v>
      </c>
      <c r="I43" s="8" t="s">
        <v>6</v>
      </c>
      <c r="J43" s="39" t="s">
        <v>7</v>
      </c>
    </row>
    <row r="44" spans="1:10">
      <c r="A44" s="26" t="s">
        <v>158</v>
      </c>
      <c r="B44" s="5" t="s">
        <v>97</v>
      </c>
      <c r="C44" s="13" t="s">
        <v>43</v>
      </c>
      <c r="D44" s="13" t="s">
        <v>98</v>
      </c>
      <c r="E44" s="220" t="s">
        <v>183</v>
      </c>
      <c r="F44" s="220"/>
      <c r="G44" s="6" t="s">
        <v>81</v>
      </c>
      <c r="H44" s="14">
        <v>1</v>
      </c>
      <c r="I44" s="7">
        <v>4528</v>
      </c>
      <c r="J44" s="27">
        <v>4528</v>
      </c>
    </row>
    <row r="45" spans="1:10">
      <c r="A45" s="30" t="s">
        <v>170</v>
      </c>
      <c r="B45" s="20" t="s">
        <v>187</v>
      </c>
      <c r="C45" s="21" t="s">
        <v>43</v>
      </c>
      <c r="D45" s="21" t="s">
        <v>188</v>
      </c>
      <c r="E45" s="217" t="s">
        <v>173</v>
      </c>
      <c r="F45" s="217"/>
      <c r="G45" s="22" t="s">
        <v>81</v>
      </c>
      <c r="H45" s="23">
        <v>1</v>
      </c>
      <c r="I45" s="24">
        <v>4528</v>
      </c>
      <c r="J45" s="31">
        <v>4528</v>
      </c>
    </row>
    <row r="46" spans="1:10" ht="25.5">
      <c r="A46" s="32"/>
      <c r="B46" s="35"/>
      <c r="C46" s="35"/>
      <c r="D46" s="35"/>
      <c r="E46" s="35" t="s">
        <v>175</v>
      </c>
      <c r="F46" s="33">
        <v>0</v>
      </c>
      <c r="G46" s="35" t="s">
        <v>176</v>
      </c>
      <c r="H46" s="33">
        <v>0</v>
      </c>
      <c r="I46" s="35" t="s">
        <v>177</v>
      </c>
      <c r="J46" s="34">
        <v>0</v>
      </c>
    </row>
    <row r="47" spans="1:10" ht="15" thickBot="1">
      <c r="A47" s="32"/>
      <c r="B47" s="35"/>
      <c r="C47" s="35"/>
      <c r="D47" s="35"/>
      <c r="E47" s="35" t="s">
        <v>178</v>
      </c>
      <c r="F47" s="33">
        <v>869.82</v>
      </c>
      <c r="G47" s="35"/>
      <c r="H47" s="222" t="s">
        <v>179</v>
      </c>
      <c r="I47" s="222"/>
      <c r="J47" s="34">
        <v>5397.82</v>
      </c>
    </row>
    <row r="48" spans="1:10" ht="15" thickTop="1">
      <c r="A48" s="36"/>
      <c r="B48" s="25"/>
      <c r="C48" s="25"/>
      <c r="D48" s="25"/>
      <c r="E48" s="25"/>
      <c r="F48" s="25"/>
      <c r="G48" s="25"/>
      <c r="H48" s="25"/>
      <c r="I48" s="25"/>
      <c r="J48" s="37"/>
    </row>
    <row r="49" spans="1:10" ht="15">
      <c r="A49" s="38" t="s">
        <v>135</v>
      </c>
      <c r="B49" s="8" t="s">
        <v>1</v>
      </c>
      <c r="C49" s="11" t="s">
        <v>2</v>
      </c>
      <c r="D49" s="11" t="s">
        <v>3</v>
      </c>
      <c r="E49" s="219" t="s">
        <v>157</v>
      </c>
      <c r="F49" s="219"/>
      <c r="G49" s="12" t="s">
        <v>4</v>
      </c>
      <c r="H49" s="8" t="s">
        <v>5</v>
      </c>
      <c r="I49" s="8" t="s">
        <v>6</v>
      </c>
      <c r="J49" s="39" t="s">
        <v>7</v>
      </c>
    </row>
    <row r="50" spans="1:10" ht="25.5">
      <c r="A50" s="26" t="s">
        <v>158</v>
      </c>
      <c r="B50" s="5" t="s">
        <v>136</v>
      </c>
      <c r="C50" s="13" t="s">
        <v>43</v>
      </c>
      <c r="D50" s="13" t="s">
        <v>137</v>
      </c>
      <c r="E50" s="220" t="s">
        <v>183</v>
      </c>
      <c r="F50" s="220"/>
      <c r="G50" s="6" t="s">
        <v>81</v>
      </c>
      <c r="H50" s="14">
        <v>1</v>
      </c>
      <c r="I50" s="7">
        <v>419.68</v>
      </c>
      <c r="J50" s="27">
        <v>419.68</v>
      </c>
    </row>
    <row r="51" spans="1:10" ht="25.5">
      <c r="A51" s="28" t="s">
        <v>160</v>
      </c>
      <c r="B51" s="15" t="s">
        <v>109</v>
      </c>
      <c r="C51" s="16" t="s">
        <v>20</v>
      </c>
      <c r="D51" s="16" t="s">
        <v>189</v>
      </c>
      <c r="E51" s="221" t="s">
        <v>190</v>
      </c>
      <c r="F51" s="221"/>
      <c r="G51" s="17" t="s">
        <v>14</v>
      </c>
      <c r="H51" s="18">
        <v>1.47</v>
      </c>
      <c r="I51" s="19">
        <v>20.14</v>
      </c>
      <c r="J51" s="29">
        <v>29.6</v>
      </c>
    </row>
    <row r="52" spans="1:10" ht="25.5">
      <c r="A52" s="28" t="s">
        <v>160</v>
      </c>
      <c r="B52" s="15" t="s">
        <v>102</v>
      </c>
      <c r="C52" s="16" t="s">
        <v>12</v>
      </c>
      <c r="D52" s="16" t="s">
        <v>191</v>
      </c>
      <c r="E52" s="221" t="s">
        <v>150</v>
      </c>
      <c r="F52" s="221"/>
      <c r="G52" s="17" t="s">
        <v>103</v>
      </c>
      <c r="H52" s="18">
        <v>0.12</v>
      </c>
      <c r="I52" s="19">
        <v>3250.68</v>
      </c>
      <c r="J52" s="29">
        <v>390.08</v>
      </c>
    </row>
    <row r="53" spans="1:10" ht="15" customHeight="1">
      <c r="A53" s="32"/>
      <c r="B53" s="35"/>
      <c r="C53" s="35"/>
      <c r="D53" s="35"/>
      <c r="E53" s="35" t="s">
        <v>175</v>
      </c>
      <c r="F53" s="33">
        <v>46.089127218934905</v>
      </c>
      <c r="G53" s="35" t="s">
        <v>176</v>
      </c>
      <c r="H53" s="33">
        <v>53.61</v>
      </c>
      <c r="I53" s="35" t="s">
        <v>177</v>
      </c>
      <c r="J53" s="34">
        <v>99.699999999999989</v>
      </c>
    </row>
    <row r="54" spans="1:10" ht="15" thickBot="1">
      <c r="A54" s="32"/>
      <c r="B54" s="35"/>
      <c r="C54" s="35"/>
      <c r="D54" s="35"/>
      <c r="E54" s="35" t="s">
        <v>178</v>
      </c>
      <c r="F54" s="33">
        <v>80.62</v>
      </c>
      <c r="G54" s="35"/>
      <c r="H54" s="222" t="s">
        <v>179</v>
      </c>
      <c r="I54" s="222"/>
      <c r="J54" s="34">
        <v>500.3</v>
      </c>
    </row>
    <row r="55" spans="1:10" ht="15" thickTop="1">
      <c r="A55" s="36"/>
      <c r="B55" s="25"/>
      <c r="C55" s="25"/>
      <c r="D55" s="25"/>
      <c r="E55" s="25"/>
      <c r="F55" s="25"/>
      <c r="G55" s="25"/>
      <c r="H55" s="25"/>
      <c r="I55" s="25"/>
      <c r="J55" s="37"/>
    </row>
    <row r="56" spans="1:10" ht="15">
      <c r="A56" s="38" t="s">
        <v>141</v>
      </c>
      <c r="B56" s="8" t="s">
        <v>1</v>
      </c>
      <c r="C56" s="11" t="s">
        <v>2</v>
      </c>
      <c r="D56" s="11" t="s">
        <v>3</v>
      </c>
      <c r="E56" s="219" t="s">
        <v>157</v>
      </c>
      <c r="F56" s="219"/>
      <c r="G56" s="12" t="s">
        <v>4</v>
      </c>
      <c r="H56" s="8" t="s">
        <v>5</v>
      </c>
      <c r="I56" s="8" t="s">
        <v>6</v>
      </c>
      <c r="J56" s="39" t="s">
        <v>7</v>
      </c>
    </row>
    <row r="57" spans="1:10" ht="38.25">
      <c r="A57" s="26" t="s">
        <v>158</v>
      </c>
      <c r="B57" s="5" t="s">
        <v>142</v>
      </c>
      <c r="C57" s="13" t="s">
        <v>43</v>
      </c>
      <c r="D57" s="13" t="s">
        <v>143</v>
      </c>
      <c r="E57" s="220" t="s">
        <v>183</v>
      </c>
      <c r="F57" s="220"/>
      <c r="G57" s="6" t="s">
        <v>28</v>
      </c>
      <c r="H57" s="14">
        <v>1</v>
      </c>
      <c r="I57" s="7">
        <v>483.36</v>
      </c>
      <c r="J57" s="27">
        <v>483.36</v>
      </c>
    </row>
    <row r="58" spans="1:10" ht="25.5">
      <c r="A58" s="28" t="s">
        <v>160</v>
      </c>
      <c r="B58" s="15" t="s">
        <v>192</v>
      </c>
      <c r="C58" s="16" t="s">
        <v>20</v>
      </c>
      <c r="D58" s="16" t="s">
        <v>193</v>
      </c>
      <c r="E58" s="221" t="s">
        <v>163</v>
      </c>
      <c r="F58" s="221"/>
      <c r="G58" s="17" t="s">
        <v>164</v>
      </c>
      <c r="H58" s="18">
        <v>0.8</v>
      </c>
      <c r="I58" s="19">
        <v>19.260000000000002</v>
      </c>
      <c r="J58" s="29">
        <v>15.4</v>
      </c>
    </row>
    <row r="59" spans="1:10" ht="25.5">
      <c r="A59" s="28" t="s">
        <v>160</v>
      </c>
      <c r="B59" s="15" t="s">
        <v>194</v>
      </c>
      <c r="C59" s="16" t="s">
        <v>20</v>
      </c>
      <c r="D59" s="16" t="s">
        <v>195</v>
      </c>
      <c r="E59" s="221" t="s">
        <v>163</v>
      </c>
      <c r="F59" s="221"/>
      <c r="G59" s="17" t="s">
        <v>164</v>
      </c>
      <c r="H59" s="18">
        <v>0.8</v>
      </c>
      <c r="I59" s="19">
        <v>23.54</v>
      </c>
      <c r="J59" s="29">
        <v>18.829999999999998</v>
      </c>
    </row>
    <row r="60" spans="1:10" ht="38.25">
      <c r="A60" s="28" t="s">
        <v>160</v>
      </c>
      <c r="B60" s="15" t="s">
        <v>196</v>
      </c>
      <c r="C60" s="16" t="s">
        <v>20</v>
      </c>
      <c r="D60" s="16" t="s">
        <v>197</v>
      </c>
      <c r="E60" s="221" t="s">
        <v>190</v>
      </c>
      <c r="F60" s="221"/>
      <c r="G60" s="17" t="s">
        <v>14</v>
      </c>
      <c r="H60" s="18">
        <v>1</v>
      </c>
      <c r="I60" s="19">
        <v>20.25</v>
      </c>
      <c r="J60" s="29">
        <v>20.25</v>
      </c>
    </row>
    <row r="61" spans="1:10" ht="38.25">
      <c r="A61" s="28" t="s">
        <v>160</v>
      </c>
      <c r="B61" s="15" t="s">
        <v>198</v>
      </c>
      <c r="C61" s="16" t="s">
        <v>20</v>
      </c>
      <c r="D61" s="16" t="s">
        <v>199</v>
      </c>
      <c r="E61" s="221" t="s">
        <v>190</v>
      </c>
      <c r="F61" s="221"/>
      <c r="G61" s="17" t="s">
        <v>14</v>
      </c>
      <c r="H61" s="18">
        <v>1</v>
      </c>
      <c r="I61" s="19">
        <v>20.38</v>
      </c>
      <c r="J61" s="29">
        <v>20.38</v>
      </c>
    </row>
    <row r="62" spans="1:10" ht="51">
      <c r="A62" s="28" t="s">
        <v>160</v>
      </c>
      <c r="B62" s="15" t="s">
        <v>200</v>
      </c>
      <c r="C62" s="16" t="s">
        <v>20</v>
      </c>
      <c r="D62" s="16" t="s">
        <v>201</v>
      </c>
      <c r="E62" s="221" t="s">
        <v>190</v>
      </c>
      <c r="F62" s="221"/>
      <c r="G62" s="17" t="s">
        <v>14</v>
      </c>
      <c r="H62" s="18">
        <v>1</v>
      </c>
      <c r="I62" s="19">
        <v>19.920000000000002</v>
      </c>
      <c r="J62" s="29">
        <v>19.920000000000002</v>
      </c>
    </row>
    <row r="63" spans="1:10" ht="25.5">
      <c r="A63" s="30" t="s">
        <v>170</v>
      </c>
      <c r="B63" s="20" t="s">
        <v>202</v>
      </c>
      <c r="C63" s="21" t="s">
        <v>20</v>
      </c>
      <c r="D63" s="21" t="s">
        <v>203</v>
      </c>
      <c r="E63" s="217" t="s">
        <v>173</v>
      </c>
      <c r="F63" s="217"/>
      <c r="G63" s="22" t="s">
        <v>28</v>
      </c>
      <c r="H63" s="23">
        <v>2</v>
      </c>
      <c r="I63" s="24">
        <v>90.23</v>
      </c>
      <c r="J63" s="31">
        <v>180.46</v>
      </c>
    </row>
    <row r="64" spans="1:10" ht="15" customHeight="1">
      <c r="A64" s="30" t="s">
        <v>170</v>
      </c>
      <c r="B64" s="20" t="s">
        <v>204</v>
      </c>
      <c r="C64" s="21" t="s">
        <v>20</v>
      </c>
      <c r="D64" s="21" t="s">
        <v>205</v>
      </c>
      <c r="E64" s="217" t="s">
        <v>173</v>
      </c>
      <c r="F64" s="217"/>
      <c r="G64" s="22" t="s">
        <v>28</v>
      </c>
      <c r="H64" s="23">
        <v>0.8</v>
      </c>
      <c r="I64" s="24">
        <v>229.55</v>
      </c>
      <c r="J64" s="31">
        <v>183.64</v>
      </c>
    </row>
    <row r="65" spans="1:10" ht="25.5">
      <c r="A65" s="30" t="s">
        <v>170</v>
      </c>
      <c r="B65" s="20" t="s">
        <v>206</v>
      </c>
      <c r="C65" s="21" t="s">
        <v>20</v>
      </c>
      <c r="D65" s="21" t="s">
        <v>207</v>
      </c>
      <c r="E65" s="217" t="s">
        <v>173</v>
      </c>
      <c r="F65" s="217"/>
      <c r="G65" s="22" t="s">
        <v>14</v>
      </c>
      <c r="H65" s="23">
        <v>0.4</v>
      </c>
      <c r="I65" s="24">
        <v>61.22</v>
      </c>
      <c r="J65" s="31">
        <v>24.48</v>
      </c>
    </row>
    <row r="66" spans="1:10" ht="25.5">
      <c r="A66" s="32"/>
      <c r="B66" s="35"/>
      <c r="C66" s="35"/>
      <c r="D66" s="35"/>
      <c r="E66" s="35" t="s">
        <v>175</v>
      </c>
      <c r="F66" s="33">
        <v>24.782729289940828</v>
      </c>
      <c r="G66" s="35" t="s">
        <v>176</v>
      </c>
      <c r="H66" s="33">
        <v>28.83</v>
      </c>
      <c r="I66" s="35" t="s">
        <v>177</v>
      </c>
      <c r="J66" s="34">
        <v>53.61</v>
      </c>
    </row>
    <row r="67" spans="1:10" ht="15" thickBot="1">
      <c r="A67" s="32"/>
      <c r="B67" s="35"/>
      <c r="C67" s="35"/>
      <c r="D67" s="35"/>
      <c r="E67" s="35" t="s">
        <v>178</v>
      </c>
      <c r="F67" s="33">
        <v>92.85</v>
      </c>
      <c r="G67" s="35"/>
      <c r="H67" s="222" t="s">
        <v>179</v>
      </c>
      <c r="I67" s="222"/>
      <c r="J67" s="34">
        <v>576.21</v>
      </c>
    </row>
    <row r="68" spans="1:10" ht="15" thickTop="1">
      <c r="A68" s="36"/>
      <c r="B68" s="25"/>
      <c r="C68" s="25"/>
      <c r="D68" s="25"/>
      <c r="E68" s="25"/>
      <c r="F68" s="25"/>
      <c r="G68" s="25"/>
      <c r="H68" s="25"/>
      <c r="I68" s="25"/>
      <c r="J68" s="37"/>
    </row>
    <row r="69" spans="1:10" ht="15">
      <c r="A69" s="38" t="s">
        <v>122</v>
      </c>
      <c r="B69" s="8" t="s">
        <v>1</v>
      </c>
      <c r="C69" s="11" t="s">
        <v>2</v>
      </c>
      <c r="D69" s="11" t="s">
        <v>3</v>
      </c>
      <c r="E69" s="219" t="s">
        <v>157</v>
      </c>
      <c r="F69" s="219"/>
      <c r="G69" s="12" t="s">
        <v>4</v>
      </c>
      <c r="H69" s="8" t="s">
        <v>5</v>
      </c>
      <c r="I69" s="8" t="s">
        <v>6</v>
      </c>
      <c r="J69" s="39" t="s">
        <v>7</v>
      </c>
    </row>
    <row r="70" spans="1:10" ht="38.25">
      <c r="A70" s="26" t="s">
        <v>158</v>
      </c>
      <c r="B70" s="5" t="s">
        <v>123</v>
      </c>
      <c r="C70" s="13" t="s">
        <v>43</v>
      </c>
      <c r="D70" s="13" t="s">
        <v>124</v>
      </c>
      <c r="E70" s="220" t="s">
        <v>208</v>
      </c>
      <c r="F70" s="220"/>
      <c r="G70" s="6" t="s">
        <v>125</v>
      </c>
      <c r="H70" s="14">
        <v>1</v>
      </c>
      <c r="I70" s="7">
        <v>1200.8699999999999</v>
      </c>
      <c r="J70" s="27">
        <v>1200.8699999999999</v>
      </c>
    </row>
    <row r="71" spans="1:10" ht="25.5">
      <c r="A71" s="28" t="s">
        <v>160</v>
      </c>
      <c r="B71" s="15" t="s">
        <v>161</v>
      </c>
      <c r="C71" s="16" t="s">
        <v>20</v>
      </c>
      <c r="D71" s="16" t="s">
        <v>162</v>
      </c>
      <c r="E71" s="221" t="s">
        <v>163</v>
      </c>
      <c r="F71" s="221"/>
      <c r="G71" s="17" t="s">
        <v>164</v>
      </c>
      <c r="H71" s="18">
        <v>0.5</v>
      </c>
      <c r="I71" s="19">
        <v>23.68</v>
      </c>
      <c r="J71" s="29">
        <v>11.84</v>
      </c>
    </row>
    <row r="72" spans="1:10" ht="25.5">
      <c r="A72" s="28" t="s">
        <v>160</v>
      </c>
      <c r="B72" s="15" t="s">
        <v>165</v>
      </c>
      <c r="C72" s="16" t="s">
        <v>20</v>
      </c>
      <c r="D72" s="16" t="s">
        <v>166</v>
      </c>
      <c r="E72" s="221" t="s">
        <v>163</v>
      </c>
      <c r="F72" s="221"/>
      <c r="G72" s="17" t="s">
        <v>164</v>
      </c>
      <c r="H72" s="18">
        <v>0.5</v>
      </c>
      <c r="I72" s="19">
        <v>18.8</v>
      </c>
      <c r="J72" s="29">
        <v>9.4</v>
      </c>
    </row>
    <row r="73" spans="1:10" ht="25.5">
      <c r="A73" s="28" t="s">
        <v>160</v>
      </c>
      <c r="B73" s="15" t="s">
        <v>209</v>
      </c>
      <c r="C73" s="16" t="s">
        <v>12</v>
      </c>
      <c r="D73" s="16" t="s">
        <v>210</v>
      </c>
      <c r="E73" s="221" t="s">
        <v>150</v>
      </c>
      <c r="F73" s="221"/>
      <c r="G73" s="17" t="s">
        <v>14</v>
      </c>
      <c r="H73" s="18">
        <v>0.69</v>
      </c>
      <c r="I73" s="19">
        <v>51.75</v>
      </c>
      <c r="J73" s="29">
        <v>35.700000000000003</v>
      </c>
    </row>
    <row r="74" spans="1:10">
      <c r="A74" s="30" t="s">
        <v>170</v>
      </c>
      <c r="B74" s="20" t="s">
        <v>211</v>
      </c>
      <c r="C74" s="21" t="s">
        <v>20</v>
      </c>
      <c r="D74" s="21" t="s">
        <v>212</v>
      </c>
      <c r="E74" s="217" t="s">
        <v>173</v>
      </c>
      <c r="F74" s="217"/>
      <c r="G74" s="22" t="s">
        <v>35</v>
      </c>
      <c r="H74" s="23">
        <v>1</v>
      </c>
      <c r="I74" s="24">
        <v>678.38</v>
      </c>
      <c r="J74" s="31">
        <v>678.38</v>
      </c>
    </row>
    <row r="75" spans="1:10" ht="25.5">
      <c r="A75" s="30" t="s">
        <v>170</v>
      </c>
      <c r="B75" s="20" t="s">
        <v>213</v>
      </c>
      <c r="C75" s="21" t="s">
        <v>20</v>
      </c>
      <c r="D75" s="21" t="s">
        <v>214</v>
      </c>
      <c r="E75" s="217" t="s">
        <v>173</v>
      </c>
      <c r="F75" s="217"/>
      <c r="G75" s="22" t="s">
        <v>28</v>
      </c>
      <c r="H75" s="23">
        <v>2.4</v>
      </c>
      <c r="I75" s="24">
        <v>45.59</v>
      </c>
      <c r="J75" s="31">
        <v>109.41</v>
      </c>
    </row>
    <row r="76" spans="1:10" ht="25.5">
      <c r="A76" s="30" t="s">
        <v>170</v>
      </c>
      <c r="B76" s="20" t="s">
        <v>215</v>
      </c>
      <c r="C76" s="21" t="s">
        <v>20</v>
      </c>
      <c r="D76" s="21" t="s">
        <v>216</v>
      </c>
      <c r="E76" s="217" t="s">
        <v>173</v>
      </c>
      <c r="F76" s="217"/>
      <c r="G76" s="22" t="s">
        <v>28</v>
      </c>
      <c r="H76" s="23">
        <v>3.6</v>
      </c>
      <c r="I76" s="24">
        <v>98.93</v>
      </c>
      <c r="J76" s="31">
        <v>356.14</v>
      </c>
    </row>
    <row r="77" spans="1:10" ht="25.5">
      <c r="A77" s="32"/>
      <c r="B77" s="35"/>
      <c r="C77" s="35"/>
      <c r="D77" s="35"/>
      <c r="E77" s="35" t="s">
        <v>175</v>
      </c>
      <c r="F77" s="33">
        <v>15.819156804733728</v>
      </c>
      <c r="G77" s="35" t="s">
        <v>176</v>
      </c>
      <c r="H77" s="33">
        <v>18.399999999999999</v>
      </c>
      <c r="I77" s="35" t="s">
        <v>177</v>
      </c>
      <c r="J77" s="34">
        <v>34.22</v>
      </c>
    </row>
    <row r="78" spans="1:10" ht="15" thickBot="1">
      <c r="A78" s="135"/>
      <c r="B78" s="136"/>
      <c r="C78" s="136"/>
      <c r="D78" s="136"/>
      <c r="E78" s="136" t="s">
        <v>178</v>
      </c>
      <c r="F78" s="137">
        <v>230.68</v>
      </c>
      <c r="G78" s="136"/>
      <c r="H78" s="218" t="s">
        <v>179</v>
      </c>
      <c r="I78" s="218"/>
      <c r="J78" s="138">
        <v>1431.55</v>
      </c>
    </row>
    <row r="79" spans="1:10" ht="15" thickTop="1"/>
  </sheetData>
  <mergeCells count="61">
    <mergeCell ref="E52:F52"/>
    <mergeCell ref="A1:J1"/>
    <mergeCell ref="A2:J2"/>
    <mergeCell ref="A3:J3"/>
    <mergeCell ref="A4:J4"/>
    <mergeCell ref="E51:F51"/>
    <mergeCell ref="E45:F45"/>
    <mergeCell ref="E49:F49"/>
    <mergeCell ref="H41:I41"/>
    <mergeCell ref="H47:I47"/>
    <mergeCell ref="E26:F26"/>
    <mergeCell ref="H28:I28"/>
    <mergeCell ref="E32:F32"/>
    <mergeCell ref="E50:F50"/>
    <mergeCell ref="E37:F37"/>
    <mergeCell ref="E38:F38"/>
    <mergeCell ref="E43:F43"/>
    <mergeCell ref="E44:F44"/>
    <mergeCell ref="E39:F39"/>
    <mergeCell ref="E33:F33"/>
    <mergeCell ref="H35:I35"/>
    <mergeCell ref="E30:F30"/>
    <mergeCell ref="E31:F31"/>
    <mergeCell ref="E17:F17"/>
    <mergeCell ref="E23:F23"/>
    <mergeCell ref="E24:F24"/>
    <mergeCell ref="E25:F25"/>
    <mergeCell ref="H19:I19"/>
    <mergeCell ref="E21:F21"/>
    <mergeCell ref="E22:F22"/>
    <mergeCell ref="E10:F10"/>
    <mergeCell ref="H12:I12"/>
    <mergeCell ref="E14:F14"/>
    <mergeCell ref="E15:F15"/>
    <mergeCell ref="E16:F16"/>
    <mergeCell ref="A5:J5"/>
    <mergeCell ref="A6:J6"/>
    <mergeCell ref="E7:F7"/>
    <mergeCell ref="E8:F8"/>
    <mergeCell ref="E9:F9"/>
    <mergeCell ref="H54:I54"/>
    <mergeCell ref="E63:F63"/>
    <mergeCell ref="E64:F64"/>
    <mergeCell ref="E65:F65"/>
    <mergeCell ref="H67:I67"/>
    <mergeCell ref="E60:F60"/>
    <mergeCell ref="E61:F61"/>
    <mergeCell ref="E62:F62"/>
    <mergeCell ref="E59:F59"/>
    <mergeCell ref="E56:F56"/>
    <mergeCell ref="E57:F57"/>
    <mergeCell ref="E58:F58"/>
    <mergeCell ref="E74:F74"/>
    <mergeCell ref="E75:F75"/>
    <mergeCell ref="E76:F76"/>
    <mergeCell ref="H78:I78"/>
    <mergeCell ref="E69:F69"/>
    <mergeCell ref="E70:F70"/>
    <mergeCell ref="E71:F71"/>
    <mergeCell ref="E72:F72"/>
    <mergeCell ref="E73:F73"/>
  </mergeCells>
  <pageMargins left="0.51181102362204722" right="0.51181102362204722" top="0.78740157480314965" bottom="0.78740157480314965" header="0.31496062992125984" footer="0.31496062992125984"/>
  <pageSetup paperSize="9" scale="50" orientation="portrait" r:id="rId1"/>
  <rowBreaks count="1" manualBreakCount="1">
    <brk id="6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activeCell="A4" sqref="A4:H4"/>
    </sheetView>
  </sheetViews>
  <sheetFormatPr defaultRowHeight="14.25"/>
  <cols>
    <col min="1" max="1" width="18.875" customWidth="1"/>
    <col min="2" max="7" width="13.75" customWidth="1"/>
    <col min="8" max="8" width="22.875" bestFit="1" customWidth="1"/>
  </cols>
  <sheetData>
    <row r="1" spans="1:8" ht="20.100000000000001" customHeight="1" thickTop="1">
      <c r="A1" s="182" t="s">
        <v>217</v>
      </c>
      <c r="B1" s="183"/>
      <c r="C1" s="183"/>
      <c r="D1" s="183"/>
      <c r="E1" s="183"/>
      <c r="F1" s="183"/>
      <c r="G1" s="183"/>
      <c r="H1" s="184"/>
    </row>
    <row r="2" spans="1:8" ht="20.100000000000001" customHeight="1">
      <c r="A2" s="185" t="s">
        <v>218</v>
      </c>
      <c r="B2" s="186"/>
      <c r="C2" s="186"/>
      <c r="D2" s="186"/>
      <c r="E2" s="186"/>
      <c r="F2" s="186"/>
      <c r="G2" s="186"/>
      <c r="H2" s="187"/>
    </row>
    <row r="3" spans="1:8" ht="20.100000000000001" customHeight="1">
      <c r="A3" s="233" t="s">
        <v>128</v>
      </c>
      <c r="B3" s="234"/>
      <c r="C3" s="234"/>
      <c r="D3" s="234"/>
      <c r="E3" s="234"/>
      <c r="F3" s="234"/>
      <c r="G3" s="234"/>
      <c r="H3" s="235"/>
    </row>
    <row r="4" spans="1:8" ht="20.100000000000001" customHeight="1" thickBot="1">
      <c r="A4" s="236" t="s">
        <v>264</v>
      </c>
      <c r="B4" s="237"/>
      <c r="C4" s="237"/>
      <c r="D4" s="237"/>
      <c r="E4" s="237"/>
      <c r="F4" s="237"/>
      <c r="G4" s="237"/>
      <c r="H4" s="238"/>
    </row>
    <row r="5" spans="1:8" ht="17.25" thickTop="1" thickBot="1">
      <c r="A5" s="239" t="s">
        <v>219</v>
      </c>
      <c r="B5" s="240"/>
      <c r="C5" s="240"/>
      <c r="D5" s="240"/>
      <c r="E5" s="240"/>
      <c r="F5" s="240"/>
      <c r="G5" s="240"/>
      <c r="H5" s="241"/>
    </row>
    <row r="6" spans="1:8" ht="24.75" thickBot="1">
      <c r="A6" s="40"/>
      <c r="B6" s="41"/>
      <c r="C6" s="41"/>
      <c r="D6" s="41"/>
      <c r="E6" s="41"/>
      <c r="F6" s="41"/>
      <c r="G6" s="42"/>
      <c r="H6" s="43" t="s">
        <v>220</v>
      </c>
    </row>
    <row r="7" spans="1:8">
      <c r="A7" s="44"/>
      <c r="B7" s="45" t="s">
        <v>221</v>
      </c>
      <c r="C7" s="46"/>
      <c r="D7" s="46"/>
      <c r="E7" s="46"/>
      <c r="F7" s="46"/>
      <c r="G7" s="47"/>
      <c r="H7" s="48">
        <v>3</v>
      </c>
    </row>
    <row r="8" spans="1:8">
      <c r="A8" s="49"/>
      <c r="B8" s="50" t="s">
        <v>222</v>
      </c>
      <c r="C8" s="51"/>
      <c r="D8" s="51"/>
      <c r="E8" s="51"/>
      <c r="F8" s="51"/>
      <c r="G8" s="52"/>
      <c r="H8" s="53">
        <v>0.59</v>
      </c>
    </row>
    <row r="9" spans="1:8" ht="16.5" thickBot="1">
      <c r="A9" s="54" t="s">
        <v>223</v>
      </c>
      <c r="B9" s="55"/>
      <c r="C9" s="55"/>
      <c r="D9" s="55"/>
      <c r="E9" s="55"/>
      <c r="F9" s="55"/>
      <c r="G9" s="56"/>
      <c r="H9" s="57">
        <f>H7+H8</f>
        <v>3.59</v>
      </c>
    </row>
    <row r="10" spans="1:8">
      <c r="A10" s="58" t="s">
        <v>224</v>
      </c>
      <c r="B10" s="46"/>
      <c r="C10" s="46"/>
      <c r="D10" s="46"/>
      <c r="E10" s="46"/>
      <c r="F10" s="46"/>
      <c r="G10" s="47"/>
      <c r="H10" s="48"/>
    </row>
    <row r="11" spans="1:8">
      <c r="A11" s="59" t="s">
        <v>225</v>
      </c>
      <c r="B11" s="60" t="s">
        <v>226</v>
      </c>
      <c r="C11" s="61"/>
      <c r="D11" s="61"/>
      <c r="E11" s="61"/>
      <c r="F11" s="61"/>
      <c r="G11" s="62"/>
      <c r="H11" s="53">
        <v>0.97</v>
      </c>
    </row>
    <row r="12" spans="1:8">
      <c r="A12" s="59" t="s">
        <v>227</v>
      </c>
      <c r="B12" s="60" t="s">
        <v>228</v>
      </c>
      <c r="C12" s="61"/>
      <c r="D12" s="61"/>
      <c r="E12" s="61"/>
      <c r="F12" s="61"/>
      <c r="G12" s="62"/>
      <c r="H12" s="53">
        <v>0.8</v>
      </c>
    </row>
    <row r="13" spans="1:8" ht="15.75">
      <c r="A13" s="63" t="s">
        <v>223</v>
      </c>
      <c r="B13" s="64"/>
      <c r="C13" s="64"/>
      <c r="D13" s="64"/>
      <c r="E13" s="64"/>
      <c r="F13" s="64"/>
      <c r="G13" s="65"/>
      <c r="H13" s="66">
        <f>H11+H12</f>
        <v>1.77</v>
      </c>
    </row>
    <row r="14" spans="1:8">
      <c r="A14" s="67" t="s">
        <v>229</v>
      </c>
      <c r="B14" s="61"/>
      <c r="C14" s="61"/>
      <c r="D14" s="61"/>
      <c r="E14" s="61"/>
      <c r="F14" s="61"/>
      <c r="G14" s="62"/>
      <c r="H14" s="68" t="s">
        <v>230</v>
      </c>
    </row>
    <row r="15" spans="1:8" ht="15.75">
      <c r="A15" s="69" t="s">
        <v>231</v>
      </c>
      <c r="B15" s="70" t="s">
        <v>232</v>
      </c>
      <c r="C15" s="64"/>
      <c r="D15" s="64"/>
      <c r="E15" s="64"/>
      <c r="F15" s="64"/>
      <c r="G15" s="65"/>
      <c r="H15" s="66">
        <f>H16+H17</f>
        <v>6.15</v>
      </c>
    </row>
    <row r="16" spans="1:8">
      <c r="A16" s="49" t="s">
        <v>233</v>
      </c>
      <c r="B16" s="60" t="s">
        <v>234</v>
      </c>
      <c r="C16" s="61"/>
      <c r="D16" s="61"/>
      <c r="E16" s="61"/>
      <c r="F16" s="61"/>
      <c r="G16" s="62"/>
      <c r="H16" s="53">
        <f>H25</f>
        <v>3.65</v>
      </c>
    </row>
    <row r="17" spans="1:8">
      <c r="A17" s="49" t="s">
        <v>235</v>
      </c>
      <c r="B17" s="60" t="s">
        <v>236</v>
      </c>
      <c r="C17" s="61"/>
      <c r="D17" s="61"/>
      <c r="E17" s="61"/>
      <c r="F17" s="61"/>
      <c r="G17" s="62"/>
      <c r="H17" s="53">
        <v>2.5</v>
      </c>
    </row>
    <row r="18" spans="1:8">
      <c r="A18" s="71" t="s">
        <v>237</v>
      </c>
      <c r="B18" s="72" t="s">
        <v>238</v>
      </c>
      <c r="C18" s="73"/>
      <c r="D18" s="73"/>
      <c r="E18" s="73"/>
      <c r="F18" s="73"/>
      <c r="G18" s="74"/>
      <c r="H18" s="75">
        <v>6.16</v>
      </c>
    </row>
    <row r="19" spans="1:8">
      <c r="A19" s="76"/>
      <c r="B19" s="77"/>
      <c r="C19" s="77"/>
      <c r="D19" s="77"/>
      <c r="E19" s="77"/>
      <c r="F19" s="77"/>
      <c r="G19" s="77"/>
      <c r="H19" s="78"/>
    </row>
    <row r="20" spans="1:8" ht="18.75">
      <c r="A20" s="79"/>
      <c r="H20" s="80"/>
    </row>
    <row r="21" spans="1:8" ht="18.75">
      <c r="A21" s="79"/>
      <c r="H21" s="81"/>
    </row>
    <row r="22" spans="1:8" ht="18.75">
      <c r="A22" s="82"/>
      <c r="B22" s="83"/>
      <c r="C22" s="83"/>
      <c r="D22" s="84"/>
      <c r="E22" s="84"/>
      <c r="F22" s="84"/>
      <c r="G22" s="84"/>
      <c r="H22" s="85"/>
    </row>
    <row r="23" spans="1:8">
      <c r="A23" s="79"/>
      <c r="H23" s="86"/>
    </row>
    <row r="24" spans="1:8" ht="16.5" thickBot="1">
      <c r="A24" s="87" t="s">
        <v>239</v>
      </c>
      <c r="B24" s="88"/>
      <c r="C24" s="88"/>
      <c r="D24" s="88"/>
      <c r="E24" s="88"/>
      <c r="F24" s="88"/>
      <c r="G24" s="88"/>
      <c r="H24" s="89"/>
    </row>
    <row r="25" spans="1:8">
      <c r="A25" s="44" t="s">
        <v>233</v>
      </c>
      <c r="B25" s="45" t="s">
        <v>234</v>
      </c>
      <c r="C25" s="46"/>
      <c r="D25" s="46"/>
      <c r="E25" s="46"/>
      <c r="F25" s="46"/>
      <c r="G25" s="47"/>
      <c r="H25" s="90">
        <f>H26+H27+H28</f>
        <v>3.65</v>
      </c>
    </row>
    <row r="26" spans="1:8">
      <c r="A26" s="91" t="s">
        <v>240</v>
      </c>
      <c r="B26" s="60" t="s">
        <v>241</v>
      </c>
      <c r="C26" s="61"/>
      <c r="D26" s="61"/>
      <c r="E26" s="61"/>
      <c r="F26" s="61"/>
      <c r="G26" s="62"/>
      <c r="H26" s="92">
        <v>0.65</v>
      </c>
    </row>
    <row r="27" spans="1:8">
      <c r="A27" s="49" t="s">
        <v>242</v>
      </c>
      <c r="B27" s="60" t="s">
        <v>243</v>
      </c>
      <c r="C27" s="61"/>
      <c r="D27" s="61"/>
      <c r="E27" s="61"/>
      <c r="F27" s="61"/>
      <c r="G27" s="62"/>
      <c r="H27" s="92">
        <v>3</v>
      </c>
    </row>
    <row r="28" spans="1:8" ht="15" thickBot="1">
      <c r="A28" s="93" t="s">
        <v>244</v>
      </c>
      <c r="B28" s="94" t="s">
        <v>245</v>
      </c>
      <c r="C28" s="95"/>
      <c r="D28" s="95"/>
      <c r="E28" s="95"/>
      <c r="F28" s="95"/>
      <c r="G28" s="96"/>
      <c r="H28" s="97">
        <v>0</v>
      </c>
    </row>
    <row r="29" spans="1:8" ht="16.5" thickBot="1">
      <c r="A29" s="98" t="s">
        <v>246</v>
      </c>
      <c r="B29" s="99"/>
      <c r="C29" s="99"/>
      <c r="D29" s="99"/>
      <c r="E29" s="99"/>
      <c r="F29" s="99"/>
      <c r="G29" s="99"/>
      <c r="H29" s="100"/>
    </row>
    <row r="30" spans="1:8">
      <c r="A30" s="44" t="s">
        <v>235</v>
      </c>
      <c r="B30" s="45" t="s">
        <v>247</v>
      </c>
      <c r="C30" s="46"/>
      <c r="D30" s="46"/>
      <c r="E30" s="46"/>
      <c r="F30" s="46"/>
      <c r="G30" s="47"/>
      <c r="H30" s="90">
        <f>H31</f>
        <v>2.5</v>
      </c>
    </row>
    <row r="31" spans="1:8" ht="15" thickBot="1">
      <c r="A31" s="101" t="s">
        <v>248</v>
      </c>
      <c r="B31" s="94" t="s">
        <v>241</v>
      </c>
      <c r="C31" s="95"/>
      <c r="D31" s="95"/>
      <c r="E31" s="95"/>
      <c r="F31" s="95"/>
      <c r="G31" s="96"/>
      <c r="H31" s="102">
        <v>2.5</v>
      </c>
    </row>
    <row r="32" spans="1:8">
      <c r="A32" s="79"/>
      <c r="H32" s="86"/>
    </row>
    <row r="33" spans="1:8">
      <c r="A33" s="79"/>
      <c r="H33" s="86"/>
    </row>
    <row r="34" spans="1:8" ht="63">
      <c r="A34" s="103" t="s">
        <v>249</v>
      </c>
      <c r="B34" s="104"/>
      <c r="C34" s="104"/>
      <c r="D34" s="104"/>
      <c r="E34" s="104"/>
      <c r="F34" s="104"/>
      <c r="G34" s="104"/>
      <c r="H34" s="105"/>
    </row>
    <row r="35" spans="1:8" ht="17.25">
      <c r="A35" s="106" t="s">
        <v>250</v>
      </c>
      <c r="B35" s="107"/>
      <c r="C35" s="108">
        <f>H7/100</f>
        <v>0.03</v>
      </c>
      <c r="D35" s="107"/>
      <c r="F35" s="109" t="s">
        <v>250</v>
      </c>
      <c r="G35" s="109"/>
      <c r="H35" s="110">
        <f>C35</f>
        <v>0.03</v>
      </c>
    </row>
    <row r="36" spans="1:8" ht="17.25">
      <c r="A36" s="106" t="s">
        <v>251</v>
      </c>
      <c r="B36" s="107"/>
      <c r="C36" s="108">
        <f>H12/100</f>
        <v>8.0000000000000002E-3</v>
      </c>
      <c r="D36" s="107"/>
      <c r="F36" s="109" t="s">
        <v>251</v>
      </c>
      <c r="G36" s="109"/>
      <c r="H36" s="110">
        <f>C36</f>
        <v>8.0000000000000002E-3</v>
      </c>
    </row>
    <row r="37" spans="1:8" ht="17.25">
      <c r="A37" s="106" t="s">
        <v>252</v>
      </c>
      <c r="B37" s="107"/>
      <c r="C37" s="108">
        <f>H11/100</f>
        <v>9.7000000000000003E-3</v>
      </c>
      <c r="D37" s="107"/>
      <c r="F37" s="109" t="s">
        <v>252</v>
      </c>
      <c r="G37" s="109"/>
      <c r="H37" s="110">
        <f>C37</f>
        <v>9.7000000000000003E-3</v>
      </c>
    </row>
    <row r="38" spans="1:8" ht="17.25">
      <c r="A38" s="106" t="s">
        <v>253</v>
      </c>
      <c r="B38" s="107"/>
      <c r="C38" s="111">
        <f>1+C35+C36+C37</f>
        <v>1.0477000000000001</v>
      </c>
      <c r="D38" s="107"/>
      <c r="F38" s="109" t="s">
        <v>253</v>
      </c>
      <c r="G38" s="109"/>
      <c r="H38" s="112">
        <f>1+H35+H36+H37</f>
        <v>1.0477000000000001</v>
      </c>
    </row>
    <row r="39" spans="1:8" ht="17.25">
      <c r="A39" s="106" t="s">
        <v>254</v>
      </c>
      <c r="B39" s="107"/>
      <c r="C39" s="108">
        <f>H8/100</f>
        <v>5.8999999999999999E-3</v>
      </c>
      <c r="D39" s="107"/>
      <c r="F39" s="109" t="s">
        <v>254</v>
      </c>
      <c r="G39" s="109"/>
      <c r="H39" s="110">
        <f>C39</f>
        <v>5.8999999999999999E-3</v>
      </c>
    </row>
    <row r="40" spans="1:8" ht="17.25">
      <c r="A40" s="106" t="s">
        <v>255</v>
      </c>
      <c r="B40" s="107"/>
      <c r="C40" s="111">
        <f>1+C39</f>
        <v>1.0059</v>
      </c>
      <c r="D40" s="107"/>
      <c r="F40" s="109" t="s">
        <v>255</v>
      </c>
      <c r="G40" s="109"/>
      <c r="H40" s="112">
        <f>1+H39</f>
        <v>1.0059</v>
      </c>
    </row>
    <row r="41" spans="1:8" ht="17.25">
      <c r="A41" s="106" t="s">
        <v>256</v>
      </c>
      <c r="B41" s="107"/>
      <c r="C41" s="108">
        <f>H18/100</f>
        <v>6.1600000000000002E-2</v>
      </c>
      <c r="D41" s="107"/>
      <c r="F41" s="109" t="s">
        <v>256</v>
      </c>
      <c r="G41" s="109"/>
      <c r="H41" s="110">
        <f>C41</f>
        <v>6.1600000000000002E-2</v>
      </c>
    </row>
    <row r="42" spans="1:8" ht="17.25">
      <c r="A42" s="106" t="s">
        <v>257</v>
      </c>
      <c r="B42" s="107"/>
      <c r="C42" s="111">
        <f>1+C41</f>
        <v>1.0616000000000001</v>
      </c>
      <c r="D42" s="107"/>
      <c r="F42" s="109" t="s">
        <v>257</v>
      </c>
      <c r="G42" s="109"/>
      <c r="H42" s="112">
        <f>1+H41</f>
        <v>1.0616000000000001</v>
      </c>
    </row>
    <row r="43" spans="1:8" ht="17.25">
      <c r="A43" s="106"/>
      <c r="B43" s="107"/>
      <c r="C43" s="107"/>
      <c r="D43" s="107"/>
      <c r="F43" s="109"/>
      <c r="G43" s="109"/>
      <c r="H43" s="113"/>
    </row>
    <row r="44" spans="1:8" ht="17.25">
      <c r="A44" s="106" t="s">
        <v>258</v>
      </c>
      <c r="B44" s="107"/>
      <c r="C44" s="108">
        <f>H15/100</f>
        <v>6.1500000000000006E-2</v>
      </c>
      <c r="D44" s="107"/>
      <c r="F44" s="109" t="s">
        <v>258</v>
      </c>
      <c r="G44" s="109"/>
      <c r="H44" s="110">
        <f>C44-(H28/100)</f>
        <v>6.1500000000000006E-2</v>
      </c>
    </row>
    <row r="45" spans="1:8" ht="17.25">
      <c r="A45" s="106" t="s">
        <v>259</v>
      </c>
      <c r="B45" s="107"/>
      <c r="C45" s="111">
        <f>1-C44</f>
        <v>0.9385</v>
      </c>
      <c r="D45" s="107"/>
      <c r="F45" s="109" t="s">
        <v>259</v>
      </c>
      <c r="G45" s="109"/>
      <c r="H45" s="112">
        <f>1-H44</f>
        <v>0.9385</v>
      </c>
    </row>
    <row r="46" spans="1:8" ht="17.25">
      <c r="A46" s="106"/>
      <c r="B46" s="107"/>
      <c r="C46" s="107"/>
      <c r="D46" s="107"/>
      <c r="F46" s="109"/>
      <c r="G46" s="109"/>
      <c r="H46" s="113"/>
    </row>
    <row r="47" spans="1:8" ht="17.25">
      <c r="A47" s="114" t="s">
        <v>260</v>
      </c>
      <c r="B47" s="115"/>
      <c r="C47" s="116">
        <f>(C38*C40*C42)/C45-1</f>
        <v>0.19211563781353247</v>
      </c>
      <c r="D47" s="107"/>
      <c r="F47" s="117" t="s">
        <v>261</v>
      </c>
      <c r="G47" s="118"/>
      <c r="H47" s="119">
        <f>(H38*H40*H42)/H45-1</f>
        <v>0.19211563781353247</v>
      </c>
    </row>
    <row r="48" spans="1:8" ht="15">
      <c r="A48" s="120"/>
      <c r="B48" s="109"/>
      <c r="C48" s="109"/>
      <c r="D48" s="109"/>
      <c r="F48" s="109"/>
      <c r="G48" s="109"/>
      <c r="H48" s="121" t="s">
        <v>262</v>
      </c>
    </row>
    <row r="49" spans="1:8" ht="15">
      <c r="A49" s="120"/>
      <c r="B49" s="109"/>
      <c r="C49" s="109"/>
      <c r="D49" s="109"/>
      <c r="E49" s="109"/>
      <c r="F49" s="229" t="s">
        <v>263</v>
      </c>
      <c r="G49" s="229"/>
      <c r="H49" s="230"/>
    </row>
    <row r="50" spans="1:8" ht="15" thickBot="1">
      <c r="A50" s="122"/>
      <c r="B50" s="123"/>
      <c r="C50" s="123"/>
      <c r="D50" s="123"/>
      <c r="E50" s="123"/>
      <c r="F50" s="231"/>
      <c r="G50" s="231"/>
      <c r="H50" s="232"/>
    </row>
  </sheetData>
  <mergeCells count="6">
    <mergeCell ref="F49:H50"/>
    <mergeCell ref="A1:H1"/>
    <mergeCell ref="A2:H2"/>
    <mergeCell ref="A3:H3"/>
    <mergeCell ref="A4:H4"/>
    <mergeCell ref="A5:H5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A5" sqref="A5:D5"/>
    </sheetView>
  </sheetViews>
  <sheetFormatPr defaultRowHeight="14.25"/>
  <cols>
    <col min="1" max="1" width="14.375" customWidth="1"/>
    <col min="2" max="2" width="67.875" customWidth="1"/>
    <col min="3" max="3" width="14.75" customWidth="1"/>
    <col min="4" max="4" width="16.25" customWidth="1"/>
  </cols>
  <sheetData>
    <row r="1" spans="1:4" ht="20.100000000000001" customHeight="1">
      <c r="A1" s="246" t="s">
        <v>217</v>
      </c>
      <c r="B1" s="247"/>
      <c r="C1" s="247"/>
      <c r="D1" s="248"/>
    </row>
    <row r="2" spans="1:4" ht="20.100000000000001" customHeight="1">
      <c r="A2" s="249" t="s">
        <v>218</v>
      </c>
      <c r="B2" s="250"/>
      <c r="C2" s="250"/>
      <c r="D2" s="251"/>
    </row>
    <row r="3" spans="1:4" ht="20.100000000000001" customHeight="1">
      <c r="A3" s="249" t="s">
        <v>128</v>
      </c>
      <c r="B3" s="250"/>
      <c r="C3" s="250"/>
      <c r="D3" s="251"/>
    </row>
    <row r="4" spans="1:4" ht="20.100000000000001" customHeight="1">
      <c r="A4" s="249" t="s">
        <v>264</v>
      </c>
      <c r="B4" s="250"/>
      <c r="C4" s="250"/>
      <c r="D4" s="251"/>
    </row>
    <row r="5" spans="1:4" ht="15">
      <c r="A5" s="252" t="s">
        <v>265</v>
      </c>
      <c r="B5" s="253"/>
      <c r="C5" s="253"/>
      <c r="D5" s="254"/>
    </row>
    <row r="6" spans="1:4" ht="15">
      <c r="A6" s="124" t="s">
        <v>266</v>
      </c>
      <c r="B6" s="124" t="s">
        <v>267</v>
      </c>
      <c r="C6" s="124" t="s">
        <v>268</v>
      </c>
      <c r="D6" s="124" t="s">
        <v>269</v>
      </c>
    </row>
    <row r="7" spans="1:4" ht="15">
      <c r="A7" s="242" t="s">
        <v>270</v>
      </c>
      <c r="B7" s="243"/>
      <c r="C7" s="243"/>
      <c r="D7" s="244"/>
    </row>
    <row r="8" spans="1:4">
      <c r="A8" s="125" t="s">
        <v>271</v>
      </c>
      <c r="B8" s="126" t="s">
        <v>272</v>
      </c>
      <c r="C8" s="127">
        <v>20</v>
      </c>
      <c r="D8" s="127">
        <v>20</v>
      </c>
    </row>
    <row r="9" spans="1:4">
      <c r="A9" s="125" t="s">
        <v>273</v>
      </c>
      <c r="B9" s="126" t="s">
        <v>274</v>
      </c>
      <c r="C9" s="127">
        <v>1.5</v>
      </c>
      <c r="D9" s="127">
        <v>1.5</v>
      </c>
    </row>
    <row r="10" spans="1:4">
      <c r="A10" s="125" t="s">
        <v>275</v>
      </c>
      <c r="B10" s="126" t="s">
        <v>276</v>
      </c>
      <c r="C10" s="127">
        <v>1</v>
      </c>
      <c r="D10" s="127">
        <v>1</v>
      </c>
    </row>
    <row r="11" spans="1:4">
      <c r="A11" s="125" t="s">
        <v>277</v>
      </c>
      <c r="B11" s="126" t="s">
        <v>278</v>
      </c>
      <c r="C11" s="127">
        <v>0.2</v>
      </c>
      <c r="D11" s="127">
        <v>0.2</v>
      </c>
    </row>
    <row r="12" spans="1:4">
      <c r="A12" s="125" t="s">
        <v>279</v>
      </c>
      <c r="B12" s="126" t="s">
        <v>280</v>
      </c>
      <c r="C12" s="127">
        <v>0.6</v>
      </c>
      <c r="D12" s="127">
        <v>0.6</v>
      </c>
    </row>
    <row r="13" spans="1:4">
      <c r="A13" s="125" t="s">
        <v>281</v>
      </c>
      <c r="B13" s="126" t="s">
        <v>282</v>
      </c>
      <c r="C13" s="127">
        <v>2.5</v>
      </c>
      <c r="D13" s="127">
        <v>2.5</v>
      </c>
    </row>
    <row r="14" spans="1:4">
      <c r="A14" s="125" t="s">
        <v>283</v>
      </c>
      <c r="B14" s="126" t="s">
        <v>284</v>
      </c>
      <c r="C14" s="127">
        <v>3</v>
      </c>
      <c r="D14" s="127">
        <v>3</v>
      </c>
    </row>
    <row r="15" spans="1:4">
      <c r="A15" s="125" t="s">
        <v>285</v>
      </c>
      <c r="B15" s="126" t="s">
        <v>286</v>
      </c>
      <c r="C15" s="127">
        <v>8</v>
      </c>
      <c r="D15" s="127">
        <v>8</v>
      </c>
    </row>
    <row r="16" spans="1:4">
      <c r="A16" s="125" t="s">
        <v>287</v>
      </c>
      <c r="B16" s="126" t="s">
        <v>288</v>
      </c>
      <c r="C16" s="127">
        <v>0</v>
      </c>
      <c r="D16" s="127">
        <v>0</v>
      </c>
    </row>
    <row r="17" spans="1:4" ht="15">
      <c r="A17" s="128" t="s">
        <v>289</v>
      </c>
      <c r="B17" s="129" t="s">
        <v>290</v>
      </c>
      <c r="C17" s="130">
        <f>SUM(C8:C16)</f>
        <v>36.799999999999997</v>
      </c>
      <c r="D17" s="130">
        <f>SUM(D8:D16)</f>
        <v>36.799999999999997</v>
      </c>
    </row>
    <row r="18" spans="1:4" ht="15">
      <c r="A18" s="242" t="s">
        <v>291</v>
      </c>
      <c r="B18" s="243"/>
      <c r="C18" s="243"/>
      <c r="D18" s="244"/>
    </row>
    <row r="19" spans="1:4">
      <c r="A19" s="125" t="s">
        <v>292</v>
      </c>
      <c r="B19" s="126" t="s">
        <v>293</v>
      </c>
      <c r="C19" s="127">
        <v>18.11</v>
      </c>
      <c r="D19" s="127">
        <v>0</v>
      </c>
    </row>
    <row r="20" spans="1:4">
      <c r="A20" s="125" t="s">
        <v>294</v>
      </c>
      <c r="B20" s="126" t="s">
        <v>295</v>
      </c>
      <c r="C20" s="127">
        <v>4.1500000000000004</v>
      </c>
      <c r="D20" s="127">
        <v>0</v>
      </c>
    </row>
    <row r="21" spans="1:4">
      <c r="A21" s="125" t="s">
        <v>296</v>
      </c>
      <c r="B21" s="126" t="s">
        <v>297</v>
      </c>
      <c r="C21" s="127">
        <v>0.89</v>
      </c>
      <c r="D21" s="127">
        <v>0.67</v>
      </c>
    </row>
    <row r="22" spans="1:4">
      <c r="A22" s="125" t="s">
        <v>298</v>
      </c>
      <c r="B22" s="126" t="s">
        <v>299</v>
      </c>
      <c r="C22" s="127">
        <v>10.98</v>
      </c>
      <c r="D22" s="127">
        <v>8.33</v>
      </c>
    </row>
    <row r="23" spans="1:4">
      <c r="A23" s="125" t="s">
        <v>300</v>
      </c>
      <c r="B23" s="126" t="s">
        <v>301</v>
      </c>
      <c r="C23" s="127">
        <v>7.0000000000000007E-2</v>
      </c>
      <c r="D23" s="127">
        <v>0.06</v>
      </c>
    </row>
    <row r="24" spans="1:4">
      <c r="A24" s="125" t="s">
        <v>302</v>
      </c>
      <c r="B24" s="126" t="s">
        <v>303</v>
      </c>
      <c r="C24" s="127">
        <v>0.73</v>
      </c>
      <c r="D24" s="127">
        <v>0.56000000000000005</v>
      </c>
    </row>
    <row r="25" spans="1:4">
      <c r="A25" s="125" t="s">
        <v>304</v>
      </c>
      <c r="B25" s="126" t="s">
        <v>305</v>
      </c>
      <c r="C25" s="127">
        <v>2.68</v>
      </c>
      <c r="D25" s="127">
        <v>0</v>
      </c>
    </row>
    <row r="26" spans="1:4">
      <c r="A26" s="125" t="s">
        <v>306</v>
      </c>
      <c r="B26" s="126" t="s">
        <v>307</v>
      </c>
      <c r="C26" s="127">
        <v>0.11</v>
      </c>
      <c r="D26" s="127">
        <v>0.08</v>
      </c>
    </row>
    <row r="27" spans="1:4">
      <c r="A27" s="125" t="s">
        <v>308</v>
      </c>
      <c r="B27" s="126" t="s">
        <v>309</v>
      </c>
      <c r="C27" s="127">
        <v>9.27</v>
      </c>
      <c r="D27" s="127">
        <v>7.03</v>
      </c>
    </row>
    <row r="28" spans="1:4">
      <c r="A28" s="125" t="s">
        <v>310</v>
      </c>
      <c r="B28" s="126" t="s">
        <v>311</v>
      </c>
      <c r="C28" s="127">
        <v>0.03</v>
      </c>
      <c r="D28" s="127">
        <v>0.03</v>
      </c>
    </row>
    <row r="29" spans="1:4" ht="15">
      <c r="A29" s="128" t="s">
        <v>312</v>
      </c>
      <c r="B29" s="129" t="s">
        <v>313</v>
      </c>
      <c r="C29" s="130">
        <f>SUM(C19:C28)</f>
        <v>47.019999999999996</v>
      </c>
      <c r="D29" s="130">
        <f>SUM(D19:D28)</f>
        <v>16.760000000000002</v>
      </c>
    </row>
    <row r="30" spans="1:4" ht="15">
      <c r="A30" s="242" t="s">
        <v>314</v>
      </c>
      <c r="B30" s="243"/>
      <c r="C30" s="243"/>
      <c r="D30" s="244"/>
    </row>
    <row r="31" spans="1:4">
      <c r="A31" s="125" t="s">
        <v>315</v>
      </c>
      <c r="B31" s="126" t="s">
        <v>316</v>
      </c>
      <c r="C31" s="127">
        <v>5.69</v>
      </c>
      <c r="D31" s="127">
        <v>4.32</v>
      </c>
    </row>
    <row r="32" spans="1:4">
      <c r="A32" s="125" t="s">
        <v>317</v>
      </c>
      <c r="B32" s="126" t="s">
        <v>318</v>
      </c>
      <c r="C32" s="127">
        <v>0.13</v>
      </c>
      <c r="D32" s="127">
        <v>0.1</v>
      </c>
    </row>
    <row r="33" spans="1:4">
      <c r="A33" s="125" t="s">
        <v>319</v>
      </c>
      <c r="B33" s="126" t="s">
        <v>320</v>
      </c>
      <c r="C33" s="127">
        <v>4.47</v>
      </c>
      <c r="D33" s="127">
        <v>3.39</v>
      </c>
    </row>
    <row r="34" spans="1:4">
      <c r="A34" s="125" t="s">
        <v>321</v>
      </c>
      <c r="B34" s="126" t="s">
        <v>322</v>
      </c>
      <c r="C34" s="127">
        <v>3.93</v>
      </c>
      <c r="D34" s="127">
        <v>2.98</v>
      </c>
    </row>
    <row r="35" spans="1:4">
      <c r="A35" s="125" t="s">
        <v>323</v>
      </c>
      <c r="B35" s="126" t="s">
        <v>324</v>
      </c>
      <c r="C35" s="127">
        <v>0.48</v>
      </c>
      <c r="D35" s="127">
        <v>0.36</v>
      </c>
    </row>
    <row r="36" spans="1:4" ht="15">
      <c r="A36" s="128" t="s">
        <v>325</v>
      </c>
      <c r="B36" s="129" t="s">
        <v>326</v>
      </c>
      <c r="C36" s="130">
        <f>SUM(C31:C35)</f>
        <v>14.7</v>
      </c>
      <c r="D36" s="130">
        <f>SUM(D31:D35)</f>
        <v>11.15</v>
      </c>
    </row>
    <row r="37" spans="1:4" ht="15">
      <c r="A37" s="242" t="s">
        <v>327</v>
      </c>
      <c r="B37" s="243"/>
      <c r="C37" s="243"/>
      <c r="D37" s="244"/>
    </row>
    <row r="38" spans="1:4">
      <c r="A38" s="125" t="s">
        <v>328</v>
      </c>
      <c r="B38" s="126" t="s">
        <v>329</v>
      </c>
      <c r="C38" s="127">
        <v>17.3</v>
      </c>
      <c r="D38" s="127">
        <v>6.17</v>
      </c>
    </row>
    <row r="39" spans="1:4" ht="25.5">
      <c r="A39" s="125" t="s">
        <v>330</v>
      </c>
      <c r="B39" s="131" t="s">
        <v>331</v>
      </c>
      <c r="C39" s="132">
        <v>0.5</v>
      </c>
      <c r="D39" s="132">
        <v>0.38</v>
      </c>
    </row>
    <row r="40" spans="1:4" ht="15">
      <c r="A40" s="128" t="s">
        <v>332</v>
      </c>
      <c r="B40" s="129" t="s">
        <v>333</v>
      </c>
      <c r="C40" s="130">
        <f>SUM(C38:C39)</f>
        <v>17.8</v>
      </c>
      <c r="D40" s="130">
        <f>SUM(D38:D39)</f>
        <v>6.55</v>
      </c>
    </row>
    <row r="41" spans="1:4" ht="15">
      <c r="A41" s="245" t="s">
        <v>334</v>
      </c>
      <c r="B41" s="245"/>
      <c r="C41" s="133">
        <f>(C17+C29+C36+C40)</f>
        <v>116.32</v>
      </c>
      <c r="D41" s="133">
        <f>D17+D29+D36+D40</f>
        <v>71.260000000000005</v>
      </c>
    </row>
    <row r="42" spans="1:4">
      <c r="A42" s="134"/>
      <c r="B42" s="134"/>
      <c r="C42" s="134"/>
      <c r="D42" s="134"/>
    </row>
    <row r="43" spans="1:4">
      <c r="A43" s="134" t="s">
        <v>335</v>
      </c>
      <c r="B43" s="134"/>
      <c r="C43" s="134"/>
      <c r="D43" s="134"/>
    </row>
  </sheetData>
  <mergeCells count="10">
    <mergeCell ref="A18:D18"/>
    <mergeCell ref="A30:D30"/>
    <mergeCell ref="A37:D37"/>
    <mergeCell ref="A41:B41"/>
    <mergeCell ref="A1:D1"/>
    <mergeCell ref="A2:D2"/>
    <mergeCell ref="A3:D3"/>
    <mergeCell ref="A4:D4"/>
    <mergeCell ref="A5:D5"/>
    <mergeCell ref="A7:D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Orçamento Sintético</vt:lpstr>
      <vt:lpstr>Cronograma</vt:lpstr>
      <vt:lpstr>CPU</vt:lpstr>
      <vt:lpstr>BDI</vt:lpstr>
      <vt:lpstr>LS</vt:lpstr>
      <vt:lpstr>Cronograma!Area_de_impressao</vt:lpstr>
      <vt:lpstr>CPU!Titulos_de_impressao</vt:lpstr>
      <vt:lpstr>'Orçamento Sintético'!Titulos_de_impressao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cp:lastPrinted>2023-02-27T13:57:28Z</cp:lastPrinted>
  <dcterms:created xsi:type="dcterms:W3CDTF">2022-06-20T14:23:33Z</dcterms:created>
  <dcterms:modified xsi:type="dcterms:W3CDTF">2023-02-27T13:57:53Z</dcterms:modified>
</cp:coreProperties>
</file>