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_NICIANA NOURA\PMA 2023\LICITAÇÃO\06-23- REFORMA DA PRAÇA CONJUNTO SABIÁ\LICITAÇÃO\TEXTO\"/>
    </mc:Choice>
  </mc:AlternateContent>
  <bookViews>
    <workbookView xWindow="0" yWindow="0" windowWidth="20490" windowHeight="7755" activeTab="2"/>
  </bookViews>
  <sheets>
    <sheet name="Orçamento Sintético" sheetId="1" r:id="rId1"/>
    <sheet name="Cronograma" sheetId="2" r:id="rId2"/>
    <sheet name="CPU" sheetId="3" r:id="rId3"/>
    <sheet name="BDI" sheetId="4" r:id="rId4"/>
    <sheet name="LS" sheetId="5" r:id="rId5"/>
  </sheets>
  <definedNames>
    <definedName name="_xlnm.Print_Area" localSheetId="1">Cronograma!$A$1:$I$24</definedName>
    <definedName name="_xlnm.Print_Area" localSheetId="0">'Orçamento Sintético'!$A$1:$J$119</definedName>
    <definedName name="_xlnm.Print_Titles" localSheetId="2">CPU!$1:$7</definedName>
    <definedName name="_xlnm.Print_Titles" localSheetId="0">'Orçamento Sintético'!$1:$7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1" i="5" l="1"/>
  <c r="C41" i="5"/>
  <c r="D37" i="5"/>
  <c r="C37" i="5"/>
  <c r="D30" i="5"/>
  <c r="C30" i="5"/>
  <c r="D18" i="5"/>
  <c r="C18" i="5"/>
  <c r="D42" i="5" l="1"/>
  <c r="C42" i="5"/>
  <c r="C42" i="4"/>
  <c r="H42" i="4" s="1"/>
  <c r="H43" i="4" s="1"/>
  <c r="C40" i="4"/>
  <c r="H40" i="4" s="1"/>
  <c r="H41" i="4" s="1"/>
  <c r="C38" i="4"/>
  <c r="H38" i="4" s="1"/>
  <c r="C37" i="4"/>
  <c r="C39" i="4" s="1"/>
  <c r="C36" i="4"/>
  <c r="H36" i="4" s="1"/>
  <c r="H31" i="4"/>
  <c r="H26" i="4"/>
  <c r="H17" i="4" s="1"/>
  <c r="H16" i="4" s="1"/>
  <c r="C45" i="4" s="1"/>
  <c r="H14" i="4"/>
  <c r="H10" i="4"/>
  <c r="C43" i="4" l="1"/>
  <c r="C41" i="4"/>
  <c r="H45" i="4"/>
  <c r="H46" i="4" s="1"/>
  <c r="C46" i="4"/>
  <c r="H37" i="4"/>
  <c r="H39" i="4" s="1"/>
  <c r="C48" i="4" l="1"/>
  <c r="H48" i="4"/>
</calcChain>
</file>

<file path=xl/sharedStrings.xml><?xml version="1.0" encoding="utf-8"?>
<sst xmlns="http://schemas.openxmlformats.org/spreadsheetml/2006/main" count="1199" uniqueCount="568">
  <si>
    <t>Código</t>
  </si>
  <si>
    <t>Banco</t>
  </si>
  <si>
    <t>Descrição</t>
  </si>
  <si>
    <t>Und</t>
  </si>
  <si>
    <t>Quant.</t>
  </si>
  <si>
    <t>Valor Unit</t>
  </si>
  <si>
    <t>Total</t>
  </si>
  <si>
    <t xml:space="preserve"> 1 </t>
  </si>
  <si>
    <t>SERVIÇOS PRELIMINARES</t>
  </si>
  <si>
    <t xml:space="preserve"> 1.1 </t>
  </si>
  <si>
    <t xml:space="preserve"> 011340 </t>
  </si>
  <si>
    <t>SEDOP</t>
  </si>
  <si>
    <t>Placa de obra em lona com plotagem de gráfica</t>
  </si>
  <si>
    <t>m²</t>
  </si>
  <si>
    <t xml:space="preserve"> 1.2 </t>
  </si>
  <si>
    <t xml:space="preserve"> 010767 </t>
  </si>
  <si>
    <t>Barracão de madeira (incl. instalações)</t>
  </si>
  <si>
    <t xml:space="preserve"> 1.3 </t>
  </si>
  <si>
    <t>Próprio</t>
  </si>
  <si>
    <t>m</t>
  </si>
  <si>
    <t xml:space="preserve"> 1.4 </t>
  </si>
  <si>
    <t xml:space="preserve"> 2 </t>
  </si>
  <si>
    <t>DEMOLIÇÕES E RETIRADAS</t>
  </si>
  <si>
    <t xml:space="preserve"> 2.1 </t>
  </si>
  <si>
    <t xml:space="preserve"> 020628 </t>
  </si>
  <si>
    <t>Retirada de piso cimentado</t>
  </si>
  <si>
    <t xml:space="preserve"> 2.2 </t>
  </si>
  <si>
    <t xml:space="preserve"> 010008 </t>
  </si>
  <si>
    <t>Limpeza do terreno</t>
  </si>
  <si>
    <t xml:space="preserve"> 2.3 </t>
  </si>
  <si>
    <t>RETIRADA DE BRINQUEDOS</t>
  </si>
  <si>
    <t>UN</t>
  </si>
  <si>
    <t xml:space="preserve"> 2.4 </t>
  </si>
  <si>
    <t xml:space="preserve"> 2.5 </t>
  </si>
  <si>
    <t>SINAPI</t>
  </si>
  <si>
    <t xml:space="preserve"> 2.6 </t>
  </si>
  <si>
    <t xml:space="preserve"> 2.7 </t>
  </si>
  <si>
    <t xml:space="preserve"> 7228 </t>
  </si>
  <si>
    <t>ORSE</t>
  </si>
  <si>
    <t>Remoção de banco de concreto pré-moldado</t>
  </si>
  <si>
    <t>un</t>
  </si>
  <si>
    <t xml:space="preserve"> 3 </t>
  </si>
  <si>
    <t xml:space="preserve"> 3.1 </t>
  </si>
  <si>
    <t xml:space="preserve"> 030011 </t>
  </si>
  <si>
    <t>Aterro incluindo carga, descarga, transporte e apiloamento</t>
  </si>
  <si>
    <t>m³</t>
  </si>
  <si>
    <t xml:space="preserve"> 4 </t>
  </si>
  <si>
    <t>PAVIMENTAÇÃO</t>
  </si>
  <si>
    <t xml:space="preserve"> 4.1 </t>
  </si>
  <si>
    <t xml:space="preserve"> 4.2 </t>
  </si>
  <si>
    <t xml:space="preserve"> 260728 </t>
  </si>
  <si>
    <t>Bloco de concreto intertravado e=8cm (incl. colchao de areia e rejuntamento)</t>
  </si>
  <si>
    <t xml:space="preserve"> 4.3 </t>
  </si>
  <si>
    <t xml:space="preserve"> 261471 </t>
  </si>
  <si>
    <t>Bloco de concreto intertravado pigmentado (incl. colchão de areia e rejuntamento)</t>
  </si>
  <si>
    <t xml:space="preserve"> 4.4 </t>
  </si>
  <si>
    <t xml:space="preserve"> 4.5 </t>
  </si>
  <si>
    <t xml:space="preserve"> 260278 </t>
  </si>
  <si>
    <t>Colchão de areia e=20 cm</t>
  </si>
  <si>
    <t xml:space="preserve"> 4.6 </t>
  </si>
  <si>
    <t xml:space="preserve"> 4.7 </t>
  </si>
  <si>
    <t xml:space="preserve"> 4.8 </t>
  </si>
  <si>
    <t xml:space="preserve"> 130728 </t>
  </si>
  <si>
    <t>PisoTátil direcional na cor amarelo 25x25 premoldado (16 unidades)</t>
  </si>
  <si>
    <t xml:space="preserve"> 4.9 </t>
  </si>
  <si>
    <t xml:space="preserve"> 4.10 </t>
  </si>
  <si>
    <t xml:space="preserve"> 94271 </t>
  </si>
  <si>
    <t>M</t>
  </si>
  <si>
    <t xml:space="preserve"> 94272 </t>
  </si>
  <si>
    <t>GUIA (MEIO-FIO) E SARJETA CONJUGADOS DE CONCRETO, MOLDADA  IN LOCO  EM TRECHO CURVO COM EXTRUSORA, 65 CM BASE (15 CM BASE DA GUIA + 50 CM BASE DA SARJETA) X 26 CM ALTURA. AF_06/2016</t>
  </si>
  <si>
    <t xml:space="preserve"> 5 </t>
  </si>
  <si>
    <t>PINTURA</t>
  </si>
  <si>
    <t xml:space="preserve"> 5.1 </t>
  </si>
  <si>
    <t xml:space="preserve"> 102498 </t>
  </si>
  <si>
    <t>PINTURA DE MEIO-FIO COM TINTA BRANCA A BASE DE CAL (CAIAÇÃO). AF_05/2021</t>
  </si>
  <si>
    <t xml:space="preserve"> 5.2 </t>
  </si>
  <si>
    <t xml:space="preserve"> 6 </t>
  </si>
  <si>
    <t>EQUIPAMENTOS</t>
  </si>
  <si>
    <t xml:space="preserve"> 6.1 </t>
  </si>
  <si>
    <t>BRINQUEDOS</t>
  </si>
  <si>
    <t xml:space="preserve"> 6.1.1 </t>
  </si>
  <si>
    <t xml:space="preserve"> 13082 </t>
  </si>
  <si>
    <t>Brinquedo - Balanço Duplo, modelo M117, da Lúdico Brinquedos Inteligentes ou similar</t>
  </si>
  <si>
    <t xml:space="preserve"> 6.1.2 </t>
  </si>
  <si>
    <t xml:space="preserve"> 9160 </t>
  </si>
  <si>
    <t>Brinquedo - Gira-gira (carrossel ø=1,70m), em tubo de ferro galvanizado de 1 1/2" e assento em chapa galvanizada e=1/4", sergipark ou similar</t>
  </si>
  <si>
    <t xml:space="preserve"> 6.1.3 </t>
  </si>
  <si>
    <t xml:space="preserve"> 2418 </t>
  </si>
  <si>
    <t>Escorregadeira em aço carbono c/2,00m de pista (Sergipark ou similar)</t>
  </si>
  <si>
    <t xml:space="preserve"> 6.2 </t>
  </si>
  <si>
    <t>ACADEMIA AO AR LIVRE</t>
  </si>
  <si>
    <t xml:space="preserve"> 6.2.1 </t>
  </si>
  <si>
    <t xml:space="preserve"> 9145 </t>
  </si>
  <si>
    <t>Equipamento de ginástica - elíptico - galvanizado - Rev 01</t>
  </si>
  <si>
    <t xml:space="preserve"> 9148 </t>
  </si>
  <si>
    <t>Equipamento de ginástica - simulador de caminhada duplo - galvanizado - Rev 01</t>
  </si>
  <si>
    <t xml:space="preserve"> 9147 </t>
  </si>
  <si>
    <t>Equipamento de ginástica - leg press duplo - galvanizado - Rev 01</t>
  </si>
  <si>
    <t xml:space="preserve"> 6.3 </t>
  </si>
  <si>
    <t>EQUIPAMENTOS DA PRAÇA</t>
  </si>
  <si>
    <t xml:space="preserve"> 6.3.1 </t>
  </si>
  <si>
    <t xml:space="preserve"> 251510 </t>
  </si>
  <si>
    <t>Lixeira em tela moeda</t>
  </si>
  <si>
    <t xml:space="preserve"> 6.3.2 </t>
  </si>
  <si>
    <t xml:space="preserve"> 6.4 </t>
  </si>
  <si>
    <t>BANCOS</t>
  </si>
  <si>
    <t xml:space="preserve"> 6.4.1 </t>
  </si>
  <si>
    <t xml:space="preserve"> 040285 </t>
  </si>
  <si>
    <t>Baldrame em conc.simples c/seixo incl.forma mad.br.</t>
  </si>
  <si>
    <t xml:space="preserve"> 6.4.2 </t>
  </si>
  <si>
    <t xml:space="preserve"> 060046 </t>
  </si>
  <si>
    <t>Alvenaria tijolo de barro a cutelo</t>
  </si>
  <si>
    <t xml:space="preserve"> 6.4.3 </t>
  </si>
  <si>
    <t xml:space="preserve"> 110143 </t>
  </si>
  <si>
    <t>Chapisco de cimento e areia no traço 1:3</t>
  </si>
  <si>
    <t xml:space="preserve"> 110763 </t>
  </si>
  <si>
    <t>Reboco com argamassa 1:6:Adit. Plast.</t>
  </si>
  <si>
    <t xml:space="preserve"> 050267 </t>
  </si>
  <si>
    <t>Concreto armado Fck=18 MPA c/ forma mad. branca (incl. lançamento e adensamento)</t>
  </si>
  <si>
    <t xml:space="preserve"> 102492 </t>
  </si>
  <si>
    <t xml:space="preserve"> 6.5 </t>
  </si>
  <si>
    <t xml:space="preserve"> 6.5.1 </t>
  </si>
  <si>
    <t xml:space="preserve"> 6.6 </t>
  </si>
  <si>
    <t>ARQUIBANCADA</t>
  </si>
  <si>
    <t xml:space="preserve"> 6.6.1 </t>
  </si>
  <si>
    <t xml:space="preserve"> 6.6.2 </t>
  </si>
  <si>
    <t xml:space="preserve"> 051172 </t>
  </si>
  <si>
    <t xml:space="preserve"> 6.7 </t>
  </si>
  <si>
    <t>AMARELINHA EM CONCRETO</t>
  </si>
  <si>
    <t xml:space="preserve"> 6.7.1 </t>
  </si>
  <si>
    <t xml:space="preserve"> 130113 </t>
  </si>
  <si>
    <t>Cimentado liso e=2cm traço 1:3</t>
  </si>
  <si>
    <t xml:space="preserve"> 7 </t>
  </si>
  <si>
    <t>PAISAGISMO</t>
  </si>
  <si>
    <t xml:space="preserve"> 7.1 </t>
  </si>
  <si>
    <t xml:space="preserve"> 260168 </t>
  </si>
  <si>
    <t>Plantio de grama (incl. terra preta)</t>
  </si>
  <si>
    <t xml:space="preserve"> 7.2 </t>
  </si>
  <si>
    <t xml:space="preserve"> 7.3 </t>
  </si>
  <si>
    <t xml:space="preserve"> 98510 </t>
  </si>
  <si>
    <t>PLANTIO DE ÁRVORE ORNAMENTAL COM ALTURA DE MUDA MENOR OU IGUAL A 2,00 M. AF_05/2018</t>
  </si>
  <si>
    <t xml:space="preserve"> 8 </t>
  </si>
  <si>
    <t>QUADRA POLIESPORTIVA</t>
  </si>
  <si>
    <t xml:space="preserve"> 8.1 </t>
  </si>
  <si>
    <t>FUNDAÇÃO</t>
  </si>
  <si>
    <t xml:space="preserve"> 8.2 </t>
  </si>
  <si>
    <t>KG</t>
  </si>
  <si>
    <t xml:space="preserve"> 8.3 </t>
  </si>
  <si>
    <t>COBERTURA</t>
  </si>
  <si>
    <t xml:space="preserve"> 071361 </t>
  </si>
  <si>
    <t>Estrutura metálica p/ cobertura - 2 águas-vão 20m</t>
  </si>
  <si>
    <t>ALVENARIA</t>
  </si>
  <si>
    <t xml:space="preserve"> 251530 </t>
  </si>
  <si>
    <t>Tela de nylon</t>
  </si>
  <si>
    <t>PISO</t>
  </si>
  <si>
    <t xml:space="preserve"> 250610 </t>
  </si>
  <si>
    <t>Equipamento completo p/ quadra de esportes</t>
  </si>
  <si>
    <t>CJ</t>
  </si>
  <si>
    <t xml:space="preserve"> 9 </t>
  </si>
  <si>
    <t xml:space="preserve"> 9.1 </t>
  </si>
  <si>
    <t xml:space="preserve"> 2450 </t>
  </si>
  <si>
    <t>Limpeza geral</t>
  </si>
  <si>
    <t xml:space="preserve"> 9.2 </t>
  </si>
  <si>
    <t>PREFEITURA MUNICIPAL DE ANANINDEUA - PMA</t>
  </si>
  <si>
    <t>OBRA: PRAÇA DO CONJUNTO SABIÁ</t>
  </si>
  <si>
    <t>LOCAL: AVENIDA PRINCIPAL - BAIRRO 40 HORAS - ANANINDEUA - PA</t>
  </si>
  <si>
    <t/>
  </si>
  <si>
    <t>1º Mês</t>
  </si>
  <si>
    <t>2º Mês</t>
  </si>
  <si>
    <t>3º Mês</t>
  </si>
  <si>
    <t>4º Mês</t>
  </si>
  <si>
    <t>5º Mês</t>
  </si>
  <si>
    <t>6º Mês</t>
  </si>
  <si>
    <t>Composições Analíticas com Preço Unitário</t>
  </si>
  <si>
    <t>Composições Principais</t>
  </si>
  <si>
    <t>Tipo</t>
  </si>
  <si>
    <t>Composição</t>
  </si>
  <si>
    <t>CANT - CANTEIRO DE OBRAS</t>
  </si>
  <si>
    <t>Composição Auxiliar</t>
  </si>
  <si>
    <t xml:space="preserve"> 98459 </t>
  </si>
  <si>
    <t>TAPUME COM TELHA METÁLICA. AF_05/2018</t>
  </si>
  <si>
    <t xml:space="preserve"> 4518 </t>
  </si>
  <si>
    <t>Tela de nylon para proteção de fachada</t>
  </si>
  <si>
    <t>Serviços Iniciais de Obras Civis</t>
  </si>
  <si>
    <t>MO sem LS =&gt;</t>
  </si>
  <si>
    <t>LS =&gt;</t>
  </si>
  <si>
    <t>MO com LS =&gt;</t>
  </si>
  <si>
    <t>Valor do BDI =&gt;</t>
  </si>
  <si>
    <t>Valor com BDI =&gt;</t>
  </si>
  <si>
    <t xml:space="preserve"> 94296 </t>
  </si>
  <si>
    <t>TOPOGRAFO COM ENCARGOS COMPLEMENTARES</t>
  </si>
  <si>
    <t>SEDI - SERVIÇOS DIVERSOS</t>
  </si>
  <si>
    <t>MES</t>
  </si>
  <si>
    <t xml:space="preserve"> 101389 </t>
  </si>
  <si>
    <t>AUXILIAR DE TOPÓGRAFO COM ENCARGOS COMPLEMENTARES</t>
  </si>
  <si>
    <t xml:space="preserve"> 88316 </t>
  </si>
  <si>
    <t>SERVENTE COM ENCARGOS COMPLEMENTARES</t>
  </si>
  <si>
    <t>H</t>
  </si>
  <si>
    <t xml:space="preserve"> 88309 </t>
  </si>
  <si>
    <t>PEDREIRO COM ENCARGOS COMPLEMENTARES</t>
  </si>
  <si>
    <t xml:space="preserve"> 94964 </t>
  </si>
  <si>
    <t>CONCRETO FCK = 20MPA, TRAÇO 1:2,7:3 (EM MASSA SECA DE CIMENTO/ AREIA MÉDIA/ BRITA 1) - PREPARO MECÂNICO COM BETONEIRA 400 L. AF_05/2021</t>
  </si>
  <si>
    <t>FUES - FUNDAÇÕES E ESTRUTURAS</t>
  </si>
  <si>
    <t>Insumo</t>
  </si>
  <si>
    <t xml:space="preserve"> 00000142 </t>
  </si>
  <si>
    <t>SELANTE ELASTICO MONOCOMPONENTE A BASE DE POLIURETANO (PU) PARA JUNTAS DIVERSAS</t>
  </si>
  <si>
    <t>Material</t>
  </si>
  <si>
    <t>310ML</t>
  </si>
  <si>
    <t xml:space="preserve"> 3103302 </t>
  </si>
  <si>
    <t>SICRO3</t>
  </si>
  <si>
    <t>Fôrmas de tábuas de pinho para dispositivos de drenagem - utilização de 3 vezes - confecção, instalação e retirada</t>
  </si>
  <si>
    <t xml:space="preserve"> 94965 </t>
  </si>
  <si>
    <t>CONCRETO FCK = 25MPA, TRAÇO 1:2,3:2,7 (EM MASSA SECA DE CIMENTO/ AREIA MÉDIA/ BRITA 1) - PREPARO MECÂNICO COM BETONEIRA 400 L. AF_05/2021</t>
  </si>
  <si>
    <t xml:space="preserve"> 00004718 </t>
  </si>
  <si>
    <t>PEDRA BRITADA N. 2 (19 A 38 MM) POSTO PEDREIRA/FORNECEDOR, SEM FRETE</t>
  </si>
  <si>
    <t xml:space="preserve"> 10549 </t>
  </si>
  <si>
    <t>Encargos Complementares - Servente</t>
  </si>
  <si>
    <t>Provisórios</t>
  </si>
  <si>
    <t>h</t>
  </si>
  <si>
    <t xml:space="preserve"> 00004750 </t>
  </si>
  <si>
    <t>PEDREIRO (HORISTA)</t>
  </si>
  <si>
    <t>Mão de Obra</t>
  </si>
  <si>
    <t xml:space="preserve"> 00006111 </t>
  </si>
  <si>
    <t>SERVENTE DE OBRAS</t>
  </si>
  <si>
    <t xml:space="preserve"> 126 </t>
  </si>
  <si>
    <t>Concreto simples fabricado na obra, fck=15 mpa, lançado e adensado</t>
  </si>
  <si>
    <t>Concreto Simples</t>
  </si>
  <si>
    <t xml:space="preserve"> 10552 </t>
  </si>
  <si>
    <t>Encargos Complementares - Eletricista</t>
  </si>
  <si>
    <t xml:space="preserve"> 172880 </t>
  </si>
  <si>
    <t>SBC</t>
  </si>
  <si>
    <t>LUMINARIA PUBLICA COB SUPER C/1 LED PETALA 100W 6500K BRANCO</t>
  </si>
  <si>
    <t>URBANIZACAO</t>
  </si>
  <si>
    <t xml:space="preserve"> 00002436 </t>
  </si>
  <si>
    <t>ELETRICISTA (HORISTA)</t>
  </si>
  <si>
    <t xml:space="preserve"> 9158 </t>
  </si>
  <si>
    <t>PINTURA DE PISO COM TINTA ACRÍLICA, APLICAÇÃO MANUAL, 3 DEMÃOS, INCLUSO FUNDO PREPARADOR. AF_05/2021</t>
  </si>
  <si>
    <t>PINT - PINTURAS</t>
  </si>
  <si>
    <t xml:space="preserve"> 060045 </t>
  </si>
  <si>
    <t>Alvenaria tijolo de barro a singelo</t>
  </si>
  <si>
    <t xml:space="preserve"> 050681 </t>
  </si>
  <si>
    <t>Concreto armado Fck=15 MPA c/forma mad. branca (incl. lançamento e adensamento)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</si>
  <si>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</si>
  <si>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</si>
  <si>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</si>
  <si>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</si>
  <si>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</si>
  <si>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</si>
  <si>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</si>
  <si>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</si>
  <si>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</si>
  <si>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</si>
  <si>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</si>
  <si>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</si>
  <si>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</si>
  <si>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</si>
  <si>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</si>
  <si>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</si>
  <si>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</si>
  <si>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</si>
  <si>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</si>
  <si>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</si>
  <si>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</si>
  <si>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</si>
  <si>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</si>
  <si>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</si>
  <si>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</si>
  <si>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</si>
  <si>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</si>
  <si>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</si>
  <si>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</si>
  <si>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</si>
  <si>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</si>
  <si>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</si>
  <si>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</si>
  <si>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</si>
  <si>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</si>
  <si>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</si>
  <si>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</si>
  <si>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</si>
  <si>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</si>
  <si>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</si>
  <si>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</si>
  <si>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</si>
  <si>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</si>
  <si>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</si>
  <si>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</si>
  <si>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PREFEITURA MUNICIPAL DE ANANINDEUA</t>
  </si>
  <si>
    <t>SECRETARIA MUNICIPAL SANEAMENTO E INFRA ESTRUTURA - SESAN</t>
  </si>
  <si>
    <t>ENCARGOS SOCIAIS SOBRE A MÃO DE OBRA (SEM DESONERAÇÃO)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</si>
  <si>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</si>
  <si>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</si>
  <si>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</si>
  <si>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</si>
  <si>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</si>
  <si>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</si>
  <si>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</si>
  <si>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</si>
  <si>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</si>
  <si>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</si>
  <si>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</si>
  <si>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</si>
  <si>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</si>
  <si>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</si>
  <si>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</si>
  <si>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</si>
  <si>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</si>
  <si>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</si>
  <si>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</si>
  <si>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</si>
  <si>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</si>
  <si>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</si>
  <si>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</si>
  <si>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</si>
  <si>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</si>
  <si>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</si>
  <si>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</si>
  <si>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</si>
  <si>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</si>
  <si>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</si>
  <si>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</si>
  <si>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</si>
  <si>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</si>
  <si>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</si>
  <si>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</si>
  <si>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</si>
  <si>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</si>
  <si>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</si>
  <si>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</si>
  <si>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</si>
  <si>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</si>
  <si>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</si>
  <si>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</si>
  <si>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</si>
  <si>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</si>
  <si>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</si>
  <si>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</si>
  <si>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</si>
  <si>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</si>
  <si>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</si>
  <si>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</si>
  <si>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</si>
  <si>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</si>
  <si>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</si>
  <si>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</si>
  <si>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</si>
  <si>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</si>
  <si>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</si>
  <si>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</si>
  <si>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</si>
  <si>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</si>
  <si>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</si>
  <si>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</si>
  <si>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</si>
  <si>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</si>
  <si>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</si>
  <si>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</si>
  <si>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</si>
  <si>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</si>
  <si>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</si>
  <si>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PT</t>
  </si>
  <si>
    <t xml:space="preserve"> 2440 </t>
  </si>
  <si>
    <t>Gangorra com 3 pranchas em aço industrial ou madeira (Sergipark ou similar)</t>
  </si>
  <si>
    <t xml:space="preserve"> 180102 </t>
  </si>
  <si>
    <t>Tubo em PVC - 100mm (LS)</t>
  </si>
  <si>
    <t xml:space="preserve"> 180414 </t>
  </si>
  <si>
    <t xml:space="preserve"> 4657 </t>
  </si>
  <si>
    <t>Locação de banheiro - Rev 02_02/2022</t>
  </si>
  <si>
    <t xml:space="preserve"> 1.5 </t>
  </si>
  <si>
    <t>MOVIMENTAÇÃO DE TERRA</t>
  </si>
  <si>
    <t>PisoTátil alerta na cor vermelho 25x25 premoldado (16 unidades)</t>
  </si>
  <si>
    <t>GUIA (MEIO-FIO) E SARJETA CONJUGADOS DE CONCRETO, MOLDADA  IN LOCO  EM TRECHO RETO COM EXTRUSORA, 65 CM BASE (15 CM BASE DA GUIA + 50 CM BASE DA SARJETA) X 30 CM ALTURA. AF_06/2016</t>
  </si>
  <si>
    <t xml:space="preserve"> 5.1.1 </t>
  </si>
  <si>
    <t xml:space="preserve"> 5.1.2 </t>
  </si>
  <si>
    <t xml:space="preserve"> 5.1.3 </t>
  </si>
  <si>
    <t xml:space="preserve"> 5.1.4 </t>
  </si>
  <si>
    <t xml:space="preserve"> 5.2.1 </t>
  </si>
  <si>
    <t xml:space="preserve"> 5.2.2 </t>
  </si>
  <si>
    <t xml:space="preserve"> 5.2.3 </t>
  </si>
  <si>
    <t xml:space="preserve"> 5.2.4 </t>
  </si>
  <si>
    <t xml:space="preserve"> 5.3 </t>
  </si>
  <si>
    <t xml:space="preserve"> 5.3.1 </t>
  </si>
  <si>
    <t xml:space="preserve"> 5.3.2 </t>
  </si>
  <si>
    <t xml:space="preserve"> 5.4 </t>
  </si>
  <si>
    <t xml:space="preserve"> 5.4.1 </t>
  </si>
  <si>
    <t xml:space="preserve"> 5.5 </t>
  </si>
  <si>
    <t xml:space="preserve"> 5.5.1 </t>
  </si>
  <si>
    <t xml:space="preserve"> 5.6 </t>
  </si>
  <si>
    <t xml:space="preserve"> 5.6.1 </t>
  </si>
  <si>
    <t xml:space="preserve"> 5.6.2 </t>
  </si>
  <si>
    <t>Concreto armado FCK=25MPA com forma aparente - 1 reaproveitamento</t>
  </si>
  <si>
    <t xml:space="preserve"> 5.7 </t>
  </si>
  <si>
    <t xml:space="preserve"> 5.7.1 </t>
  </si>
  <si>
    <t xml:space="preserve"> 5.7.2 </t>
  </si>
  <si>
    <t xml:space="preserve"> 102491 </t>
  </si>
  <si>
    <t>PINTURA DE PISO COM TINTA ACRÍLICA, APLICAÇÃO MANUAL, 2 DEMÃOS, INCLUSO FUNDO PREPARADOR. AF_05/2021</t>
  </si>
  <si>
    <t xml:space="preserve"> 030010 </t>
  </si>
  <si>
    <t>Escavação manual ate 1.50m de profundidade</t>
  </si>
  <si>
    <t>ESTRUTURA</t>
  </si>
  <si>
    <t xml:space="preserve"> 6.3.3 </t>
  </si>
  <si>
    <t xml:space="preserve"> 070277 </t>
  </si>
  <si>
    <t>Calha em chapa galvanizada</t>
  </si>
  <si>
    <t xml:space="preserve"> 6.3.4 </t>
  </si>
  <si>
    <t xml:space="preserve"> 6.3.5 </t>
  </si>
  <si>
    <t>SERRALHERIA</t>
  </si>
  <si>
    <t xml:space="preserve"> 102364 </t>
  </si>
  <si>
    <t>ALAMBRADO PARA QUADRA POLIESPORTIVA, ESTRUTURADO POR TUBOS DE ACO GALVANIZADO, (MONTANTES COM DIAMETRO 2", TRAVESSAS E ESCORAS COM DIÂMETRO 1 ¼), COM TELA DE ARAME GALVANIZADO, FIO 10 BWG E MALHA QUADRADA 5X5CM (EXCETO MURETA). AF_03/2021</t>
  </si>
  <si>
    <t xml:space="preserve"> 6.5.2 </t>
  </si>
  <si>
    <t xml:space="preserve"> 6.5.3 </t>
  </si>
  <si>
    <t xml:space="preserve"> 090623 </t>
  </si>
  <si>
    <t>Portão tubo/tela arame galv.c/ferragens (incl.pint.anti-corrosiva)</t>
  </si>
  <si>
    <t xml:space="preserve"> 030254 </t>
  </si>
  <si>
    <t>Reaterro compactado</t>
  </si>
  <si>
    <t xml:space="preserve"> 6.8 </t>
  </si>
  <si>
    <t xml:space="preserve"> 6.8.1 </t>
  </si>
  <si>
    <t xml:space="preserve"> 6.8.2 </t>
  </si>
  <si>
    <t xml:space="preserve"> 6.8.3 </t>
  </si>
  <si>
    <t xml:space="preserve"> 6.9 </t>
  </si>
  <si>
    <t>INSTALAÇÃO ELÉTRICA</t>
  </si>
  <si>
    <t xml:space="preserve"> 6.9.1 </t>
  </si>
  <si>
    <t xml:space="preserve"> 6.9.2 </t>
  </si>
  <si>
    <t xml:space="preserve"> 6.9.3 </t>
  </si>
  <si>
    <t xml:space="preserve"> 6.9.4 </t>
  </si>
  <si>
    <t xml:space="preserve"> 101875 </t>
  </si>
  <si>
    <t>QUADRO DE DISTRIBUIÇÃO DE ENERGIA EM CHAPA DE AÇO GALVANIZADO, DE EMBUTIR, COM BARRAMENTO TRIFÁSICO, PARA 12 DISJUNTORES DIN 100A - FORNECIMENTO E INSTALAÇÃO. AF_10/2020</t>
  </si>
  <si>
    <t xml:space="preserve"> 6.9.5 </t>
  </si>
  <si>
    <t xml:space="preserve"> 060316 </t>
  </si>
  <si>
    <t>REFLETOR 100W LED LINEAR BLINDADO A PROVA D'AGUA</t>
  </si>
  <si>
    <t xml:space="preserve"> 6.9.6 </t>
  </si>
  <si>
    <t xml:space="preserve"> 170081 </t>
  </si>
  <si>
    <t>Ponto de luz / força (c/tubul., cx. e fiaçao) ate 200W</t>
  </si>
  <si>
    <t xml:space="preserve"> 11801 </t>
  </si>
  <si>
    <t>Planta - Açai da mata (euterpe longibracteata), h=1,50m, fornecimento e plantio</t>
  </si>
  <si>
    <t>SERVIÇOS COMPLEMENTARES</t>
  </si>
  <si>
    <t>ITEM</t>
  </si>
  <si>
    <t>BANCO</t>
  </si>
  <si>
    <t>DESCRIÇÃO DOS SERVIÇOS</t>
  </si>
  <si>
    <t>UNID.</t>
  </si>
  <si>
    <t>QUANT.</t>
  </si>
  <si>
    <t>PREÇO UNIT.</t>
  </si>
  <si>
    <t>PRELO UNIT. COM BDI</t>
  </si>
  <si>
    <t>TOTAL</t>
  </si>
  <si>
    <t>PESO (%)</t>
  </si>
  <si>
    <t>ORÇAMENTO</t>
  </si>
  <si>
    <t>100,0%</t>
  </si>
  <si>
    <t>CRONOGRAMA</t>
  </si>
  <si>
    <t>TOTAL POR ETAPA</t>
  </si>
  <si>
    <t>SECRETARIA MUNICIPAL DE SANEAMENTO E INFRAESTRUTURA - SESAN</t>
  </si>
  <si>
    <t>mês</t>
  </si>
  <si>
    <t xml:space="preserve"> 00019 </t>
  </si>
  <si>
    <t>TAPUME COM TELHA METÁLICA E REDE DE NYLON</t>
  </si>
  <si>
    <t xml:space="preserve"> 00020 </t>
  </si>
  <si>
    <t>LOCAÇÃO DE OBRA COM TOPÓGRAFO</t>
  </si>
  <si>
    <t xml:space="preserve"> 022664 </t>
  </si>
  <si>
    <t>RETIRADA DE EQUIPAMENTO DE GINÁSTICA</t>
  </si>
  <si>
    <t xml:space="preserve"> 98531 </t>
  </si>
  <si>
    <t>CORTE RASO E RECORTE DE ÁRVORE COM DIÂMETRO DE TRONCO MAIOR OU IGUAL A 0,60 M.AF_05/2018</t>
  </si>
  <si>
    <t xml:space="preserve"> 98528 </t>
  </si>
  <si>
    <t>REMOÇÃO DE RAÍZES REMANESCENTES DE TRONCO DE ÁRVORE COM DIÂMETRO MAIOR OU IGUAL A 0,60 M.AF_05/2018</t>
  </si>
  <si>
    <t xml:space="preserve"> 00041 </t>
  </si>
  <si>
    <t>PISO EM CONCRETO COM 20MPA COM JUNTA ELÁSTICA POLIURETANO E=7CM</t>
  </si>
  <si>
    <t xml:space="preserve"> 00042 </t>
  </si>
  <si>
    <t xml:space="preserve"> 00043 </t>
  </si>
  <si>
    <t xml:space="preserve"> 9144 </t>
  </si>
  <si>
    <t>Equipamento de ginástica - cavalgada simples - galvanizado - Rev 01</t>
  </si>
  <si>
    <t xml:space="preserve"> 5.2.5 </t>
  </si>
  <si>
    <t xml:space="preserve"> 00044 </t>
  </si>
  <si>
    <t>Balanço duplo com Balanço PCD</t>
  </si>
  <si>
    <t>Unidade</t>
  </si>
  <si>
    <t xml:space="preserve"> 00046 </t>
  </si>
  <si>
    <t>Poste decorativo com 01 pétala, em tubo de alumínio com difusor em vidro leitoso brilhante, ref. XR-708/2 da XOULUX ou similar, com 5,00m, inclusive lâmpada LED 500W</t>
  </si>
  <si>
    <t xml:space="preserve"> 00047 </t>
  </si>
  <si>
    <t>BANCO DE CONCRETO 1,50 X 0,50 M - H= 0,40 M, COM PINTURA ACRÍLICA E RESINA</t>
  </si>
  <si>
    <t>MESA DE XADREZ</t>
  </si>
  <si>
    <t xml:space="preserve"> 00049 </t>
  </si>
  <si>
    <t>MESA COM CADEIRAS EM ALVENARIA E CONCRETO, COM TABULEIRO DE DAMA OU XADREZ</t>
  </si>
  <si>
    <t xml:space="preserve"> 051286 </t>
  </si>
  <si>
    <t>Concreto armado FCK=30MPA c/ forma madeira branca (incl. lançamento e adensamento)</t>
  </si>
  <si>
    <t xml:space="preserve"> 5.6.3 </t>
  </si>
  <si>
    <t xml:space="preserve"> 5.6.4 </t>
  </si>
  <si>
    <t xml:space="preserve"> 100766 </t>
  </si>
  <si>
    <t>PILAR METÁLICO PERFIL LAMINADO OU SOLDADO EM AÇO ESTRUTURAL, COM CONEXÕES SOLDADAS, INCLUSOS MÃO DE OBRA, TRANSPORTE E IÇAMENTO UTILIZANDO GUINDASTE - FORNECIMENTO E INSTALAÇÃO. AF_01/2020_PA</t>
  </si>
  <si>
    <t xml:space="preserve"> 071465 </t>
  </si>
  <si>
    <t>Cobertura - telha em aço galvanizado e=0,5mm</t>
  </si>
  <si>
    <t>Caixa em alvenaria de  30x30x30cm c/ tpo. concreto</t>
  </si>
  <si>
    <t xml:space="preserve"> 6.5.4 </t>
  </si>
  <si>
    <t xml:space="preserve"> 12944 </t>
  </si>
  <si>
    <t>Fornecimento e montagem de tubo de aço galvanizado de 2"</t>
  </si>
  <si>
    <t xml:space="preserve"> 88489 </t>
  </si>
  <si>
    <t>APLICAÇÃO MANUAL DE PINTURA COM TINTA LÁTEX ACRÍLICA EM PAREDES, DUAS DEMÃOS. AF_06/2014</t>
  </si>
  <si>
    <t xml:space="preserve"> 102506 </t>
  </si>
  <si>
    <t>PINTURA DE DEMARCAÇÃO DE QUADRA POLIESPORTIVA COM TINTA EPÓXI, E = 5 CM, APLICAÇÃO MANUAL. AF_05/2021</t>
  </si>
  <si>
    <t xml:space="preserve"> 102507 </t>
  </si>
  <si>
    <t>PINTURA DE DEMARCAÇÃO DE VAGA COM TINTA EPÓXI, E = 10 CM, APLICAÇÃO MANUAL. AF_05/2021</t>
  </si>
  <si>
    <t>Placa de inauguração de obra em alumínio 0,40 x 0,60 m</t>
  </si>
  <si>
    <t>Total sem BDI</t>
  </si>
  <si>
    <t>Total do BDI</t>
  </si>
  <si>
    <t>Total Geral</t>
  </si>
  <si>
    <t xml:space="preserve">_______________________________________________________________
SETOR DE PROJETOS
</t>
  </si>
  <si>
    <t>DATA DO ORÇAMENTO: FEVEREIRO/2023</t>
  </si>
  <si>
    <t>OBRA: REFORMA DA PRAÇA CONJUNTO SABIÁ</t>
  </si>
  <si>
    <t>100,00%
9.173,60</t>
  </si>
  <si>
    <t>50,00%
4.586,80</t>
  </si>
  <si>
    <t>Porcentagem</t>
  </si>
  <si>
    <t>Custo</t>
  </si>
  <si>
    <t>Porcentagem Acumulado</t>
  </si>
  <si>
    <t>Custo Acumulado</t>
  </si>
  <si>
    <t>ASTU - ASSENTAMENTO DE TUBOS E PECAS</t>
  </si>
  <si>
    <t>DROP - DRENAGEM/OBRAS DE CONTENÇÃO / POÇOS DE VISITA E CAIXAS</t>
  </si>
  <si>
    <t xml:space="preserve"> 94263 </t>
  </si>
  <si>
    <t>GUIA (MEIO-FIO) CONCRETO, MOLDADA  IN LOCO  EM TRECHO RETO COM EXTRUSORA, 13 CM BASE X 22 CM ALTURA. AF_06/2016</t>
  </si>
  <si>
    <t xml:space="preserve"> 88251 </t>
  </si>
  <si>
    <t>AUXILIAR DE SERRALHEIRO COM ENCARGOS COMPLEMENTARES</t>
  </si>
  <si>
    <t xml:space="preserve"> 00000041 </t>
  </si>
  <si>
    <t>INEL - INSTALAÇÃO ELÉTRICA/ELETRIFICAÇÃO E ILUMINAÇÃO EXTERNA</t>
  </si>
  <si>
    <t>Poste decorativo com 02 pétalas, difusor em vidro leitoso brilhante ref. XR-708/2 da Xoulux ou similar, com 6,00m un</t>
  </si>
  <si>
    <t xml:space="preserve"> 00006127 </t>
  </si>
  <si>
    <t>AUXILIAR DE PEDREIRO (HORISTA)</t>
  </si>
  <si>
    <t>Composições Auxiliares</t>
  </si>
  <si>
    <t>OBRA: REFORAM DA PRAÇA CONJUNTO SABIÁ</t>
  </si>
  <si>
    <t xml:space="preserve"> 98530 </t>
  </si>
  <si>
    <t>CORTE RASO E RECORTE DE ÁRVORE COM DIÂMETRO DE TRONCO MAIOR OU IGUAL A 0,40 M E MENOR QUE 0,60 M.AF_05/2018</t>
  </si>
  <si>
    <t xml:space="preserve"> 2.8 </t>
  </si>
  <si>
    <t xml:space="preserve"> 98527 </t>
  </si>
  <si>
    <t>REMOÇÃO DE RAÍZES REMANESCENTES DE TRONCO DE ÁRVORE COM DIÂMETRO MAIOR OU IGUAL A 0,40 M E MENOR QUE 0,60 M.AF_05/2018</t>
  </si>
  <si>
    <t xml:space="preserve"> 2.9 </t>
  </si>
  <si>
    <t>Meio-fio tipo tento de concreto 15MPa moldado "in loco", 15cm de altura</t>
  </si>
  <si>
    <t>RAMPA PARA PCD EM CONCRETO</t>
  </si>
  <si>
    <t xml:space="preserve"> 5.3.3 </t>
  </si>
  <si>
    <t xml:space="preserve"> 00061 </t>
  </si>
  <si>
    <t>Poste decorativo com 02 pétalas, em tubo de alumínio com difusor em vidro leitoso brilhante, ref. XR-708/2 da XOULUX ou similar, com 5,00m, inclusive lâmpada LED 500W</t>
  </si>
  <si>
    <t>100,00%
55.296,60</t>
  </si>
  <si>
    <t>100,00%
19.501,19</t>
  </si>
  <si>
    <t>100,00%
131.704,89</t>
  </si>
  <si>
    <t>20,00%
26.340,98</t>
  </si>
  <si>
    <t>60,00%
79.022,93</t>
  </si>
  <si>
    <t>100,00%
93.047,60</t>
  </si>
  <si>
    <t>20,00%
18.609,52</t>
  </si>
  <si>
    <t>60,00%
55.828,56</t>
  </si>
  <si>
    <t>100,00%
552.106,76</t>
  </si>
  <si>
    <t>10,00%
55.210,68</t>
  </si>
  <si>
    <t>40,00%
220.842,70</t>
  </si>
  <si>
    <t>100,00%
10.299,25</t>
  </si>
  <si>
    <t>20,00%
2.059,85</t>
  </si>
  <si>
    <t>80,00%
8.239,40</t>
  </si>
  <si>
    <t>100,00%
5.143,35</t>
  </si>
  <si>
    <t>100,00%
7.747,70</t>
  </si>
  <si>
    <t>8,98%</t>
  </si>
  <si>
    <t>3,5%</t>
  </si>
  <si>
    <t>15,18%</t>
  </si>
  <si>
    <t>30,07%</t>
  </si>
  <si>
    <t>31,53%</t>
  </si>
  <si>
    <t>10,74%</t>
  </si>
  <si>
    <t>79.384,59</t>
  </si>
  <si>
    <t>30.927,78</t>
  </si>
  <si>
    <t>134.233,61</t>
  </si>
  <si>
    <t>265.793,20</t>
  </si>
  <si>
    <t>278.731,11</t>
  </si>
  <si>
    <t>94.950,65</t>
  </si>
  <si>
    <t>12,48%</t>
  </si>
  <si>
    <t>27,66%</t>
  </si>
  <si>
    <t>57,73%</t>
  </si>
  <si>
    <t>89,26%</t>
  </si>
  <si>
    <t>110.312,36</t>
  </si>
  <si>
    <t>244.545,97</t>
  </si>
  <si>
    <t>510.339,18</t>
  </si>
  <si>
    <t>789.070,29</t>
  </si>
  <si>
    <t>884.020,94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</si>
</sst>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#,##0.0000000"/>
    <numFmt numFmtId="166" formatCode="_(* #,##0.00_);_(* \(#,##0.00\);_(* &quot;-&quot;??_);_(@_)"/>
  </numFmts>
  <fonts count="30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Swis721 Lt BT"/>
      <family val="2"/>
    </font>
    <font>
      <b/>
      <sz val="12"/>
      <name val="Arial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4"/>
      <color indexed="8"/>
      <name val="Calibri"/>
      <family val="2"/>
    </font>
    <font>
      <b/>
      <sz val="14"/>
      <color indexed="62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FF0D8"/>
      </patternFill>
    </fill>
  </fills>
  <borders count="70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FF5500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/>
      <right style="medium">
        <color indexed="64"/>
      </right>
      <top/>
      <bottom style="thick">
        <color rgb="FFFF55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CCCCCC"/>
      </top>
      <bottom style="medium">
        <color indexed="64"/>
      </bottom>
      <diagonal/>
    </border>
    <border>
      <left/>
      <right/>
      <top style="thin">
        <color rgb="FFCCCCCC"/>
      </top>
      <bottom style="medium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/>
    <xf numFmtId="0" fontId="11" fillId="0" borderId="0"/>
    <xf numFmtId="43" fontId="1" fillId="0" borderId="0" applyFont="0" applyFill="0" applyBorder="0" applyAlignment="0" applyProtection="0"/>
    <xf numFmtId="9" fontId="9" fillId="0" borderId="0" applyFill="0" applyBorder="0" applyAlignment="0" applyProtection="0"/>
    <xf numFmtId="0" fontId="9" fillId="0" borderId="0"/>
  </cellStyleXfs>
  <cellXfs count="2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0" borderId="19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4" fillId="11" borderId="21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/>
    <xf numFmtId="0" fontId="15" fillId="0" borderId="24" xfId="0" applyFont="1" applyBorder="1"/>
    <xf numFmtId="0" fontId="15" fillId="0" borderId="25" xfId="0" applyFont="1" applyBorder="1"/>
    <xf numFmtId="2" fontId="13" fillId="0" borderId="26" xfId="0" applyNumberFormat="1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5" fillId="0" borderId="28" xfId="0" applyFont="1" applyBorder="1"/>
    <xf numFmtId="0" fontId="15" fillId="0" borderId="29" xfId="0" applyFont="1" applyBorder="1"/>
    <xf numFmtId="0" fontId="15" fillId="0" borderId="30" xfId="0" applyFont="1" applyBorder="1"/>
    <xf numFmtId="2" fontId="13" fillId="0" borderId="31" xfId="0" applyNumberFormat="1" applyFont="1" applyBorder="1" applyAlignment="1">
      <alignment horizontal="center"/>
    </xf>
    <xf numFmtId="0" fontId="16" fillId="12" borderId="32" xfId="0" applyFont="1" applyFill="1" applyBorder="1"/>
    <xf numFmtId="0" fontId="16" fillId="12" borderId="33" xfId="0" applyFont="1" applyFill="1" applyBorder="1"/>
    <xf numFmtId="0" fontId="16" fillId="12" borderId="34" xfId="0" applyFont="1" applyFill="1" applyBorder="1"/>
    <xf numFmtId="2" fontId="16" fillId="12" borderId="35" xfId="0" applyNumberFormat="1" applyFont="1" applyFill="1" applyBorder="1" applyAlignment="1">
      <alignment horizontal="center"/>
    </xf>
    <xf numFmtId="0" fontId="15" fillId="0" borderId="36" xfId="0" applyFont="1" applyBorder="1"/>
    <xf numFmtId="0" fontId="15" fillId="0" borderId="27" xfId="0" applyFont="1" applyBorder="1" applyAlignment="1">
      <alignment horizontal="center"/>
    </xf>
    <xf numFmtId="0" fontId="13" fillId="0" borderId="28" xfId="0" applyFont="1" applyBorder="1"/>
    <xf numFmtId="0" fontId="13" fillId="0" borderId="29" xfId="0" applyFont="1" applyBorder="1"/>
    <xf numFmtId="0" fontId="13" fillId="0" borderId="30" xfId="0" applyFont="1" applyBorder="1"/>
    <xf numFmtId="0" fontId="16" fillId="12" borderId="37" xfId="0" applyFont="1" applyFill="1" applyBorder="1"/>
    <xf numFmtId="0" fontId="16" fillId="12" borderId="29" xfId="0" applyFont="1" applyFill="1" applyBorder="1"/>
    <xf numFmtId="0" fontId="16" fillId="12" borderId="30" xfId="0" applyFont="1" applyFill="1" applyBorder="1"/>
    <xf numFmtId="2" fontId="16" fillId="12" borderId="31" xfId="0" applyNumberFormat="1" applyFont="1" applyFill="1" applyBorder="1" applyAlignment="1">
      <alignment horizontal="center"/>
    </xf>
    <xf numFmtId="0" fontId="13" fillId="0" borderId="37" xfId="0" applyFont="1" applyBorder="1"/>
    <xf numFmtId="0" fontId="13" fillId="0" borderId="31" xfId="0" applyFont="1" applyBorder="1" applyAlignment="1">
      <alignment horizontal="center" vertical="center" wrapText="1"/>
    </xf>
    <xf numFmtId="0" fontId="16" fillId="12" borderId="27" xfId="0" applyFont="1" applyFill="1" applyBorder="1" applyAlignment="1">
      <alignment horizontal="center"/>
    </xf>
    <xf numFmtId="0" fontId="16" fillId="12" borderId="28" xfId="0" applyFont="1" applyFill="1" applyBorder="1"/>
    <xf numFmtId="2" fontId="15" fillId="12" borderId="27" xfId="0" applyNumberFormat="1" applyFont="1" applyFill="1" applyBorder="1" applyAlignment="1">
      <alignment horizontal="center"/>
    </xf>
    <xf numFmtId="0" fontId="15" fillId="12" borderId="28" xfId="0" applyFont="1" applyFill="1" applyBorder="1"/>
    <xf numFmtId="0" fontId="15" fillId="12" borderId="29" xfId="0" applyFont="1" applyFill="1" applyBorder="1"/>
    <xf numFmtId="0" fontId="15" fillId="12" borderId="30" xfId="0" applyFont="1" applyFill="1" applyBorder="1"/>
    <xf numFmtId="2" fontId="15" fillId="12" borderId="31" xfId="0" applyNumberFormat="1" applyFont="1" applyFill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43" fontId="17" fillId="0" borderId="42" xfId="5" applyFont="1" applyBorder="1"/>
    <xf numFmtId="2" fontId="18" fillId="0" borderId="42" xfId="0" applyNumberFormat="1" applyFont="1" applyBorder="1"/>
    <xf numFmtId="0" fontId="19" fillId="13" borderId="41" xfId="0" applyFont="1" applyFill="1" applyBorder="1"/>
    <xf numFmtId="0" fontId="19" fillId="13" borderId="0" xfId="0" applyFont="1" applyFill="1"/>
    <xf numFmtId="0" fontId="20" fillId="13" borderId="0" xfId="0" applyFont="1" applyFill="1"/>
    <xf numFmtId="166" fontId="21" fillId="13" borderId="42" xfId="0" applyNumberFormat="1" applyFont="1" applyFill="1" applyBorder="1"/>
    <xf numFmtId="0" fontId="0" fillId="0" borderId="42" xfId="0" applyBorder="1"/>
    <xf numFmtId="0" fontId="22" fillId="0" borderId="19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2" fillId="0" borderId="43" xfId="0" applyFont="1" applyBorder="1" applyAlignment="1">
      <alignment vertical="center"/>
    </xf>
    <xf numFmtId="2" fontId="15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2" fontId="23" fillId="0" borderId="31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/>
    </xf>
    <xf numFmtId="0" fontId="13" fillId="0" borderId="45" xfId="0" applyFont="1" applyBorder="1"/>
    <xf numFmtId="0" fontId="13" fillId="0" borderId="33" xfId="0" applyFont="1" applyBorder="1"/>
    <xf numFmtId="0" fontId="13" fillId="0" borderId="34" xfId="0" applyFont="1" applyBorder="1"/>
    <xf numFmtId="2" fontId="23" fillId="0" borderId="46" xfId="0" applyNumberFormat="1" applyFont="1" applyBorder="1" applyAlignment="1">
      <alignment horizontal="center" vertical="center"/>
    </xf>
    <xf numFmtId="0" fontId="22" fillId="0" borderId="47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48" xfId="0" applyFont="1" applyBorder="1" applyAlignment="1">
      <alignment vertical="center"/>
    </xf>
    <xf numFmtId="0" fontId="13" fillId="0" borderId="49" xfId="0" applyFont="1" applyBorder="1" applyAlignment="1">
      <alignment horizontal="center" vertical="center"/>
    </xf>
    <xf numFmtId="2" fontId="13" fillId="0" borderId="35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42" xfId="0" applyFont="1" applyBorder="1" applyAlignment="1">
      <alignment vertical="center" wrapText="1"/>
    </xf>
    <xf numFmtId="0" fontId="25" fillId="0" borderId="41" xfId="0" applyFont="1" applyBorder="1"/>
    <xf numFmtId="0" fontId="25" fillId="0" borderId="0" xfId="0" applyFont="1"/>
    <xf numFmtId="10" fontId="25" fillId="0" borderId="0" xfId="6" applyNumberFormat="1" applyFont="1" applyBorder="1"/>
    <xf numFmtId="0" fontId="26" fillId="0" borderId="0" xfId="0" applyFont="1"/>
    <xf numFmtId="10" fontId="27" fillId="0" borderId="42" xfId="6" applyNumberFormat="1" applyFont="1" applyBorder="1"/>
    <xf numFmtId="10" fontId="28" fillId="0" borderId="0" xfId="0" applyNumberFormat="1" applyFont="1"/>
    <xf numFmtId="10" fontId="29" fillId="0" borderId="42" xfId="0" applyNumberFormat="1" applyFont="1" applyBorder="1"/>
    <xf numFmtId="0" fontId="26" fillId="0" borderId="42" xfId="0" applyFont="1" applyBorder="1"/>
    <xf numFmtId="0" fontId="28" fillId="14" borderId="37" xfId="0" applyFont="1" applyFill="1" applyBorder="1" applyAlignment="1">
      <alignment horizontal="right"/>
    </xf>
    <xf numFmtId="0" fontId="28" fillId="14" borderId="29" xfId="0" applyFont="1" applyFill="1" applyBorder="1"/>
    <xf numFmtId="10" fontId="28" fillId="14" borderId="30" xfId="0" applyNumberFormat="1" applyFont="1" applyFill="1" applyBorder="1"/>
    <xf numFmtId="0" fontId="29" fillId="0" borderId="28" xfId="0" applyFont="1" applyBorder="1"/>
    <xf numFmtId="0" fontId="29" fillId="0" borderId="29" xfId="0" applyFont="1" applyBorder="1"/>
    <xf numFmtId="10" fontId="29" fillId="0" borderId="50" xfId="0" applyNumberFormat="1" applyFont="1" applyBorder="1"/>
    <xf numFmtId="0" fontId="26" fillId="0" borderId="41" xfId="0" applyFont="1" applyBorder="1"/>
    <xf numFmtId="0" fontId="27" fillId="0" borderId="42" xfId="0" applyFont="1" applyBorder="1" applyAlignment="1">
      <alignment horizontal="right"/>
    </xf>
    <xf numFmtId="0" fontId="9" fillId="15" borderId="19" xfId="7" applyFill="1" applyBorder="1"/>
    <xf numFmtId="0" fontId="9" fillId="15" borderId="17" xfId="7" applyFill="1" applyBorder="1"/>
    <xf numFmtId="0" fontId="8" fillId="0" borderId="11" xfId="3" applyFont="1" applyBorder="1" applyAlignment="1">
      <alignment horizontal="center" vertical="center"/>
    </xf>
    <xf numFmtId="0" fontId="9" fillId="0" borderId="11" xfId="3" applyBorder="1" applyAlignment="1">
      <alignment horizontal="center" vertical="center"/>
    </xf>
    <xf numFmtId="0" fontId="9" fillId="0" borderId="11" xfId="3" applyBorder="1" applyAlignment="1">
      <alignment vertical="center"/>
    </xf>
    <xf numFmtId="0" fontId="8" fillId="0" borderId="11" xfId="3" applyFont="1" applyBorder="1" applyAlignment="1">
      <alignment vertical="center"/>
    </xf>
    <xf numFmtId="0" fontId="9" fillId="0" borderId="11" xfId="3" applyBorder="1" applyAlignment="1">
      <alignment vertical="center" wrapText="1"/>
    </xf>
    <xf numFmtId="0" fontId="9" fillId="0" borderId="0" xfId="3" applyAlignment="1">
      <alignment vertical="center"/>
    </xf>
    <xf numFmtId="43" fontId="0" fillId="0" borderId="11" xfId="1" applyFont="1" applyBorder="1" applyAlignment="1">
      <alignment horizontal="center" vertical="center"/>
    </xf>
    <xf numFmtId="166" fontId="8" fillId="0" borderId="11" xfId="3" applyNumberFormat="1" applyFont="1" applyBorder="1" applyAlignment="1">
      <alignment horizontal="center" vertical="center"/>
    </xf>
    <xf numFmtId="166" fontId="9" fillId="0" borderId="11" xfId="3" applyNumberFormat="1" applyBorder="1" applyAlignment="1">
      <alignment horizontal="center" vertical="center"/>
    </xf>
    <xf numFmtId="166" fontId="8" fillId="17" borderId="11" xfId="3" applyNumberFormat="1" applyFont="1" applyFill="1" applyBorder="1" applyAlignment="1">
      <alignment horizontal="center" vertical="center"/>
    </xf>
    <xf numFmtId="0" fontId="9" fillId="0" borderId="0" xfId="3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4" fontId="0" fillId="0" borderId="0" xfId="2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2" fillId="5" borderId="57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4" fontId="2" fillId="5" borderId="57" xfId="0" applyNumberFormat="1" applyFont="1" applyFill="1" applyBorder="1" applyAlignment="1">
      <alignment horizontal="center" vertical="center" wrapText="1"/>
    </xf>
    <xf numFmtId="44" fontId="2" fillId="5" borderId="57" xfId="2" applyNumberFormat="1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left" vertical="center" wrapText="1"/>
    </xf>
    <xf numFmtId="0" fontId="3" fillId="8" borderId="56" xfId="0" applyFont="1" applyFill="1" applyBorder="1" applyAlignment="1">
      <alignment horizontal="center" vertical="center" wrapText="1"/>
    </xf>
    <xf numFmtId="0" fontId="3" fillId="8" borderId="59" xfId="0" applyFont="1" applyFill="1" applyBorder="1" applyAlignment="1">
      <alignment horizontal="center" vertical="center" wrapText="1"/>
    </xf>
    <xf numFmtId="0" fontId="3" fillId="8" borderId="60" xfId="0" applyFont="1" applyFill="1" applyBorder="1" applyAlignment="1">
      <alignment horizontal="center" vertical="center" wrapText="1"/>
    </xf>
    <xf numFmtId="0" fontId="3" fillId="8" borderId="60" xfId="0" applyFont="1" applyFill="1" applyBorder="1" applyAlignment="1">
      <alignment horizontal="left" vertical="center" wrapText="1"/>
    </xf>
    <xf numFmtId="164" fontId="3" fillId="8" borderId="56" xfId="0" applyNumberFormat="1" applyFont="1" applyFill="1" applyBorder="1" applyAlignment="1">
      <alignment horizontal="center" vertical="center" wrapText="1"/>
    </xf>
    <xf numFmtId="0" fontId="4" fillId="9" borderId="42" xfId="0" applyFont="1" applyFill="1" applyBorder="1" applyAlignment="1">
      <alignment horizontal="center" vertical="center" wrapText="1"/>
    </xf>
    <xf numFmtId="0" fontId="5" fillId="8" borderId="62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0" fillId="0" borderId="0" xfId="0" applyFill="1"/>
    <xf numFmtId="0" fontId="3" fillId="8" borderId="63" xfId="0" applyFont="1" applyFill="1" applyBorder="1" applyAlignment="1">
      <alignment horizontal="center" vertical="center" wrapText="1"/>
    </xf>
    <xf numFmtId="0" fontId="3" fillId="8" borderId="64" xfId="0" applyFont="1" applyFill="1" applyBorder="1" applyAlignment="1">
      <alignment horizontal="center" vertical="center" wrapText="1"/>
    </xf>
    <xf numFmtId="0" fontId="5" fillId="8" borderId="65" xfId="0" applyFont="1" applyFill="1" applyBorder="1" applyAlignment="1">
      <alignment horizontal="center" vertical="center" wrapText="1"/>
    </xf>
    <xf numFmtId="0" fontId="4" fillId="9" borderId="54" xfId="0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66" xfId="0" applyFont="1" applyFill="1" applyBorder="1" applyAlignment="1">
      <alignment horizontal="center" vertical="center" wrapText="1"/>
    </xf>
    <xf numFmtId="0" fontId="2" fillId="5" borderId="67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5" fillId="8" borderId="43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/>
    </xf>
    <xf numFmtId="0" fontId="5" fillId="18" borderId="2" xfId="0" applyFont="1" applyFill="1" applyBorder="1" applyAlignment="1">
      <alignment horizontal="right" vertical="top" wrapText="1"/>
    </xf>
    <xf numFmtId="0" fontId="5" fillId="18" borderId="2" xfId="0" applyFont="1" applyFill="1" applyBorder="1" applyAlignment="1">
      <alignment horizontal="center" vertical="top" wrapText="1"/>
    </xf>
    <xf numFmtId="4" fontId="5" fillId="18" borderId="2" xfId="0" applyNumberFormat="1" applyFont="1" applyFill="1" applyBorder="1" applyAlignment="1">
      <alignment horizontal="right" vertical="top" wrapText="1"/>
    </xf>
    <xf numFmtId="0" fontId="6" fillId="9" borderId="0" xfId="0" applyFont="1" applyFill="1" applyAlignment="1">
      <alignment horizontal="left" vertical="top" wrapText="1"/>
    </xf>
    <xf numFmtId="0" fontId="4" fillId="9" borderId="0" xfId="0" applyFont="1" applyFill="1" applyAlignment="1">
      <alignment horizontal="right" vertical="top" wrapText="1"/>
    </xf>
    <xf numFmtId="0" fontId="4" fillId="9" borderId="0" xfId="0" applyFont="1" applyFill="1" applyAlignment="1">
      <alignment horizontal="center" vertical="top" wrapText="1"/>
    </xf>
    <xf numFmtId="0" fontId="6" fillId="9" borderId="0" xfId="0" applyFont="1" applyFill="1" applyAlignment="1">
      <alignment horizontal="center" vertical="top" wrapText="1"/>
    </xf>
    <xf numFmtId="4" fontId="5" fillId="0" borderId="11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4" fontId="5" fillId="0" borderId="55" xfId="0" applyNumberFormat="1" applyFont="1" applyFill="1" applyBorder="1" applyAlignment="1">
      <alignment horizontal="center" vertical="center" wrapText="1"/>
    </xf>
    <xf numFmtId="164" fontId="5" fillId="0" borderId="55" xfId="0" applyNumberFormat="1" applyFont="1" applyFill="1" applyBorder="1" applyAlignment="1">
      <alignment horizontal="center" vertical="center" wrapText="1"/>
    </xf>
    <xf numFmtId="0" fontId="6" fillId="9" borderId="0" xfId="0" applyFont="1" applyFill="1" applyAlignment="1">
      <alignment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164" fontId="5" fillId="0" borderId="58" xfId="0" applyNumberFormat="1" applyFont="1" applyFill="1" applyBorder="1" applyAlignment="1">
      <alignment horizontal="center" vertical="center" wrapText="1"/>
    </xf>
    <xf numFmtId="4" fontId="5" fillId="0" borderId="58" xfId="0" applyNumberFormat="1" applyFont="1" applyFill="1" applyBorder="1" applyAlignment="1">
      <alignment horizontal="center" vertical="center" wrapText="1"/>
    </xf>
    <xf numFmtId="0" fontId="3" fillId="8" borderId="61" xfId="0" applyFont="1" applyFill="1" applyBorder="1" applyAlignment="1">
      <alignment horizontal="center" vertical="center" wrapText="1"/>
    </xf>
    <xf numFmtId="4" fontId="3" fillId="8" borderId="56" xfId="0" applyNumberFormat="1" applyFont="1" applyFill="1" applyBorder="1" applyAlignment="1">
      <alignment horizontal="center" vertical="center" wrapText="1"/>
    </xf>
    <xf numFmtId="0" fontId="3" fillId="8" borderId="68" xfId="0" applyFont="1" applyFill="1" applyBorder="1" applyAlignment="1">
      <alignment horizontal="center" vertical="center" wrapText="1"/>
    </xf>
    <xf numFmtId="0" fontId="3" fillId="8" borderId="69" xfId="0" applyFont="1" applyFill="1" applyBorder="1" applyAlignment="1">
      <alignment horizontal="center" vertical="center" wrapText="1"/>
    </xf>
    <xf numFmtId="0" fontId="4" fillId="9" borderId="43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top" wrapText="1"/>
    </xf>
    <xf numFmtId="0" fontId="5" fillId="18" borderId="2" xfId="0" applyFont="1" applyFill="1" applyBorder="1" applyAlignment="1">
      <alignment horizontal="left" vertical="top" wrapText="1"/>
    </xf>
    <xf numFmtId="165" fontId="5" fillId="18" borderId="2" xfId="0" applyNumberFormat="1" applyFont="1" applyFill="1" applyBorder="1" applyAlignment="1">
      <alignment horizontal="right" vertical="top" wrapText="1"/>
    </xf>
    <xf numFmtId="0" fontId="6" fillId="6" borderId="2" xfId="0" applyFont="1" applyFill="1" applyBorder="1" applyAlignment="1">
      <alignment horizontal="right" vertical="top" wrapText="1"/>
    </xf>
    <xf numFmtId="0" fontId="6" fillId="6" borderId="2" xfId="0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horizontal="center" vertical="top" wrapText="1"/>
    </xf>
    <xf numFmtId="165" fontId="6" fillId="6" borderId="2" xfId="0" applyNumberFormat="1" applyFont="1" applyFill="1" applyBorder="1" applyAlignment="1">
      <alignment horizontal="right" vertical="top" wrapText="1"/>
    </xf>
    <xf numFmtId="4" fontId="6" fillId="6" borderId="2" xfId="0" applyNumberFormat="1" applyFont="1" applyFill="1" applyBorder="1" applyAlignment="1">
      <alignment horizontal="right" vertical="top" wrapText="1"/>
    </xf>
    <xf numFmtId="0" fontId="6" fillId="7" borderId="2" xfId="0" applyFont="1" applyFill="1" applyBorder="1" applyAlignment="1">
      <alignment horizontal="right" vertical="top" wrapText="1"/>
    </xf>
    <xf numFmtId="0" fontId="6" fillId="7" borderId="2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center" vertical="top" wrapText="1"/>
    </xf>
    <xf numFmtId="165" fontId="6" fillId="7" borderId="2" xfId="0" applyNumberFormat="1" applyFont="1" applyFill="1" applyBorder="1" applyAlignment="1">
      <alignment horizontal="right" vertical="top" wrapText="1"/>
    </xf>
    <xf numFmtId="4" fontId="6" fillId="7" borderId="2" xfId="0" applyNumberFormat="1" applyFont="1" applyFill="1" applyBorder="1" applyAlignment="1">
      <alignment horizontal="right" vertical="top" wrapText="1"/>
    </xf>
    <xf numFmtId="4" fontId="6" fillId="9" borderId="0" xfId="0" applyNumberFormat="1" applyFont="1" applyFill="1" applyAlignment="1">
      <alignment horizontal="right" vertical="top" wrapText="1"/>
    </xf>
    <xf numFmtId="0" fontId="6" fillId="9" borderId="0" xfId="0" applyFont="1" applyFill="1" applyAlignment="1">
      <alignment horizontal="right" vertical="top" wrapText="1"/>
    </xf>
    <xf numFmtId="0" fontId="5" fillId="18" borderId="1" xfId="0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horizontal="right" vertical="top" wrapText="1"/>
    </xf>
    <xf numFmtId="0" fontId="2" fillId="9" borderId="2" xfId="0" applyFont="1" applyFill="1" applyBorder="1" applyAlignment="1">
      <alignment horizontal="center" vertical="top" wrapText="1"/>
    </xf>
    <xf numFmtId="0" fontId="6" fillId="9" borderId="0" xfId="0" applyFont="1" applyFill="1" applyAlignment="1">
      <alignment horizontal="center" vertical="top" wrapText="1"/>
    </xf>
    <xf numFmtId="0" fontId="0" fillId="0" borderId="0" xfId="0"/>
    <xf numFmtId="0" fontId="4" fillId="9" borderId="47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9" borderId="48" xfId="0" applyFont="1" applyFill="1" applyBorder="1" applyAlignment="1">
      <alignment horizontal="center" vertical="center" wrapText="1"/>
    </xf>
    <xf numFmtId="0" fontId="6" fillId="9" borderId="47" xfId="0" applyFont="1" applyFill="1" applyBorder="1" applyAlignment="1">
      <alignment horizontal="center" vertical="top" wrapText="1"/>
    </xf>
    <xf numFmtId="0" fontId="6" fillId="9" borderId="9" xfId="0" applyFont="1" applyFill="1" applyBorder="1" applyAlignment="1">
      <alignment horizontal="center" vertical="top" wrapText="1"/>
    </xf>
    <xf numFmtId="0" fontId="6" fillId="9" borderId="48" xfId="0" applyFont="1" applyFill="1" applyBorder="1" applyAlignment="1">
      <alignment horizontal="center" vertical="top" wrapText="1"/>
    </xf>
    <xf numFmtId="0" fontId="4" fillId="9" borderId="19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4" fillId="9" borderId="43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right" vertical="top" wrapText="1"/>
    </xf>
    <xf numFmtId="4" fontId="4" fillId="9" borderId="47" xfId="0" applyNumberFormat="1" applyFont="1" applyFill="1" applyBorder="1" applyAlignment="1">
      <alignment horizontal="center" vertical="center" wrapText="1"/>
    </xf>
    <xf numFmtId="4" fontId="4" fillId="9" borderId="9" xfId="0" applyNumberFormat="1" applyFont="1" applyFill="1" applyBorder="1" applyAlignment="1">
      <alignment horizontal="center" vertical="center" wrapText="1"/>
    </xf>
    <xf numFmtId="4" fontId="4" fillId="9" borderId="48" xfId="0" applyNumberFormat="1" applyFont="1" applyFill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0" fontId="10" fillId="0" borderId="18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4" fontId="4" fillId="9" borderId="19" xfId="0" applyNumberFormat="1" applyFont="1" applyFill="1" applyBorder="1" applyAlignment="1">
      <alignment horizontal="center" vertical="center" wrapText="1"/>
    </xf>
    <xf numFmtId="4" fontId="4" fillId="9" borderId="17" xfId="0" applyNumberFormat="1" applyFont="1" applyFill="1" applyBorder="1" applyAlignment="1">
      <alignment horizontal="center" vertical="center" wrapText="1"/>
    </xf>
    <xf numFmtId="4" fontId="4" fillId="9" borderId="43" xfId="0" applyNumberFormat="1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4" fillId="9" borderId="41" xfId="0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 wrapText="1"/>
    </xf>
    <xf numFmtId="0" fontId="4" fillId="9" borderId="53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6" fillId="9" borderId="0" xfId="0" applyFont="1" applyFill="1" applyAlignment="1">
      <alignment horizontal="right" vertical="top" wrapText="1"/>
    </xf>
    <xf numFmtId="0" fontId="4" fillId="9" borderId="0" xfId="0" applyFont="1" applyFill="1" applyAlignment="1">
      <alignment horizontal="left" vertical="top" wrapText="1"/>
    </xf>
    <xf numFmtId="4" fontId="4" fillId="9" borderId="0" xfId="0" applyNumberFormat="1" applyFont="1" applyFill="1" applyAlignment="1">
      <alignment horizontal="right" vertical="top" wrapText="1"/>
    </xf>
    <xf numFmtId="0" fontId="5" fillId="18" borderId="2" xfId="0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0" xfId="0" applyFont="1" applyFill="1" applyAlignment="1">
      <alignment horizontal="center" wrapText="1"/>
    </xf>
    <xf numFmtId="0" fontId="2" fillId="9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9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2" fillId="10" borderId="47" xfId="4" applyFont="1" applyFill="1" applyBorder="1" applyAlignment="1">
      <alignment horizontal="center" vertical="center" wrapText="1"/>
    </xf>
    <xf numFmtId="0" fontId="12" fillId="10" borderId="9" xfId="4" applyFont="1" applyFill="1" applyBorder="1" applyAlignment="1">
      <alignment horizontal="center" vertical="center" wrapText="1"/>
    </xf>
    <xf numFmtId="0" fontId="12" fillId="10" borderId="48" xfId="4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42" xfId="0" applyFont="1" applyBorder="1" applyAlignment="1">
      <alignment horizontal="left" wrapText="1"/>
    </xf>
    <xf numFmtId="0" fontId="26" fillId="0" borderId="17" xfId="0" applyFont="1" applyBorder="1" applyAlignment="1">
      <alignment horizontal="left" wrapText="1"/>
    </xf>
    <xf numFmtId="0" fontId="26" fillId="0" borderId="43" xfId="0" applyFont="1" applyBorder="1" applyAlignment="1">
      <alignment horizontal="left" wrapText="1"/>
    </xf>
    <xf numFmtId="0" fontId="10" fillId="0" borderId="53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0" fontId="10" fillId="0" borderId="54" xfId="3" applyFont="1" applyBorder="1" applyAlignment="1">
      <alignment horizontal="center" vertical="center"/>
    </xf>
    <xf numFmtId="0" fontId="10" fillId="0" borderId="41" xfId="3" applyFont="1" applyBorder="1" applyAlignment="1">
      <alignment horizontal="center" vertical="center"/>
    </xf>
    <xf numFmtId="0" fontId="10" fillId="0" borderId="42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8" fillId="0" borderId="28" xfId="3" applyFont="1" applyBorder="1" applyAlignment="1">
      <alignment horizontal="center" vertical="center"/>
    </xf>
    <xf numFmtId="0" fontId="8" fillId="0" borderId="29" xfId="3" applyFont="1" applyBorder="1" applyAlignment="1">
      <alignment horizontal="center" vertical="center"/>
    </xf>
    <xf numFmtId="0" fontId="8" fillId="0" borderId="30" xfId="3" applyFont="1" applyBorder="1" applyAlignment="1">
      <alignment horizontal="center" vertical="center"/>
    </xf>
    <xf numFmtId="0" fontId="8" fillId="17" borderId="11" xfId="3" applyFont="1" applyFill="1" applyBorder="1" applyAlignment="1">
      <alignment horizontal="center" vertical="center"/>
    </xf>
    <xf numFmtId="0" fontId="10" fillId="0" borderId="51" xfId="3" applyFont="1" applyBorder="1" applyAlignment="1">
      <alignment horizontal="center" vertical="center"/>
    </xf>
    <xf numFmtId="0" fontId="10" fillId="0" borderId="52" xfId="3" applyFont="1" applyBorder="1" applyAlignment="1">
      <alignment horizontal="center" vertical="center"/>
    </xf>
    <xf numFmtId="0" fontId="8" fillId="16" borderId="47" xfId="3" applyFont="1" applyFill="1" applyBorder="1" applyAlignment="1">
      <alignment horizontal="center" vertical="center"/>
    </xf>
    <xf numFmtId="0" fontId="8" fillId="16" borderId="9" xfId="3" applyFont="1" applyFill="1" applyBorder="1" applyAlignment="1">
      <alignment horizontal="center" vertical="center"/>
    </xf>
    <xf numFmtId="0" fontId="8" fillId="16" borderId="48" xfId="3" applyFont="1" applyFill="1" applyBorder="1" applyAlignment="1">
      <alignment horizontal="center" vertical="center"/>
    </xf>
  </cellXfs>
  <cellStyles count="8">
    <cellStyle name="Moeda" xfId="2" builtinId="4"/>
    <cellStyle name="Normal" xfId="0" builtinId="0"/>
    <cellStyle name="Normal 2" xfId="3"/>
    <cellStyle name="Normal 4" xfId="7"/>
    <cellStyle name="Normal_F-06-09" xfId="4"/>
    <cellStyle name="Porcentagem 4" xfId="6"/>
    <cellStyle name="Vírgula" xfId="1" builtinId="3"/>
    <cellStyle name="Vírgula 1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322729</xdr:colOff>
      <xdr:row>0</xdr:row>
      <xdr:rowOff>9525</xdr:rowOff>
    </xdr:from>
    <xdr:to>
      <xdr:col>9</xdr:col>
      <xdr:colOff>804582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327EBC25-A616-4843-8846-CC6B476E0758}"/>
            </a:ext>
          </a:extLst>
        </xdr:cNvPr>
        <xdr:cNvSpPr txBox="1"/>
      </xdr:nvSpPr>
      <xdr:spPr>
        <a:xfrm>
          <a:off x="9865047" y="9525"/>
          <a:ext cx="1607535" cy="154911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0"/>
            <a:t>BANCOS:</a:t>
          </a:r>
          <a:r>
            <a:rPr lang="pt-BR" sz="1100"/>
            <a:t/>
          </a:r>
          <a:br>
            <a:rPr lang="pt-BR" sz="1100"/>
          </a:br>
          <a:r>
            <a:rPr lang="pt-BR" sz="1100"/>
            <a:t>SINAPI - 01/2023 - Pará</a:t>
          </a:r>
        </a:p>
        <a:p>
          <a:pPr algn="ctr"/>
          <a:r>
            <a:rPr lang="pt-BR" sz="1100"/>
            <a:t>SBC - 02/2023 - Pará</a:t>
          </a:r>
        </a:p>
        <a:p>
          <a:pPr algn="ctr"/>
          <a:r>
            <a:rPr lang="pt-BR" sz="1100"/>
            <a:t>SICRO3 - 10/2022 - Pará</a:t>
          </a:r>
        </a:p>
        <a:p>
          <a:pPr algn="ctr"/>
          <a:r>
            <a:rPr lang="pt-BR" sz="1100"/>
            <a:t>ORSE - 11/2022 - Sergipe</a:t>
          </a:r>
        </a:p>
        <a:p>
          <a:pPr algn="ctr"/>
          <a:r>
            <a:rPr lang="pt-BR" sz="1100"/>
            <a:t>SEDOP - 09/2022 - Pará</a:t>
          </a:r>
          <a:br>
            <a:rPr lang="pt-BR" sz="1100"/>
          </a:br>
          <a:r>
            <a:rPr lang="pt-BR" sz="1100"/>
            <a:t>B.D.I.</a:t>
          </a:r>
          <a:r>
            <a:rPr lang="pt-BR" sz="1100" baseline="0"/>
            <a:t> 19,21 %</a:t>
          </a:r>
          <a:endParaRPr lang="pt-BR" sz="1100"/>
        </a:p>
      </xdr:txBody>
    </xdr:sp>
    <xdr:clientData/>
  </xdr:twoCellAnchor>
  <xdr:twoCellAnchor editAs="oneCell">
    <xdr:from>
      <xdr:col>0</xdr:col>
      <xdr:colOff>244927</xdr:colOff>
      <xdr:row>0</xdr:row>
      <xdr:rowOff>108857</xdr:rowOff>
    </xdr:from>
    <xdr:to>
      <xdr:col>3</xdr:col>
      <xdr:colOff>4950</xdr:colOff>
      <xdr:row>4</xdr:row>
      <xdr:rowOff>136072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27" y="108857"/>
          <a:ext cx="1977987" cy="12790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0</xdr:row>
      <xdr:rowOff>158749</xdr:rowOff>
    </xdr:from>
    <xdr:to>
      <xdr:col>1</xdr:col>
      <xdr:colOff>1762873</xdr:colOff>
      <xdr:row>4</xdr:row>
      <xdr:rowOff>201081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58749"/>
          <a:ext cx="1963956" cy="1269999"/>
        </a:xfrm>
        <a:prstGeom prst="rect">
          <a:avLst/>
        </a:prstGeom>
      </xdr:spPr>
    </xdr:pic>
    <xdr:clientData/>
  </xdr:twoCellAnchor>
  <xdr:twoCellAnchor>
    <xdr:from>
      <xdr:col>7</xdr:col>
      <xdr:colOff>433916</xdr:colOff>
      <xdr:row>0</xdr:row>
      <xdr:rowOff>0</xdr:rowOff>
    </xdr:from>
    <xdr:to>
      <xdr:col>8</xdr:col>
      <xdr:colOff>1025451</xdr:colOff>
      <xdr:row>5</xdr:row>
      <xdr:rowOff>14528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xmlns="" id="{327EBC25-A616-4843-8846-CC6B476E0758}"/>
            </a:ext>
          </a:extLst>
        </xdr:cNvPr>
        <xdr:cNvSpPr txBox="1"/>
      </xdr:nvSpPr>
      <xdr:spPr>
        <a:xfrm>
          <a:off x="9990666" y="0"/>
          <a:ext cx="1607535" cy="154911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0"/>
            <a:t>BANCOS:</a:t>
          </a:r>
          <a:r>
            <a:rPr lang="pt-BR" sz="1100"/>
            <a:t/>
          </a:r>
          <a:br>
            <a:rPr lang="pt-BR" sz="1100"/>
          </a:br>
          <a:r>
            <a:rPr lang="pt-BR" sz="1100"/>
            <a:t>SINAPI - 01/2023 - Pará</a:t>
          </a:r>
        </a:p>
        <a:p>
          <a:pPr algn="ctr"/>
          <a:r>
            <a:rPr lang="pt-BR" sz="1100"/>
            <a:t>SBC - 02/2023 - Pará</a:t>
          </a:r>
        </a:p>
        <a:p>
          <a:pPr algn="ctr"/>
          <a:r>
            <a:rPr lang="pt-BR" sz="1100"/>
            <a:t>SICRO3 - 10/2022 - Pará</a:t>
          </a:r>
        </a:p>
        <a:p>
          <a:pPr algn="ctr"/>
          <a:r>
            <a:rPr lang="pt-BR" sz="1100"/>
            <a:t>ORSE - 11/2022 - Sergipe</a:t>
          </a:r>
        </a:p>
        <a:p>
          <a:pPr algn="ctr"/>
          <a:r>
            <a:rPr lang="pt-BR" sz="1100"/>
            <a:t>SEDOP - 09/2022 - Pará</a:t>
          </a:r>
          <a:br>
            <a:rPr lang="pt-BR" sz="1100"/>
          </a:br>
          <a:r>
            <a:rPr lang="pt-BR" sz="1100"/>
            <a:t>B.D.I.</a:t>
          </a:r>
          <a:r>
            <a:rPr lang="pt-BR" sz="1100" baseline="0"/>
            <a:t> 19,21 %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0</xdr:row>
      <xdr:rowOff>116417</xdr:rowOff>
    </xdr:from>
    <xdr:to>
      <xdr:col>2</xdr:col>
      <xdr:colOff>577542</xdr:colOff>
      <xdr:row>4</xdr:row>
      <xdr:rowOff>116417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67" y="116417"/>
          <a:ext cx="1963958" cy="1270000"/>
        </a:xfrm>
        <a:prstGeom prst="rect">
          <a:avLst/>
        </a:prstGeom>
      </xdr:spPr>
    </xdr:pic>
    <xdr:clientData/>
  </xdr:twoCellAnchor>
  <xdr:twoCellAnchor>
    <xdr:from>
      <xdr:col>8</xdr:col>
      <xdr:colOff>359834</xdr:colOff>
      <xdr:row>0</xdr:row>
      <xdr:rowOff>10583</xdr:rowOff>
    </xdr:from>
    <xdr:to>
      <xdr:col>9</xdr:col>
      <xdr:colOff>1057202</xdr:colOff>
      <xdr:row>4</xdr:row>
      <xdr:rowOff>289694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xmlns="" id="{327EBC25-A616-4843-8846-CC6B476E0758}"/>
            </a:ext>
          </a:extLst>
        </xdr:cNvPr>
        <xdr:cNvSpPr txBox="1"/>
      </xdr:nvSpPr>
      <xdr:spPr>
        <a:xfrm>
          <a:off x="11228917" y="10583"/>
          <a:ext cx="1607535" cy="154911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0"/>
            <a:t>BANCOS:</a:t>
          </a:r>
          <a:r>
            <a:rPr lang="pt-BR" sz="1100"/>
            <a:t/>
          </a:r>
          <a:br>
            <a:rPr lang="pt-BR" sz="1100"/>
          </a:br>
          <a:r>
            <a:rPr lang="pt-BR" sz="1100"/>
            <a:t>SINAPI - 01/2023 - Pará</a:t>
          </a:r>
        </a:p>
        <a:p>
          <a:pPr algn="ctr"/>
          <a:r>
            <a:rPr lang="pt-BR" sz="1100"/>
            <a:t>SBC - 02/2023 - Pará</a:t>
          </a:r>
        </a:p>
        <a:p>
          <a:pPr algn="ctr"/>
          <a:r>
            <a:rPr lang="pt-BR" sz="1100"/>
            <a:t>SICRO3 - 10/2022 - Pará</a:t>
          </a:r>
        </a:p>
        <a:p>
          <a:pPr algn="ctr"/>
          <a:r>
            <a:rPr lang="pt-BR" sz="1100"/>
            <a:t>ORSE - 11/2022 - Sergipe</a:t>
          </a:r>
        </a:p>
        <a:p>
          <a:pPr algn="ctr"/>
          <a:r>
            <a:rPr lang="pt-BR" sz="1100"/>
            <a:t>SEDOP - 09/2022 - Pará</a:t>
          </a:r>
          <a:br>
            <a:rPr lang="pt-BR" sz="1100"/>
          </a:br>
          <a:r>
            <a:rPr lang="pt-BR" sz="1100"/>
            <a:t>B.D.I.</a:t>
          </a:r>
          <a:r>
            <a:rPr lang="pt-BR" sz="1100" baseline="0"/>
            <a:t> 19,21 %</a:t>
          </a:r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280866</xdr:colOff>
      <xdr:row>0</xdr:row>
      <xdr:rowOff>0</xdr:rowOff>
    </xdr:from>
    <xdr:to>
      <xdr:col>1</xdr:col>
      <xdr:colOff>279754</xdr:colOff>
      <xdr:row>3</xdr:row>
      <xdr:rowOff>2198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66" y="0"/>
          <a:ext cx="1437163" cy="945173"/>
        </a:xfrm>
        <a:prstGeom prst="rect">
          <a:avLst/>
        </a:prstGeom>
      </xdr:spPr>
    </xdr:pic>
    <xdr:clientData/>
  </xdr:twoCellAnchor>
  <xdr:twoCellAnchor>
    <xdr:from>
      <xdr:col>7</xdr:col>
      <xdr:colOff>79375</xdr:colOff>
      <xdr:row>0</xdr:row>
      <xdr:rowOff>11906</xdr:rowOff>
    </xdr:from>
    <xdr:to>
      <xdr:col>8</xdr:col>
      <xdr:colOff>0</xdr:colOff>
      <xdr:row>5</xdr:row>
      <xdr:rowOff>-1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327EBC25-A616-4843-8846-CC6B476E0758}"/>
            </a:ext>
          </a:extLst>
        </xdr:cNvPr>
        <xdr:cNvSpPr txBox="1"/>
      </xdr:nvSpPr>
      <xdr:spPr>
        <a:xfrm>
          <a:off x="7806531" y="11906"/>
          <a:ext cx="1658938" cy="153590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BANCOS: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SINAPI - 12/2022 - Pará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SBC - 02/2023 - Pará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SICRO3 - 10/2022 - Pará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ORSE - 11/2022 - Sergipe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SEDOP - 09/2022 - Pará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B.D.I.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19,21 %</a:t>
          </a:r>
          <a:endParaRPr lang="pt-BR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280866</xdr:colOff>
      <xdr:row>0</xdr:row>
      <xdr:rowOff>0</xdr:rowOff>
    </xdr:from>
    <xdr:to>
      <xdr:col>1</xdr:col>
      <xdr:colOff>622654</xdr:colOff>
      <xdr:row>3</xdr:row>
      <xdr:rowOff>2198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66" y="0"/>
          <a:ext cx="1437163" cy="935648"/>
        </a:xfrm>
        <a:prstGeom prst="rect">
          <a:avLst/>
        </a:prstGeom>
      </xdr:spPr>
    </xdr:pic>
    <xdr:clientData/>
  </xdr:twoCellAnchor>
  <xdr:twoCellAnchor>
    <xdr:from>
      <xdr:col>2</xdr:col>
      <xdr:colOff>728870</xdr:colOff>
      <xdr:row>0</xdr:row>
      <xdr:rowOff>16565</xdr:rowOff>
    </xdr:from>
    <xdr:to>
      <xdr:col>4</xdr:col>
      <xdr:colOff>0</xdr:colOff>
      <xdr:row>5</xdr:row>
      <xdr:rowOff>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xmlns="" id="{327EBC25-A616-4843-8846-CC6B476E0758}"/>
            </a:ext>
          </a:extLst>
        </xdr:cNvPr>
        <xdr:cNvSpPr txBox="1"/>
      </xdr:nvSpPr>
      <xdr:spPr>
        <a:xfrm>
          <a:off x="6990522" y="16565"/>
          <a:ext cx="1639956" cy="155713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BANCOS: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SINAPI - 12/2022 - Pará</a:t>
          </a:r>
          <a:endParaRPr lang="pt-BR">
            <a:effectLst/>
          </a:endParaRPr>
        </a:p>
        <a:p>
          <a:pPr algn="ctr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SBC - 02/2023 - Pará</a:t>
          </a:r>
          <a:endParaRPr lang="pt-BR">
            <a:effectLst/>
          </a:endParaRPr>
        </a:p>
        <a:p>
          <a:pPr algn="ctr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SICRO3 - 10/2022 - Pará</a:t>
          </a:r>
          <a:endParaRPr lang="pt-BR">
            <a:effectLst/>
          </a:endParaRPr>
        </a:p>
        <a:p>
          <a:pPr algn="ctr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ORSE - 11/2022 - Sergipe</a:t>
          </a:r>
          <a:endParaRPr lang="pt-BR">
            <a:effectLst/>
          </a:endParaRPr>
        </a:p>
        <a:p>
          <a:pPr algn="ctr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SEDOP - 09/2022 - Pará</a:t>
          </a:r>
          <a:endParaRPr lang="pt-BR">
            <a:effectLst/>
          </a:endParaRPr>
        </a:p>
        <a:p>
          <a:pPr algn="ctr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B.D.I.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19,21 %</a:t>
          </a:r>
          <a:endParaRPr lang="pt-BR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9"/>
  <sheetViews>
    <sheetView showOutlineSymbols="0" view="pageBreakPreview" zoomScale="90" zoomScaleNormal="90" zoomScaleSheetLayoutView="90" zoomScalePageLayoutView="90" workbookViewId="0">
      <selection activeCell="A6" sqref="A6:J6"/>
    </sheetView>
  </sheetViews>
  <sheetFormatPr defaultRowHeight="14.25"/>
  <cols>
    <col min="1" max="1" width="6.125" style="3" customWidth="1"/>
    <col min="2" max="2" width="14.375" style="3" bestFit="1" customWidth="1"/>
    <col min="3" max="3" width="8.625" style="3" customWidth="1"/>
    <col min="4" max="4" width="45.625" style="2" customWidth="1"/>
    <col min="5" max="5" width="8.625" style="3" customWidth="1"/>
    <col min="6" max="6" width="12.625" style="99" customWidth="1"/>
    <col min="7" max="7" width="14.625" style="100" customWidth="1"/>
    <col min="8" max="8" width="14.375" style="100" customWidth="1"/>
    <col min="9" max="9" width="14.75" style="100" customWidth="1"/>
    <col min="10" max="10" width="10.625" style="3" customWidth="1"/>
  </cols>
  <sheetData>
    <row r="1" spans="1:10" ht="24.95" customHeight="1" thickTop="1">
      <c r="A1" s="196" t="s">
        <v>163</v>
      </c>
      <c r="B1" s="197"/>
      <c r="C1" s="197"/>
      <c r="D1" s="197"/>
      <c r="E1" s="197"/>
      <c r="F1" s="197"/>
      <c r="G1" s="197"/>
      <c r="H1" s="197"/>
      <c r="I1" s="197"/>
      <c r="J1" s="198"/>
    </row>
    <row r="2" spans="1:10" ht="24.95" customHeight="1">
      <c r="A2" s="199" t="s">
        <v>447</v>
      </c>
      <c r="B2" s="200"/>
      <c r="C2" s="200"/>
      <c r="D2" s="200"/>
      <c r="E2" s="200"/>
      <c r="F2" s="200"/>
      <c r="G2" s="200"/>
      <c r="H2" s="200"/>
      <c r="I2" s="200"/>
      <c r="J2" s="201"/>
    </row>
    <row r="3" spans="1:10" ht="24.95" customHeight="1">
      <c r="A3" s="202" t="s">
        <v>500</v>
      </c>
      <c r="B3" s="203"/>
      <c r="C3" s="203"/>
      <c r="D3" s="203"/>
      <c r="E3" s="203"/>
      <c r="F3" s="203"/>
      <c r="G3" s="203"/>
      <c r="H3" s="203"/>
      <c r="I3" s="203"/>
      <c r="J3" s="204"/>
    </row>
    <row r="4" spans="1:10" ht="24.95" customHeight="1">
      <c r="A4" s="199" t="s">
        <v>165</v>
      </c>
      <c r="B4" s="200"/>
      <c r="C4" s="200"/>
      <c r="D4" s="200"/>
      <c r="E4" s="200"/>
      <c r="F4" s="200"/>
      <c r="G4" s="200"/>
      <c r="H4" s="200"/>
      <c r="I4" s="200"/>
      <c r="J4" s="201"/>
    </row>
    <row r="5" spans="1:10" ht="24.95" customHeight="1" thickBot="1">
      <c r="A5" s="193" t="s">
        <v>499</v>
      </c>
      <c r="B5" s="194"/>
      <c r="C5" s="194"/>
      <c r="D5" s="194"/>
      <c r="E5" s="194"/>
      <c r="F5" s="194"/>
      <c r="G5" s="194"/>
      <c r="H5" s="194"/>
      <c r="I5" s="194"/>
      <c r="J5" s="195"/>
    </row>
    <row r="6" spans="1:10" ht="24.95" customHeight="1" thickBot="1">
      <c r="A6" s="205" t="s">
        <v>443</v>
      </c>
      <c r="B6" s="206"/>
      <c r="C6" s="206"/>
      <c r="D6" s="206"/>
      <c r="E6" s="206"/>
      <c r="F6" s="206"/>
      <c r="G6" s="206"/>
      <c r="H6" s="206"/>
      <c r="I6" s="206"/>
      <c r="J6" s="207"/>
    </row>
    <row r="7" spans="1:10" ht="30" customHeight="1" thickBot="1">
      <c r="A7" s="132" t="s">
        <v>434</v>
      </c>
      <c r="B7" s="104" t="s">
        <v>290</v>
      </c>
      <c r="C7" s="105" t="s">
        <v>435</v>
      </c>
      <c r="D7" s="105" t="s">
        <v>436</v>
      </c>
      <c r="E7" s="106" t="s">
        <v>437</v>
      </c>
      <c r="F7" s="107" t="s">
        <v>438</v>
      </c>
      <c r="G7" s="108" t="s">
        <v>439</v>
      </c>
      <c r="H7" s="108" t="s">
        <v>440</v>
      </c>
      <c r="I7" s="108" t="s">
        <v>441</v>
      </c>
      <c r="J7" s="133" t="s">
        <v>442</v>
      </c>
    </row>
    <row r="8" spans="1:10" ht="26.1" customHeight="1" thickBot="1">
      <c r="A8" s="115" t="s">
        <v>7</v>
      </c>
      <c r="B8" s="116"/>
      <c r="C8" s="117"/>
      <c r="D8" s="118" t="s">
        <v>8</v>
      </c>
      <c r="E8" s="117"/>
      <c r="F8" s="117"/>
      <c r="G8" s="117"/>
      <c r="H8" s="155"/>
      <c r="I8" s="156">
        <v>55296.6</v>
      </c>
      <c r="J8" s="119">
        <v>6.2551233232099684E-2</v>
      </c>
    </row>
    <row r="9" spans="1:10" ht="24" customHeight="1">
      <c r="A9" s="111" t="s">
        <v>9</v>
      </c>
      <c r="B9" s="111" t="s">
        <v>10</v>
      </c>
      <c r="C9" s="111" t="s">
        <v>11</v>
      </c>
      <c r="D9" s="112" t="s">
        <v>12</v>
      </c>
      <c r="E9" s="111" t="s">
        <v>13</v>
      </c>
      <c r="F9" s="111">
        <v>18</v>
      </c>
      <c r="G9" s="151">
        <v>159.66999999999999</v>
      </c>
      <c r="H9" s="151">
        <v>190.34</v>
      </c>
      <c r="I9" s="151">
        <v>3426.12</v>
      </c>
      <c r="J9" s="152">
        <v>3.8756095528687364E-3</v>
      </c>
    </row>
    <row r="10" spans="1:10" ht="24" customHeight="1">
      <c r="A10" s="102" t="s">
        <v>14</v>
      </c>
      <c r="B10" s="102" t="s">
        <v>15</v>
      </c>
      <c r="C10" s="102" t="s">
        <v>11</v>
      </c>
      <c r="D10" s="103" t="s">
        <v>16</v>
      </c>
      <c r="E10" s="102" t="s">
        <v>13</v>
      </c>
      <c r="F10" s="102">
        <v>6</v>
      </c>
      <c r="G10" s="146">
        <v>725.29</v>
      </c>
      <c r="H10" s="146">
        <v>864.61</v>
      </c>
      <c r="I10" s="146">
        <v>5187.66</v>
      </c>
      <c r="J10" s="147">
        <v>5.8682546592165562E-3</v>
      </c>
    </row>
    <row r="11" spans="1:10" ht="24" customHeight="1">
      <c r="A11" s="102" t="s">
        <v>17</v>
      </c>
      <c r="B11" s="102" t="s">
        <v>366</v>
      </c>
      <c r="C11" s="102" t="s">
        <v>38</v>
      </c>
      <c r="D11" s="103" t="s">
        <v>367</v>
      </c>
      <c r="E11" s="102" t="s">
        <v>448</v>
      </c>
      <c r="F11" s="102">
        <v>6</v>
      </c>
      <c r="G11" s="146">
        <v>1431.69</v>
      </c>
      <c r="H11" s="146">
        <v>1706.71</v>
      </c>
      <c r="I11" s="146">
        <v>10240.26</v>
      </c>
      <c r="J11" s="147">
        <v>1.1583730132003435E-2</v>
      </c>
    </row>
    <row r="12" spans="1:10" ht="24" customHeight="1">
      <c r="A12" s="102" t="s">
        <v>20</v>
      </c>
      <c r="B12" s="102" t="s">
        <v>449</v>
      </c>
      <c r="C12" s="102" t="s">
        <v>18</v>
      </c>
      <c r="D12" s="103" t="s">
        <v>450</v>
      </c>
      <c r="E12" s="102" t="s">
        <v>19</v>
      </c>
      <c r="F12" s="102">
        <v>176.8</v>
      </c>
      <c r="G12" s="146">
        <v>134.93</v>
      </c>
      <c r="H12" s="146">
        <v>160.85</v>
      </c>
      <c r="I12" s="146">
        <v>28438.28</v>
      </c>
      <c r="J12" s="147">
        <v>3.2169237982077666E-2</v>
      </c>
    </row>
    <row r="13" spans="1:10" ht="24" customHeight="1" thickBot="1">
      <c r="A13" s="109" t="s">
        <v>368</v>
      </c>
      <c r="B13" s="109" t="s">
        <v>451</v>
      </c>
      <c r="C13" s="109" t="s">
        <v>18</v>
      </c>
      <c r="D13" s="110" t="s">
        <v>452</v>
      </c>
      <c r="E13" s="109" t="s">
        <v>448</v>
      </c>
      <c r="F13" s="109">
        <v>1</v>
      </c>
      <c r="G13" s="148">
        <v>6714.44</v>
      </c>
      <c r="H13" s="148">
        <v>8004.28</v>
      </c>
      <c r="I13" s="148">
        <v>8004.28</v>
      </c>
      <c r="J13" s="149">
        <v>9.0544009059332908E-3</v>
      </c>
    </row>
    <row r="14" spans="1:10" ht="26.1" customHeight="1" thickBot="1">
      <c r="A14" s="115" t="s">
        <v>21</v>
      </c>
      <c r="B14" s="116"/>
      <c r="C14" s="117"/>
      <c r="D14" s="118" t="s">
        <v>22</v>
      </c>
      <c r="E14" s="117"/>
      <c r="F14" s="117"/>
      <c r="G14" s="117"/>
      <c r="H14" s="155"/>
      <c r="I14" s="156">
        <v>19501.189999999999</v>
      </c>
      <c r="J14" s="119">
        <v>2.2059647139127721E-2</v>
      </c>
    </row>
    <row r="15" spans="1:10" ht="24" customHeight="1">
      <c r="A15" s="111" t="s">
        <v>23</v>
      </c>
      <c r="B15" s="111" t="s">
        <v>24</v>
      </c>
      <c r="C15" s="111" t="s">
        <v>11</v>
      </c>
      <c r="D15" s="112" t="s">
        <v>25</v>
      </c>
      <c r="E15" s="111" t="s">
        <v>13</v>
      </c>
      <c r="F15" s="111">
        <v>181.84</v>
      </c>
      <c r="G15" s="151">
        <v>26.56</v>
      </c>
      <c r="H15" s="151">
        <v>31.66</v>
      </c>
      <c r="I15" s="151">
        <v>5757.05</v>
      </c>
      <c r="J15" s="152">
        <v>6.5123457369686286E-3</v>
      </c>
    </row>
    <row r="16" spans="1:10" ht="24" customHeight="1">
      <c r="A16" s="102" t="s">
        <v>26</v>
      </c>
      <c r="B16" s="102" t="s">
        <v>27</v>
      </c>
      <c r="C16" s="102" t="s">
        <v>11</v>
      </c>
      <c r="D16" s="103" t="s">
        <v>28</v>
      </c>
      <c r="E16" s="102" t="s">
        <v>13</v>
      </c>
      <c r="F16" s="102">
        <v>1328.4</v>
      </c>
      <c r="G16" s="146">
        <v>4.54</v>
      </c>
      <c r="H16" s="146">
        <v>5.41</v>
      </c>
      <c r="I16" s="146">
        <v>7186.64</v>
      </c>
      <c r="J16" s="147">
        <v>8.1294906883088089E-3</v>
      </c>
    </row>
    <row r="17" spans="1:10" ht="24" customHeight="1">
      <c r="A17" s="102" t="s">
        <v>29</v>
      </c>
      <c r="B17" s="102" t="s">
        <v>453</v>
      </c>
      <c r="C17" s="102" t="s">
        <v>230</v>
      </c>
      <c r="D17" s="103" t="s">
        <v>30</v>
      </c>
      <c r="E17" s="102" t="s">
        <v>31</v>
      </c>
      <c r="F17" s="102">
        <v>3</v>
      </c>
      <c r="G17" s="146">
        <v>109.22</v>
      </c>
      <c r="H17" s="146">
        <v>130.19999999999999</v>
      </c>
      <c r="I17" s="146">
        <v>390.6</v>
      </c>
      <c r="J17" s="147">
        <v>4.418447372977387E-4</v>
      </c>
    </row>
    <row r="18" spans="1:10" ht="24" customHeight="1">
      <c r="A18" s="102" t="s">
        <v>32</v>
      </c>
      <c r="B18" s="102" t="s">
        <v>453</v>
      </c>
      <c r="C18" s="102" t="s">
        <v>230</v>
      </c>
      <c r="D18" s="103" t="s">
        <v>454</v>
      </c>
      <c r="E18" s="102" t="s">
        <v>31</v>
      </c>
      <c r="F18" s="102">
        <v>4</v>
      </c>
      <c r="G18" s="146">
        <v>109.22</v>
      </c>
      <c r="H18" s="146">
        <v>130.19999999999999</v>
      </c>
      <c r="I18" s="146">
        <v>520.79999999999995</v>
      </c>
      <c r="J18" s="147">
        <v>5.8912631639698493E-4</v>
      </c>
    </row>
    <row r="19" spans="1:10" ht="42" customHeight="1">
      <c r="A19" s="102" t="s">
        <v>33</v>
      </c>
      <c r="B19" s="102" t="s">
        <v>455</v>
      </c>
      <c r="C19" s="102" t="s">
        <v>34</v>
      </c>
      <c r="D19" s="103" t="s">
        <v>456</v>
      </c>
      <c r="E19" s="102" t="s">
        <v>31</v>
      </c>
      <c r="F19" s="102">
        <v>7</v>
      </c>
      <c r="G19" s="146">
        <v>271.07</v>
      </c>
      <c r="H19" s="146">
        <v>323.14</v>
      </c>
      <c r="I19" s="146">
        <v>2261.98</v>
      </c>
      <c r="J19" s="147">
        <v>2.5587402940930337E-3</v>
      </c>
    </row>
    <row r="20" spans="1:10" ht="48" customHeight="1">
      <c r="A20" s="102" t="s">
        <v>35</v>
      </c>
      <c r="B20" s="102" t="s">
        <v>520</v>
      </c>
      <c r="C20" s="102" t="s">
        <v>34</v>
      </c>
      <c r="D20" s="103" t="s">
        <v>521</v>
      </c>
      <c r="E20" s="102" t="s">
        <v>31</v>
      </c>
      <c r="F20" s="102">
        <v>3</v>
      </c>
      <c r="G20" s="146">
        <v>117.52</v>
      </c>
      <c r="H20" s="146">
        <v>140.09</v>
      </c>
      <c r="I20" s="146">
        <v>420.27</v>
      </c>
      <c r="J20" s="147">
        <v>4.7540729069155309E-4</v>
      </c>
    </row>
    <row r="21" spans="1:10" ht="46.5" customHeight="1">
      <c r="A21" s="102" t="s">
        <v>36</v>
      </c>
      <c r="B21" s="102" t="s">
        <v>457</v>
      </c>
      <c r="C21" s="102" t="s">
        <v>34</v>
      </c>
      <c r="D21" s="103" t="s">
        <v>458</v>
      </c>
      <c r="E21" s="102" t="s">
        <v>31</v>
      </c>
      <c r="F21" s="102">
        <v>7</v>
      </c>
      <c r="G21" s="146">
        <v>258.06</v>
      </c>
      <c r="H21" s="146">
        <v>307.63</v>
      </c>
      <c r="I21" s="146">
        <v>2153.41</v>
      </c>
      <c r="J21" s="147">
        <v>2.4359264611989845E-3</v>
      </c>
    </row>
    <row r="22" spans="1:10" ht="49.5" customHeight="1">
      <c r="A22" s="102" t="s">
        <v>522</v>
      </c>
      <c r="B22" s="102" t="s">
        <v>523</v>
      </c>
      <c r="C22" s="102" t="s">
        <v>34</v>
      </c>
      <c r="D22" s="103" t="s">
        <v>524</v>
      </c>
      <c r="E22" s="102" t="s">
        <v>31</v>
      </c>
      <c r="F22" s="102">
        <v>3</v>
      </c>
      <c r="G22" s="146">
        <v>176.47</v>
      </c>
      <c r="H22" s="146">
        <v>210.36</v>
      </c>
      <c r="I22" s="146">
        <v>631.08000000000004</v>
      </c>
      <c r="J22" s="147">
        <v>7.1387449261100079E-4</v>
      </c>
    </row>
    <row r="23" spans="1:10" ht="24" customHeight="1" thickBot="1">
      <c r="A23" s="109" t="s">
        <v>525</v>
      </c>
      <c r="B23" s="109" t="s">
        <v>37</v>
      </c>
      <c r="C23" s="109" t="s">
        <v>38</v>
      </c>
      <c r="D23" s="110" t="s">
        <v>39</v>
      </c>
      <c r="E23" s="109" t="s">
        <v>40</v>
      </c>
      <c r="F23" s="109">
        <v>8</v>
      </c>
      <c r="G23" s="148">
        <v>18.809999999999999</v>
      </c>
      <c r="H23" s="148">
        <v>22.42</v>
      </c>
      <c r="I23" s="148">
        <v>179.36</v>
      </c>
      <c r="J23" s="149">
        <v>2.0289112156098927E-4</v>
      </c>
    </row>
    <row r="24" spans="1:10" ht="26.1" customHeight="1" thickBot="1">
      <c r="A24" s="115" t="s">
        <v>41</v>
      </c>
      <c r="B24" s="116"/>
      <c r="C24" s="117"/>
      <c r="D24" s="118" t="s">
        <v>369</v>
      </c>
      <c r="E24" s="117"/>
      <c r="F24" s="117"/>
      <c r="G24" s="117"/>
      <c r="H24" s="155"/>
      <c r="I24" s="156">
        <v>9173.6</v>
      </c>
      <c r="J24" s="119">
        <v>1.0377129754415093E-2</v>
      </c>
    </row>
    <row r="25" spans="1:10" ht="39" customHeight="1" thickBot="1">
      <c r="A25" s="113" t="s">
        <v>42</v>
      </c>
      <c r="B25" s="113" t="s">
        <v>43</v>
      </c>
      <c r="C25" s="113" t="s">
        <v>11</v>
      </c>
      <c r="D25" s="114" t="s">
        <v>44</v>
      </c>
      <c r="E25" s="113" t="s">
        <v>45</v>
      </c>
      <c r="F25" s="113">
        <v>57.54</v>
      </c>
      <c r="G25" s="154">
        <v>133.74</v>
      </c>
      <c r="H25" s="154">
        <v>159.43</v>
      </c>
      <c r="I25" s="154">
        <v>9173.6</v>
      </c>
      <c r="J25" s="153">
        <v>1.0377129754415093E-2</v>
      </c>
    </row>
    <row r="26" spans="1:10" ht="26.1" customHeight="1" thickBot="1">
      <c r="A26" s="115" t="s">
        <v>46</v>
      </c>
      <c r="B26" s="116"/>
      <c r="C26" s="117"/>
      <c r="D26" s="118" t="s">
        <v>47</v>
      </c>
      <c r="E26" s="117"/>
      <c r="F26" s="117"/>
      <c r="G26" s="117"/>
      <c r="H26" s="155"/>
      <c r="I26" s="156">
        <v>131704.89000000001</v>
      </c>
      <c r="J26" s="119">
        <v>0.1489839030283604</v>
      </c>
    </row>
    <row r="27" spans="1:10" ht="34.5" customHeight="1">
      <c r="A27" s="111" t="s">
        <v>48</v>
      </c>
      <c r="B27" s="111" t="s">
        <v>459</v>
      </c>
      <c r="C27" s="111" t="s">
        <v>18</v>
      </c>
      <c r="D27" s="112" t="s">
        <v>460</v>
      </c>
      <c r="E27" s="111" t="s">
        <v>13</v>
      </c>
      <c r="F27" s="111">
        <v>600.08000000000004</v>
      </c>
      <c r="G27" s="151">
        <v>75.989999999999995</v>
      </c>
      <c r="H27" s="151">
        <v>90.58</v>
      </c>
      <c r="I27" s="151">
        <v>54355.24</v>
      </c>
      <c r="J27" s="152">
        <v>6.1486371578483197E-2</v>
      </c>
    </row>
    <row r="28" spans="1:10" ht="34.5" customHeight="1">
      <c r="A28" s="102" t="s">
        <v>49</v>
      </c>
      <c r="B28" s="102" t="s">
        <v>50</v>
      </c>
      <c r="C28" s="102" t="s">
        <v>11</v>
      </c>
      <c r="D28" s="103" t="s">
        <v>51</v>
      </c>
      <c r="E28" s="102" t="s">
        <v>13</v>
      </c>
      <c r="F28" s="102">
        <v>157.80000000000001</v>
      </c>
      <c r="G28" s="146">
        <v>125.75</v>
      </c>
      <c r="H28" s="146">
        <v>149.9</v>
      </c>
      <c r="I28" s="146">
        <v>23654.22</v>
      </c>
      <c r="J28" s="147">
        <v>2.6757533594170293E-2</v>
      </c>
    </row>
    <row r="29" spans="1:10" ht="36" customHeight="1">
      <c r="A29" s="102" t="s">
        <v>52</v>
      </c>
      <c r="B29" s="102" t="s">
        <v>53</v>
      </c>
      <c r="C29" s="102" t="s">
        <v>11</v>
      </c>
      <c r="D29" s="103" t="s">
        <v>54</v>
      </c>
      <c r="E29" s="102" t="s">
        <v>13</v>
      </c>
      <c r="F29" s="102">
        <v>110.16</v>
      </c>
      <c r="G29" s="146">
        <v>142.22</v>
      </c>
      <c r="H29" s="146">
        <v>169.54</v>
      </c>
      <c r="I29" s="146">
        <v>18676.52</v>
      </c>
      <c r="J29" s="147">
        <v>2.1126784621187819E-2</v>
      </c>
    </row>
    <row r="30" spans="1:10" ht="36.75" customHeight="1">
      <c r="A30" s="102" t="s">
        <v>55</v>
      </c>
      <c r="B30" s="102" t="s">
        <v>57</v>
      </c>
      <c r="C30" s="102" t="s">
        <v>11</v>
      </c>
      <c r="D30" s="103" t="s">
        <v>58</v>
      </c>
      <c r="E30" s="102" t="s">
        <v>13</v>
      </c>
      <c r="F30" s="102">
        <v>70.849999999999994</v>
      </c>
      <c r="G30" s="146">
        <v>38.58</v>
      </c>
      <c r="H30" s="146">
        <v>45.99</v>
      </c>
      <c r="I30" s="146">
        <v>3258.39</v>
      </c>
      <c r="J30" s="147">
        <v>3.6858742282733711E-3</v>
      </c>
    </row>
    <row r="31" spans="1:10" ht="41.25" customHeight="1">
      <c r="A31" s="102" t="s">
        <v>56</v>
      </c>
      <c r="B31" s="102" t="s">
        <v>62</v>
      </c>
      <c r="C31" s="102" t="s">
        <v>11</v>
      </c>
      <c r="D31" s="103" t="s">
        <v>63</v>
      </c>
      <c r="E31" s="102" t="s">
        <v>13</v>
      </c>
      <c r="F31" s="102">
        <v>4.43</v>
      </c>
      <c r="G31" s="146">
        <v>194.35</v>
      </c>
      <c r="H31" s="146">
        <v>231.68</v>
      </c>
      <c r="I31" s="146">
        <v>1026.3399999999999</v>
      </c>
      <c r="J31" s="147">
        <v>1.1609905982543807E-3</v>
      </c>
    </row>
    <row r="32" spans="1:10" ht="42.75" customHeight="1">
      <c r="A32" s="102" t="s">
        <v>59</v>
      </c>
      <c r="B32" s="102" t="s">
        <v>62</v>
      </c>
      <c r="C32" s="102" t="s">
        <v>11</v>
      </c>
      <c r="D32" s="103" t="s">
        <v>370</v>
      </c>
      <c r="E32" s="102" t="s">
        <v>13</v>
      </c>
      <c r="F32" s="102">
        <v>1.75</v>
      </c>
      <c r="G32" s="146">
        <v>194.35</v>
      </c>
      <c r="H32" s="146">
        <v>231.68</v>
      </c>
      <c r="I32" s="146">
        <v>405.44</v>
      </c>
      <c r="J32" s="147">
        <v>4.5863166996926565E-4</v>
      </c>
    </row>
    <row r="33" spans="1:10" ht="31.5" customHeight="1">
      <c r="A33" s="102" t="s">
        <v>60</v>
      </c>
      <c r="B33" s="102" t="s">
        <v>461</v>
      </c>
      <c r="C33" s="102" t="s">
        <v>18</v>
      </c>
      <c r="D33" s="103" t="s">
        <v>527</v>
      </c>
      <c r="E33" s="102" t="s">
        <v>13</v>
      </c>
      <c r="F33" s="102">
        <v>10.8</v>
      </c>
      <c r="G33" s="146">
        <v>141.63</v>
      </c>
      <c r="H33" s="146">
        <v>168.83</v>
      </c>
      <c r="I33" s="146">
        <v>1823.36</v>
      </c>
      <c r="J33" s="147">
        <v>2.0625755765468633E-3</v>
      </c>
    </row>
    <row r="34" spans="1:10" ht="62.25" customHeight="1">
      <c r="A34" s="102" t="s">
        <v>61</v>
      </c>
      <c r="B34" s="102" t="s">
        <v>66</v>
      </c>
      <c r="C34" s="102" t="s">
        <v>34</v>
      </c>
      <c r="D34" s="103" t="s">
        <v>371</v>
      </c>
      <c r="E34" s="102" t="s">
        <v>67</v>
      </c>
      <c r="F34" s="102">
        <v>167.4</v>
      </c>
      <c r="G34" s="146">
        <v>114.64</v>
      </c>
      <c r="H34" s="146">
        <v>136.66</v>
      </c>
      <c r="I34" s="146">
        <v>22876.880000000001</v>
      </c>
      <c r="J34" s="147">
        <v>2.5878210531981291E-2</v>
      </c>
    </row>
    <row r="35" spans="1:10" ht="67.5" customHeight="1">
      <c r="A35" s="102" t="s">
        <v>64</v>
      </c>
      <c r="B35" s="102" t="s">
        <v>68</v>
      </c>
      <c r="C35" s="102" t="s">
        <v>34</v>
      </c>
      <c r="D35" s="103" t="s">
        <v>69</v>
      </c>
      <c r="E35" s="102" t="s">
        <v>67</v>
      </c>
      <c r="F35" s="102">
        <v>9.1199999999999992</v>
      </c>
      <c r="G35" s="146">
        <v>123.15</v>
      </c>
      <c r="H35" s="146">
        <v>146.80000000000001</v>
      </c>
      <c r="I35" s="146">
        <v>1338.81</v>
      </c>
      <c r="J35" s="147">
        <v>1.5144550761433321E-3</v>
      </c>
    </row>
    <row r="36" spans="1:10" ht="33.75" customHeight="1" thickBot="1">
      <c r="A36" s="109" t="s">
        <v>65</v>
      </c>
      <c r="B36" s="109" t="s">
        <v>462</v>
      </c>
      <c r="C36" s="109" t="s">
        <v>18</v>
      </c>
      <c r="D36" s="110" t="s">
        <v>526</v>
      </c>
      <c r="E36" s="109" t="s">
        <v>19</v>
      </c>
      <c r="F36" s="109">
        <v>222.61</v>
      </c>
      <c r="G36" s="148">
        <v>16.170000000000002</v>
      </c>
      <c r="H36" s="148">
        <v>19.27</v>
      </c>
      <c r="I36" s="148">
        <v>4289.6899999999996</v>
      </c>
      <c r="J36" s="149">
        <v>4.85247555335058E-3</v>
      </c>
    </row>
    <row r="37" spans="1:10" ht="26.1" customHeight="1" thickBot="1">
      <c r="A37" s="115" t="s">
        <v>70</v>
      </c>
      <c r="B37" s="116"/>
      <c r="C37" s="117"/>
      <c r="D37" s="118" t="s">
        <v>77</v>
      </c>
      <c r="E37" s="117"/>
      <c r="F37" s="117"/>
      <c r="G37" s="117"/>
      <c r="H37" s="155"/>
      <c r="I37" s="156">
        <v>93047.6</v>
      </c>
      <c r="J37" s="119">
        <v>0.10525497280641338</v>
      </c>
    </row>
    <row r="38" spans="1:10" ht="26.1" customHeight="1" thickBot="1">
      <c r="A38" s="115" t="s">
        <v>72</v>
      </c>
      <c r="B38" s="116"/>
      <c r="C38" s="117"/>
      <c r="D38" s="118" t="s">
        <v>90</v>
      </c>
      <c r="E38" s="117"/>
      <c r="F38" s="117"/>
      <c r="G38" s="117"/>
      <c r="H38" s="155"/>
      <c r="I38" s="156">
        <v>18252.8</v>
      </c>
      <c r="J38" s="119">
        <v>2.0647474708008613E-2</v>
      </c>
    </row>
    <row r="39" spans="1:10" ht="33" customHeight="1">
      <c r="A39" s="111" t="s">
        <v>372</v>
      </c>
      <c r="B39" s="111" t="s">
        <v>92</v>
      </c>
      <c r="C39" s="111" t="s">
        <v>38</v>
      </c>
      <c r="D39" s="112" t="s">
        <v>93</v>
      </c>
      <c r="E39" s="111" t="s">
        <v>40</v>
      </c>
      <c r="F39" s="111">
        <v>1</v>
      </c>
      <c r="G39" s="151">
        <v>2882.69</v>
      </c>
      <c r="H39" s="151">
        <v>3436.45</v>
      </c>
      <c r="I39" s="151">
        <v>3436.45</v>
      </c>
      <c r="J39" s="152">
        <v>3.8872947964332157E-3</v>
      </c>
    </row>
    <row r="40" spans="1:10" ht="36.75" customHeight="1">
      <c r="A40" s="102" t="s">
        <v>373</v>
      </c>
      <c r="B40" s="102" t="s">
        <v>94</v>
      </c>
      <c r="C40" s="102" t="s">
        <v>38</v>
      </c>
      <c r="D40" s="103" t="s">
        <v>95</v>
      </c>
      <c r="E40" s="102" t="s">
        <v>40</v>
      </c>
      <c r="F40" s="102">
        <v>1</v>
      </c>
      <c r="G40" s="146">
        <v>4259.6899999999996</v>
      </c>
      <c r="H40" s="146">
        <v>5077.97</v>
      </c>
      <c r="I40" s="146">
        <v>5077.97</v>
      </c>
      <c r="J40" s="147">
        <v>5.7441738880076752E-3</v>
      </c>
    </row>
    <row r="41" spans="1:10" ht="40.5" customHeight="1">
      <c r="A41" s="102" t="s">
        <v>374</v>
      </c>
      <c r="B41" s="102" t="s">
        <v>96</v>
      </c>
      <c r="C41" s="102" t="s">
        <v>38</v>
      </c>
      <c r="D41" s="103" t="s">
        <v>97</v>
      </c>
      <c r="E41" s="102" t="s">
        <v>40</v>
      </c>
      <c r="F41" s="102">
        <v>1</v>
      </c>
      <c r="G41" s="146">
        <v>2837.7</v>
      </c>
      <c r="H41" s="146">
        <v>3382.82</v>
      </c>
      <c r="I41" s="146">
        <v>3382.82</v>
      </c>
      <c r="J41" s="147">
        <v>3.8266288126613834E-3</v>
      </c>
    </row>
    <row r="42" spans="1:10" ht="42" customHeight="1" thickBot="1">
      <c r="A42" s="109" t="s">
        <v>375</v>
      </c>
      <c r="B42" s="109" t="s">
        <v>463</v>
      </c>
      <c r="C42" s="109" t="s">
        <v>38</v>
      </c>
      <c r="D42" s="110" t="s">
        <v>464</v>
      </c>
      <c r="E42" s="109" t="s">
        <v>40</v>
      </c>
      <c r="F42" s="109">
        <v>2</v>
      </c>
      <c r="G42" s="148">
        <v>2665.7</v>
      </c>
      <c r="H42" s="148">
        <v>3177.78</v>
      </c>
      <c r="I42" s="148">
        <v>6355.56</v>
      </c>
      <c r="J42" s="149">
        <v>7.1893772109063387E-3</v>
      </c>
    </row>
    <row r="43" spans="1:10" ht="26.1" customHeight="1" thickBot="1">
      <c r="A43" s="115" t="s">
        <v>75</v>
      </c>
      <c r="B43" s="116"/>
      <c r="C43" s="117"/>
      <c r="D43" s="118" t="s">
        <v>79</v>
      </c>
      <c r="E43" s="117"/>
      <c r="F43" s="117"/>
      <c r="G43" s="117"/>
      <c r="H43" s="155"/>
      <c r="I43" s="156">
        <v>29488.91</v>
      </c>
      <c r="J43" s="119">
        <v>3.3357705305034971E-2</v>
      </c>
    </row>
    <row r="44" spans="1:10" ht="39.75" customHeight="1">
      <c r="A44" s="111" t="s">
        <v>376</v>
      </c>
      <c r="B44" s="111" t="s">
        <v>81</v>
      </c>
      <c r="C44" s="111" t="s">
        <v>38</v>
      </c>
      <c r="D44" s="112" t="s">
        <v>82</v>
      </c>
      <c r="E44" s="111" t="s">
        <v>40</v>
      </c>
      <c r="F44" s="111">
        <v>1</v>
      </c>
      <c r="G44" s="151">
        <v>2137.4</v>
      </c>
      <c r="H44" s="151">
        <v>2547.9899999999998</v>
      </c>
      <c r="I44" s="151">
        <v>2547.9899999999998</v>
      </c>
      <c r="J44" s="152">
        <v>2.8822733542940735E-3</v>
      </c>
    </row>
    <row r="45" spans="1:10" ht="51" customHeight="1">
      <c r="A45" s="102" t="s">
        <v>377</v>
      </c>
      <c r="B45" s="102" t="s">
        <v>84</v>
      </c>
      <c r="C45" s="102" t="s">
        <v>38</v>
      </c>
      <c r="D45" s="103" t="s">
        <v>85</v>
      </c>
      <c r="E45" s="102" t="s">
        <v>40</v>
      </c>
      <c r="F45" s="102">
        <v>1</v>
      </c>
      <c r="G45" s="146">
        <v>3919.57</v>
      </c>
      <c r="H45" s="146">
        <v>4672.51</v>
      </c>
      <c r="I45" s="146">
        <v>4672.51</v>
      </c>
      <c r="J45" s="147">
        <v>5.2855195941399306E-3</v>
      </c>
    </row>
    <row r="46" spans="1:10" ht="44.25" customHeight="1">
      <c r="A46" s="102" t="s">
        <v>378</v>
      </c>
      <c r="B46" s="102" t="s">
        <v>87</v>
      </c>
      <c r="C46" s="102" t="s">
        <v>38</v>
      </c>
      <c r="D46" s="103" t="s">
        <v>88</v>
      </c>
      <c r="E46" s="102" t="s">
        <v>40</v>
      </c>
      <c r="F46" s="102">
        <v>1</v>
      </c>
      <c r="G46" s="146">
        <v>1690</v>
      </c>
      <c r="H46" s="146">
        <v>2014.64</v>
      </c>
      <c r="I46" s="146">
        <v>2014.64</v>
      </c>
      <c r="J46" s="147">
        <v>2.2789505416014239E-3</v>
      </c>
    </row>
    <row r="47" spans="1:10" ht="41.25" customHeight="1">
      <c r="A47" s="102" t="s">
        <v>379</v>
      </c>
      <c r="B47" s="102" t="s">
        <v>361</v>
      </c>
      <c r="C47" s="102" t="s">
        <v>38</v>
      </c>
      <c r="D47" s="103" t="s">
        <v>362</v>
      </c>
      <c r="E47" s="102" t="s">
        <v>40</v>
      </c>
      <c r="F47" s="102">
        <v>1</v>
      </c>
      <c r="G47" s="146">
        <v>3990</v>
      </c>
      <c r="H47" s="146">
        <v>4756.47</v>
      </c>
      <c r="I47" s="146">
        <v>4756.47</v>
      </c>
      <c r="J47" s="147">
        <v>5.3804947199553891E-3</v>
      </c>
    </row>
    <row r="48" spans="1:10" ht="32.25" customHeight="1" thickBot="1">
      <c r="A48" s="109" t="s">
        <v>465</v>
      </c>
      <c r="B48" s="109" t="s">
        <v>466</v>
      </c>
      <c r="C48" s="109" t="s">
        <v>18</v>
      </c>
      <c r="D48" s="110" t="s">
        <v>467</v>
      </c>
      <c r="E48" s="109" t="s">
        <v>468</v>
      </c>
      <c r="F48" s="109">
        <v>1</v>
      </c>
      <c r="G48" s="148">
        <v>13000</v>
      </c>
      <c r="H48" s="148">
        <v>15497.3</v>
      </c>
      <c r="I48" s="148">
        <v>15497.3</v>
      </c>
      <c r="J48" s="149">
        <v>1.7530467095044151E-2</v>
      </c>
    </row>
    <row r="49" spans="1:10" ht="26.1" customHeight="1" thickBot="1">
      <c r="A49" s="115" t="s">
        <v>380</v>
      </c>
      <c r="B49" s="116"/>
      <c r="C49" s="117"/>
      <c r="D49" s="118" t="s">
        <v>99</v>
      </c>
      <c r="E49" s="117"/>
      <c r="F49" s="117"/>
      <c r="G49" s="117"/>
      <c r="H49" s="155"/>
      <c r="I49" s="156">
        <v>17688.919999999998</v>
      </c>
      <c r="J49" s="119">
        <v>2.0009616514287547E-2</v>
      </c>
    </row>
    <row r="50" spans="1:10" ht="33" customHeight="1">
      <c r="A50" s="111" t="s">
        <v>381</v>
      </c>
      <c r="B50" s="111" t="s">
        <v>101</v>
      </c>
      <c r="C50" s="111" t="s">
        <v>11</v>
      </c>
      <c r="D50" s="112" t="s">
        <v>102</v>
      </c>
      <c r="E50" s="111" t="s">
        <v>31</v>
      </c>
      <c r="F50" s="111">
        <v>4</v>
      </c>
      <c r="G50" s="151">
        <v>805.7</v>
      </c>
      <c r="H50" s="151">
        <v>960.47</v>
      </c>
      <c r="I50" s="151">
        <v>3841.88</v>
      </c>
      <c r="J50" s="152">
        <v>4.3459151544532415E-3</v>
      </c>
    </row>
    <row r="51" spans="1:10" ht="56.25" customHeight="1">
      <c r="A51" s="102" t="s">
        <v>382</v>
      </c>
      <c r="B51" s="102" t="s">
        <v>469</v>
      </c>
      <c r="C51" s="102" t="s">
        <v>18</v>
      </c>
      <c r="D51" s="103" t="s">
        <v>470</v>
      </c>
      <c r="E51" s="102" t="s">
        <v>468</v>
      </c>
      <c r="F51" s="102">
        <v>3</v>
      </c>
      <c r="G51" s="146">
        <v>1293.6300000000001</v>
      </c>
      <c r="H51" s="146">
        <v>1542.13</v>
      </c>
      <c r="I51" s="146">
        <v>4626.3900000000003</v>
      </c>
      <c r="J51" s="147">
        <v>5.2333488842470181E-3</v>
      </c>
    </row>
    <row r="52" spans="1:10" ht="58.5" customHeight="1" thickBot="1">
      <c r="A52" s="109" t="s">
        <v>528</v>
      </c>
      <c r="B52" s="109" t="s">
        <v>529</v>
      </c>
      <c r="C52" s="109" t="s">
        <v>18</v>
      </c>
      <c r="D52" s="110" t="s">
        <v>530</v>
      </c>
      <c r="E52" s="109" t="s">
        <v>468</v>
      </c>
      <c r="F52" s="109">
        <v>5</v>
      </c>
      <c r="G52" s="148">
        <v>1546.96</v>
      </c>
      <c r="H52" s="148">
        <v>1844.13</v>
      </c>
      <c r="I52" s="148">
        <v>9220.65</v>
      </c>
      <c r="J52" s="149">
        <v>1.0430352475587287E-2</v>
      </c>
    </row>
    <row r="53" spans="1:10" ht="26.1" customHeight="1" thickBot="1">
      <c r="A53" s="115" t="s">
        <v>383</v>
      </c>
      <c r="B53" s="116"/>
      <c r="C53" s="117"/>
      <c r="D53" s="118" t="s">
        <v>105</v>
      </c>
      <c r="E53" s="117"/>
      <c r="F53" s="117"/>
      <c r="G53" s="117"/>
      <c r="H53" s="155"/>
      <c r="I53" s="156">
        <v>9704.9699999999993</v>
      </c>
      <c r="J53" s="119">
        <v>1.0978212801158307E-2</v>
      </c>
    </row>
    <row r="54" spans="1:10" ht="38.25" customHeight="1" thickBot="1">
      <c r="A54" s="113" t="s">
        <v>384</v>
      </c>
      <c r="B54" s="113" t="s">
        <v>471</v>
      </c>
      <c r="C54" s="113" t="s">
        <v>18</v>
      </c>
      <c r="D54" s="114" t="s">
        <v>472</v>
      </c>
      <c r="E54" s="113" t="s">
        <v>468</v>
      </c>
      <c r="F54" s="113">
        <v>11</v>
      </c>
      <c r="G54" s="154">
        <v>740.1</v>
      </c>
      <c r="H54" s="154">
        <v>882.27</v>
      </c>
      <c r="I54" s="154">
        <v>9704.9699999999993</v>
      </c>
      <c r="J54" s="153">
        <v>1.0978212801158307E-2</v>
      </c>
    </row>
    <row r="55" spans="1:10" ht="26.1" customHeight="1" thickBot="1">
      <c r="A55" s="115" t="s">
        <v>385</v>
      </c>
      <c r="B55" s="116"/>
      <c r="C55" s="117"/>
      <c r="D55" s="118" t="s">
        <v>473</v>
      </c>
      <c r="E55" s="117"/>
      <c r="F55" s="117"/>
      <c r="G55" s="117"/>
      <c r="H55" s="155"/>
      <c r="I55" s="156">
        <v>4639.72</v>
      </c>
      <c r="J55" s="119">
        <v>5.248427712583369E-3</v>
      </c>
    </row>
    <row r="56" spans="1:10" ht="36" customHeight="1" thickBot="1">
      <c r="A56" s="113" t="s">
        <v>386</v>
      </c>
      <c r="B56" s="113" t="s">
        <v>474</v>
      </c>
      <c r="C56" s="113" t="s">
        <v>18</v>
      </c>
      <c r="D56" s="114" t="s">
        <v>475</v>
      </c>
      <c r="E56" s="113" t="s">
        <v>468</v>
      </c>
      <c r="F56" s="113">
        <v>4</v>
      </c>
      <c r="G56" s="154">
        <v>973.02</v>
      </c>
      <c r="H56" s="154">
        <v>1159.93</v>
      </c>
      <c r="I56" s="154">
        <v>4639.72</v>
      </c>
      <c r="J56" s="153">
        <v>5.248427712583369E-3</v>
      </c>
    </row>
    <row r="57" spans="1:10" ht="26.1" customHeight="1" thickBot="1">
      <c r="A57" s="115" t="s">
        <v>387</v>
      </c>
      <c r="B57" s="116"/>
      <c r="C57" s="117"/>
      <c r="D57" s="118" t="s">
        <v>123</v>
      </c>
      <c r="E57" s="117"/>
      <c r="F57" s="117"/>
      <c r="G57" s="117"/>
      <c r="H57" s="155"/>
      <c r="I57" s="156">
        <v>12917.16</v>
      </c>
      <c r="J57" s="119">
        <v>1.4611825823944848E-2</v>
      </c>
    </row>
    <row r="58" spans="1:10" ht="39" customHeight="1">
      <c r="A58" s="111" t="s">
        <v>388</v>
      </c>
      <c r="B58" s="111" t="s">
        <v>107</v>
      </c>
      <c r="C58" s="111" t="s">
        <v>11</v>
      </c>
      <c r="D58" s="112" t="s">
        <v>108</v>
      </c>
      <c r="E58" s="111" t="s">
        <v>45</v>
      </c>
      <c r="F58" s="111">
        <v>2.35</v>
      </c>
      <c r="G58" s="151">
        <v>1505.07</v>
      </c>
      <c r="H58" s="151">
        <v>1794.19</v>
      </c>
      <c r="I58" s="151">
        <v>4216.34</v>
      </c>
      <c r="J58" s="152">
        <v>4.7695024056783088E-3</v>
      </c>
    </row>
    <row r="59" spans="1:10" ht="40.5" customHeight="1">
      <c r="A59" s="102" t="s">
        <v>389</v>
      </c>
      <c r="B59" s="102" t="s">
        <v>476</v>
      </c>
      <c r="C59" s="102" t="s">
        <v>11</v>
      </c>
      <c r="D59" s="103" t="s">
        <v>477</v>
      </c>
      <c r="E59" s="102" t="s">
        <v>45</v>
      </c>
      <c r="F59" s="102">
        <v>1.67</v>
      </c>
      <c r="G59" s="146">
        <v>3499</v>
      </c>
      <c r="H59" s="146">
        <v>4171.1499999999996</v>
      </c>
      <c r="I59" s="146">
        <v>6965.82</v>
      </c>
      <c r="J59" s="147">
        <v>7.8797002252005473E-3</v>
      </c>
    </row>
    <row r="60" spans="1:10" ht="24" customHeight="1">
      <c r="A60" s="102" t="s">
        <v>478</v>
      </c>
      <c r="B60" s="102" t="s">
        <v>110</v>
      </c>
      <c r="C60" s="102" t="s">
        <v>11</v>
      </c>
      <c r="D60" s="103" t="s">
        <v>111</v>
      </c>
      <c r="E60" s="102" t="s">
        <v>13</v>
      </c>
      <c r="F60" s="102">
        <v>10.5</v>
      </c>
      <c r="G60" s="146">
        <v>70.41</v>
      </c>
      <c r="H60" s="146">
        <v>83.93</v>
      </c>
      <c r="I60" s="146">
        <v>881.26</v>
      </c>
      <c r="J60" s="147">
        <v>9.9687683868664926E-4</v>
      </c>
    </row>
    <row r="61" spans="1:10" ht="51" customHeight="1" thickBot="1">
      <c r="A61" s="109" t="s">
        <v>479</v>
      </c>
      <c r="B61" s="109" t="s">
        <v>119</v>
      </c>
      <c r="C61" s="109" t="s">
        <v>34</v>
      </c>
      <c r="D61" s="110" t="s">
        <v>236</v>
      </c>
      <c r="E61" s="109" t="s">
        <v>13</v>
      </c>
      <c r="F61" s="109">
        <v>27</v>
      </c>
      <c r="G61" s="148">
        <v>26.53</v>
      </c>
      <c r="H61" s="148">
        <v>31.62</v>
      </c>
      <c r="I61" s="148">
        <v>853.74</v>
      </c>
      <c r="J61" s="149">
        <v>9.6574635437934311E-4</v>
      </c>
    </row>
    <row r="62" spans="1:10" ht="26.1" customHeight="1" thickBot="1">
      <c r="A62" s="115" t="s">
        <v>391</v>
      </c>
      <c r="B62" s="116"/>
      <c r="C62" s="117"/>
      <c r="D62" s="118" t="s">
        <v>128</v>
      </c>
      <c r="E62" s="117"/>
      <c r="F62" s="117"/>
      <c r="G62" s="117"/>
      <c r="H62" s="155"/>
      <c r="I62" s="156">
        <v>355.12</v>
      </c>
      <c r="J62" s="119">
        <v>4.0170994139573208E-4</v>
      </c>
    </row>
    <row r="63" spans="1:10" ht="26.1" customHeight="1">
      <c r="A63" s="111" t="s">
        <v>392</v>
      </c>
      <c r="B63" s="111" t="s">
        <v>130</v>
      </c>
      <c r="C63" s="111" t="s">
        <v>11</v>
      </c>
      <c r="D63" s="112" t="s">
        <v>131</v>
      </c>
      <c r="E63" s="111" t="s">
        <v>13</v>
      </c>
      <c r="F63" s="111">
        <v>3.75</v>
      </c>
      <c r="G63" s="151">
        <v>52.92</v>
      </c>
      <c r="H63" s="151">
        <v>63.08</v>
      </c>
      <c r="I63" s="151">
        <v>236.55</v>
      </c>
      <c r="J63" s="152">
        <v>2.6758415926210981E-4</v>
      </c>
    </row>
    <row r="64" spans="1:10" ht="48.75" customHeight="1" thickBot="1">
      <c r="A64" s="109" t="s">
        <v>393</v>
      </c>
      <c r="B64" s="109" t="s">
        <v>119</v>
      </c>
      <c r="C64" s="109" t="s">
        <v>34</v>
      </c>
      <c r="D64" s="110" t="s">
        <v>236</v>
      </c>
      <c r="E64" s="109" t="s">
        <v>13</v>
      </c>
      <c r="F64" s="109">
        <v>3.75</v>
      </c>
      <c r="G64" s="148">
        <v>26.53</v>
      </c>
      <c r="H64" s="148">
        <v>31.62</v>
      </c>
      <c r="I64" s="148">
        <v>118.57</v>
      </c>
      <c r="J64" s="149">
        <v>1.3412578213362232E-4</v>
      </c>
    </row>
    <row r="65" spans="1:10" ht="26.1" customHeight="1" thickBot="1">
      <c r="A65" s="115" t="s">
        <v>76</v>
      </c>
      <c r="B65" s="116"/>
      <c r="C65" s="117"/>
      <c r="D65" s="118" t="s">
        <v>142</v>
      </c>
      <c r="E65" s="117"/>
      <c r="F65" s="117"/>
      <c r="G65" s="117"/>
      <c r="H65" s="155"/>
      <c r="I65" s="156">
        <v>552106.76</v>
      </c>
      <c r="J65" s="119">
        <v>0.62454036439453575</v>
      </c>
    </row>
    <row r="66" spans="1:10" ht="26.1" customHeight="1" thickBot="1">
      <c r="A66" s="115" t="s">
        <v>78</v>
      </c>
      <c r="B66" s="116"/>
      <c r="C66" s="117"/>
      <c r="D66" s="118" t="s">
        <v>144</v>
      </c>
      <c r="E66" s="117"/>
      <c r="F66" s="117"/>
      <c r="G66" s="117"/>
      <c r="H66" s="155"/>
      <c r="I66" s="156">
        <v>48425.8</v>
      </c>
      <c r="J66" s="119">
        <v>5.4779019148573561E-2</v>
      </c>
    </row>
    <row r="67" spans="1:10" ht="35.25" customHeight="1">
      <c r="A67" s="111" t="s">
        <v>80</v>
      </c>
      <c r="B67" s="111" t="s">
        <v>396</v>
      </c>
      <c r="C67" s="111" t="s">
        <v>11</v>
      </c>
      <c r="D67" s="112" t="s">
        <v>397</v>
      </c>
      <c r="E67" s="111" t="s">
        <v>45</v>
      </c>
      <c r="F67" s="111">
        <v>16</v>
      </c>
      <c r="G67" s="151">
        <v>72.64</v>
      </c>
      <c r="H67" s="151">
        <v>86.59</v>
      </c>
      <c r="I67" s="151">
        <v>1385.44</v>
      </c>
      <c r="J67" s="152">
        <v>1.567202695447463E-3</v>
      </c>
    </row>
    <row r="68" spans="1:10" ht="48.75" customHeight="1">
      <c r="A68" s="102" t="s">
        <v>83</v>
      </c>
      <c r="B68" s="102" t="s">
        <v>126</v>
      </c>
      <c r="C68" s="102" t="s">
        <v>11</v>
      </c>
      <c r="D68" s="103" t="s">
        <v>390</v>
      </c>
      <c r="E68" s="102" t="s">
        <v>45</v>
      </c>
      <c r="F68" s="102">
        <v>9.19</v>
      </c>
      <c r="G68" s="146">
        <v>3409.44</v>
      </c>
      <c r="H68" s="146">
        <v>4064.39</v>
      </c>
      <c r="I68" s="146">
        <v>37351.74</v>
      </c>
      <c r="J68" s="147">
        <v>4.2252098688974497E-2</v>
      </c>
    </row>
    <row r="69" spans="1:10" ht="33.75" customHeight="1" thickBot="1">
      <c r="A69" s="109" t="s">
        <v>86</v>
      </c>
      <c r="B69" s="109" t="s">
        <v>107</v>
      </c>
      <c r="C69" s="109" t="s">
        <v>11</v>
      </c>
      <c r="D69" s="110" t="s">
        <v>108</v>
      </c>
      <c r="E69" s="109" t="s">
        <v>45</v>
      </c>
      <c r="F69" s="109">
        <v>5.4</v>
      </c>
      <c r="G69" s="148">
        <v>1505.07</v>
      </c>
      <c r="H69" s="148">
        <v>1794.19</v>
      </c>
      <c r="I69" s="148">
        <v>9688.6200000000008</v>
      </c>
      <c r="J69" s="149">
        <v>1.0959717764151606E-2</v>
      </c>
    </row>
    <row r="70" spans="1:10" ht="26.1" customHeight="1" thickBot="1">
      <c r="A70" s="115" t="s">
        <v>89</v>
      </c>
      <c r="B70" s="116"/>
      <c r="C70" s="117"/>
      <c r="D70" s="118" t="s">
        <v>398</v>
      </c>
      <c r="E70" s="117"/>
      <c r="F70" s="117"/>
      <c r="G70" s="117"/>
      <c r="H70" s="155"/>
      <c r="I70" s="156">
        <v>70851.740000000005</v>
      </c>
      <c r="J70" s="119">
        <v>8.0147128641545523E-2</v>
      </c>
    </row>
    <row r="71" spans="1:10" ht="87.75" customHeight="1" thickBot="1">
      <c r="A71" s="113" t="s">
        <v>91</v>
      </c>
      <c r="B71" s="113" t="s">
        <v>480</v>
      </c>
      <c r="C71" s="113" t="s">
        <v>34</v>
      </c>
      <c r="D71" s="114" t="s">
        <v>481</v>
      </c>
      <c r="E71" s="113" t="s">
        <v>146</v>
      </c>
      <c r="F71" s="113">
        <v>3139.2</v>
      </c>
      <c r="G71" s="154">
        <v>18.940000000000001</v>
      </c>
      <c r="H71" s="154">
        <v>22.57</v>
      </c>
      <c r="I71" s="154">
        <v>70851.740000000005</v>
      </c>
      <c r="J71" s="153">
        <v>8.0147128641545523E-2</v>
      </c>
    </row>
    <row r="72" spans="1:10" ht="26.1" customHeight="1" thickBot="1">
      <c r="A72" s="115" t="s">
        <v>98</v>
      </c>
      <c r="B72" s="116"/>
      <c r="C72" s="117"/>
      <c r="D72" s="118" t="s">
        <v>148</v>
      </c>
      <c r="E72" s="117"/>
      <c r="F72" s="117"/>
      <c r="G72" s="117"/>
      <c r="H72" s="155"/>
      <c r="I72" s="156">
        <v>261019.75</v>
      </c>
      <c r="J72" s="119">
        <v>0.29526421625261501</v>
      </c>
    </row>
    <row r="73" spans="1:10" ht="24" customHeight="1">
      <c r="A73" s="111" t="s">
        <v>100</v>
      </c>
      <c r="B73" s="111" t="s">
        <v>149</v>
      </c>
      <c r="C73" s="111" t="s">
        <v>11</v>
      </c>
      <c r="D73" s="112" t="s">
        <v>150</v>
      </c>
      <c r="E73" s="111" t="s">
        <v>13</v>
      </c>
      <c r="F73" s="111">
        <v>588</v>
      </c>
      <c r="G73" s="151">
        <v>289.43</v>
      </c>
      <c r="H73" s="151">
        <v>345.02</v>
      </c>
      <c r="I73" s="151">
        <v>202871.76</v>
      </c>
      <c r="J73" s="152">
        <v>0.2294875051262926</v>
      </c>
    </row>
    <row r="74" spans="1:10" ht="24" customHeight="1">
      <c r="A74" s="102" t="s">
        <v>103</v>
      </c>
      <c r="B74" s="102" t="s">
        <v>482</v>
      </c>
      <c r="C74" s="102" t="s">
        <v>11</v>
      </c>
      <c r="D74" s="103" t="s">
        <v>483</v>
      </c>
      <c r="E74" s="102" t="s">
        <v>13</v>
      </c>
      <c r="F74" s="102">
        <v>588</v>
      </c>
      <c r="G74" s="146">
        <v>70.900000000000006</v>
      </c>
      <c r="H74" s="146">
        <v>84.51</v>
      </c>
      <c r="I74" s="146">
        <v>49691.88</v>
      </c>
      <c r="J74" s="147">
        <v>5.6211202417897475E-2</v>
      </c>
    </row>
    <row r="75" spans="1:10" ht="26.1" customHeight="1">
      <c r="A75" s="102" t="s">
        <v>399</v>
      </c>
      <c r="B75" s="102" t="s">
        <v>400</v>
      </c>
      <c r="C75" s="102" t="s">
        <v>11</v>
      </c>
      <c r="D75" s="103" t="s">
        <v>401</v>
      </c>
      <c r="E75" s="102" t="s">
        <v>67</v>
      </c>
      <c r="F75" s="102">
        <v>56</v>
      </c>
      <c r="G75" s="146">
        <v>86.5</v>
      </c>
      <c r="H75" s="146">
        <v>103.11</v>
      </c>
      <c r="I75" s="146">
        <v>5774.16</v>
      </c>
      <c r="J75" s="147">
        <v>6.5317004821175391E-3</v>
      </c>
    </row>
    <row r="76" spans="1:10" ht="24" customHeight="1">
      <c r="A76" s="102" t="s">
        <v>402</v>
      </c>
      <c r="B76" s="102" t="s">
        <v>363</v>
      </c>
      <c r="C76" s="102" t="s">
        <v>11</v>
      </c>
      <c r="D76" s="103" t="s">
        <v>364</v>
      </c>
      <c r="E76" s="102" t="s">
        <v>67</v>
      </c>
      <c r="F76" s="102">
        <v>50</v>
      </c>
      <c r="G76" s="146">
        <v>41</v>
      </c>
      <c r="H76" s="146">
        <v>48.87</v>
      </c>
      <c r="I76" s="146">
        <v>2443.5</v>
      </c>
      <c r="J76" s="147">
        <v>2.7640747966897706E-3</v>
      </c>
    </row>
    <row r="77" spans="1:10" ht="26.1" customHeight="1" thickBot="1">
      <c r="A77" s="109" t="s">
        <v>403</v>
      </c>
      <c r="B77" s="109" t="s">
        <v>365</v>
      </c>
      <c r="C77" s="109" t="s">
        <v>11</v>
      </c>
      <c r="D77" s="110" t="s">
        <v>484</v>
      </c>
      <c r="E77" s="109" t="s">
        <v>31</v>
      </c>
      <c r="F77" s="109">
        <v>1</v>
      </c>
      <c r="G77" s="148">
        <v>200.03</v>
      </c>
      <c r="H77" s="148">
        <v>238.45</v>
      </c>
      <c r="I77" s="148">
        <v>238.45</v>
      </c>
      <c r="J77" s="149">
        <v>2.6973342961762872E-4</v>
      </c>
    </row>
    <row r="78" spans="1:10" ht="26.1" customHeight="1" thickBot="1">
      <c r="A78" s="115" t="s">
        <v>104</v>
      </c>
      <c r="B78" s="116"/>
      <c r="C78" s="117"/>
      <c r="D78" s="118" t="s">
        <v>151</v>
      </c>
      <c r="E78" s="117"/>
      <c r="F78" s="117"/>
      <c r="G78" s="117"/>
      <c r="H78" s="155"/>
      <c r="I78" s="156">
        <v>7043.08</v>
      </c>
      <c r="J78" s="119">
        <v>7.9670963450254925E-3</v>
      </c>
    </row>
    <row r="79" spans="1:10" ht="30.75" customHeight="1">
      <c r="A79" s="111" t="s">
        <v>106</v>
      </c>
      <c r="B79" s="111" t="s">
        <v>110</v>
      </c>
      <c r="C79" s="111" t="s">
        <v>11</v>
      </c>
      <c r="D79" s="112" t="s">
        <v>111</v>
      </c>
      <c r="E79" s="111" t="s">
        <v>13</v>
      </c>
      <c r="F79" s="111">
        <v>27</v>
      </c>
      <c r="G79" s="151">
        <v>70.41</v>
      </c>
      <c r="H79" s="151">
        <v>83.93</v>
      </c>
      <c r="I79" s="151">
        <v>2266.11</v>
      </c>
      <c r="J79" s="152">
        <v>2.5634121291289776E-3</v>
      </c>
    </row>
    <row r="80" spans="1:10" ht="39" customHeight="1">
      <c r="A80" s="102" t="s">
        <v>109</v>
      </c>
      <c r="B80" s="102" t="s">
        <v>113</v>
      </c>
      <c r="C80" s="102" t="s">
        <v>11</v>
      </c>
      <c r="D80" s="103" t="s">
        <v>114</v>
      </c>
      <c r="E80" s="102" t="s">
        <v>13</v>
      </c>
      <c r="F80" s="102">
        <v>67.5</v>
      </c>
      <c r="G80" s="146">
        <v>11.67</v>
      </c>
      <c r="H80" s="146">
        <v>13.91</v>
      </c>
      <c r="I80" s="146">
        <v>938.92</v>
      </c>
      <c r="J80" s="147">
        <v>1.0621015380020296E-3</v>
      </c>
    </row>
    <row r="81" spans="1:10" ht="33" customHeight="1" thickBot="1">
      <c r="A81" s="109" t="s">
        <v>112</v>
      </c>
      <c r="B81" s="109" t="s">
        <v>115</v>
      </c>
      <c r="C81" s="109" t="s">
        <v>11</v>
      </c>
      <c r="D81" s="110" t="s">
        <v>116</v>
      </c>
      <c r="E81" s="109" t="s">
        <v>13</v>
      </c>
      <c r="F81" s="109">
        <v>67.5</v>
      </c>
      <c r="G81" s="148">
        <v>47.7</v>
      </c>
      <c r="H81" s="148">
        <v>56.86</v>
      </c>
      <c r="I81" s="148">
        <v>3838.05</v>
      </c>
      <c r="J81" s="149">
        <v>4.3415826778944854E-3</v>
      </c>
    </row>
    <row r="82" spans="1:10" ht="26.1" customHeight="1" thickBot="1">
      <c r="A82" s="115" t="s">
        <v>120</v>
      </c>
      <c r="B82" s="116"/>
      <c r="C82" s="117"/>
      <c r="D82" s="118" t="s">
        <v>404</v>
      </c>
      <c r="E82" s="117"/>
      <c r="F82" s="117"/>
      <c r="G82" s="117"/>
      <c r="H82" s="155"/>
      <c r="I82" s="156">
        <v>79030.320000000007</v>
      </c>
      <c r="J82" s="119">
        <v>8.9398696822724583E-2</v>
      </c>
    </row>
    <row r="83" spans="1:10" ht="89.25" customHeight="1">
      <c r="A83" s="111" t="s">
        <v>121</v>
      </c>
      <c r="B83" s="111" t="s">
        <v>405</v>
      </c>
      <c r="C83" s="111" t="s">
        <v>34</v>
      </c>
      <c r="D83" s="112" t="s">
        <v>406</v>
      </c>
      <c r="E83" s="111" t="s">
        <v>13</v>
      </c>
      <c r="F83" s="111">
        <v>243</v>
      </c>
      <c r="G83" s="151">
        <v>208.36</v>
      </c>
      <c r="H83" s="151">
        <v>248.38</v>
      </c>
      <c r="I83" s="151">
        <v>60356.34</v>
      </c>
      <c r="J83" s="152">
        <v>6.8274785436643615E-2</v>
      </c>
    </row>
    <row r="84" spans="1:10" ht="26.1" customHeight="1">
      <c r="A84" s="102" t="s">
        <v>407</v>
      </c>
      <c r="B84" s="102" t="s">
        <v>152</v>
      </c>
      <c r="C84" s="102" t="s">
        <v>11</v>
      </c>
      <c r="D84" s="103" t="s">
        <v>153</v>
      </c>
      <c r="E84" s="102" t="s">
        <v>13</v>
      </c>
      <c r="F84" s="102">
        <v>270</v>
      </c>
      <c r="G84" s="146">
        <v>24.06</v>
      </c>
      <c r="H84" s="146">
        <v>28.68</v>
      </c>
      <c r="I84" s="146">
        <v>7743.6</v>
      </c>
      <c r="J84" s="147">
        <v>8.7595210131560918E-3</v>
      </c>
    </row>
    <row r="85" spans="1:10" ht="42" customHeight="1">
      <c r="A85" s="102" t="s">
        <v>408</v>
      </c>
      <c r="B85" s="102" t="s">
        <v>409</v>
      </c>
      <c r="C85" s="102" t="s">
        <v>11</v>
      </c>
      <c r="D85" s="103" t="s">
        <v>410</v>
      </c>
      <c r="E85" s="102" t="s">
        <v>13</v>
      </c>
      <c r="F85" s="102">
        <v>6</v>
      </c>
      <c r="G85" s="146">
        <v>549.79</v>
      </c>
      <c r="H85" s="146">
        <v>655.4</v>
      </c>
      <c r="I85" s="146">
        <v>3932.4</v>
      </c>
      <c r="J85" s="147">
        <v>4.4483109189698607E-3</v>
      </c>
    </row>
    <row r="86" spans="1:10" ht="35.25" customHeight="1" thickBot="1">
      <c r="A86" s="109" t="s">
        <v>485</v>
      </c>
      <c r="B86" s="109" t="s">
        <v>486</v>
      </c>
      <c r="C86" s="109" t="s">
        <v>38</v>
      </c>
      <c r="D86" s="110" t="s">
        <v>487</v>
      </c>
      <c r="E86" s="109" t="s">
        <v>19</v>
      </c>
      <c r="F86" s="109">
        <v>66</v>
      </c>
      <c r="G86" s="148">
        <v>88.95</v>
      </c>
      <c r="H86" s="148">
        <v>106.03</v>
      </c>
      <c r="I86" s="148">
        <v>6997.98</v>
      </c>
      <c r="J86" s="149">
        <v>7.9160794539550154E-3</v>
      </c>
    </row>
    <row r="87" spans="1:10" ht="26.1" customHeight="1" thickBot="1">
      <c r="A87" s="115" t="s">
        <v>122</v>
      </c>
      <c r="B87" s="116"/>
      <c r="C87" s="117"/>
      <c r="D87" s="118" t="s">
        <v>154</v>
      </c>
      <c r="E87" s="117"/>
      <c r="F87" s="117"/>
      <c r="G87" s="117"/>
      <c r="H87" s="155"/>
      <c r="I87" s="156">
        <v>44041.9</v>
      </c>
      <c r="J87" s="119">
        <v>4.9819973721436962E-2</v>
      </c>
    </row>
    <row r="88" spans="1:10" ht="28.5" customHeight="1">
      <c r="A88" s="111" t="s">
        <v>124</v>
      </c>
      <c r="B88" s="111" t="s">
        <v>411</v>
      </c>
      <c r="C88" s="111" t="s">
        <v>11</v>
      </c>
      <c r="D88" s="112" t="s">
        <v>412</v>
      </c>
      <c r="E88" s="111" t="s">
        <v>45</v>
      </c>
      <c r="F88" s="111">
        <v>47.6</v>
      </c>
      <c r="G88" s="151">
        <v>16.32</v>
      </c>
      <c r="H88" s="151">
        <v>19.45</v>
      </c>
      <c r="I88" s="151">
        <v>925.82</v>
      </c>
      <c r="J88" s="152">
        <v>1.0472828844981885E-3</v>
      </c>
    </row>
    <row r="89" spans="1:10" ht="40.5" customHeight="1" thickBot="1">
      <c r="A89" s="109" t="s">
        <v>125</v>
      </c>
      <c r="B89" s="109" t="s">
        <v>459</v>
      </c>
      <c r="C89" s="109" t="s">
        <v>18</v>
      </c>
      <c r="D89" s="110" t="s">
        <v>460</v>
      </c>
      <c r="E89" s="109" t="s">
        <v>13</v>
      </c>
      <c r="F89" s="109">
        <v>476</v>
      </c>
      <c r="G89" s="148">
        <v>75.989999999999995</v>
      </c>
      <c r="H89" s="148">
        <v>90.58</v>
      </c>
      <c r="I89" s="148">
        <v>43116.08</v>
      </c>
      <c r="J89" s="149">
        <v>4.8772690836938769E-2</v>
      </c>
    </row>
    <row r="90" spans="1:10" ht="26.1" customHeight="1" thickBot="1">
      <c r="A90" s="115" t="s">
        <v>127</v>
      </c>
      <c r="B90" s="116"/>
      <c r="C90" s="117"/>
      <c r="D90" s="118" t="s">
        <v>77</v>
      </c>
      <c r="E90" s="117"/>
      <c r="F90" s="117"/>
      <c r="G90" s="117"/>
      <c r="H90" s="155"/>
      <c r="I90" s="156">
        <v>16509.900000000001</v>
      </c>
      <c r="J90" s="119">
        <v>1.8675915075043358E-2</v>
      </c>
    </row>
    <row r="91" spans="1:10" ht="34.5" customHeight="1" thickBot="1">
      <c r="A91" s="113" t="s">
        <v>129</v>
      </c>
      <c r="B91" s="113" t="s">
        <v>155</v>
      </c>
      <c r="C91" s="113" t="s">
        <v>11</v>
      </c>
      <c r="D91" s="114" t="s">
        <v>156</v>
      </c>
      <c r="E91" s="113" t="s">
        <v>157</v>
      </c>
      <c r="F91" s="113">
        <v>1</v>
      </c>
      <c r="G91" s="154">
        <v>13849.43</v>
      </c>
      <c r="H91" s="154">
        <v>16509.900000000001</v>
      </c>
      <c r="I91" s="154">
        <v>16509.900000000001</v>
      </c>
      <c r="J91" s="153">
        <v>1.8675915075043358E-2</v>
      </c>
    </row>
    <row r="92" spans="1:10" ht="26.1" customHeight="1" thickBot="1">
      <c r="A92" s="115" t="s">
        <v>413</v>
      </c>
      <c r="B92" s="116"/>
      <c r="C92" s="117"/>
      <c r="D92" s="118" t="s">
        <v>71</v>
      </c>
      <c r="E92" s="117"/>
      <c r="F92" s="117"/>
      <c r="G92" s="117"/>
      <c r="H92" s="155"/>
      <c r="I92" s="156">
        <v>19571.04</v>
      </c>
      <c r="J92" s="119">
        <v>2.2138661104566144E-2</v>
      </c>
    </row>
    <row r="93" spans="1:10" ht="45" customHeight="1">
      <c r="A93" s="111" t="s">
        <v>414</v>
      </c>
      <c r="B93" s="111" t="s">
        <v>488</v>
      </c>
      <c r="C93" s="111" t="s">
        <v>34</v>
      </c>
      <c r="D93" s="112" t="s">
        <v>489</v>
      </c>
      <c r="E93" s="111" t="s">
        <v>13</v>
      </c>
      <c r="F93" s="111">
        <v>67.5</v>
      </c>
      <c r="G93" s="151">
        <v>17.71</v>
      </c>
      <c r="H93" s="151">
        <v>21.11</v>
      </c>
      <c r="I93" s="151">
        <v>1424.92</v>
      </c>
      <c r="J93" s="152">
        <v>1.611862271045299E-3</v>
      </c>
    </row>
    <row r="94" spans="1:10" ht="51" customHeight="1">
      <c r="A94" s="102" t="s">
        <v>415</v>
      </c>
      <c r="B94" s="102" t="s">
        <v>119</v>
      </c>
      <c r="C94" s="102" t="s">
        <v>34</v>
      </c>
      <c r="D94" s="103" t="s">
        <v>236</v>
      </c>
      <c r="E94" s="102" t="s">
        <v>13</v>
      </c>
      <c r="F94" s="102">
        <v>476</v>
      </c>
      <c r="G94" s="146">
        <v>26.53</v>
      </c>
      <c r="H94" s="146">
        <v>31.62</v>
      </c>
      <c r="I94" s="146">
        <v>15051.12</v>
      </c>
      <c r="J94" s="147">
        <v>1.7025750543872863E-2</v>
      </c>
    </row>
    <row r="95" spans="1:10" ht="49.5" customHeight="1" thickBot="1">
      <c r="A95" s="109" t="s">
        <v>416</v>
      </c>
      <c r="B95" s="109" t="s">
        <v>490</v>
      </c>
      <c r="C95" s="109" t="s">
        <v>34</v>
      </c>
      <c r="D95" s="110" t="s">
        <v>491</v>
      </c>
      <c r="E95" s="109" t="s">
        <v>67</v>
      </c>
      <c r="F95" s="109">
        <v>250</v>
      </c>
      <c r="G95" s="148">
        <v>10.39</v>
      </c>
      <c r="H95" s="148">
        <v>12.38</v>
      </c>
      <c r="I95" s="148">
        <v>3095</v>
      </c>
      <c r="J95" s="149">
        <v>3.5010482896479806E-3</v>
      </c>
    </row>
    <row r="96" spans="1:10" ht="26.1" customHeight="1" thickBot="1">
      <c r="A96" s="115" t="s">
        <v>417</v>
      </c>
      <c r="B96" s="116"/>
      <c r="C96" s="117"/>
      <c r="D96" s="118" t="s">
        <v>418</v>
      </c>
      <c r="E96" s="117"/>
      <c r="F96" s="117"/>
      <c r="G96" s="117"/>
      <c r="H96" s="155"/>
      <c r="I96" s="156">
        <v>5613.23</v>
      </c>
      <c r="J96" s="119">
        <v>6.3496572830050836E-3</v>
      </c>
    </row>
    <row r="97" spans="1:10" ht="38.25" customHeight="1">
      <c r="A97" s="111" t="s">
        <v>419</v>
      </c>
      <c r="B97" s="111" t="s">
        <v>110</v>
      </c>
      <c r="C97" s="111" t="s">
        <v>11</v>
      </c>
      <c r="D97" s="112" t="s">
        <v>111</v>
      </c>
      <c r="E97" s="111" t="s">
        <v>13</v>
      </c>
      <c r="F97" s="111">
        <v>1</v>
      </c>
      <c r="G97" s="151">
        <v>70.41</v>
      </c>
      <c r="H97" s="151">
        <v>83.93</v>
      </c>
      <c r="I97" s="151">
        <v>83.93</v>
      </c>
      <c r="J97" s="152">
        <v>9.4941189967739901E-5</v>
      </c>
    </row>
    <row r="98" spans="1:10" ht="33.75" customHeight="1">
      <c r="A98" s="102" t="s">
        <v>420</v>
      </c>
      <c r="B98" s="102" t="s">
        <v>113</v>
      </c>
      <c r="C98" s="102" t="s">
        <v>11</v>
      </c>
      <c r="D98" s="103" t="s">
        <v>114</v>
      </c>
      <c r="E98" s="102" t="s">
        <v>13</v>
      </c>
      <c r="F98" s="102">
        <v>2</v>
      </c>
      <c r="G98" s="146">
        <v>11.67</v>
      </c>
      <c r="H98" s="146">
        <v>13.91</v>
      </c>
      <c r="I98" s="146">
        <v>27.82</v>
      </c>
      <c r="J98" s="147">
        <v>3.1469842784493316E-5</v>
      </c>
    </row>
    <row r="99" spans="1:10" ht="44.25" customHeight="1">
      <c r="A99" s="102" t="s">
        <v>421</v>
      </c>
      <c r="B99" s="102" t="s">
        <v>115</v>
      </c>
      <c r="C99" s="102" t="s">
        <v>11</v>
      </c>
      <c r="D99" s="103" t="s">
        <v>116</v>
      </c>
      <c r="E99" s="102" t="s">
        <v>13</v>
      </c>
      <c r="F99" s="102">
        <v>2</v>
      </c>
      <c r="G99" s="146">
        <v>47.7</v>
      </c>
      <c r="H99" s="146">
        <v>56.86</v>
      </c>
      <c r="I99" s="146">
        <v>113.72</v>
      </c>
      <c r="J99" s="147">
        <v>1.2863948675242919E-4</v>
      </c>
    </row>
    <row r="100" spans="1:10" ht="58.5" customHeight="1">
      <c r="A100" s="102" t="s">
        <v>422</v>
      </c>
      <c r="B100" s="102" t="s">
        <v>423</v>
      </c>
      <c r="C100" s="102" t="s">
        <v>34</v>
      </c>
      <c r="D100" s="103" t="s">
        <v>424</v>
      </c>
      <c r="E100" s="102" t="s">
        <v>31</v>
      </c>
      <c r="F100" s="102">
        <v>1</v>
      </c>
      <c r="G100" s="146">
        <v>395.94</v>
      </c>
      <c r="H100" s="146">
        <v>472</v>
      </c>
      <c r="I100" s="146">
        <v>472</v>
      </c>
      <c r="J100" s="147">
        <v>5.3392400410786646E-4</v>
      </c>
    </row>
    <row r="101" spans="1:10" ht="24" customHeight="1">
      <c r="A101" s="102" t="s">
        <v>425</v>
      </c>
      <c r="B101" s="102" t="s">
        <v>429</v>
      </c>
      <c r="C101" s="102" t="s">
        <v>11</v>
      </c>
      <c r="D101" s="103" t="s">
        <v>430</v>
      </c>
      <c r="E101" s="102" t="s">
        <v>360</v>
      </c>
      <c r="F101" s="102">
        <v>8</v>
      </c>
      <c r="G101" s="146">
        <v>250.92</v>
      </c>
      <c r="H101" s="146">
        <v>299.12</v>
      </c>
      <c r="I101" s="146">
        <v>2392.96</v>
      </c>
      <c r="J101" s="147">
        <v>2.7069042052329665E-3</v>
      </c>
    </row>
    <row r="102" spans="1:10" ht="38.25" customHeight="1" thickBot="1">
      <c r="A102" s="109" t="s">
        <v>428</v>
      </c>
      <c r="B102" s="109" t="s">
        <v>426</v>
      </c>
      <c r="C102" s="109" t="s">
        <v>230</v>
      </c>
      <c r="D102" s="110" t="s">
        <v>427</v>
      </c>
      <c r="E102" s="109" t="s">
        <v>31</v>
      </c>
      <c r="F102" s="109">
        <v>8</v>
      </c>
      <c r="G102" s="148">
        <v>264.54000000000002</v>
      </c>
      <c r="H102" s="148">
        <v>315.35000000000002</v>
      </c>
      <c r="I102" s="148">
        <v>2522.8000000000002</v>
      </c>
      <c r="J102" s="149">
        <v>2.853778554159588E-3</v>
      </c>
    </row>
    <row r="103" spans="1:10" ht="26.1" customHeight="1" thickBot="1">
      <c r="A103" s="115" t="s">
        <v>132</v>
      </c>
      <c r="B103" s="116"/>
      <c r="C103" s="117"/>
      <c r="D103" s="118" t="s">
        <v>133</v>
      </c>
      <c r="E103" s="117"/>
      <c r="F103" s="117"/>
      <c r="G103" s="117"/>
      <c r="H103" s="155"/>
      <c r="I103" s="156">
        <v>10299.25</v>
      </c>
      <c r="J103" s="119">
        <v>1.1650459320567678E-2</v>
      </c>
    </row>
    <row r="104" spans="1:10" ht="26.1" customHeight="1">
      <c r="A104" s="111" t="s">
        <v>134</v>
      </c>
      <c r="B104" s="111" t="s">
        <v>135</v>
      </c>
      <c r="C104" s="111" t="s">
        <v>11</v>
      </c>
      <c r="D104" s="112" t="s">
        <v>136</v>
      </c>
      <c r="E104" s="111" t="s">
        <v>13</v>
      </c>
      <c r="F104" s="111">
        <v>293.89999999999998</v>
      </c>
      <c r="G104" s="151">
        <v>27.07</v>
      </c>
      <c r="H104" s="151">
        <v>32.270000000000003</v>
      </c>
      <c r="I104" s="151">
        <v>9484.15</v>
      </c>
      <c r="J104" s="152">
        <v>1.0728422338050046E-2</v>
      </c>
    </row>
    <row r="105" spans="1:10" ht="46.5" customHeight="1">
      <c r="A105" s="102" t="s">
        <v>137</v>
      </c>
      <c r="B105" s="102" t="s">
        <v>431</v>
      </c>
      <c r="C105" s="102" t="s">
        <v>38</v>
      </c>
      <c r="D105" s="103" t="s">
        <v>432</v>
      </c>
      <c r="E105" s="102" t="s">
        <v>40</v>
      </c>
      <c r="F105" s="102">
        <v>6</v>
      </c>
      <c r="G105" s="146">
        <v>78.48</v>
      </c>
      <c r="H105" s="146">
        <v>93.55</v>
      </c>
      <c r="I105" s="146">
        <v>561.29999999999995</v>
      </c>
      <c r="J105" s="147">
        <v>6.3493971081725732E-4</v>
      </c>
    </row>
    <row r="106" spans="1:10" ht="44.25" customHeight="1" thickBot="1">
      <c r="A106" s="109" t="s">
        <v>138</v>
      </c>
      <c r="B106" s="109" t="s">
        <v>139</v>
      </c>
      <c r="C106" s="109" t="s">
        <v>34</v>
      </c>
      <c r="D106" s="110" t="s">
        <v>140</v>
      </c>
      <c r="E106" s="109" t="s">
        <v>31</v>
      </c>
      <c r="F106" s="109">
        <v>3</v>
      </c>
      <c r="G106" s="148">
        <v>70.97</v>
      </c>
      <c r="H106" s="148">
        <v>84.6</v>
      </c>
      <c r="I106" s="148">
        <v>253.8</v>
      </c>
      <c r="J106" s="149">
        <v>2.87097271700374E-4</v>
      </c>
    </row>
    <row r="107" spans="1:10" ht="26.1" customHeight="1" thickBot="1">
      <c r="A107" s="115" t="s">
        <v>141</v>
      </c>
      <c r="B107" s="116"/>
      <c r="C107" s="117"/>
      <c r="D107" s="118" t="s">
        <v>71</v>
      </c>
      <c r="E107" s="117"/>
      <c r="F107" s="117"/>
      <c r="G107" s="117"/>
      <c r="H107" s="155"/>
      <c r="I107" s="156">
        <v>5143.3500000000004</v>
      </c>
      <c r="J107" s="119">
        <v>5.8181314121360066E-3</v>
      </c>
    </row>
    <row r="108" spans="1:10" ht="38.25" customHeight="1">
      <c r="A108" s="111" t="s">
        <v>143</v>
      </c>
      <c r="B108" s="111" t="s">
        <v>73</v>
      </c>
      <c r="C108" s="111" t="s">
        <v>34</v>
      </c>
      <c r="D108" s="112" t="s">
        <v>74</v>
      </c>
      <c r="E108" s="111" t="s">
        <v>67</v>
      </c>
      <c r="F108" s="111">
        <v>399.13</v>
      </c>
      <c r="G108" s="151">
        <v>1.71</v>
      </c>
      <c r="H108" s="151">
        <v>2.0299999999999998</v>
      </c>
      <c r="I108" s="151">
        <v>810.23</v>
      </c>
      <c r="J108" s="152">
        <v>9.1652806323795904E-4</v>
      </c>
    </row>
    <row r="109" spans="1:10" ht="36" customHeight="1">
      <c r="A109" s="102" t="s">
        <v>145</v>
      </c>
      <c r="B109" s="102" t="s">
        <v>492</v>
      </c>
      <c r="C109" s="102" t="s">
        <v>34</v>
      </c>
      <c r="D109" s="103" t="s">
        <v>493</v>
      </c>
      <c r="E109" s="102" t="s">
        <v>67</v>
      </c>
      <c r="F109" s="102">
        <v>192.74</v>
      </c>
      <c r="G109" s="146">
        <v>6.03</v>
      </c>
      <c r="H109" s="146">
        <v>7.18</v>
      </c>
      <c r="I109" s="146">
        <v>1383.87</v>
      </c>
      <c r="J109" s="147">
        <v>1.5654267194168501E-3</v>
      </c>
    </row>
    <row r="110" spans="1:10" ht="57.75" customHeight="1" thickBot="1">
      <c r="A110" s="109" t="s">
        <v>147</v>
      </c>
      <c r="B110" s="109" t="s">
        <v>394</v>
      </c>
      <c r="C110" s="109" t="s">
        <v>34</v>
      </c>
      <c r="D110" s="110" t="s">
        <v>395</v>
      </c>
      <c r="E110" s="109" t="s">
        <v>13</v>
      </c>
      <c r="F110" s="109">
        <v>118.73</v>
      </c>
      <c r="G110" s="148">
        <v>20.84</v>
      </c>
      <c r="H110" s="148">
        <v>24.84</v>
      </c>
      <c r="I110" s="148">
        <v>2949.25</v>
      </c>
      <c r="J110" s="149">
        <v>3.3361766294811978E-3</v>
      </c>
    </row>
    <row r="111" spans="1:10" ht="26.1" customHeight="1" thickBot="1">
      <c r="A111" s="115" t="s">
        <v>158</v>
      </c>
      <c r="B111" s="116"/>
      <c r="C111" s="117"/>
      <c r="D111" s="118" t="s">
        <v>433</v>
      </c>
      <c r="E111" s="117"/>
      <c r="F111" s="117"/>
      <c r="G111" s="117"/>
      <c r="H111" s="155"/>
      <c r="I111" s="156">
        <v>7747.7</v>
      </c>
      <c r="J111" s="119">
        <v>8.7641589123443157E-3</v>
      </c>
    </row>
    <row r="112" spans="1:10" ht="36.75" customHeight="1">
      <c r="A112" s="111" t="s">
        <v>159</v>
      </c>
      <c r="B112" s="111" t="s">
        <v>160</v>
      </c>
      <c r="C112" s="111" t="s">
        <v>38</v>
      </c>
      <c r="D112" s="112" t="s">
        <v>161</v>
      </c>
      <c r="E112" s="111" t="s">
        <v>13</v>
      </c>
      <c r="F112" s="111">
        <v>1950.84</v>
      </c>
      <c r="G112" s="151">
        <v>2.36</v>
      </c>
      <c r="H112" s="151">
        <v>2.81</v>
      </c>
      <c r="I112" s="151">
        <v>5481.86</v>
      </c>
      <c r="J112" s="152">
        <v>6.2010522058448076E-3</v>
      </c>
    </row>
    <row r="113" spans="1:11" ht="33.75" customHeight="1" thickBot="1">
      <c r="A113" s="109" t="s">
        <v>162</v>
      </c>
      <c r="B113" s="109" t="s">
        <v>70</v>
      </c>
      <c r="C113" s="109" t="s">
        <v>38</v>
      </c>
      <c r="D113" s="110" t="s">
        <v>494</v>
      </c>
      <c r="E113" s="109" t="s">
        <v>40</v>
      </c>
      <c r="F113" s="109">
        <v>1</v>
      </c>
      <c r="G113" s="148">
        <v>1900.72</v>
      </c>
      <c r="H113" s="148">
        <v>2265.84</v>
      </c>
      <c r="I113" s="148">
        <v>2265.84</v>
      </c>
      <c r="J113" s="149">
        <v>2.563106706499509E-3</v>
      </c>
      <c r="K113" s="150"/>
    </row>
    <row r="114" spans="1:11" ht="24" customHeight="1" thickBot="1">
      <c r="A114" s="183"/>
      <c r="B114" s="184"/>
      <c r="C114" s="184"/>
      <c r="D114" s="184"/>
      <c r="E114" s="184"/>
      <c r="F114" s="184"/>
      <c r="G114" s="184"/>
      <c r="H114" s="184"/>
      <c r="I114" s="184"/>
      <c r="J114" s="185"/>
    </row>
    <row r="115" spans="1:11" ht="27.95" customHeight="1" thickBot="1">
      <c r="A115" s="189"/>
      <c r="B115" s="189"/>
      <c r="C115" s="189"/>
      <c r="D115" s="142"/>
      <c r="E115" s="186" t="s">
        <v>495</v>
      </c>
      <c r="F115" s="187"/>
      <c r="G115" s="188"/>
      <c r="H115" s="208">
        <v>741628.1</v>
      </c>
      <c r="I115" s="209"/>
      <c r="J115" s="210"/>
    </row>
    <row r="116" spans="1:11" ht="27.95" customHeight="1" thickBot="1">
      <c r="A116" s="189"/>
      <c r="B116" s="189"/>
      <c r="C116" s="189"/>
      <c r="D116" s="142"/>
      <c r="E116" s="180" t="s">
        <v>496</v>
      </c>
      <c r="F116" s="181"/>
      <c r="G116" s="182"/>
      <c r="H116" s="190">
        <v>142392.84</v>
      </c>
      <c r="I116" s="191"/>
      <c r="J116" s="192"/>
    </row>
    <row r="117" spans="1:11" ht="27.95" customHeight="1" thickBot="1">
      <c r="A117" s="189"/>
      <c r="B117" s="189"/>
      <c r="C117" s="189"/>
      <c r="D117" s="142"/>
      <c r="E117" s="180" t="s">
        <v>497</v>
      </c>
      <c r="F117" s="181"/>
      <c r="G117" s="182"/>
      <c r="H117" s="190">
        <v>884020.94</v>
      </c>
      <c r="I117" s="191"/>
      <c r="J117" s="192"/>
    </row>
    <row r="118" spans="1:11" ht="120" customHeight="1">
      <c r="A118" s="144"/>
      <c r="B118" s="144"/>
      <c r="C118" s="144"/>
      <c r="D118" s="144"/>
      <c r="E118" s="144"/>
      <c r="F118" s="144"/>
      <c r="G118" s="144"/>
      <c r="H118" s="144"/>
      <c r="I118" s="144"/>
      <c r="J118" s="144"/>
    </row>
    <row r="119" spans="1:11" ht="50.25" customHeight="1">
      <c r="A119" s="178" t="s">
        <v>498</v>
      </c>
      <c r="B119" s="179"/>
      <c r="C119" s="179"/>
      <c r="D119" s="179"/>
      <c r="E119" s="179"/>
      <c r="F119" s="179"/>
      <c r="G119" s="179"/>
      <c r="H119" s="179"/>
      <c r="I119" s="179"/>
      <c r="J119" s="179"/>
    </row>
  </sheetData>
  <mergeCells count="17">
    <mergeCell ref="A6:J6"/>
    <mergeCell ref="A115:C115"/>
    <mergeCell ref="H115:J115"/>
    <mergeCell ref="A116:C116"/>
    <mergeCell ref="H116:J116"/>
    <mergeCell ref="A5:J5"/>
    <mergeCell ref="A1:J1"/>
    <mergeCell ref="A2:J2"/>
    <mergeCell ref="A3:J3"/>
    <mergeCell ref="A4:J4"/>
    <mergeCell ref="A119:J119"/>
    <mergeCell ref="E117:G117"/>
    <mergeCell ref="A114:J114"/>
    <mergeCell ref="E116:G116"/>
    <mergeCell ref="E115:G115"/>
    <mergeCell ref="A117:C117"/>
    <mergeCell ref="H117:J117"/>
  </mergeCells>
  <pageMargins left="0.51181102362204722" right="0.51181102362204722" top="0.78740157480314965" bottom="0.78740157480314965" header="0.51181102362204722" footer="0.51181102362204722"/>
  <pageSetup paperSize="9" scale="56" fitToHeight="0" orientation="portrait" r:id="rId1"/>
  <headerFooter>
    <oddHeader>&amp;L &amp;CPREFEITURA MUNICIPAL DE ANANINDEUA</oddHeader>
    <oddFooter>&amp;L &amp;CREFORMA DA PRAÇA CONJUNTO SABIÁ</oddFooter>
  </headerFooter>
  <rowBreaks count="3" manualBreakCount="3">
    <brk id="41" max="9" man="1"/>
    <brk id="71" max="9" man="1"/>
    <brk id="10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="90" zoomScaleNormal="70" zoomScaleSheetLayoutView="90" workbookViewId="0">
      <selection activeCell="A5" sqref="A5:I5"/>
    </sheetView>
  </sheetViews>
  <sheetFormatPr defaultRowHeight="14.25"/>
  <cols>
    <col min="1" max="1" width="6.75" style="3" customWidth="1"/>
    <col min="2" max="2" width="51.5" customWidth="1"/>
    <col min="3" max="3" width="18" style="1" customWidth="1"/>
    <col min="4" max="4" width="12" style="1" bestFit="1" customWidth="1"/>
    <col min="5" max="7" width="12.375" style="1" bestFit="1" customWidth="1"/>
    <col min="8" max="8" width="13.375" style="1" customWidth="1"/>
    <col min="9" max="9" width="13.625" style="1" customWidth="1"/>
  </cols>
  <sheetData>
    <row r="1" spans="1:9" ht="24" customHeight="1" thickTop="1">
      <c r="A1" s="196" t="s">
        <v>163</v>
      </c>
      <c r="B1" s="197"/>
      <c r="C1" s="197"/>
      <c r="D1" s="197"/>
      <c r="E1" s="197"/>
      <c r="F1" s="197"/>
      <c r="G1" s="197"/>
      <c r="H1" s="197"/>
      <c r="I1" s="198"/>
    </row>
    <row r="2" spans="1:9" ht="24" customHeight="1">
      <c r="A2" s="199" t="s">
        <v>447</v>
      </c>
      <c r="B2" s="200"/>
      <c r="C2" s="200"/>
      <c r="D2" s="200"/>
      <c r="E2" s="200"/>
      <c r="F2" s="200"/>
      <c r="G2" s="200"/>
      <c r="H2" s="200"/>
      <c r="I2" s="201"/>
    </row>
    <row r="3" spans="1:9" ht="24" customHeight="1">
      <c r="A3" s="202" t="s">
        <v>500</v>
      </c>
      <c r="B3" s="203"/>
      <c r="C3" s="203"/>
      <c r="D3" s="203"/>
      <c r="E3" s="203"/>
      <c r="F3" s="203"/>
      <c r="G3" s="203"/>
      <c r="H3" s="203"/>
      <c r="I3" s="204"/>
    </row>
    <row r="4" spans="1:9" ht="24" customHeight="1">
      <c r="A4" s="199" t="s">
        <v>165</v>
      </c>
      <c r="B4" s="200"/>
      <c r="C4" s="200"/>
      <c r="D4" s="200"/>
      <c r="E4" s="200"/>
      <c r="F4" s="200"/>
      <c r="G4" s="200"/>
      <c r="H4" s="200"/>
      <c r="I4" s="201"/>
    </row>
    <row r="5" spans="1:9" ht="24" customHeight="1" thickBot="1">
      <c r="A5" s="193" t="s">
        <v>499</v>
      </c>
      <c r="B5" s="194"/>
      <c r="C5" s="194"/>
      <c r="D5" s="194"/>
      <c r="E5" s="194"/>
      <c r="F5" s="194"/>
      <c r="G5" s="194"/>
      <c r="H5" s="194"/>
      <c r="I5" s="195"/>
    </row>
    <row r="6" spans="1:9" ht="24" customHeight="1" thickBot="1">
      <c r="A6" s="211" t="s">
        <v>445</v>
      </c>
      <c r="B6" s="212"/>
      <c r="C6" s="212"/>
      <c r="D6" s="212"/>
      <c r="E6" s="212"/>
      <c r="F6" s="212"/>
      <c r="G6" s="212"/>
      <c r="H6" s="212"/>
      <c r="I6" s="213"/>
    </row>
    <row r="7" spans="1:9" ht="25.5" customHeight="1" thickBot="1">
      <c r="A7" s="122" t="s">
        <v>434</v>
      </c>
      <c r="B7" s="122" t="s">
        <v>436</v>
      </c>
      <c r="C7" s="122" t="s">
        <v>446</v>
      </c>
      <c r="D7" s="122" t="s">
        <v>167</v>
      </c>
      <c r="E7" s="122" t="s">
        <v>168</v>
      </c>
      <c r="F7" s="122" t="s">
        <v>169</v>
      </c>
      <c r="G7" s="122" t="s">
        <v>170</v>
      </c>
      <c r="H7" s="122" t="s">
        <v>171</v>
      </c>
      <c r="I7" s="122" t="s">
        <v>172</v>
      </c>
    </row>
    <row r="8" spans="1:9" ht="27.95" customHeight="1" thickBot="1">
      <c r="A8" s="124" t="s">
        <v>7</v>
      </c>
      <c r="B8" s="101" t="s">
        <v>8</v>
      </c>
      <c r="C8" s="101" t="s">
        <v>531</v>
      </c>
      <c r="D8" s="121" t="s">
        <v>531</v>
      </c>
      <c r="E8" s="101" t="s">
        <v>166</v>
      </c>
      <c r="F8" s="101" t="s">
        <v>166</v>
      </c>
      <c r="G8" s="101" t="s">
        <v>166</v>
      </c>
      <c r="H8" s="101" t="s">
        <v>166</v>
      </c>
      <c r="I8" s="125" t="s">
        <v>166</v>
      </c>
    </row>
    <row r="9" spans="1:9" ht="27.95" customHeight="1" thickTop="1" thickBot="1">
      <c r="A9" s="124" t="s">
        <v>21</v>
      </c>
      <c r="B9" s="101" t="s">
        <v>22</v>
      </c>
      <c r="C9" s="101" t="s">
        <v>532</v>
      </c>
      <c r="D9" s="121" t="s">
        <v>532</v>
      </c>
      <c r="E9" s="101" t="s">
        <v>166</v>
      </c>
      <c r="F9" s="101" t="s">
        <v>166</v>
      </c>
      <c r="G9" s="101" t="s">
        <v>166</v>
      </c>
      <c r="H9" s="101" t="s">
        <v>166</v>
      </c>
      <c r="I9" s="125" t="s">
        <v>166</v>
      </c>
    </row>
    <row r="10" spans="1:9" ht="27.95" customHeight="1" thickTop="1" thickBot="1">
      <c r="A10" s="124" t="s">
        <v>41</v>
      </c>
      <c r="B10" s="101" t="s">
        <v>369</v>
      </c>
      <c r="C10" s="101" t="s">
        <v>501</v>
      </c>
      <c r="D10" s="121" t="s">
        <v>502</v>
      </c>
      <c r="E10" s="121" t="s">
        <v>502</v>
      </c>
      <c r="F10" s="101" t="s">
        <v>166</v>
      </c>
      <c r="G10" s="101" t="s">
        <v>166</v>
      </c>
      <c r="H10" s="101" t="s">
        <v>166</v>
      </c>
      <c r="I10" s="125" t="s">
        <v>166</v>
      </c>
    </row>
    <row r="11" spans="1:9" ht="27.95" customHeight="1" thickTop="1" thickBot="1">
      <c r="A11" s="124" t="s">
        <v>46</v>
      </c>
      <c r="B11" s="101" t="s">
        <v>47</v>
      </c>
      <c r="C11" s="101" t="s">
        <v>533</v>
      </c>
      <c r="D11" s="101" t="s">
        <v>166</v>
      </c>
      <c r="E11" s="121" t="s">
        <v>534</v>
      </c>
      <c r="F11" s="121" t="s">
        <v>535</v>
      </c>
      <c r="G11" s="121" t="s">
        <v>534</v>
      </c>
      <c r="H11" s="101" t="s">
        <v>166</v>
      </c>
      <c r="I11" s="125" t="s">
        <v>166</v>
      </c>
    </row>
    <row r="12" spans="1:9" ht="27.95" customHeight="1" thickTop="1" thickBot="1">
      <c r="A12" s="124" t="s">
        <v>70</v>
      </c>
      <c r="B12" s="101" t="s">
        <v>77</v>
      </c>
      <c r="C12" s="101" t="s">
        <v>536</v>
      </c>
      <c r="D12" s="101" t="s">
        <v>166</v>
      </c>
      <c r="E12" s="101" t="s">
        <v>166</v>
      </c>
      <c r="F12" s="101" t="s">
        <v>166</v>
      </c>
      <c r="G12" s="121" t="s">
        <v>537</v>
      </c>
      <c r="H12" s="121" t="s">
        <v>538</v>
      </c>
      <c r="I12" s="126" t="s">
        <v>537</v>
      </c>
    </row>
    <row r="13" spans="1:9" ht="27.95" customHeight="1" thickTop="1" thickBot="1">
      <c r="A13" s="124" t="s">
        <v>76</v>
      </c>
      <c r="B13" s="101" t="s">
        <v>142</v>
      </c>
      <c r="C13" s="101" t="s">
        <v>539</v>
      </c>
      <c r="D13" s="101" t="s">
        <v>166</v>
      </c>
      <c r="E13" s="101" t="s">
        <v>166</v>
      </c>
      <c r="F13" s="121" t="s">
        <v>540</v>
      </c>
      <c r="G13" s="121" t="s">
        <v>541</v>
      </c>
      <c r="H13" s="121" t="s">
        <v>541</v>
      </c>
      <c r="I13" s="126" t="s">
        <v>540</v>
      </c>
    </row>
    <row r="14" spans="1:9" ht="27.95" customHeight="1" thickTop="1" thickBot="1">
      <c r="A14" s="124" t="s">
        <v>132</v>
      </c>
      <c r="B14" s="101" t="s">
        <v>133</v>
      </c>
      <c r="C14" s="101" t="s">
        <v>542</v>
      </c>
      <c r="D14" s="101" t="s">
        <v>166</v>
      </c>
      <c r="E14" s="101" t="s">
        <v>166</v>
      </c>
      <c r="F14" s="101" t="s">
        <v>166</v>
      </c>
      <c r="G14" s="101" t="s">
        <v>166</v>
      </c>
      <c r="H14" s="121" t="s">
        <v>543</v>
      </c>
      <c r="I14" s="126" t="s">
        <v>544</v>
      </c>
    </row>
    <row r="15" spans="1:9" ht="27.95" customHeight="1" thickTop="1" thickBot="1">
      <c r="A15" s="124" t="s">
        <v>141</v>
      </c>
      <c r="B15" s="101" t="s">
        <v>71</v>
      </c>
      <c r="C15" s="101" t="s">
        <v>545</v>
      </c>
      <c r="D15" s="101" t="s">
        <v>166</v>
      </c>
      <c r="E15" s="101" t="s">
        <v>166</v>
      </c>
      <c r="F15" s="101" t="s">
        <v>166</v>
      </c>
      <c r="G15" s="101" t="s">
        <v>166</v>
      </c>
      <c r="H15" s="101" t="s">
        <v>166</v>
      </c>
      <c r="I15" s="126" t="s">
        <v>545</v>
      </c>
    </row>
    <row r="16" spans="1:9" ht="27.95" customHeight="1" thickTop="1" thickBot="1">
      <c r="A16" s="124" t="s">
        <v>158</v>
      </c>
      <c r="B16" s="101" t="s">
        <v>433</v>
      </c>
      <c r="C16" s="101" t="s">
        <v>546</v>
      </c>
      <c r="D16" s="101" t="s">
        <v>166</v>
      </c>
      <c r="E16" s="101" t="s">
        <v>166</v>
      </c>
      <c r="F16" s="101" t="s">
        <v>166</v>
      </c>
      <c r="G16" s="101" t="s">
        <v>166</v>
      </c>
      <c r="H16" s="101" t="s">
        <v>166</v>
      </c>
      <c r="I16" s="126" t="s">
        <v>546</v>
      </c>
    </row>
    <row r="17" spans="1:9" ht="3.2" customHeight="1" thickTop="1" thickBot="1">
      <c r="A17" s="157"/>
      <c r="B17" s="158"/>
      <c r="C17" s="134"/>
      <c r="D17" s="134"/>
      <c r="E17" s="134"/>
      <c r="F17" s="134"/>
      <c r="G17" s="134"/>
      <c r="H17" s="134"/>
      <c r="I17" s="135"/>
    </row>
    <row r="18" spans="1:9" ht="26.1" customHeight="1">
      <c r="A18" s="216" t="s">
        <v>503</v>
      </c>
      <c r="B18" s="217"/>
      <c r="C18" s="136"/>
      <c r="D18" s="136" t="s">
        <v>547</v>
      </c>
      <c r="E18" s="136" t="s">
        <v>548</v>
      </c>
      <c r="F18" s="136" t="s">
        <v>549</v>
      </c>
      <c r="G18" s="136" t="s">
        <v>550</v>
      </c>
      <c r="H18" s="136" t="s">
        <v>551</v>
      </c>
      <c r="I18" s="127" t="s">
        <v>552</v>
      </c>
    </row>
    <row r="19" spans="1:9" s="123" customFormat="1" ht="26.1" customHeight="1">
      <c r="A19" s="214" t="s">
        <v>504</v>
      </c>
      <c r="B19" s="215"/>
      <c r="C19" s="128"/>
      <c r="D19" s="128" t="s">
        <v>553</v>
      </c>
      <c r="E19" s="128" t="s">
        <v>554</v>
      </c>
      <c r="F19" s="128" t="s">
        <v>555</v>
      </c>
      <c r="G19" s="128" t="s">
        <v>556</v>
      </c>
      <c r="H19" s="128" t="s">
        <v>557</v>
      </c>
      <c r="I19" s="120" t="s">
        <v>558</v>
      </c>
    </row>
    <row r="20" spans="1:9" ht="26.1" customHeight="1">
      <c r="A20" s="214" t="s">
        <v>505</v>
      </c>
      <c r="B20" s="215"/>
      <c r="C20" s="128"/>
      <c r="D20" s="128" t="s">
        <v>547</v>
      </c>
      <c r="E20" s="128" t="s">
        <v>559</v>
      </c>
      <c r="F20" s="128" t="s">
        <v>560</v>
      </c>
      <c r="G20" s="128" t="s">
        <v>561</v>
      </c>
      <c r="H20" s="128" t="s">
        <v>562</v>
      </c>
      <c r="I20" s="120" t="s">
        <v>444</v>
      </c>
    </row>
    <row r="21" spans="1:9" ht="26.1" customHeight="1" thickBot="1">
      <c r="A21" s="186" t="s">
        <v>506</v>
      </c>
      <c r="B21" s="187"/>
      <c r="C21" s="137"/>
      <c r="D21" s="137" t="s">
        <v>553</v>
      </c>
      <c r="E21" s="137" t="s">
        <v>563</v>
      </c>
      <c r="F21" s="137" t="s">
        <v>564</v>
      </c>
      <c r="G21" s="137" t="s">
        <v>565</v>
      </c>
      <c r="H21" s="137" t="s">
        <v>566</v>
      </c>
      <c r="I21" s="159" t="s">
        <v>567</v>
      </c>
    </row>
    <row r="22" spans="1:9" ht="26.1" customHeight="1">
      <c r="A22" s="129"/>
      <c r="B22" s="129"/>
      <c r="C22" s="129"/>
      <c r="D22" s="129"/>
      <c r="E22" s="129"/>
      <c r="F22" s="129"/>
      <c r="G22" s="129"/>
      <c r="H22" s="131"/>
      <c r="I22" s="131"/>
    </row>
    <row r="23" spans="1:9" ht="20.100000000000001" customHeight="1">
      <c r="A23" s="130"/>
      <c r="B23" s="130"/>
      <c r="C23" s="130"/>
      <c r="D23" s="130"/>
      <c r="E23" s="130"/>
      <c r="F23" s="130"/>
      <c r="G23" s="130"/>
      <c r="H23" s="131"/>
      <c r="I23" s="131"/>
    </row>
    <row r="24" spans="1:9" ht="59.25" customHeight="1">
      <c r="A24" s="218" t="s">
        <v>498</v>
      </c>
      <c r="B24" s="218"/>
      <c r="C24" s="218"/>
      <c r="D24" s="218"/>
      <c r="E24" s="218"/>
      <c r="F24" s="218"/>
      <c r="G24" s="218"/>
      <c r="H24" s="218"/>
      <c r="I24" s="218"/>
    </row>
  </sheetData>
  <mergeCells count="11">
    <mergeCell ref="A24:I24"/>
    <mergeCell ref="A6:I6"/>
    <mergeCell ref="A19:B19"/>
    <mergeCell ref="A20:B20"/>
    <mergeCell ref="A21:B21"/>
    <mergeCell ref="A18:B18"/>
    <mergeCell ref="A5:I5"/>
    <mergeCell ref="A1:I1"/>
    <mergeCell ref="A2:I2"/>
    <mergeCell ref="A3:I3"/>
    <mergeCell ref="A4:I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view="pageBreakPreview" zoomScale="90" zoomScaleNormal="85" zoomScaleSheetLayoutView="90" workbookViewId="0">
      <selection activeCell="D12" sqref="D12"/>
    </sheetView>
  </sheetViews>
  <sheetFormatPr defaultRowHeight="14.25"/>
  <cols>
    <col min="1" max="1" width="9.875" style="3" bestFit="1" customWidth="1"/>
    <col min="2" max="2" width="12" style="3" bestFit="1" customWidth="1"/>
    <col min="3" max="3" width="10" style="3" bestFit="1" customWidth="1"/>
    <col min="4" max="4" width="60" style="2" bestFit="1" customWidth="1"/>
    <col min="5" max="5" width="15" style="3" bestFit="1" customWidth="1"/>
    <col min="6" max="9" width="12" style="3" bestFit="1" customWidth="1"/>
    <col min="10" max="10" width="14" style="3" bestFit="1" customWidth="1"/>
  </cols>
  <sheetData>
    <row r="1" spans="1:10" ht="24.95" customHeight="1" thickTop="1">
      <c r="A1" s="196" t="s">
        <v>163</v>
      </c>
      <c r="B1" s="197"/>
      <c r="C1" s="197"/>
      <c r="D1" s="197"/>
      <c r="E1" s="197"/>
      <c r="F1" s="197"/>
      <c r="G1" s="197"/>
      <c r="H1" s="197"/>
      <c r="I1" s="197"/>
      <c r="J1" s="198"/>
    </row>
    <row r="2" spans="1:10" ht="24.95" customHeight="1">
      <c r="A2" s="199" t="s">
        <v>447</v>
      </c>
      <c r="B2" s="200"/>
      <c r="C2" s="200"/>
      <c r="D2" s="200"/>
      <c r="E2" s="200"/>
      <c r="F2" s="200"/>
      <c r="G2" s="200"/>
      <c r="H2" s="200"/>
      <c r="I2" s="200"/>
      <c r="J2" s="201"/>
    </row>
    <row r="3" spans="1:10" ht="24.95" customHeight="1">
      <c r="A3" s="202" t="s">
        <v>500</v>
      </c>
      <c r="B3" s="203"/>
      <c r="C3" s="203"/>
      <c r="D3" s="203"/>
      <c r="E3" s="203"/>
      <c r="F3" s="203"/>
      <c r="G3" s="203"/>
      <c r="H3" s="203"/>
      <c r="I3" s="203"/>
      <c r="J3" s="204"/>
    </row>
    <row r="4" spans="1:10" ht="24.95" customHeight="1">
      <c r="A4" s="199" t="s">
        <v>165</v>
      </c>
      <c r="B4" s="200"/>
      <c r="C4" s="200"/>
      <c r="D4" s="200"/>
      <c r="E4" s="200"/>
      <c r="F4" s="200"/>
      <c r="G4" s="200"/>
      <c r="H4" s="200"/>
      <c r="I4" s="200"/>
      <c r="J4" s="201"/>
    </row>
    <row r="5" spans="1:10" ht="24.95" customHeight="1" thickBot="1">
      <c r="A5" s="193" t="s">
        <v>499</v>
      </c>
      <c r="B5" s="194"/>
      <c r="C5" s="194"/>
      <c r="D5" s="194"/>
      <c r="E5" s="194"/>
      <c r="F5" s="194"/>
      <c r="G5" s="194"/>
      <c r="H5" s="194"/>
      <c r="I5" s="194"/>
      <c r="J5" s="195"/>
    </row>
    <row r="6" spans="1:10" ht="24.95" customHeight="1">
      <c r="A6" s="227" t="s">
        <v>173</v>
      </c>
      <c r="B6" s="228"/>
      <c r="C6" s="228"/>
      <c r="D6" s="228"/>
      <c r="E6" s="228"/>
      <c r="F6" s="228"/>
      <c r="G6" s="228"/>
      <c r="H6" s="228"/>
      <c r="I6" s="228"/>
      <c r="J6" s="229"/>
    </row>
    <row r="7" spans="1:10" ht="24.95" customHeight="1" thickBot="1">
      <c r="A7" s="230" t="s">
        <v>174</v>
      </c>
      <c r="B7" s="231"/>
      <c r="C7" s="231"/>
      <c r="D7" s="231"/>
      <c r="E7" s="231"/>
      <c r="F7" s="231"/>
      <c r="G7" s="231"/>
      <c r="H7" s="231"/>
      <c r="I7" s="231"/>
      <c r="J7" s="232"/>
    </row>
    <row r="8" spans="1:10" ht="15">
      <c r="A8" s="160" t="s">
        <v>20</v>
      </c>
      <c r="B8" s="176" t="s">
        <v>0</v>
      </c>
      <c r="C8" s="160" t="s">
        <v>1</v>
      </c>
      <c r="D8" s="160" t="s">
        <v>2</v>
      </c>
      <c r="E8" s="225" t="s">
        <v>175</v>
      </c>
      <c r="F8" s="225"/>
      <c r="G8" s="177" t="s">
        <v>3</v>
      </c>
      <c r="H8" s="176" t="s">
        <v>4</v>
      </c>
      <c r="I8" s="176" t="s">
        <v>5</v>
      </c>
      <c r="J8" s="176" t="s">
        <v>6</v>
      </c>
    </row>
    <row r="9" spans="1:10">
      <c r="A9" s="161" t="s">
        <v>176</v>
      </c>
      <c r="B9" s="139" t="s">
        <v>449</v>
      </c>
      <c r="C9" s="161" t="s">
        <v>18</v>
      </c>
      <c r="D9" s="161" t="s">
        <v>450</v>
      </c>
      <c r="E9" s="222" t="s">
        <v>177</v>
      </c>
      <c r="F9" s="222"/>
      <c r="G9" s="140" t="s">
        <v>19</v>
      </c>
      <c r="H9" s="162">
        <v>1</v>
      </c>
      <c r="I9" s="141">
        <v>134.93</v>
      </c>
      <c r="J9" s="141">
        <v>134.93</v>
      </c>
    </row>
    <row r="10" spans="1:10" ht="25.5">
      <c r="A10" s="164" t="s">
        <v>178</v>
      </c>
      <c r="B10" s="163" t="s">
        <v>179</v>
      </c>
      <c r="C10" s="164" t="s">
        <v>34</v>
      </c>
      <c r="D10" s="164" t="s">
        <v>180</v>
      </c>
      <c r="E10" s="223" t="s">
        <v>177</v>
      </c>
      <c r="F10" s="223"/>
      <c r="G10" s="165" t="s">
        <v>13</v>
      </c>
      <c r="H10" s="166">
        <v>1</v>
      </c>
      <c r="I10" s="167">
        <v>105.05</v>
      </c>
      <c r="J10" s="167">
        <v>105.05</v>
      </c>
    </row>
    <row r="11" spans="1:10" ht="25.5">
      <c r="A11" s="164" t="s">
        <v>178</v>
      </c>
      <c r="B11" s="163" t="s">
        <v>181</v>
      </c>
      <c r="C11" s="164" t="s">
        <v>38</v>
      </c>
      <c r="D11" s="164" t="s">
        <v>182</v>
      </c>
      <c r="E11" s="223" t="s">
        <v>183</v>
      </c>
      <c r="F11" s="223"/>
      <c r="G11" s="165" t="s">
        <v>13</v>
      </c>
      <c r="H11" s="166">
        <v>1</v>
      </c>
      <c r="I11" s="167">
        <v>29.88</v>
      </c>
      <c r="J11" s="167">
        <v>29.88</v>
      </c>
    </row>
    <row r="12" spans="1:10" ht="25.5">
      <c r="A12" s="174"/>
      <c r="B12" s="174"/>
      <c r="C12" s="174"/>
      <c r="D12" s="174"/>
      <c r="E12" s="174" t="s">
        <v>184</v>
      </c>
      <c r="F12" s="173">
        <v>34.35</v>
      </c>
      <c r="G12" s="174" t="s">
        <v>185</v>
      </c>
      <c r="H12" s="173">
        <v>0</v>
      </c>
      <c r="I12" s="174" t="s">
        <v>186</v>
      </c>
      <c r="J12" s="173">
        <v>34.35</v>
      </c>
    </row>
    <row r="13" spans="1:10" ht="14.25" customHeight="1" thickBot="1">
      <c r="A13" s="174"/>
      <c r="B13" s="174"/>
      <c r="C13" s="174"/>
      <c r="D13" s="174"/>
      <c r="E13" s="174" t="s">
        <v>187</v>
      </c>
      <c r="F13" s="173">
        <v>25.92</v>
      </c>
      <c r="G13" s="174"/>
      <c r="H13" s="219" t="s">
        <v>188</v>
      </c>
      <c r="I13" s="219"/>
      <c r="J13" s="173">
        <v>160.85</v>
      </c>
    </row>
    <row r="14" spans="1:10" ht="15" thickTop="1">
      <c r="A14" s="175"/>
      <c r="B14" s="175"/>
      <c r="C14" s="175"/>
      <c r="D14" s="175"/>
      <c r="E14" s="175"/>
      <c r="F14" s="175"/>
      <c r="G14" s="175"/>
      <c r="H14" s="175"/>
      <c r="I14" s="175"/>
      <c r="J14" s="175"/>
    </row>
    <row r="15" spans="1:10" ht="15">
      <c r="A15" s="160" t="s">
        <v>368</v>
      </c>
      <c r="B15" s="176" t="s">
        <v>0</v>
      </c>
      <c r="C15" s="160" t="s">
        <v>1</v>
      </c>
      <c r="D15" s="160" t="s">
        <v>2</v>
      </c>
      <c r="E15" s="225" t="s">
        <v>175</v>
      </c>
      <c r="F15" s="225"/>
      <c r="G15" s="177" t="s">
        <v>3</v>
      </c>
      <c r="H15" s="176" t="s">
        <v>4</v>
      </c>
      <c r="I15" s="176" t="s">
        <v>5</v>
      </c>
      <c r="J15" s="176" t="s">
        <v>6</v>
      </c>
    </row>
    <row r="16" spans="1:10">
      <c r="A16" s="161" t="s">
        <v>176</v>
      </c>
      <c r="B16" s="139" t="s">
        <v>451</v>
      </c>
      <c r="C16" s="161" t="s">
        <v>18</v>
      </c>
      <c r="D16" s="161" t="s">
        <v>452</v>
      </c>
      <c r="E16" s="222" t="s">
        <v>177</v>
      </c>
      <c r="F16" s="222"/>
      <c r="G16" s="140" t="s">
        <v>448</v>
      </c>
      <c r="H16" s="162">
        <v>1</v>
      </c>
      <c r="I16" s="141">
        <v>6714.44</v>
      </c>
      <c r="J16" s="141">
        <v>6714.44</v>
      </c>
    </row>
    <row r="17" spans="1:10" ht="25.5">
      <c r="A17" s="164" t="s">
        <v>178</v>
      </c>
      <c r="B17" s="163" t="s">
        <v>189</v>
      </c>
      <c r="C17" s="164" t="s">
        <v>34</v>
      </c>
      <c r="D17" s="164" t="s">
        <v>190</v>
      </c>
      <c r="E17" s="223" t="s">
        <v>191</v>
      </c>
      <c r="F17" s="223"/>
      <c r="G17" s="165" t="s">
        <v>192</v>
      </c>
      <c r="H17" s="166">
        <v>1</v>
      </c>
      <c r="I17" s="167">
        <v>4490.1000000000004</v>
      </c>
      <c r="J17" s="167">
        <v>4490.1000000000004</v>
      </c>
    </row>
    <row r="18" spans="1:10" ht="25.5">
      <c r="A18" s="164" t="s">
        <v>178</v>
      </c>
      <c r="B18" s="163" t="s">
        <v>193</v>
      </c>
      <c r="C18" s="164" t="s">
        <v>34</v>
      </c>
      <c r="D18" s="164" t="s">
        <v>194</v>
      </c>
      <c r="E18" s="223" t="s">
        <v>191</v>
      </c>
      <c r="F18" s="223"/>
      <c r="G18" s="165" t="s">
        <v>192</v>
      </c>
      <c r="H18" s="166">
        <v>1</v>
      </c>
      <c r="I18" s="167">
        <v>2224.34</v>
      </c>
      <c r="J18" s="167">
        <v>2224.34</v>
      </c>
    </row>
    <row r="19" spans="1:10" ht="25.5">
      <c r="A19" s="174"/>
      <c r="B19" s="174"/>
      <c r="C19" s="174"/>
      <c r="D19" s="174"/>
      <c r="E19" s="174" t="s">
        <v>184</v>
      </c>
      <c r="F19" s="173">
        <v>5973.78</v>
      </c>
      <c r="G19" s="174" t="s">
        <v>185</v>
      </c>
      <c r="H19" s="173">
        <v>0</v>
      </c>
      <c r="I19" s="174" t="s">
        <v>186</v>
      </c>
      <c r="J19" s="173">
        <v>5973.78</v>
      </c>
    </row>
    <row r="20" spans="1:10" ht="15" thickBot="1">
      <c r="A20" s="174"/>
      <c r="B20" s="174"/>
      <c r="C20" s="174"/>
      <c r="D20" s="174"/>
      <c r="E20" s="174" t="s">
        <v>187</v>
      </c>
      <c r="F20" s="173">
        <v>1289.8399999999999</v>
      </c>
      <c r="G20" s="174"/>
      <c r="H20" s="219" t="s">
        <v>188</v>
      </c>
      <c r="I20" s="219"/>
      <c r="J20" s="173">
        <v>8004.28</v>
      </c>
    </row>
    <row r="21" spans="1:10" ht="15" thickTop="1">
      <c r="A21" s="175"/>
      <c r="B21" s="175"/>
      <c r="C21" s="175"/>
      <c r="D21" s="175"/>
      <c r="E21" s="175"/>
      <c r="F21" s="175"/>
      <c r="G21" s="175"/>
      <c r="H21" s="175"/>
      <c r="I21" s="175"/>
      <c r="J21" s="175"/>
    </row>
    <row r="22" spans="1:10" ht="15">
      <c r="A22" s="160" t="s">
        <v>48</v>
      </c>
      <c r="B22" s="176" t="s">
        <v>0</v>
      </c>
      <c r="C22" s="160" t="s">
        <v>1</v>
      </c>
      <c r="D22" s="160" t="s">
        <v>2</v>
      </c>
      <c r="E22" s="225" t="s">
        <v>175</v>
      </c>
      <c r="F22" s="225"/>
      <c r="G22" s="177" t="s">
        <v>3</v>
      </c>
      <c r="H22" s="176" t="s">
        <v>4</v>
      </c>
      <c r="I22" s="176" t="s">
        <v>5</v>
      </c>
      <c r="J22" s="176" t="s">
        <v>6</v>
      </c>
    </row>
    <row r="23" spans="1:10" ht="25.5">
      <c r="A23" s="161" t="s">
        <v>176</v>
      </c>
      <c r="B23" s="139" t="s">
        <v>459</v>
      </c>
      <c r="C23" s="161" t="s">
        <v>18</v>
      </c>
      <c r="D23" s="161" t="s">
        <v>460</v>
      </c>
      <c r="E23" s="222" t="s">
        <v>507</v>
      </c>
      <c r="F23" s="222"/>
      <c r="G23" s="140" t="s">
        <v>13</v>
      </c>
      <c r="H23" s="162">
        <v>1</v>
      </c>
      <c r="I23" s="141">
        <v>75.989999999999995</v>
      </c>
      <c r="J23" s="141">
        <v>75.989999999999995</v>
      </c>
    </row>
    <row r="24" spans="1:10" ht="25.5">
      <c r="A24" s="164" t="s">
        <v>178</v>
      </c>
      <c r="B24" s="163" t="s">
        <v>198</v>
      </c>
      <c r="C24" s="164" t="s">
        <v>34</v>
      </c>
      <c r="D24" s="164" t="s">
        <v>199</v>
      </c>
      <c r="E24" s="223" t="s">
        <v>191</v>
      </c>
      <c r="F24" s="223"/>
      <c r="G24" s="165" t="s">
        <v>197</v>
      </c>
      <c r="H24" s="166">
        <v>0.42699999999999999</v>
      </c>
      <c r="I24" s="167">
        <v>26.61</v>
      </c>
      <c r="J24" s="167">
        <v>11.36</v>
      </c>
    </row>
    <row r="25" spans="1:10" ht="25.5">
      <c r="A25" s="164" t="s">
        <v>178</v>
      </c>
      <c r="B25" s="163" t="s">
        <v>195</v>
      </c>
      <c r="C25" s="164" t="s">
        <v>34</v>
      </c>
      <c r="D25" s="164" t="s">
        <v>196</v>
      </c>
      <c r="E25" s="223" t="s">
        <v>191</v>
      </c>
      <c r="F25" s="223"/>
      <c r="G25" s="165" t="s">
        <v>197</v>
      </c>
      <c r="H25" s="166">
        <v>0.63729999999999998</v>
      </c>
      <c r="I25" s="167">
        <v>21.15</v>
      </c>
      <c r="J25" s="167">
        <v>13.47</v>
      </c>
    </row>
    <row r="26" spans="1:10" ht="38.25">
      <c r="A26" s="164" t="s">
        <v>178</v>
      </c>
      <c r="B26" s="163" t="s">
        <v>200</v>
      </c>
      <c r="C26" s="164" t="s">
        <v>34</v>
      </c>
      <c r="D26" s="164" t="s">
        <v>201</v>
      </c>
      <c r="E26" s="223" t="s">
        <v>202</v>
      </c>
      <c r="F26" s="223"/>
      <c r="G26" s="165" t="s">
        <v>45</v>
      </c>
      <c r="H26" s="166">
        <v>7.1400000000000005E-2</v>
      </c>
      <c r="I26" s="167">
        <v>656.37</v>
      </c>
      <c r="J26" s="167">
        <v>46.86</v>
      </c>
    </row>
    <row r="27" spans="1:10" ht="25.5">
      <c r="A27" s="169" t="s">
        <v>203</v>
      </c>
      <c r="B27" s="168" t="s">
        <v>204</v>
      </c>
      <c r="C27" s="169" t="s">
        <v>34</v>
      </c>
      <c r="D27" s="169" t="s">
        <v>205</v>
      </c>
      <c r="E27" s="224" t="s">
        <v>206</v>
      </c>
      <c r="F27" s="224"/>
      <c r="G27" s="170" t="s">
        <v>207</v>
      </c>
      <c r="H27" s="171">
        <v>0.10834770000000001</v>
      </c>
      <c r="I27" s="172">
        <v>39.76</v>
      </c>
      <c r="J27" s="172">
        <v>4.3</v>
      </c>
    </row>
    <row r="28" spans="1:10" ht="25.5">
      <c r="A28" s="174"/>
      <c r="B28" s="174"/>
      <c r="C28" s="174"/>
      <c r="D28" s="174"/>
      <c r="E28" s="174" t="s">
        <v>184</v>
      </c>
      <c r="F28" s="173">
        <v>21.27</v>
      </c>
      <c r="G28" s="174" t="s">
        <v>185</v>
      </c>
      <c r="H28" s="173">
        <v>0</v>
      </c>
      <c r="I28" s="174" t="s">
        <v>186</v>
      </c>
      <c r="J28" s="173">
        <v>21.27</v>
      </c>
    </row>
    <row r="29" spans="1:10" ht="15" thickBot="1">
      <c r="A29" s="174"/>
      <c r="B29" s="174"/>
      <c r="C29" s="174"/>
      <c r="D29" s="174"/>
      <c r="E29" s="174" t="s">
        <v>187</v>
      </c>
      <c r="F29" s="173">
        <v>14.59</v>
      </c>
      <c r="G29" s="174"/>
      <c r="H29" s="219" t="s">
        <v>188</v>
      </c>
      <c r="I29" s="219"/>
      <c r="J29" s="173">
        <v>90.58</v>
      </c>
    </row>
    <row r="30" spans="1:10" ht="15" thickTop="1">
      <c r="A30" s="175"/>
      <c r="B30" s="175"/>
      <c r="C30" s="175"/>
      <c r="D30" s="175"/>
      <c r="E30" s="175"/>
      <c r="F30" s="175"/>
      <c r="G30" s="175"/>
      <c r="H30" s="175"/>
      <c r="I30" s="175"/>
      <c r="J30" s="175"/>
    </row>
    <row r="31" spans="1:10" ht="15">
      <c r="A31" s="160" t="s">
        <v>60</v>
      </c>
      <c r="B31" s="176" t="s">
        <v>0</v>
      </c>
      <c r="C31" s="160" t="s">
        <v>1</v>
      </c>
      <c r="D31" s="160" t="s">
        <v>2</v>
      </c>
      <c r="E31" s="225" t="s">
        <v>175</v>
      </c>
      <c r="F31" s="225"/>
      <c r="G31" s="177" t="s">
        <v>3</v>
      </c>
      <c r="H31" s="176" t="s">
        <v>4</v>
      </c>
      <c r="I31" s="176" t="s">
        <v>5</v>
      </c>
      <c r="J31" s="176" t="s">
        <v>6</v>
      </c>
    </row>
    <row r="32" spans="1:10">
      <c r="A32" s="161" t="s">
        <v>176</v>
      </c>
      <c r="B32" s="139" t="s">
        <v>461</v>
      </c>
      <c r="C32" s="161" t="s">
        <v>18</v>
      </c>
      <c r="D32" s="161" t="s">
        <v>527</v>
      </c>
      <c r="E32" s="222" t="s">
        <v>177</v>
      </c>
      <c r="F32" s="222"/>
      <c r="G32" s="140" t="s">
        <v>13</v>
      </c>
      <c r="H32" s="162">
        <v>1</v>
      </c>
      <c r="I32" s="141">
        <v>141.63</v>
      </c>
      <c r="J32" s="141">
        <v>141.63</v>
      </c>
    </row>
    <row r="33" spans="1:10" ht="25.5">
      <c r="A33" s="164" t="s">
        <v>178</v>
      </c>
      <c r="B33" s="163" t="s">
        <v>198</v>
      </c>
      <c r="C33" s="164" t="s">
        <v>34</v>
      </c>
      <c r="D33" s="164" t="s">
        <v>199</v>
      </c>
      <c r="E33" s="223" t="s">
        <v>191</v>
      </c>
      <c r="F33" s="223"/>
      <c r="G33" s="165" t="s">
        <v>197</v>
      </c>
      <c r="H33" s="166">
        <v>0.22</v>
      </c>
      <c r="I33" s="167">
        <v>26.61</v>
      </c>
      <c r="J33" s="167">
        <v>5.85</v>
      </c>
    </row>
    <row r="34" spans="1:10" ht="25.5">
      <c r="A34" s="164" t="s">
        <v>178</v>
      </c>
      <c r="B34" s="163" t="s">
        <v>195</v>
      </c>
      <c r="C34" s="164" t="s">
        <v>34</v>
      </c>
      <c r="D34" s="164" t="s">
        <v>196</v>
      </c>
      <c r="E34" s="223" t="s">
        <v>191</v>
      </c>
      <c r="F34" s="223"/>
      <c r="G34" s="165" t="s">
        <v>197</v>
      </c>
      <c r="H34" s="166">
        <v>0.35699999999999998</v>
      </c>
      <c r="I34" s="167">
        <v>21.15</v>
      </c>
      <c r="J34" s="167">
        <v>7.55</v>
      </c>
    </row>
    <row r="35" spans="1:10" ht="25.5">
      <c r="A35" s="164" t="s">
        <v>178</v>
      </c>
      <c r="B35" s="163" t="s">
        <v>208</v>
      </c>
      <c r="C35" s="164" t="s">
        <v>209</v>
      </c>
      <c r="D35" s="164" t="s">
        <v>210</v>
      </c>
      <c r="E35" s="223" t="s">
        <v>166</v>
      </c>
      <c r="F35" s="223"/>
      <c r="G35" s="165" t="s">
        <v>13</v>
      </c>
      <c r="H35" s="166">
        <v>0.1578</v>
      </c>
      <c r="I35" s="167">
        <v>68.44</v>
      </c>
      <c r="J35" s="167">
        <v>10.79</v>
      </c>
    </row>
    <row r="36" spans="1:10" ht="38.25">
      <c r="A36" s="164" t="s">
        <v>178</v>
      </c>
      <c r="B36" s="163" t="s">
        <v>211</v>
      </c>
      <c r="C36" s="164" t="s">
        <v>34</v>
      </c>
      <c r="D36" s="164" t="s">
        <v>212</v>
      </c>
      <c r="E36" s="223" t="s">
        <v>202</v>
      </c>
      <c r="F36" s="223"/>
      <c r="G36" s="165" t="s">
        <v>45</v>
      </c>
      <c r="H36" s="166">
        <v>0.15</v>
      </c>
      <c r="I36" s="167">
        <v>694.33</v>
      </c>
      <c r="J36" s="167">
        <v>104.14</v>
      </c>
    </row>
    <row r="37" spans="1:10" ht="25.5">
      <c r="A37" s="169" t="s">
        <v>203</v>
      </c>
      <c r="B37" s="168" t="s">
        <v>213</v>
      </c>
      <c r="C37" s="169" t="s">
        <v>34</v>
      </c>
      <c r="D37" s="169" t="s">
        <v>214</v>
      </c>
      <c r="E37" s="224" t="s">
        <v>206</v>
      </c>
      <c r="F37" s="224"/>
      <c r="G37" s="170" t="s">
        <v>45</v>
      </c>
      <c r="H37" s="171">
        <v>7.0000000000000007E-2</v>
      </c>
      <c r="I37" s="172">
        <v>190</v>
      </c>
      <c r="J37" s="172">
        <v>13.3</v>
      </c>
    </row>
    <row r="38" spans="1:10" ht="25.5">
      <c r="A38" s="174"/>
      <c r="B38" s="174"/>
      <c r="C38" s="174"/>
      <c r="D38" s="174"/>
      <c r="E38" s="174" t="s">
        <v>184</v>
      </c>
      <c r="F38" s="173">
        <v>23.73</v>
      </c>
      <c r="G38" s="174" t="s">
        <v>185</v>
      </c>
      <c r="H38" s="173">
        <v>0</v>
      </c>
      <c r="I38" s="174" t="s">
        <v>186</v>
      </c>
      <c r="J38" s="173">
        <v>23.73</v>
      </c>
    </row>
    <row r="39" spans="1:10" ht="15" thickBot="1">
      <c r="A39" s="174"/>
      <c r="B39" s="174"/>
      <c r="C39" s="174"/>
      <c r="D39" s="174"/>
      <c r="E39" s="174" t="s">
        <v>187</v>
      </c>
      <c r="F39" s="173">
        <v>27.2</v>
      </c>
      <c r="G39" s="174"/>
      <c r="H39" s="219" t="s">
        <v>188</v>
      </c>
      <c r="I39" s="219"/>
      <c r="J39" s="173">
        <v>168.83</v>
      </c>
    </row>
    <row r="40" spans="1:10" ht="15" thickTop="1">
      <c r="A40" s="175"/>
      <c r="B40" s="175"/>
      <c r="C40" s="175"/>
      <c r="D40" s="175"/>
      <c r="E40" s="175"/>
      <c r="F40" s="175"/>
      <c r="G40" s="175"/>
      <c r="H40" s="175"/>
      <c r="I40" s="175"/>
      <c r="J40" s="175"/>
    </row>
    <row r="41" spans="1:10" ht="15">
      <c r="A41" s="160" t="s">
        <v>65</v>
      </c>
      <c r="B41" s="176" t="s">
        <v>0</v>
      </c>
      <c r="C41" s="160" t="s">
        <v>1</v>
      </c>
      <c r="D41" s="160" t="s">
        <v>2</v>
      </c>
      <c r="E41" s="225" t="s">
        <v>175</v>
      </c>
      <c r="F41" s="225"/>
      <c r="G41" s="177" t="s">
        <v>3</v>
      </c>
      <c r="H41" s="176" t="s">
        <v>4</v>
      </c>
      <c r="I41" s="176" t="s">
        <v>5</v>
      </c>
      <c r="J41" s="176" t="s">
        <v>6</v>
      </c>
    </row>
    <row r="42" spans="1:10">
      <c r="A42" s="161" t="s">
        <v>176</v>
      </c>
      <c r="B42" s="139" t="s">
        <v>462</v>
      </c>
      <c r="C42" s="161" t="s">
        <v>18</v>
      </c>
      <c r="D42" s="161" t="s">
        <v>526</v>
      </c>
      <c r="E42" s="222" t="s">
        <v>177</v>
      </c>
      <c r="F42" s="222"/>
      <c r="G42" s="140" t="s">
        <v>19</v>
      </c>
      <c r="H42" s="162">
        <v>1</v>
      </c>
      <c r="I42" s="141">
        <v>16.170000000000002</v>
      </c>
      <c r="J42" s="141">
        <v>16.170000000000002</v>
      </c>
    </row>
    <row r="43" spans="1:10" ht="25.5">
      <c r="A43" s="164" t="s">
        <v>178</v>
      </c>
      <c r="B43" s="163" t="s">
        <v>509</v>
      </c>
      <c r="C43" s="164" t="s">
        <v>34</v>
      </c>
      <c r="D43" s="164" t="s">
        <v>510</v>
      </c>
      <c r="E43" s="223" t="s">
        <v>508</v>
      </c>
      <c r="F43" s="223"/>
      <c r="G43" s="165" t="s">
        <v>67</v>
      </c>
      <c r="H43" s="166">
        <v>0.12</v>
      </c>
      <c r="I43" s="167">
        <v>39.32</v>
      </c>
      <c r="J43" s="167">
        <v>4.71</v>
      </c>
    </row>
    <row r="44" spans="1:10" ht="25.5">
      <c r="A44" s="164" t="s">
        <v>178</v>
      </c>
      <c r="B44" s="163" t="s">
        <v>198</v>
      </c>
      <c r="C44" s="164" t="s">
        <v>34</v>
      </c>
      <c r="D44" s="164" t="s">
        <v>199</v>
      </c>
      <c r="E44" s="223" t="s">
        <v>191</v>
      </c>
      <c r="F44" s="223"/>
      <c r="G44" s="165" t="s">
        <v>197</v>
      </c>
      <c r="H44" s="166">
        <v>0.28899999999999998</v>
      </c>
      <c r="I44" s="167">
        <v>26.61</v>
      </c>
      <c r="J44" s="167">
        <v>7.69</v>
      </c>
    </row>
    <row r="45" spans="1:10" ht="25.5">
      <c r="A45" s="164" t="s">
        <v>178</v>
      </c>
      <c r="B45" s="163" t="s">
        <v>511</v>
      </c>
      <c r="C45" s="164" t="s">
        <v>34</v>
      </c>
      <c r="D45" s="164" t="s">
        <v>512</v>
      </c>
      <c r="E45" s="223" t="s">
        <v>191</v>
      </c>
      <c r="F45" s="223"/>
      <c r="G45" s="165" t="s">
        <v>197</v>
      </c>
      <c r="H45" s="166">
        <v>0.17419999999999999</v>
      </c>
      <c r="I45" s="167">
        <v>21.67</v>
      </c>
      <c r="J45" s="167">
        <v>3.77</v>
      </c>
    </row>
    <row r="46" spans="1:10" ht="25.5">
      <c r="A46" s="174"/>
      <c r="B46" s="174"/>
      <c r="C46" s="174"/>
      <c r="D46" s="174"/>
      <c r="E46" s="174" t="s">
        <v>184</v>
      </c>
      <c r="F46" s="173">
        <v>9.44</v>
      </c>
      <c r="G46" s="174" t="s">
        <v>185</v>
      </c>
      <c r="H46" s="173">
        <v>0</v>
      </c>
      <c r="I46" s="174" t="s">
        <v>186</v>
      </c>
      <c r="J46" s="173">
        <v>9.44</v>
      </c>
    </row>
    <row r="47" spans="1:10" ht="15" thickBot="1">
      <c r="A47" s="174"/>
      <c r="B47" s="174"/>
      <c r="C47" s="174"/>
      <c r="D47" s="174"/>
      <c r="E47" s="174" t="s">
        <v>187</v>
      </c>
      <c r="F47" s="173">
        <v>3.1</v>
      </c>
      <c r="G47" s="174"/>
      <c r="H47" s="219" t="s">
        <v>188</v>
      </c>
      <c r="I47" s="219"/>
      <c r="J47" s="173">
        <v>19.27</v>
      </c>
    </row>
    <row r="48" spans="1:10" ht="15" thickTop="1">
      <c r="A48" s="175"/>
      <c r="B48" s="175"/>
      <c r="C48" s="175"/>
      <c r="D48" s="175"/>
      <c r="E48" s="175"/>
      <c r="F48" s="175"/>
      <c r="G48" s="175"/>
      <c r="H48" s="175"/>
      <c r="I48" s="175"/>
      <c r="J48" s="175"/>
    </row>
    <row r="49" spans="1:10" ht="15">
      <c r="A49" s="160" t="s">
        <v>465</v>
      </c>
      <c r="B49" s="176" t="s">
        <v>0</v>
      </c>
      <c r="C49" s="160" t="s">
        <v>1</v>
      </c>
      <c r="D49" s="160" t="s">
        <v>2</v>
      </c>
      <c r="E49" s="225" t="s">
        <v>175</v>
      </c>
      <c r="F49" s="225"/>
      <c r="G49" s="177" t="s">
        <v>3</v>
      </c>
      <c r="H49" s="176" t="s">
        <v>4</v>
      </c>
      <c r="I49" s="176" t="s">
        <v>5</v>
      </c>
      <c r="J49" s="176" t="s">
        <v>6</v>
      </c>
    </row>
    <row r="50" spans="1:10">
      <c r="A50" s="161" t="s">
        <v>176</v>
      </c>
      <c r="B50" s="139" t="s">
        <v>466</v>
      </c>
      <c r="C50" s="161" t="s">
        <v>18</v>
      </c>
      <c r="D50" s="161" t="s">
        <v>467</v>
      </c>
      <c r="E50" s="222" t="s">
        <v>191</v>
      </c>
      <c r="F50" s="222"/>
      <c r="G50" s="140" t="s">
        <v>468</v>
      </c>
      <c r="H50" s="162">
        <v>1</v>
      </c>
      <c r="I50" s="141">
        <v>13000</v>
      </c>
      <c r="J50" s="141">
        <v>13000</v>
      </c>
    </row>
    <row r="51" spans="1:10">
      <c r="A51" s="169" t="s">
        <v>203</v>
      </c>
      <c r="B51" s="168" t="s">
        <v>513</v>
      </c>
      <c r="C51" s="169" t="s">
        <v>18</v>
      </c>
      <c r="D51" s="169" t="s">
        <v>467</v>
      </c>
      <c r="E51" s="224" t="s">
        <v>206</v>
      </c>
      <c r="F51" s="224"/>
      <c r="G51" s="170" t="s">
        <v>468</v>
      </c>
      <c r="H51" s="171">
        <v>1</v>
      </c>
      <c r="I51" s="172">
        <v>13000</v>
      </c>
      <c r="J51" s="172">
        <v>13000</v>
      </c>
    </row>
    <row r="52" spans="1:10" ht="25.5">
      <c r="A52" s="174"/>
      <c r="B52" s="174"/>
      <c r="C52" s="174"/>
      <c r="D52" s="174"/>
      <c r="E52" s="174" t="s">
        <v>184</v>
      </c>
      <c r="F52" s="173">
        <v>0</v>
      </c>
      <c r="G52" s="174" t="s">
        <v>185</v>
      </c>
      <c r="H52" s="173">
        <v>0</v>
      </c>
      <c r="I52" s="174" t="s">
        <v>186</v>
      </c>
      <c r="J52" s="173">
        <v>0</v>
      </c>
    </row>
    <row r="53" spans="1:10" ht="15" thickBot="1">
      <c r="A53" s="174"/>
      <c r="B53" s="174"/>
      <c r="C53" s="174"/>
      <c r="D53" s="174"/>
      <c r="E53" s="174" t="s">
        <v>187</v>
      </c>
      <c r="F53" s="173">
        <v>2497.3000000000002</v>
      </c>
      <c r="G53" s="174"/>
      <c r="H53" s="219" t="s">
        <v>188</v>
      </c>
      <c r="I53" s="219"/>
      <c r="J53" s="173">
        <v>15497.3</v>
      </c>
    </row>
    <row r="54" spans="1:10" ht="15" thickTop="1">
      <c r="A54" s="175"/>
      <c r="B54" s="175"/>
      <c r="C54" s="175"/>
      <c r="D54" s="175"/>
      <c r="E54" s="175"/>
      <c r="F54" s="175"/>
      <c r="G54" s="175"/>
      <c r="H54" s="175"/>
      <c r="I54" s="175"/>
      <c r="J54" s="175"/>
    </row>
    <row r="55" spans="1:10" ht="15">
      <c r="A55" s="160" t="s">
        <v>382</v>
      </c>
      <c r="B55" s="176" t="s">
        <v>0</v>
      </c>
      <c r="C55" s="160" t="s">
        <v>1</v>
      </c>
      <c r="D55" s="160" t="s">
        <v>2</v>
      </c>
      <c r="E55" s="225" t="s">
        <v>175</v>
      </c>
      <c r="F55" s="225"/>
      <c r="G55" s="177" t="s">
        <v>3</v>
      </c>
      <c r="H55" s="176" t="s">
        <v>4</v>
      </c>
      <c r="I55" s="176" t="s">
        <v>5</v>
      </c>
      <c r="J55" s="176" t="s">
        <v>6</v>
      </c>
    </row>
    <row r="56" spans="1:10" ht="38.25">
      <c r="A56" s="161" t="s">
        <v>176</v>
      </c>
      <c r="B56" s="139" t="s">
        <v>469</v>
      </c>
      <c r="C56" s="161" t="s">
        <v>18</v>
      </c>
      <c r="D56" s="161" t="s">
        <v>470</v>
      </c>
      <c r="E56" s="222" t="s">
        <v>514</v>
      </c>
      <c r="F56" s="222"/>
      <c r="G56" s="140" t="s">
        <v>468</v>
      </c>
      <c r="H56" s="162">
        <v>1</v>
      </c>
      <c r="I56" s="141">
        <v>1293.6300000000001</v>
      </c>
      <c r="J56" s="141">
        <v>1293.6300000000001</v>
      </c>
    </row>
    <row r="57" spans="1:10" ht="25.5">
      <c r="A57" s="164" t="s">
        <v>178</v>
      </c>
      <c r="B57" s="163" t="s">
        <v>224</v>
      </c>
      <c r="C57" s="164" t="s">
        <v>38</v>
      </c>
      <c r="D57" s="164" t="s">
        <v>225</v>
      </c>
      <c r="E57" s="223" t="s">
        <v>226</v>
      </c>
      <c r="F57" s="223"/>
      <c r="G57" s="165" t="s">
        <v>45</v>
      </c>
      <c r="H57" s="166">
        <v>2.7E-2</v>
      </c>
      <c r="I57" s="167">
        <v>745.79</v>
      </c>
      <c r="J57" s="167">
        <v>20.13</v>
      </c>
    </row>
    <row r="58" spans="1:10" ht="25.5">
      <c r="A58" s="164" t="s">
        <v>178</v>
      </c>
      <c r="B58" s="163" t="s">
        <v>215</v>
      </c>
      <c r="C58" s="164" t="s">
        <v>38</v>
      </c>
      <c r="D58" s="164" t="s">
        <v>216</v>
      </c>
      <c r="E58" s="223" t="s">
        <v>217</v>
      </c>
      <c r="F58" s="223"/>
      <c r="G58" s="165" t="s">
        <v>218</v>
      </c>
      <c r="H58" s="166">
        <v>2.5</v>
      </c>
      <c r="I58" s="167">
        <v>3.75</v>
      </c>
      <c r="J58" s="167">
        <v>9.3699999999999992</v>
      </c>
    </row>
    <row r="59" spans="1:10" ht="25.5">
      <c r="A59" s="164" t="s">
        <v>178</v>
      </c>
      <c r="B59" s="163" t="s">
        <v>227</v>
      </c>
      <c r="C59" s="164" t="s">
        <v>38</v>
      </c>
      <c r="D59" s="164" t="s">
        <v>228</v>
      </c>
      <c r="E59" s="223" t="s">
        <v>217</v>
      </c>
      <c r="F59" s="223"/>
      <c r="G59" s="165" t="s">
        <v>218</v>
      </c>
      <c r="H59" s="166">
        <v>2.5</v>
      </c>
      <c r="I59" s="167">
        <v>3.58</v>
      </c>
      <c r="J59" s="167">
        <v>8.9499999999999993</v>
      </c>
    </row>
    <row r="60" spans="1:10" ht="25.5">
      <c r="A60" s="164" t="s">
        <v>178</v>
      </c>
      <c r="B60" s="163" t="s">
        <v>229</v>
      </c>
      <c r="C60" s="164" t="s">
        <v>230</v>
      </c>
      <c r="D60" s="164" t="s">
        <v>231</v>
      </c>
      <c r="E60" s="223" t="s">
        <v>232</v>
      </c>
      <c r="F60" s="223"/>
      <c r="G60" s="165" t="s">
        <v>31</v>
      </c>
      <c r="H60" s="166">
        <v>1</v>
      </c>
      <c r="I60" s="167">
        <v>253.33</v>
      </c>
      <c r="J60" s="167">
        <v>253.33</v>
      </c>
    </row>
    <row r="61" spans="1:10" ht="25.5">
      <c r="A61" s="169" t="s">
        <v>203</v>
      </c>
      <c r="B61" s="168" t="s">
        <v>235</v>
      </c>
      <c r="C61" s="169" t="s">
        <v>38</v>
      </c>
      <c r="D61" s="169" t="s">
        <v>515</v>
      </c>
      <c r="E61" s="224" t="s">
        <v>206</v>
      </c>
      <c r="F61" s="224"/>
      <c r="G61" s="170" t="s">
        <v>40</v>
      </c>
      <c r="H61" s="171">
        <v>1</v>
      </c>
      <c r="I61" s="172">
        <v>920.9</v>
      </c>
      <c r="J61" s="172">
        <v>920.9</v>
      </c>
    </row>
    <row r="62" spans="1:10">
      <c r="A62" s="169" t="s">
        <v>203</v>
      </c>
      <c r="B62" s="168" t="s">
        <v>233</v>
      </c>
      <c r="C62" s="169" t="s">
        <v>34</v>
      </c>
      <c r="D62" s="169" t="s">
        <v>234</v>
      </c>
      <c r="E62" s="224" t="s">
        <v>221</v>
      </c>
      <c r="F62" s="224"/>
      <c r="G62" s="170" t="s">
        <v>197</v>
      </c>
      <c r="H62" s="171">
        <v>2.5</v>
      </c>
      <c r="I62" s="172">
        <v>18.78</v>
      </c>
      <c r="J62" s="172">
        <v>46.95</v>
      </c>
    </row>
    <row r="63" spans="1:10">
      <c r="A63" s="169" t="s">
        <v>203</v>
      </c>
      <c r="B63" s="168" t="s">
        <v>222</v>
      </c>
      <c r="C63" s="169" t="s">
        <v>34</v>
      </c>
      <c r="D63" s="169" t="s">
        <v>223</v>
      </c>
      <c r="E63" s="224" t="s">
        <v>221</v>
      </c>
      <c r="F63" s="224"/>
      <c r="G63" s="170" t="s">
        <v>197</v>
      </c>
      <c r="H63" s="171">
        <v>2.5</v>
      </c>
      <c r="I63" s="172">
        <v>13.6</v>
      </c>
      <c r="J63" s="172">
        <v>34</v>
      </c>
    </row>
    <row r="64" spans="1:10" ht="25.5">
      <c r="A64" s="174"/>
      <c r="B64" s="174"/>
      <c r="C64" s="174"/>
      <c r="D64" s="174"/>
      <c r="E64" s="174" t="s">
        <v>184</v>
      </c>
      <c r="F64" s="173">
        <v>124.75</v>
      </c>
      <c r="G64" s="174" t="s">
        <v>185</v>
      </c>
      <c r="H64" s="173">
        <v>0</v>
      </c>
      <c r="I64" s="174" t="s">
        <v>186</v>
      </c>
      <c r="J64" s="173">
        <v>124.75</v>
      </c>
    </row>
    <row r="65" spans="1:10" ht="15" thickBot="1">
      <c r="A65" s="174"/>
      <c r="B65" s="174"/>
      <c r="C65" s="174"/>
      <c r="D65" s="174"/>
      <c r="E65" s="174" t="s">
        <v>187</v>
      </c>
      <c r="F65" s="173">
        <v>248.5</v>
      </c>
      <c r="G65" s="174"/>
      <c r="H65" s="219" t="s">
        <v>188</v>
      </c>
      <c r="I65" s="219"/>
      <c r="J65" s="173">
        <v>1542.13</v>
      </c>
    </row>
    <row r="66" spans="1:10" ht="15" thickTop="1">
      <c r="A66" s="175"/>
      <c r="B66" s="175"/>
      <c r="C66" s="175"/>
      <c r="D66" s="175"/>
      <c r="E66" s="175"/>
      <c r="F66" s="175"/>
      <c r="G66" s="175"/>
      <c r="H66" s="175"/>
      <c r="I66" s="175"/>
      <c r="J66" s="175"/>
    </row>
    <row r="67" spans="1:10" ht="15">
      <c r="A67" s="160" t="s">
        <v>528</v>
      </c>
      <c r="B67" s="176" t="s">
        <v>0</v>
      </c>
      <c r="C67" s="160" t="s">
        <v>1</v>
      </c>
      <c r="D67" s="160" t="s">
        <v>2</v>
      </c>
      <c r="E67" s="225" t="s">
        <v>175</v>
      </c>
      <c r="F67" s="225"/>
      <c r="G67" s="177" t="s">
        <v>3</v>
      </c>
      <c r="H67" s="176" t="s">
        <v>4</v>
      </c>
      <c r="I67" s="176" t="s">
        <v>5</v>
      </c>
      <c r="J67" s="176" t="s">
        <v>6</v>
      </c>
    </row>
    <row r="68" spans="1:10" ht="38.25">
      <c r="A68" s="161" t="s">
        <v>176</v>
      </c>
      <c r="B68" s="139" t="s">
        <v>529</v>
      </c>
      <c r="C68" s="161" t="s">
        <v>18</v>
      </c>
      <c r="D68" s="161" t="s">
        <v>530</v>
      </c>
      <c r="E68" s="222" t="s">
        <v>514</v>
      </c>
      <c r="F68" s="222"/>
      <c r="G68" s="140" t="s">
        <v>468</v>
      </c>
      <c r="H68" s="162">
        <v>1</v>
      </c>
      <c r="I68" s="141">
        <v>1546.96</v>
      </c>
      <c r="J68" s="141">
        <v>1546.96</v>
      </c>
    </row>
    <row r="69" spans="1:10" ht="25.5">
      <c r="A69" s="164" t="s">
        <v>178</v>
      </c>
      <c r="B69" s="163" t="s">
        <v>224</v>
      </c>
      <c r="C69" s="164" t="s">
        <v>38</v>
      </c>
      <c r="D69" s="164" t="s">
        <v>225</v>
      </c>
      <c r="E69" s="223" t="s">
        <v>226</v>
      </c>
      <c r="F69" s="223"/>
      <c r="G69" s="165" t="s">
        <v>45</v>
      </c>
      <c r="H69" s="166">
        <v>2.7E-2</v>
      </c>
      <c r="I69" s="167">
        <v>745.79</v>
      </c>
      <c r="J69" s="167">
        <v>20.13</v>
      </c>
    </row>
    <row r="70" spans="1:10" ht="25.5">
      <c r="A70" s="164" t="s">
        <v>178</v>
      </c>
      <c r="B70" s="163" t="s">
        <v>215</v>
      </c>
      <c r="C70" s="164" t="s">
        <v>38</v>
      </c>
      <c r="D70" s="164" t="s">
        <v>216</v>
      </c>
      <c r="E70" s="223" t="s">
        <v>217</v>
      </c>
      <c r="F70" s="223"/>
      <c r="G70" s="165" t="s">
        <v>218</v>
      </c>
      <c r="H70" s="166">
        <v>2.5</v>
      </c>
      <c r="I70" s="167">
        <v>3.75</v>
      </c>
      <c r="J70" s="167">
        <v>9.3699999999999992</v>
      </c>
    </row>
    <row r="71" spans="1:10" ht="25.5">
      <c r="A71" s="164" t="s">
        <v>178</v>
      </c>
      <c r="B71" s="163" t="s">
        <v>227</v>
      </c>
      <c r="C71" s="164" t="s">
        <v>38</v>
      </c>
      <c r="D71" s="164" t="s">
        <v>228</v>
      </c>
      <c r="E71" s="223" t="s">
        <v>217</v>
      </c>
      <c r="F71" s="223"/>
      <c r="G71" s="165" t="s">
        <v>218</v>
      </c>
      <c r="H71" s="166">
        <v>2.5</v>
      </c>
      <c r="I71" s="167">
        <v>3.58</v>
      </c>
      <c r="J71" s="167">
        <v>8.9499999999999993</v>
      </c>
    </row>
    <row r="72" spans="1:10" ht="25.5">
      <c r="A72" s="164" t="s">
        <v>178</v>
      </c>
      <c r="B72" s="163" t="s">
        <v>229</v>
      </c>
      <c r="C72" s="164" t="s">
        <v>230</v>
      </c>
      <c r="D72" s="164" t="s">
        <v>231</v>
      </c>
      <c r="E72" s="223" t="s">
        <v>232</v>
      </c>
      <c r="F72" s="223"/>
      <c r="G72" s="165" t="s">
        <v>31</v>
      </c>
      <c r="H72" s="166">
        <v>2</v>
      </c>
      <c r="I72" s="167">
        <v>253.33</v>
      </c>
      <c r="J72" s="167">
        <v>506.66</v>
      </c>
    </row>
    <row r="73" spans="1:10" ht="25.5">
      <c r="A73" s="169" t="s">
        <v>203</v>
      </c>
      <c r="B73" s="168" t="s">
        <v>235</v>
      </c>
      <c r="C73" s="169" t="s">
        <v>38</v>
      </c>
      <c r="D73" s="169" t="s">
        <v>515</v>
      </c>
      <c r="E73" s="224" t="s">
        <v>206</v>
      </c>
      <c r="F73" s="224"/>
      <c r="G73" s="170" t="s">
        <v>40</v>
      </c>
      <c r="H73" s="171">
        <v>1</v>
      </c>
      <c r="I73" s="172">
        <v>920.9</v>
      </c>
      <c r="J73" s="172">
        <v>920.9</v>
      </c>
    </row>
    <row r="74" spans="1:10">
      <c r="A74" s="169" t="s">
        <v>203</v>
      </c>
      <c r="B74" s="168" t="s">
        <v>233</v>
      </c>
      <c r="C74" s="169" t="s">
        <v>34</v>
      </c>
      <c r="D74" s="169" t="s">
        <v>234</v>
      </c>
      <c r="E74" s="224" t="s">
        <v>221</v>
      </c>
      <c r="F74" s="224"/>
      <c r="G74" s="170" t="s">
        <v>197</v>
      </c>
      <c r="H74" s="171">
        <v>2.5</v>
      </c>
      <c r="I74" s="172">
        <v>18.78</v>
      </c>
      <c r="J74" s="172">
        <v>46.95</v>
      </c>
    </row>
    <row r="75" spans="1:10">
      <c r="A75" s="169" t="s">
        <v>203</v>
      </c>
      <c r="B75" s="168" t="s">
        <v>222</v>
      </c>
      <c r="C75" s="169" t="s">
        <v>34</v>
      </c>
      <c r="D75" s="169" t="s">
        <v>223</v>
      </c>
      <c r="E75" s="224" t="s">
        <v>221</v>
      </c>
      <c r="F75" s="224"/>
      <c r="G75" s="170" t="s">
        <v>197</v>
      </c>
      <c r="H75" s="171">
        <v>2.5</v>
      </c>
      <c r="I75" s="172">
        <v>13.6</v>
      </c>
      <c r="J75" s="172">
        <v>34</v>
      </c>
    </row>
    <row r="76" spans="1:10" ht="25.5">
      <c r="A76" s="174"/>
      <c r="B76" s="174"/>
      <c r="C76" s="174"/>
      <c r="D76" s="174"/>
      <c r="E76" s="174" t="s">
        <v>184</v>
      </c>
      <c r="F76" s="173">
        <v>165.29999999999998</v>
      </c>
      <c r="G76" s="174" t="s">
        <v>185</v>
      </c>
      <c r="H76" s="173">
        <v>0</v>
      </c>
      <c r="I76" s="174" t="s">
        <v>186</v>
      </c>
      <c r="J76" s="173">
        <v>165.29999999999998</v>
      </c>
    </row>
    <row r="77" spans="1:10" ht="15" thickBot="1">
      <c r="A77" s="174"/>
      <c r="B77" s="174"/>
      <c r="C77" s="174"/>
      <c r="D77" s="174"/>
      <c r="E77" s="174" t="s">
        <v>187</v>
      </c>
      <c r="F77" s="173">
        <v>297.17</v>
      </c>
      <c r="G77" s="174"/>
      <c r="H77" s="219" t="s">
        <v>188</v>
      </c>
      <c r="I77" s="219"/>
      <c r="J77" s="173">
        <v>1844.13</v>
      </c>
    </row>
    <row r="78" spans="1:10" ht="15" thickTop="1">
      <c r="A78" s="175"/>
      <c r="B78" s="175"/>
      <c r="C78" s="175"/>
      <c r="D78" s="175"/>
      <c r="E78" s="175"/>
      <c r="F78" s="175"/>
      <c r="G78" s="175"/>
      <c r="H78" s="175"/>
      <c r="I78" s="175"/>
      <c r="J78" s="175"/>
    </row>
    <row r="79" spans="1:10" ht="15">
      <c r="A79" s="160" t="s">
        <v>384</v>
      </c>
      <c r="B79" s="176" t="s">
        <v>0</v>
      </c>
      <c r="C79" s="160" t="s">
        <v>1</v>
      </c>
      <c r="D79" s="160" t="s">
        <v>2</v>
      </c>
      <c r="E79" s="225" t="s">
        <v>175</v>
      </c>
      <c r="F79" s="225"/>
      <c r="G79" s="177" t="s">
        <v>3</v>
      </c>
      <c r="H79" s="176" t="s">
        <v>4</v>
      </c>
      <c r="I79" s="176" t="s">
        <v>5</v>
      </c>
      <c r="J79" s="176" t="s">
        <v>6</v>
      </c>
    </row>
    <row r="80" spans="1:10" ht="25.5">
      <c r="A80" s="161" t="s">
        <v>176</v>
      </c>
      <c r="B80" s="139" t="s">
        <v>471</v>
      </c>
      <c r="C80" s="161" t="s">
        <v>18</v>
      </c>
      <c r="D80" s="161" t="s">
        <v>472</v>
      </c>
      <c r="E80" s="222" t="s">
        <v>191</v>
      </c>
      <c r="F80" s="222"/>
      <c r="G80" s="140" t="s">
        <v>468</v>
      </c>
      <c r="H80" s="162">
        <v>1</v>
      </c>
      <c r="I80" s="141">
        <v>740.1</v>
      </c>
      <c r="J80" s="141">
        <v>740.1</v>
      </c>
    </row>
    <row r="81" spans="1:10" ht="25.5">
      <c r="A81" s="164" t="s">
        <v>178</v>
      </c>
      <c r="B81" s="163" t="s">
        <v>110</v>
      </c>
      <c r="C81" s="164" t="s">
        <v>11</v>
      </c>
      <c r="D81" s="164" t="s">
        <v>111</v>
      </c>
      <c r="E81" s="223" t="s">
        <v>166</v>
      </c>
      <c r="F81" s="223"/>
      <c r="G81" s="165" t="s">
        <v>13</v>
      </c>
      <c r="H81" s="166">
        <v>3.5</v>
      </c>
      <c r="I81" s="167">
        <v>70.41</v>
      </c>
      <c r="J81" s="167">
        <v>246.43</v>
      </c>
    </row>
    <row r="82" spans="1:10" ht="25.5">
      <c r="A82" s="164" t="s">
        <v>178</v>
      </c>
      <c r="B82" s="163" t="s">
        <v>117</v>
      </c>
      <c r="C82" s="164" t="s">
        <v>11</v>
      </c>
      <c r="D82" s="164" t="s">
        <v>118</v>
      </c>
      <c r="E82" s="223" t="s">
        <v>166</v>
      </c>
      <c r="F82" s="223"/>
      <c r="G82" s="165" t="s">
        <v>45</v>
      </c>
      <c r="H82" s="166">
        <v>0.12</v>
      </c>
      <c r="I82" s="167">
        <v>3395.65</v>
      </c>
      <c r="J82" s="167">
        <v>407.47</v>
      </c>
    </row>
    <row r="83" spans="1:10" ht="25.5">
      <c r="A83" s="164" t="s">
        <v>178</v>
      </c>
      <c r="B83" s="163" t="s">
        <v>119</v>
      </c>
      <c r="C83" s="164" t="s">
        <v>34</v>
      </c>
      <c r="D83" s="164" t="s">
        <v>236</v>
      </c>
      <c r="E83" s="223" t="s">
        <v>237</v>
      </c>
      <c r="F83" s="223"/>
      <c r="G83" s="165" t="s">
        <v>13</v>
      </c>
      <c r="H83" s="166">
        <v>3</v>
      </c>
      <c r="I83" s="167">
        <v>26.53</v>
      </c>
      <c r="J83" s="167">
        <v>79.59</v>
      </c>
    </row>
    <row r="84" spans="1:10">
      <c r="A84" s="169" t="s">
        <v>203</v>
      </c>
      <c r="B84" s="168" t="s">
        <v>219</v>
      </c>
      <c r="C84" s="169" t="s">
        <v>34</v>
      </c>
      <c r="D84" s="169" t="s">
        <v>220</v>
      </c>
      <c r="E84" s="224" t="s">
        <v>221</v>
      </c>
      <c r="F84" s="224"/>
      <c r="G84" s="170" t="s">
        <v>197</v>
      </c>
      <c r="H84" s="171">
        <v>0.23</v>
      </c>
      <c r="I84" s="172">
        <v>18.78</v>
      </c>
      <c r="J84" s="172">
        <v>4.3099999999999996</v>
      </c>
    </row>
    <row r="85" spans="1:10">
      <c r="A85" s="169" t="s">
        <v>203</v>
      </c>
      <c r="B85" s="168" t="s">
        <v>516</v>
      </c>
      <c r="C85" s="169" t="s">
        <v>34</v>
      </c>
      <c r="D85" s="169" t="s">
        <v>517</v>
      </c>
      <c r="E85" s="224" t="s">
        <v>221</v>
      </c>
      <c r="F85" s="224"/>
      <c r="G85" s="170" t="s">
        <v>197</v>
      </c>
      <c r="H85" s="171">
        <v>0.17</v>
      </c>
      <c r="I85" s="172">
        <v>13.57</v>
      </c>
      <c r="J85" s="172">
        <v>2.2999999999999998</v>
      </c>
    </row>
    <row r="86" spans="1:10" ht="25.5">
      <c r="A86" s="174"/>
      <c r="B86" s="174"/>
      <c r="C86" s="174"/>
      <c r="D86" s="174"/>
      <c r="E86" s="174" t="s">
        <v>184</v>
      </c>
      <c r="F86" s="173">
        <v>207.51999999999998</v>
      </c>
      <c r="G86" s="174" t="s">
        <v>185</v>
      </c>
      <c r="H86" s="173">
        <v>0</v>
      </c>
      <c r="I86" s="174" t="s">
        <v>186</v>
      </c>
      <c r="J86" s="173">
        <v>207.51999999999998</v>
      </c>
    </row>
    <row r="87" spans="1:10" ht="15" thickBot="1">
      <c r="A87" s="174"/>
      <c r="B87" s="174"/>
      <c r="C87" s="174"/>
      <c r="D87" s="174"/>
      <c r="E87" s="174" t="s">
        <v>187</v>
      </c>
      <c r="F87" s="173">
        <v>142.16999999999999</v>
      </c>
      <c r="G87" s="174"/>
      <c r="H87" s="219" t="s">
        <v>188</v>
      </c>
      <c r="I87" s="219"/>
      <c r="J87" s="173">
        <v>882.27</v>
      </c>
    </row>
    <row r="88" spans="1:10" ht="15" thickTop="1">
      <c r="A88" s="175"/>
      <c r="B88" s="175"/>
      <c r="C88" s="175"/>
      <c r="D88" s="175"/>
      <c r="E88" s="175"/>
      <c r="F88" s="175"/>
      <c r="G88" s="175"/>
      <c r="H88" s="175"/>
      <c r="I88" s="175"/>
      <c r="J88" s="175"/>
    </row>
    <row r="89" spans="1:10" ht="15">
      <c r="A89" s="160" t="s">
        <v>386</v>
      </c>
      <c r="B89" s="176" t="s">
        <v>0</v>
      </c>
      <c r="C89" s="160" t="s">
        <v>1</v>
      </c>
      <c r="D89" s="160" t="s">
        <v>2</v>
      </c>
      <c r="E89" s="225" t="s">
        <v>175</v>
      </c>
      <c r="F89" s="225"/>
      <c r="G89" s="177" t="s">
        <v>3</v>
      </c>
      <c r="H89" s="176" t="s">
        <v>4</v>
      </c>
      <c r="I89" s="176" t="s">
        <v>5</v>
      </c>
      <c r="J89" s="176" t="s">
        <v>6</v>
      </c>
    </row>
    <row r="90" spans="1:10" ht="25.5">
      <c r="A90" s="161" t="s">
        <v>176</v>
      </c>
      <c r="B90" s="139" t="s">
        <v>474</v>
      </c>
      <c r="C90" s="161" t="s">
        <v>18</v>
      </c>
      <c r="D90" s="161" t="s">
        <v>475</v>
      </c>
      <c r="E90" s="222" t="s">
        <v>191</v>
      </c>
      <c r="F90" s="222"/>
      <c r="G90" s="140" t="s">
        <v>468</v>
      </c>
      <c r="H90" s="162">
        <v>1</v>
      </c>
      <c r="I90" s="141">
        <v>973.02</v>
      </c>
      <c r="J90" s="141">
        <v>973.02</v>
      </c>
    </row>
    <row r="91" spans="1:10" ht="25.5">
      <c r="A91" s="164" t="s">
        <v>178</v>
      </c>
      <c r="B91" s="163" t="s">
        <v>238</v>
      </c>
      <c r="C91" s="164" t="s">
        <v>11</v>
      </c>
      <c r="D91" s="164" t="s">
        <v>239</v>
      </c>
      <c r="E91" s="223" t="s">
        <v>166</v>
      </c>
      <c r="F91" s="223"/>
      <c r="G91" s="165" t="s">
        <v>13</v>
      </c>
      <c r="H91" s="166">
        <v>1</v>
      </c>
      <c r="I91" s="167">
        <v>95.19</v>
      </c>
      <c r="J91" s="167">
        <v>95.19</v>
      </c>
    </row>
    <row r="92" spans="1:10" ht="25.5">
      <c r="A92" s="164" t="s">
        <v>178</v>
      </c>
      <c r="B92" s="163" t="s">
        <v>113</v>
      </c>
      <c r="C92" s="164" t="s">
        <v>11</v>
      </c>
      <c r="D92" s="164" t="s">
        <v>114</v>
      </c>
      <c r="E92" s="223" t="s">
        <v>166</v>
      </c>
      <c r="F92" s="223"/>
      <c r="G92" s="165" t="s">
        <v>13</v>
      </c>
      <c r="H92" s="166">
        <v>3</v>
      </c>
      <c r="I92" s="167">
        <v>11.67</v>
      </c>
      <c r="J92" s="167">
        <v>35.01</v>
      </c>
    </row>
    <row r="93" spans="1:10" ht="25.5">
      <c r="A93" s="164" t="s">
        <v>178</v>
      </c>
      <c r="B93" s="163" t="s">
        <v>115</v>
      </c>
      <c r="C93" s="164" t="s">
        <v>11</v>
      </c>
      <c r="D93" s="164" t="s">
        <v>116</v>
      </c>
      <c r="E93" s="223" t="s">
        <v>166</v>
      </c>
      <c r="F93" s="223"/>
      <c r="G93" s="165" t="s">
        <v>13</v>
      </c>
      <c r="H93" s="166">
        <v>3</v>
      </c>
      <c r="I93" s="167">
        <v>47.7</v>
      </c>
      <c r="J93" s="167">
        <v>143.1</v>
      </c>
    </row>
    <row r="94" spans="1:10" ht="25.5">
      <c r="A94" s="164" t="s">
        <v>178</v>
      </c>
      <c r="B94" s="163" t="s">
        <v>240</v>
      </c>
      <c r="C94" s="164" t="s">
        <v>11</v>
      </c>
      <c r="D94" s="164" t="s">
        <v>241</v>
      </c>
      <c r="E94" s="223" t="s">
        <v>166</v>
      </c>
      <c r="F94" s="223"/>
      <c r="G94" s="165" t="s">
        <v>45</v>
      </c>
      <c r="H94" s="166">
        <v>0.17</v>
      </c>
      <c r="I94" s="167">
        <v>3382.54</v>
      </c>
      <c r="J94" s="167">
        <v>575.03</v>
      </c>
    </row>
    <row r="95" spans="1:10" ht="25.5">
      <c r="A95" s="164" t="s">
        <v>178</v>
      </c>
      <c r="B95" s="163" t="s">
        <v>119</v>
      </c>
      <c r="C95" s="164" t="s">
        <v>34</v>
      </c>
      <c r="D95" s="164" t="s">
        <v>236</v>
      </c>
      <c r="E95" s="223" t="s">
        <v>237</v>
      </c>
      <c r="F95" s="223"/>
      <c r="G95" s="165" t="s">
        <v>13</v>
      </c>
      <c r="H95" s="166">
        <v>4.7</v>
      </c>
      <c r="I95" s="167">
        <v>26.53</v>
      </c>
      <c r="J95" s="167">
        <v>124.69</v>
      </c>
    </row>
    <row r="96" spans="1:10" ht="25.5">
      <c r="A96" s="174"/>
      <c r="B96" s="174"/>
      <c r="C96" s="174"/>
      <c r="D96" s="174"/>
      <c r="E96" s="174" t="s">
        <v>184</v>
      </c>
      <c r="F96" s="173">
        <v>299.36</v>
      </c>
      <c r="G96" s="174" t="s">
        <v>185</v>
      </c>
      <c r="H96" s="173">
        <v>0</v>
      </c>
      <c r="I96" s="174" t="s">
        <v>186</v>
      </c>
      <c r="J96" s="173">
        <v>299.36</v>
      </c>
    </row>
    <row r="97" spans="1:10" ht="15" thickBot="1">
      <c r="A97" s="174"/>
      <c r="B97" s="174"/>
      <c r="C97" s="174"/>
      <c r="D97" s="174"/>
      <c r="E97" s="174" t="s">
        <v>187</v>
      </c>
      <c r="F97" s="173">
        <v>186.91</v>
      </c>
      <c r="G97" s="174"/>
      <c r="H97" s="219" t="s">
        <v>188</v>
      </c>
      <c r="I97" s="219"/>
      <c r="J97" s="173">
        <v>1159.93</v>
      </c>
    </row>
    <row r="98" spans="1:10" ht="15" thickTop="1">
      <c r="A98" s="175"/>
      <c r="B98" s="175"/>
      <c r="C98" s="175"/>
      <c r="D98" s="175"/>
      <c r="E98" s="175"/>
      <c r="F98" s="175"/>
      <c r="G98" s="175"/>
      <c r="H98" s="175"/>
      <c r="I98" s="175"/>
      <c r="J98" s="175"/>
    </row>
    <row r="99" spans="1:10" ht="15">
      <c r="A99" s="226" t="s">
        <v>518</v>
      </c>
      <c r="B99" s="179"/>
      <c r="C99" s="179"/>
      <c r="D99" s="179"/>
      <c r="E99" s="179"/>
      <c r="F99" s="179"/>
      <c r="G99" s="179"/>
      <c r="H99" s="179"/>
      <c r="I99" s="179"/>
      <c r="J99" s="179"/>
    </row>
    <row r="100" spans="1:10">
      <c r="A100" s="145"/>
      <c r="B100" s="145"/>
      <c r="C100" s="145"/>
      <c r="D100" s="145"/>
      <c r="E100" s="145"/>
      <c r="F100" s="145"/>
      <c r="G100" s="145"/>
      <c r="H100" s="145"/>
      <c r="I100" s="145"/>
      <c r="J100" s="145"/>
    </row>
    <row r="101" spans="1:10">
      <c r="A101" s="189"/>
      <c r="B101" s="189"/>
      <c r="C101" s="189"/>
      <c r="D101" s="142"/>
      <c r="E101" s="143"/>
      <c r="F101" s="220" t="s">
        <v>495</v>
      </c>
      <c r="G101" s="189"/>
      <c r="H101" s="221">
        <v>741628.1</v>
      </c>
      <c r="I101" s="189"/>
      <c r="J101" s="189"/>
    </row>
    <row r="102" spans="1:10">
      <c r="A102" s="189"/>
      <c r="B102" s="189"/>
      <c r="C102" s="189"/>
      <c r="D102" s="142"/>
      <c r="E102" s="143"/>
      <c r="F102" s="220" t="s">
        <v>496</v>
      </c>
      <c r="G102" s="189"/>
      <c r="H102" s="221">
        <v>142392.84</v>
      </c>
      <c r="I102" s="189"/>
      <c r="J102" s="189"/>
    </row>
    <row r="103" spans="1:10">
      <c r="A103" s="189"/>
      <c r="B103" s="189"/>
      <c r="C103" s="189"/>
      <c r="D103" s="142"/>
      <c r="E103" s="143"/>
      <c r="F103" s="220" t="s">
        <v>497</v>
      </c>
      <c r="G103" s="189"/>
      <c r="H103" s="221">
        <v>884020.94</v>
      </c>
      <c r="I103" s="189"/>
      <c r="J103" s="189"/>
    </row>
    <row r="104" spans="1:10">
      <c r="A104" s="144"/>
      <c r="B104" s="144"/>
      <c r="C104" s="144"/>
      <c r="D104" s="144"/>
      <c r="E104" s="144"/>
      <c r="F104" s="144"/>
      <c r="G104" s="144"/>
      <c r="H104" s="144"/>
      <c r="I104" s="144"/>
      <c r="J104" s="144"/>
    </row>
    <row r="105" spans="1:10" ht="46.5" customHeight="1">
      <c r="A105" s="178" t="s">
        <v>498</v>
      </c>
      <c r="B105" s="179"/>
      <c r="C105" s="179"/>
      <c r="D105" s="179"/>
      <c r="E105" s="179"/>
      <c r="F105" s="179"/>
      <c r="G105" s="179"/>
      <c r="H105" s="179"/>
      <c r="I105" s="179"/>
      <c r="J105" s="179"/>
    </row>
  </sheetData>
  <mergeCells count="89">
    <mergeCell ref="H13:I13"/>
    <mergeCell ref="E15:F15"/>
    <mergeCell ref="E16:F16"/>
    <mergeCell ref="E17:F17"/>
    <mergeCell ref="H20:I20"/>
    <mergeCell ref="H29:I29"/>
    <mergeCell ref="H39:I39"/>
    <mergeCell ref="H47:I47"/>
    <mergeCell ref="E49:F49"/>
    <mergeCell ref="E50:F50"/>
    <mergeCell ref="H53:I53"/>
    <mergeCell ref="E55:F55"/>
    <mergeCell ref="E56:F56"/>
    <mergeCell ref="E61:F61"/>
    <mergeCell ref="E62:F62"/>
    <mergeCell ref="E63:F63"/>
    <mergeCell ref="H65:I65"/>
    <mergeCell ref="E68:F68"/>
    <mergeCell ref="A5:J5"/>
    <mergeCell ref="A1:J1"/>
    <mergeCell ref="A2:J2"/>
    <mergeCell ref="A3:J3"/>
    <mergeCell ref="A4:J4"/>
    <mergeCell ref="E91:F91"/>
    <mergeCell ref="E92:F92"/>
    <mergeCell ref="E84:F84"/>
    <mergeCell ref="E85:F85"/>
    <mergeCell ref="E93:F93"/>
    <mergeCell ref="E94:F94"/>
    <mergeCell ref="E95:F95"/>
    <mergeCell ref="H87:I87"/>
    <mergeCell ref="E89:F89"/>
    <mergeCell ref="E90:F90"/>
    <mergeCell ref="H97:I97"/>
    <mergeCell ref="A99:J99"/>
    <mergeCell ref="A101:C101"/>
    <mergeCell ref="F101:G101"/>
    <mergeCell ref="H101:J101"/>
    <mergeCell ref="A102:C102"/>
    <mergeCell ref="F102:G102"/>
    <mergeCell ref="H102:J102"/>
    <mergeCell ref="A103:C103"/>
    <mergeCell ref="E79:F79"/>
    <mergeCell ref="E80:F80"/>
    <mergeCell ref="E73:F73"/>
    <mergeCell ref="E74:F74"/>
    <mergeCell ref="E60:F60"/>
    <mergeCell ref="E67:F67"/>
    <mergeCell ref="E57:F57"/>
    <mergeCell ref="E58:F58"/>
    <mergeCell ref="E59:F59"/>
    <mergeCell ref="E51:F51"/>
    <mergeCell ref="E71:F71"/>
    <mergeCell ref="E72:F72"/>
    <mergeCell ref="E69:F69"/>
    <mergeCell ref="E70:F70"/>
    <mergeCell ref="E75:F75"/>
    <mergeCell ref="H77:I77"/>
    <mergeCell ref="E81:F81"/>
    <mergeCell ref="E82:F82"/>
    <mergeCell ref="E41:F41"/>
    <mergeCell ref="E42:F42"/>
    <mergeCell ref="E43:F43"/>
    <mergeCell ref="E44:F44"/>
    <mergeCell ref="E45:F45"/>
    <mergeCell ref="E31:F31"/>
    <mergeCell ref="E35:F35"/>
    <mergeCell ref="E36:F36"/>
    <mergeCell ref="E37:F37"/>
    <mergeCell ref="E32:F32"/>
    <mergeCell ref="E33:F33"/>
    <mergeCell ref="E34:F34"/>
    <mergeCell ref="E18:F18"/>
    <mergeCell ref="E25:F25"/>
    <mergeCell ref="E26:F26"/>
    <mergeCell ref="E27:F27"/>
    <mergeCell ref="A6:J6"/>
    <mergeCell ref="A7:J7"/>
    <mergeCell ref="E8:F8"/>
    <mergeCell ref="E9:F9"/>
    <mergeCell ref="E10:F10"/>
    <mergeCell ref="E11:F11"/>
    <mergeCell ref="E22:F22"/>
    <mergeCell ref="E23:F23"/>
    <mergeCell ref="E24:F24"/>
    <mergeCell ref="E83:F83"/>
    <mergeCell ref="F103:G103"/>
    <mergeCell ref="H103:J103"/>
    <mergeCell ref="A105:J105"/>
  </mergeCells>
  <pageMargins left="0.51181102362204722" right="0.51181102362204722" top="0.78740157480314965" bottom="0.78740157480314965" header="0.31496062992125984" footer="0.31496062992125984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zoomScale="80" zoomScaleNormal="100" zoomScaleSheetLayoutView="80" workbookViewId="0">
      <selection activeCell="J4" sqref="J4"/>
    </sheetView>
  </sheetViews>
  <sheetFormatPr defaultRowHeight="14.25"/>
  <cols>
    <col min="1" max="1" width="18.875" customWidth="1"/>
    <col min="2" max="7" width="13.75" customWidth="1"/>
    <col min="8" max="8" width="22.875" bestFit="1" customWidth="1"/>
  </cols>
  <sheetData>
    <row r="1" spans="1:8" ht="24.95" customHeight="1">
      <c r="A1" s="240" t="s">
        <v>287</v>
      </c>
      <c r="B1" s="241"/>
      <c r="C1" s="241"/>
      <c r="D1" s="241"/>
      <c r="E1" s="241"/>
      <c r="F1" s="241"/>
      <c r="G1" s="241"/>
      <c r="H1" s="242"/>
    </row>
    <row r="2" spans="1:8" ht="24.95" customHeight="1">
      <c r="A2" s="243" t="s">
        <v>288</v>
      </c>
      <c r="B2" s="200"/>
      <c r="C2" s="200"/>
      <c r="D2" s="200"/>
      <c r="E2" s="200"/>
      <c r="F2" s="200"/>
      <c r="G2" s="200"/>
      <c r="H2" s="244"/>
    </row>
    <row r="3" spans="1:8" ht="24.95" customHeight="1">
      <c r="A3" s="243" t="s">
        <v>519</v>
      </c>
      <c r="B3" s="200"/>
      <c r="C3" s="200"/>
      <c r="D3" s="200"/>
      <c r="E3" s="200"/>
      <c r="F3" s="200"/>
      <c r="G3" s="200"/>
      <c r="H3" s="244"/>
    </row>
    <row r="4" spans="1:8" ht="24.95" customHeight="1">
      <c r="A4" s="243" t="s">
        <v>165</v>
      </c>
      <c r="B4" s="245"/>
      <c r="C4" s="245"/>
      <c r="D4" s="245"/>
      <c r="E4" s="245"/>
      <c r="F4" s="245"/>
      <c r="G4" s="245"/>
      <c r="H4" s="244"/>
    </row>
    <row r="5" spans="1:8" ht="24.95" customHeight="1" thickBot="1">
      <c r="A5" s="245" t="s">
        <v>499</v>
      </c>
      <c r="B5" s="245"/>
      <c r="C5" s="245"/>
      <c r="D5" s="245"/>
      <c r="E5" s="245"/>
      <c r="F5" s="245"/>
      <c r="G5" s="245"/>
      <c r="H5" s="245"/>
    </row>
    <row r="6" spans="1:8" ht="24" customHeight="1" thickBot="1">
      <c r="A6" s="233" t="s">
        <v>242</v>
      </c>
      <c r="B6" s="234"/>
      <c r="C6" s="234"/>
      <c r="D6" s="234"/>
      <c r="E6" s="234"/>
      <c r="F6" s="234"/>
      <c r="G6" s="234"/>
      <c r="H6" s="235"/>
    </row>
    <row r="7" spans="1:8" ht="24.75" thickBot="1">
      <c r="A7" s="4"/>
      <c r="B7" s="5"/>
      <c r="C7" s="5"/>
      <c r="D7" s="5"/>
      <c r="E7" s="5"/>
      <c r="F7" s="5"/>
      <c r="G7" s="6"/>
      <c r="H7" s="7" t="s">
        <v>243</v>
      </c>
    </row>
    <row r="8" spans="1:8">
      <c r="A8" s="8"/>
      <c r="B8" s="9" t="s">
        <v>244</v>
      </c>
      <c r="C8" s="10"/>
      <c r="D8" s="10"/>
      <c r="E8" s="10"/>
      <c r="F8" s="10"/>
      <c r="G8" s="11"/>
      <c r="H8" s="12">
        <v>3</v>
      </c>
    </row>
    <row r="9" spans="1:8">
      <c r="A9" s="13"/>
      <c r="B9" s="14" t="s">
        <v>245</v>
      </c>
      <c r="C9" s="15"/>
      <c r="D9" s="15"/>
      <c r="E9" s="15"/>
      <c r="F9" s="15"/>
      <c r="G9" s="16"/>
      <c r="H9" s="17">
        <v>0.59</v>
      </c>
    </row>
    <row r="10" spans="1:8" ht="16.5" thickBot="1">
      <c r="A10" s="18" t="s">
        <v>246</v>
      </c>
      <c r="B10" s="19"/>
      <c r="C10" s="19"/>
      <c r="D10" s="19"/>
      <c r="E10" s="19"/>
      <c r="F10" s="19"/>
      <c r="G10" s="20"/>
      <c r="H10" s="21">
        <f>H8+H9</f>
        <v>3.59</v>
      </c>
    </row>
    <row r="11" spans="1:8">
      <c r="A11" s="22" t="s">
        <v>247</v>
      </c>
      <c r="B11" s="10"/>
      <c r="C11" s="10"/>
      <c r="D11" s="10"/>
      <c r="E11" s="10"/>
      <c r="F11" s="10"/>
      <c r="G11" s="11"/>
      <c r="H11" s="12"/>
    </row>
    <row r="12" spans="1:8">
      <c r="A12" s="23" t="s">
        <v>248</v>
      </c>
      <c r="B12" s="24" t="s">
        <v>249</v>
      </c>
      <c r="C12" s="25"/>
      <c r="D12" s="25"/>
      <c r="E12" s="25"/>
      <c r="F12" s="25"/>
      <c r="G12" s="26"/>
      <c r="H12" s="17">
        <v>0.97</v>
      </c>
    </row>
    <row r="13" spans="1:8">
      <c r="A13" s="23" t="s">
        <v>250</v>
      </c>
      <c r="B13" s="24" t="s">
        <v>251</v>
      </c>
      <c r="C13" s="25"/>
      <c r="D13" s="25"/>
      <c r="E13" s="25"/>
      <c r="F13" s="25"/>
      <c r="G13" s="26"/>
      <c r="H13" s="17">
        <v>0.8</v>
      </c>
    </row>
    <row r="14" spans="1:8" ht="15.75">
      <c r="A14" s="27" t="s">
        <v>246</v>
      </c>
      <c r="B14" s="28"/>
      <c r="C14" s="28"/>
      <c r="D14" s="28"/>
      <c r="E14" s="28"/>
      <c r="F14" s="28"/>
      <c r="G14" s="29"/>
      <c r="H14" s="30">
        <f>H12+H13</f>
        <v>1.77</v>
      </c>
    </row>
    <row r="15" spans="1:8">
      <c r="A15" s="31" t="s">
        <v>252</v>
      </c>
      <c r="B15" s="25"/>
      <c r="C15" s="25"/>
      <c r="D15" s="25"/>
      <c r="E15" s="25"/>
      <c r="F15" s="25"/>
      <c r="G15" s="26"/>
      <c r="H15" s="32" t="s">
        <v>253</v>
      </c>
    </row>
    <row r="16" spans="1:8" ht="15.75">
      <c r="A16" s="33" t="s">
        <v>254</v>
      </c>
      <c r="B16" s="34" t="s">
        <v>255</v>
      </c>
      <c r="C16" s="28"/>
      <c r="D16" s="28"/>
      <c r="E16" s="28"/>
      <c r="F16" s="28"/>
      <c r="G16" s="29"/>
      <c r="H16" s="30">
        <f>H17+H18</f>
        <v>6.15</v>
      </c>
    </row>
    <row r="17" spans="1:8">
      <c r="A17" s="13" t="s">
        <v>256</v>
      </c>
      <c r="B17" s="24" t="s">
        <v>257</v>
      </c>
      <c r="C17" s="25"/>
      <c r="D17" s="25"/>
      <c r="E17" s="25"/>
      <c r="F17" s="25"/>
      <c r="G17" s="26"/>
      <c r="H17" s="17">
        <f>H26</f>
        <v>3.65</v>
      </c>
    </row>
    <row r="18" spans="1:8">
      <c r="A18" s="13" t="s">
        <v>258</v>
      </c>
      <c r="B18" s="24" t="s">
        <v>259</v>
      </c>
      <c r="C18" s="25"/>
      <c r="D18" s="25"/>
      <c r="E18" s="25"/>
      <c r="F18" s="25"/>
      <c r="G18" s="26"/>
      <c r="H18" s="17">
        <v>2.5</v>
      </c>
    </row>
    <row r="19" spans="1:8">
      <c r="A19" s="35" t="s">
        <v>260</v>
      </c>
      <c r="B19" s="36" t="s">
        <v>261</v>
      </c>
      <c r="C19" s="37"/>
      <c r="D19" s="37"/>
      <c r="E19" s="37"/>
      <c r="F19" s="37"/>
      <c r="G19" s="38"/>
      <c r="H19" s="39">
        <v>6.16</v>
      </c>
    </row>
    <row r="20" spans="1:8">
      <c r="A20" s="40"/>
      <c r="B20" s="41"/>
      <c r="C20" s="41"/>
      <c r="D20" s="41"/>
      <c r="E20" s="41"/>
      <c r="F20" s="41"/>
      <c r="G20" s="41"/>
      <c r="H20" s="42"/>
    </row>
    <row r="21" spans="1:8" ht="18.75">
      <c r="A21" s="43"/>
      <c r="H21" s="44"/>
    </row>
    <row r="22" spans="1:8" ht="18.75">
      <c r="A22" s="43"/>
      <c r="H22" s="45"/>
    </row>
    <row r="23" spans="1:8" ht="18.75">
      <c r="A23" s="46"/>
      <c r="B23" s="47"/>
      <c r="C23" s="47"/>
      <c r="D23" s="48"/>
      <c r="E23" s="48"/>
      <c r="F23" s="48"/>
      <c r="G23" s="48"/>
      <c r="H23" s="49"/>
    </row>
    <row r="24" spans="1:8">
      <c r="A24" s="43"/>
      <c r="H24" s="50"/>
    </row>
    <row r="25" spans="1:8" ht="16.5" thickBot="1">
      <c r="A25" s="51" t="s">
        <v>262</v>
      </c>
      <c r="B25" s="52"/>
      <c r="C25" s="52"/>
      <c r="D25" s="52"/>
      <c r="E25" s="52"/>
      <c r="F25" s="52"/>
      <c r="G25" s="52"/>
      <c r="H25" s="53"/>
    </row>
    <row r="26" spans="1:8">
      <c r="A26" s="8" t="s">
        <v>256</v>
      </c>
      <c r="B26" s="9" t="s">
        <v>257</v>
      </c>
      <c r="C26" s="10"/>
      <c r="D26" s="10"/>
      <c r="E26" s="10"/>
      <c r="F26" s="10"/>
      <c r="G26" s="11"/>
      <c r="H26" s="54">
        <f>H27+H28+H29</f>
        <v>3.65</v>
      </c>
    </row>
    <row r="27" spans="1:8">
      <c r="A27" s="55" t="s">
        <v>263</v>
      </c>
      <c r="B27" s="24" t="s">
        <v>264</v>
      </c>
      <c r="C27" s="25"/>
      <c r="D27" s="25"/>
      <c r="E27" s="25"/>
      <c r="F27" s="25"/>
      <c r="G27" s="26"/>
      <c r="H27" s="56">
        <v>0.65</v>
      </c>
    </row>
    <row r="28" spans="1:8">
      <c r="A28" s="13" t="s">
        <v>265</v>
      </c>
      <c r="B28" s="24" t="s">
        <v>266</v>
      </c>
      <c r="C28" s="25"/>
      <c r="D28" s="25"/>
      <c r="E28" s="25"/>
      <c r="F28" s="25"/>
      <c r="G28" s="26"/>
      <c r="H28" s="56">
        <v>3</v>
      </c>
    </row>
    <row r="29" spans="1:8" ht="15" thickBot="1">
      <c r="A29" s="57" t="s">
        <v>267</v>
      </c>
      <c r="B29" s="58" t="s">
        <v>268</v>
      </c>
      <c r="C29" s="59"/>
      <c r="D29" s="59"/>
      <c r="E29" s="59"/>
      <c r="F29" s="59"/>
      <c r="G29" s="60"/>
      <c r="H29" s="61">
        <v>0</v>
      </c>
    </row>
    <row r="30" spans="1:8" ht="16.5" thickBot="1">
      <c r="A30" s="62" t="s">
        <v>269</v>
      </c>
      <c r="B30" s="63"/>
      <c r="C30" s="63"/>
      <c r="D30" s="63"/>
      <c r="E30" s="63"/>
      <c r="F30" s="63"/>
      <c r="G30" s="63"/>
      <c r="H30" s="64"/>
    </row>
    <row r="31" spans="1:8">
      <c r="A31" s="8" t="s">
        <v>258</v>
      </c>
      <c r="B31" s="9" t="s">
        <v>270</v>
      </c>
      <c r="C31" s="10"/>
      <c r="D31" s="10"/>
      <c r="E31" s="10"/>
      <c r="F31" s="10"/>
      <c r="G31" s="11"/>
      <c r="H31" s="54">
        <f>H32</f>
        <v>2.5</v>
      </c>
    </row>
    <row r="32" spans="1:8" ht="15" thickBot="1">
      <c r="A32" s="65" t="s">
        <v>271</v>
      </c>
      <c r="B32" s="58" t="s">
        <v>264</v>
      </c>
      <c r="C32" s="59"/>
      <c r="D32" s="59"/>
      <c r="E32" s="59"/>
      <c r="F32" s="59"/>
      <c r="G32" s="60"/>
      <c r="H32" s="66">
        <v>2.5</v>
      </c>
    </row>
    <row r="33" spans="1:8">
      <c r="A33" s="43"/>
      <c r="H33" s="50"/>
    </row>
    <row r="34" spans="1:8">
      <c r="A34" s="43"/>
      <c r="H34" s="50"/>
    </row>
    <row r="35" spans="1:8" ht="63">
      <c r="A35" s="67" t="s">
        <v>272</v>
      </c>
      <c r="B35" s="68"/>
      <c r="C35" s="68"/>
      <c r="D35" s="68"/>
      <c r="E35" s="68"/>
      <c r="F35" s="68"/>
      <c r="G35" s="68"/>
      <c r="H35" s="69"/>
    </row>
    <row r="36" spans="1:8" ht="17.25">
      <c r="A36" s="70" t="s">
        <v>273</v>
      </c>
      <c r="B36" s="71"/>
      <c r="C36" s="72">
        <f>H8/100</f>
        <v>0.03</v>
      </c>
      <c r="D36" s="71"/>
      <c r="F36" s="73" t="s">
        <v>273</v>
      </c>
      <c r="G36" s="73"/>
      <c r="H36" s="74">
        <f>C36</f>
        <v>0.03</v>
      </c>
    </row>
    <row r="37" spans="1:8" ht="17.25">
      <c r="A37" s="70" t="s">
        <v>274</v>
      </c>
      <c r="B37" s="71"/>
      <c r="C37" s="72">
        <f>H13/100</f>
        <v>8.0000000000000002E-3</v>
      </c>
      <c r="D37" s="71"/>
      <c r="F37" s="73" t="s">
        <v>274</v>
      </c>
      <c r="G37" s="73"/>
      <c r="H37" s="74">
        <f>C37</f>
        <v>8.0000000000000002E-3</v>
      </c>
    </row>
    <row r="38" spans="1:8" ht="17.25">
      <c r="A38" s="70" t="s">
        <v>275</v>
      </c>
      <c r="B38" s="71"/>
      <c r="C38" s="72">
        <f>H12/100</f>
        <v>9.7000000000000003E-3</v>
      </c>
      <c r="D38" s="71"/>
      <c r="F38" s="73" t="s">
        <v>275</v>
      </c>
      <c r="G38" s="73"/>
      <c r="H38" s="74">
        <f>C38</f>
        <v>9.7000000000000003E-3</v>
      </c>
    </row>
    <row r="39" spans="1:8" ht="17.25">
      <c r="A39" s="70" t="s">
        <v>276</v>
      </c>
      <c r="B39" s="71"/>
      <c r="C39" s="75">
        <f>1+C36+C37+C38</f>
        <v>1.0477000000000001</v>
      </c>
      <c r="D39" s="71"/>
      <c r="F39" s="73" t="s">
        <v>276</v>
      </c>
      <c r="G39" s="73"/>
      <c r="H39" s="76">
        <f>1+H36+H37+H38</f>
        <v>1.0477000000000001</v>
      </c>
    </row>
    <row r="40" spans="1:8" ht="17.25">
      <c r="A40" s="70" t="s">
        <v>277</v>
      </c>
      <c r="B40" s="71"/>
      <c r="C40" s="72">
        <f>H9/100</f>
        <v>5.8999999999999999E-3</v>
      </c>
      <c r="D40" s="71"/>
      <c r="F40" s="73" t="s">
        <v>277</v>
      </c>
      <c r="G40" s="73"/>
      <c r="H40" s="74">
        <f>C40</f>
        <v>5.8999999999999999E-3</v>
      </c>
    </row>
    <row r="41" spans="1:8" ht="17.25">
      <c r="A41" s="70" t="s">
        <v>278</v>
      </c>
      <c r="B41" s="71"/>
      <c r="C41" s="75">
        <f>1+C40</f>
        <v>1.0059</v>
      </c>
      <c r="D41" s="71"/>
      <c r="F41" s="73" t="s">
        <v>278</v>
      </c>
      <c r="G41" s="73"/>
      <c r="H41" s="76">
        <f>1+H40</f>
        <v>1.0059</v>
      </c>
    </row>
    <row r="42" spans="1:8" ht="17.25">
      <c r="A42" s="70" t="s">
        <v>279</v>
      </c>
      <c r="B42" s="71"/>
      <c r="C42" s="72">
        <f>H19/100</f>
        <v>6.1600000000000002E-2</v>
      </c>
      <c r="D42" s="71"/>
      <c r="F42" s="73" t="s">
        <v>279</v>
      </c>
      <c r="G42" s="73"/>
      <c r="H42" s="74">
        <f>C42</f>
        <v>6.1600000000000002E-2</v>
      </c>
    </row>
    <row r="43" spans="1:8" ht="17.25">
      <c r="A43" s="70" t="s">
        <v>280</v>
      </c>
      <c r="B43" s="71"/>
      <c r="C43" s="75">
        <f>1+C42</f>
        <v>1.0616000000000001</v>
      </c>
      <c r="D43" s="71"/>
      <c r="F43" s="73" t="s">
        <v>280</v>
      </c>
      <c r="G43" s="73"/>
      <c r="H43" s="76">
        <f>1+H42</f>
        <v>1.0616000000000001</v>
      </c>
    </row>
    <row r="44" spans="1:8" ht="17.25">
      <c r="A44" s="70"/>
      <c r="B44" s="71"/>
      <c r="C44" s="71"/>
      <c r="D44" s="71"/>
      <c r="F44" s="73"/>
      <c r="G44" s="73"/>
      <c r="H44" s="77"/>
    </row>
    <row r="45" spans="1:8" ht="17.25">
      <c r="A45" s="70" t="s">
        <v>281</v>
      </c>
      <c r="B45" s="71"/>
      <c r="C45" s="72">
        <f>H16/100</f>
        <v>6.1500000000000006E-2</v>
      </c>
      <c r="D45" s="71"/>
      <c r="F45" s="73" t="s">
        <v>281</v>
      </c>
      <c r="G45" s="73"/>
      <c r="H45" s="74">
        <f>C45-(H29/100)</f>
        <v>6.1500000000000006E-2</v>
      </c>
    </row>
    <row r="46" spans="1:8" ht="17.25">
      <c r="A46" s="70" t="s">
        <v>282</v>
      </c>
      <c r="B46" s="71"/>
      <c r="C46" s="75">
        <f>1-C45</f>
        <v>0.9385</v>
      </c>
      <c r="D46" s="71"/>
      <c r="F46" s="73" t="s">
        <v>282</v>
      </c>
      <c r="G46" s="73"/>
      <c r="H46" s="76">
        <f>1-H45</f>
        <v>0.9385</v>
      </c>
    </row>
    <row r="47" spans="1:8" ht="17.25">
      <c r="A47" s="70"/>
      <c r="B47" s="71"/>
      <c r="C47" s="71"/>
      <c r="D47" s="71"/>
      <c r="F47" s="73"/>
      <c r="G47" s="73"/>
      <c r="H47" s="77"/>
    </row>
    <row r="48" spans="1:8" ht="17.25">
      <c r="A48" s="78" t="s">
        <v>283</v>
      </c>
      <c r="B48" s="79"/>
      <c r="C48" s="80">
        <f>(C39*C41*C43)/C46-1</f>
        <v>0.19211563781353247</v>
      </c>
      <c r="D48" s="71"/>
      <c r="F48" s="81" t="s">
        <v>284</v>
      </c>
      <c r="G48" s="82"/>
      <c r="H48" s="83">
        <f>(H39*H41*H43)/H46-1</f>
        <v>0.19211563781353247</v>
      </c>
    </row>
    <row r="49" spans="1:8" ht="15">
      <c r="A49" s="84"/>
      <c r="B49" s="73"/>
      <c r="C49" s="73"/>
      <c r="D49" s="73"/>
      <c r="F49" s="73"/>
      <c r="G49" s="73"/>
      <c r="H49" s="85" t="s">
        <v>285</v>
      </c>
    </row>
    <row r="50" spans="1:8" ht="15">
      <c r="A50" s="84"/>
      <c r="B50" s="73"/>
      <c r="C50" s="73"/>
      <c r="D50" s="73"/>
      <c r="E50" s="73"/>
      <c r="F50" s="236" t="s">
        <v>286</v>
      </c>
      <c r="G50" s="236"/>
      <c r="H50" s="237"/>
    </row>
    <row r="51" spans="1:8" ht="15" thickBot="1">
      <c r="A51" s="86"/>
      <c r="B51" s="87"/>
      <c r="C51" s="87"/>
      <c r="D51" s="87"/>
      <c r="E51" s="87"/>
      <c r="F51" s="238"/>
      <c r="G51" s="238"/>
      <c r="H51" s="239"/>
    </row>
  </sheetData>
  <mergeCells count="7">
    <mergeCell ref="A6:H6"/>
    <mergeCell ref="F50:H51"/>
    <mergeCell ref="A1:H1"/>
    <mergeCell ref="A2:H2"/>
    <mergeCell ref="A3:H3"/>
    <mergeCell ref="A4:H4"/>
    <mergeCell ref="A5:H5"/>
  </mergeCells>
  <pageMargins left="0.511811024" right="0.511811024" top="0.78740157499999996" bottom="0.78740157499999996" header="0.31496062000000002" footer="0.31496062000000002"/>
  <pageSetup paperSize="9"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view="pageBreakPreview" zoomScaleNormal="100" zoomScaleSheetLayoutView="100" workbookViewId="0">
      <selection activeCell="F2" sqref="F2"/>
    </sheetView>
  </sheetViews>
  <sheetFormatPr defaultRowHeight="14.25"/>
  <cols>
    <col min="1" max="1" width="14.375" customWidth="1"/>
    <col min="2" max="2" width="67.875" customWidth="1"/>
    <col min="3" max="3" width="14.75" style="3" customWidth="1"/>
    <col min="4" max="4" width="16.25" style="3" customWidth="1"/>
    <col min="5" max="7" width="13.75" customWidth="1"/>
    <col min="8" max="8" width="22.875" bestFit="1" customWidth="1"/>
  </cols>
  <sheetData>
    <row r="1" spans="1:4" ht="24.95" customHeight="1">
      <c r="A1" s="250" t="s">
        <v>287</v>
      </c>
      <c r="B1" s="200"/>
      <c r="C1" s="200"/>
      <c r="D1" s="251"/>
    </row>
    <row r="2" spans="1:4" ht="24.95" customHeight="1">
      <c r="A2" s="250" t="s">
        <v>288</v>
      </c>
      <c r="B2" s="200"/>
      <c r="C2" s="200"/>
      <c r="D2" s="251"/>
    </row>
    <row r="3" spans="1:4" ht="24.95" customHeight="1">
      <c r="A3" s="250" t="s">
        <v>164</v>
      </c>
      <c r="B3" s="200"/>
      <c r="C3" s="200"/>
      <c r="D3" s="251"/>
    </row>
    <row r="4" spans="1:4" ht="24.95" customHeight="1">
      <c r="A4" s="250" t="s">
        <v>165</v>
      </c>
      <c r="B4" s="200"/>
      <c r="C4" s="200"/>
      <c r="D4" s="251"/>
    </row>
    <row r="5" spans="1:4" ht="24.95" customHeight="1" thickBot="1">
      <c r="A5" s="250" t="s">
        <v>499</v>
      </c>
      <c r="B5" s="245"/>
      <c r="C5" s="245"/>
      <c r="D5" s="251"/>
    </row>
    <row r="6" spans="1:4" ht="20.100000000000001" customHeight="1" thickBot="1">
      <c r="A6" s="252" t="s">
        <v>289</v>
      </c>
      <c r="B6" s="253"/>
      <c r="C6" s="253"/>
      <c r="D6" s="254"/>
    </row>
    <row r="7" spans="1:4" ht="15">
      <c r="A7" s="138" t="s">
        <v>290</v>
      </c>
      <c r="B7" s="138" t="s">
        <v>291</v>
      </c>
      <c r="C7" s="138" t="s">
        <v>292</v>
      </c>
      <c r="D7" s="138" t="s">
        <v>293</v>
      </c>
    </row>
    <row r="8" spans="1:4" ht="15">
      <c r="A8" s="246" t="s">
        <v>294</v>
      </c>
      <c r="B8" s="247"/>
      <c r="C8" s="247"/>
      <c r="D8" s="248"/>
    </row>
    <row r="9" spans="1:4">
      <c r="A9" s="89" t="s">
        <v>295</v>
      </c>
      <c r="B9" s="90" t="s">
        <v>296</v>
      </c>
      <c r="C9" s="94">
        <v>20</v>
      </c>
      <c r="D9" s="94">
        <v>20</v>
      </c>
    </row>
    <row r="10" spans="1:4">
      <c r="A10" s="89" t="s">
        <v>297</v>
      </c>
      <c r="B10" s="90" t="s">
        <v>298</v>
      </c>
      <c r="C10" s="94">
        <v>1.5</v>
      </c>
      <c r="D10" s="94">
        <v>1.5</v>
      </c>
    </row>
    <row r="11" spans="1:4">
      <c r="A11" s="89" t="s">
        <v>299</v>
      </c>
      <c r="B11" s="90" t="s">
        <v>300</v>
      </c>
      <c r="C11" s="94">
        <v>1</v>
      </c>
      <c r="D11" s="94">
        <v>1</v>
      </c>
    </row>
    <row r="12" spans="1:4">
      <c r="A12" s="89" t="s">
        <v>301</v>
      </c>
      <c r="B12" s="90" t="s">
        <v>302</v>
      </c>
      <c r="C12" s="94">
        <v>0.2</v>
      </c>
      <c r="D12" s="94">
        <v>0.2</v>
      </c>
    </row>
    <row r="13" spans="1:4">
      <c r="A13" s="89" t="s">
        <v>303</v>
      </c>
      <c r="B13" s="90" t="s">
        <v>304</v>
      </c>
      <c r="C13" s="94">
        <v>0.6</v>
      </c>
      <c r="D13" s="94">
        <v>0.6</v>
      </c>
    </row>
    <row r="14" spans="1:4">
      <c r="A14" s="89" t="s">
        <v>305</v>
      </c>
      <c r="B14" s="90" t="s">
        <v>306</v>
      </c>
      <c r="C14" s="94">
        <v>2.5</v>
      </c>
      <c r="D14" s="94">
        <v>2.5</v>
      </c>
    </row>
    <row r="15" spans="1:4">
      <c r="A15" s="89" t="s">
        <v>307</v>
      </c>
      <c r="B15" s="90" t="s">
        <v>308</v>
      </c>
      <c r="C15" s="94">
        <v>3</v>
      </c>
      <c r="D15" s="94">
        <v>3</v>
      </c>
    </row>
    <row r="16" spans="1:4">
      <c r="A16" s="89" t="s">
        <v>309</v>
      </c>
      <c r="B16" s="90" t="s">
        <v>310</v>
      </c>
      <c r="C16" s="94">
        <v>8</v>
      </c>
      <c r="D16" s="94">
        <v>8</v>
      </c>
    </row>
    <row r="17" spans="1:4">
      <c r="A17" s="89" t="s">
        <v>311</v>
      </c>
      <c r="B17" s="90" t="s">
        <v>312</v>
      </c>
      <c r="C17" s="94">
        <v>0</v>
      </c>
      <c r="D17" s="94">
        <v>0</v>
      </c>
    </row>
    <row r="18" spans="1:4" ht="15">
      <c r="A18" s="88" t="s">
        <v>313</v>
      </c>
      <c r="B18" s="91" t="s">
        <v>314</v>
      </c>
      <c r="C18" s="95">
        <f>SUM(C9:C17)</f>
        <v>36.799999999999997</v>
      </c>
      <c r="D18" s="95">
        <f>SUM(D9:D17)</f>
        <v>36.799999999999997</v>
      </c>
    </row>
    <row r="19" spans="1:4" ht="15">
      <c r="A19" s="246" t="s">
        <v>315</v>
      </c>
      <c r="B19" s="247"/>
      <c r="C19" s="247"/>
      <c r="D19" s="248"/>
    </row>
    <row r="20" spans="1:4">
      <c r="A20" s="89" t="s">
        <v>316</v>
      </c>
      <c r="B20" s="90" t="s">
        <v>317</v>
      </c>
      <c r="C20" s="94">
        <v>18.11</v>
      </c>
      <c r="D20" s="94">
        <v>0</v>
      </c>
    </row>
    <row r="21" spans="1:4">
      <c r="A21" s="89" t="s">
        <v>318</v>
      </c>
      <c r="B21" s="90" t="s">
        <v>319</v>
      </c>
      <c r="C21" s="94">
        <v>4.1500000000000004</v>
      </c>
      <c r="D21" s="94">
        <v>0</v>
      </c>
    </row>
    <row r="22" spans="1:4">
      <c r="A22" s="89" t="s">
        <v>320</v>
      </c>
      <c r="B22" s="90" t="s">
        <v>321</v>
      </c>
      <c r="C22" s="94">
        <v>0.89</v>
      </c>
      <c r="D22" s="94">
        <v>0.67</v>
      </c>
    </row>
    <row r="23" spans="1:4">
      <c r="A23" s="89" t="s">
        <v>322</v>
      </c>
      <c r="B23" s="90" t="s">
        <v>323</v>
      </c>
      <c r="C23" s="94">
        <v>10.98</v>
      </c>
      <c r="D23" s="94">
        <v>8.33</v>
      </c>
    </row>
    <row r="24" spans="1:4">
      <c r="A24" s="89" t="s">
        <v>324</v>
      </c>
      <c r="B24" s="90" t="s">
        <v>325</v>
      </c>
      <c r="C24" s="94">
        <v>7.0000000000000007E-2</v>
      </c>
      <c r="D24" s="94">
        <v>0.06</v>
      </c>
    </row>
    <row r="25" spans="1:4">
      <c r="A25" s="89" t="s">
        <v>326</v>
      </c>
      <c r="B25" s="90" t="s">
        <v>327</v>
      </c>
      <c r="C25" s="94">
        <v>0.73</v>
      </c>
      <c r="D25" s="94">
        <v>0.56000000000000005</v>
      </c>
    </row>
    <row r="26" spans="1:4">
      <c r="A26" s="89" t="s">
        <v>328</v>
      </c>
      <c r="B26" s="90" t="s">
        <v>329</v>
      </c>
      <c r="C26" s="94">
        <v>2.68</v>
      </c>
      <c r="D26" s="94">
        <v>0</v>
      </c>
    </row>
    <row r="27" spans="1:4">
      <c r="A27" s="89" t="s">
        <v>330</v>
      </c>
      <c r="B27" s="90" t="s">
        <v>331</v>
      </c>
      <c r="C27" s="94">
        <v>0.11</v>
      </c>
      <c r="D27" s="94">
        <v>0.08</v>
      </c>
    </row>
    <row r="28" spans="1:4">
      <c r="A28" s="89" t="s">
        <v>332</v>
      </c>
      <c r="B28" s="90" t="s">
        <v>333</v>
      </c>
      <c r="C28" s="94">
        <v>9.27</v>
      </c>
      <c r="D28" s="94">
        <v>7.03</v>
      </c>
    </row>
    <row r="29" spans="1:4">
      <c r="A29" s="89" t="s">
        <v>334</v>
      </c>
      <c r="B29" s="90" t="s">
        <v>335</v>
      </c>
      <c r="C29" s="94">
        <v>0.03</v>
      </c>
      <c r="D29" s="94">
        <v>0.03</v>
      </c>
    </row>
    <row r="30" spans="1:4" ht="15">
      <c r="A30" s="88" t="s">
        <v>336</v>
      </c>
      <c r="B30" s="91" t="s">
        <v>337</v>
      </c>
      <c r="C30" s="95">
        <f>SUM(C20:C29)</f>
        <v>47.019999999999996</v>
      </c>
      <c r="D30" s="95">
        <f>SUM(D20:D29)</f>
        <v>16.760000000000002</v>
      </c>
    </row>
    <row r="31" spans="1:4" ht="15">
      <c r="A31" s="246" t="s">
        <v>338</v>
      </c>
      <c r="B31" s="247"/>
      <c r="C31" s="247"/>
      <c r="D31" s="248"/>
    </row>
    <row r="32" spans="1:4">
      <c r="A32" s="89" t="s">
        <v>339</v>
      </c>
      <c r="B32" s="90" t="s">
        <v>340</v>
      </c>
      <c r="C32" s="94">
        <v>5.69</v>
      </c>
      <c r="D32" s="94">
        <v>4.32</v>
      </c>
    </row>
    <row r="33" spans="1:4">
      <c r="A33" s="89" t="s">
        <v>341</v>
      </c>
      <c r="B33" s="90" t="s">
        <v>342</v>
      </c>
      <c r="C33" s="94">
        <v>0.13</v>
      </c>
      <c r="D33" s="94">
        <v>0.1</v>
      </c>
    </row>
    <row r="34" spans="1:4">
      <c r="A34" s="89" t="s">
        <v>343</v>
      </c>
      <c r="B34" s="90" t="s">
        <v>344</v>
      </c>
      <c r="C34" s="94">
        <v>4.47</v>
      </c>
      <c r="D34" s="94">
        <v>3.39</v>
      </c>
    </row>
    <row r="35" spans="1:4">
      <c r="A35" s="89" t="s">
        <v>345</v>
      </c>
      <c r="B35" s="90" t="s">
        <v>346</v>
      </c>
      <c r="C35" s="94">
        <v>3.93</v>
      </c>
      <c r="D35" s="94">
        <v>2.98</v>
      </c>
    </row>
    <row r="36" spans="1:4">
      <c r="A36" s="89" t="s">
        <v>347</v>
      </c>
      <c r="B36" s="90" t="s">
        <v>348</v>
      </c>
      <c r="C36" s="94">
        <v>0.48</v>
      </c>
      <c r="D36" s="94">
        <v>0.36</v>
      </c>
    </row>
    <row r="37" spans="1:4" ht="15">
      <c r="A37" s="88" t="s">
        <v>349</v>
      </c>
      <c r="B37" s="91" t="s">
        <v>350</v>
      </c>
      <c r="C37" s="95">
        <f>SUM(C32:C36)</f>
        <v>14.7</v>
      </c>
      <c r="D37" s="95">
        <f>SUM(D32:D36)</f>
        <v>11.15</v>
      </c>
    </row>
    <row r="38" spans="1:4" ht="15">
      <c r="A38" s="246" t="s">
        <v>351</v>
      </c>
      <c r="B38" s="247"/>
      <c r="C38" s="247"/>
      <c r="D38" s="248"/>
    </row>
    <row r="39" spans="1:4">
      <c r="A39" s="89" t="s">
        <v>352</v>
      </c>
      <c r="B39" s="90" t="s">
        <v>353</v>
      </c>
      <c r="C39" s="94">
        <v>17.3</v>
      </c>
      <c r="D39" s="94">
        <v>6.17</v>
      </c>
    </row>
    <row r="40" spans="1:4" ht="25.5">
      <c r="A40" s="89" t="s">
        <v>354</v>
      </c>
      <c r="B40" s="92" t="s">
        <v>355</v>
      </c>
      <c r="C40" s="96">
        <v>0.5</v>
      </c>
      <c r="D40" s="96">
        <v>0.38</v>
      </c>
    </row>
    <row r="41" spans="1:4" ht="15">
      <c r="A41" s="88" t="s">
        <v>356</v>
      </c>
      <c r="B41" s="91" t="s">
        <v>357</v>
      </c>
      <c r="C41" s="95">
        <f>SUM(C39:C40)</f>
        <v>17.8</v>
      </c>
      <c r="D41" s="95">
        <f>SUM(D39:D40)</f>
        <v>6.55</v>
      </c>
    </row>
    <row r="42" spans="1:4" ht="15">
      <c r="A42" s="249" t="s">
        <v>358</v>
      </c>
      <c r="B42" s="249"/>
      <c r="C42" s="97">
        <f>(C18+C30+C37+C41)</f>
        <v>116.32</v>
      </c>
      <c r="D42" s="97">
        <f>D18+D30+D37+D41</f>
        <v>71.260000000000005</v>
      </c>
    </row>
    <row r="43" spans="1:4">
      <c r="A43" s="93"/>
      <c r="B43" s="93"/>
      <c r="C43" s="98"/>
      <c r="D43" s="98"/>
    </row>
    <row r="44" spans="1:4">
      <c r="A44" s="93" t="s">
        <v>359</v>
      </c>
      <c r="B44" s="93"/>
      <c r="C44" s="98"/>
      <c r="D44" s="98"/>
    </row>
  </sheetData>
  <mergeCells count="11">
    <mergeCell ref="A1:D1"/>
    <mergeCell ref="A2:D2"/>
    <mergeCell ref="A3:D3"/>
    <mergeCell ref="A4:D4"/>
    <mergeCell ref="A6:D6"/>
    <mergeCell ref="A5:D5"/>
    <mergeCell ref="A8:D8"/>
    <mergeCell ref="A31:D31"/>
    <mergeCell ref="A38:D38"/>
    <mergeCell ref="A42:B42"/>
    <mergeCell ref="A19:D19"/>
  </mergeCells>
  <pageMargins left="0.511811024" right="0.511811024" top="0.78740157499999996" bottom="0.78740157499999996" header="0.31496062000000002" footer="0.31496062000000002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Orçamento Sintético</vt:lpstr>
      <vt:lpstr>Cronograma</vt:lpstr>
      <vt:lpstr>CPU</vt:lpstr>
      <vt:lpstr>BDI</vt:lpstr>
      <vt:lpstr>LS</vt:lpstr>
      <vt:lpstr>Cronograma!Area_de_impressao</vt:lpstr>
      <vt:lpstr>'Orçamento Sintético'!Area_de_impressao</vt:lpstr>
      <vt:lpstr>CPU!Titulos_de_impressao</vt:lpstr>
      <vt:lpstr>'Orçamento Sintético'!Titulos_de_impressao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cp:lastPrinted>2023-02-23T18:26:20Z</cp:lastPrinted>
  <dcterms:created xsi:type="dcterms:W3CDTF">2022-08-24T17:28:47Z</dcterms:created>
  <dcterms:modified xsi:type="dcterms:W3CDTF">2023-02-23T18:26:29Z</dcterms:modified>
</cp:coreProperties>
</file>