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_NICIANA NOURA\PMA 2023\LICITAÇÃO\16-23- CONSTRUÇÃO DO ESPAÇO  COMERCIO POPULAR - EM FRENTE A ANTIGA Y.YAMADA\LICITAÇÃO\TEXTO\"/>
    </mc:Choice>
  </mc:AlternateContent>
  <bookViews>
    <workbookView xWindow="0" yWindow="0" windowWidth="20490" windowHeight="7755" activeTab="2"/>
  </bookViews>
  <sheets>
    <sheet name="ORÇAMENTO" sheetId="1" r:id="rId1"/>
    <sheet name="CRONOGRAMA" sheetId="2" r:id="rId2"/>
    <sheet name="CPU" sheetId="6" r:id="rId3"/>
    <sheet name="BDI" sheetId="4" r:id="rId4"/>
    <sheet name="LS" sheetId="5" r:id="rId5"/>
  </sheets>
  <definedNames>
    <definedName name="_xlnm.Print_Area" localSheetId="3">BDI!$A$1:$H$47</definedName>
    <definedName name="_xlnm.Print_Area" localSheetId="2">CPU!$A$1:$J$63</definedName>
    <definedName name="_xlnm.Print_Area" localSheetId="1">CRONOGRAMA!$A$1:$I$23</definedName>
    <definedName name="_xlnm.Print_Area" localSheetId="4">LS!$A$1:$D$44</definedName>
  </definedNames>
  <calcPr calcId="152511"/>
</workbook>
</file>

<file path=xl/calcChain.xml><?xml version="1.0" encoding="utf-8"?>
<calcChain xmlns="http://schemas.openxmlformats.org/spreadsheetml/2006/main">
  <c r="C20" i="2" l="1"/>
  <c r="D41" i="5" l="1"/>
  <c r="C41" i="5"/>
  <c r="D37" i="5"/>
  <c r="C37" i="5"/>
  <c r="D30" i="5"/>
  <c r="C30" i="5"/>
  <c r="D18" i="5"/>
  <c r="D42" i="5" s="1"/>
  <c r="C18" i="5"/>
  <c r="C42" i="5" s="1"/>
  <c r="C38" i="4"/>
  <c r="H38" i="4" s="1"/>
  <c r="H39" i="4" s="1"/>
  <c r="C36" i="4"/>
  <c r="H36" i="4" s="1"/>
  <c r="H37" i="4" s="1"/>
  <c r="C34" i="4"/>
  <c r="H34" i="4" s="1"/>
  <c r="C33" i="4"/>
  <c r="C32" i="4"/>
  <c r="H32" i="4" s="1"/>
  <c r="H28" i="4"/>
  <c r="H23" i="4"/>
  <c r="H17" i="4" s="1"/>
  <c r="H16" i="4" s="1"/>
  <c r="C41" i="4" s="1"/>
  <c r="H14" i="4"/>
  <c r="H10" i="4"/>
  <c r="C37" i="4" l="1"/>
  <c r="C35" i="4"/>
  <c r="C39" i="4"/>
  <c r="H35" i="4"/>
  <c r="H41" i="4"/>
  <c r="H42" i="4" s="1"/>
  <c r="C42" i="4"/>
  <c r="H33" i="4"/>
  <c r="C44" i="4" l="1"/>
  <c r="H44" i="4"/>
</calcChain>
</file>

<file path=xl/sharedStrings.xml><?xml version="1.0" encoding="utf-8"?>
<sst xmlns="http://schemas.openxmlformats.org/spreadsheetml/2006/main" count="851" uniqueCount="450">
  <si>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</si>
  <si>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</si>
  <si>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</si>
  <si>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</si>
  <si>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</si>
  <si>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</si>
  <si>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</si>
  <si>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</si>
  <si>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</si>
  <si>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</si>
  <si>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</si>
  <si>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</si>
  <si>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TAPUME COM TELHA METÁLICA E REDE</t>
  </si>
  <si>
    <t>m</t>
  </si>
  <si>
    <t xml:space="preserve"> 1.4 </t>
  </si>
  <si>
    <t xml:space="preserve"> 4657 </t>
  </si>
  <si>
    <t>ORSE</t>
  </si>
  <si>
    <t>Locação de  banheiro - Rev 02_02/2022</t>
  </si>
  <si>
    <t>mês</t>
  </si>
  <si>
    <t xml:space="preserve"> 1.5 </t>
  </si>
  <si>
    <t>LOCAÇÃO DE OBRAS COM TOPOGRÁFO</t>
  </si>
  <si>
    <t xml:space="preserve"> 2 </t>
  </si>
  <si>
    <t>DEMOLIÇÃO E RETIRADA</t>
  </si>
  <si>
    <t xml:space="preserve"> 2.1 </t>
  </si>
  <si>
    <t xml:space="preserve"> 021527 </t>
  </si>
  <si>
    <t>Retirada de grade de ferro</t>
  </si>
  <si>
    <t xml:space="preserve"> 2.2 </t>
  </si>
  <si>
    <t xml:space="preserve"> 020628 </t>
  </si>
  <si>
    <t>Retirada de piso cimentado</t>
  </si>
  <si>
    <t xml:space="preserve"> 2.3 </t>
  </si>
  <si>
    <t xml:space="preserve"> 010008 </t>
  </si>
  <si>
    <t>Limpeza do terreno</t>
  </si>
  <si>
    <t xml:space="preserve"> 3 </t>
  </si>
  <si>
    <t>MOVIMENTAÇÃO DE TERRA</t>
  </si>
  <si>
    <t xml:space="preserve"> 3.1 </t>
  </si>
  <si>
    <t xml:space="preserve"> 030011 </t>
  </si>
  <si>
    <t>Aterro incluindo carga, descarga, transporte e apiloamento</t>
  </si>
  <si>
    <t>m³</t>
  </si>
  <si>
    <t xml:space="preserve"> 4 </t>
  </si>
  <si>
    <t>PAVIMENTAÇÃO</t>
  </si>
  <si>
    <t xml:space="preserve"> 4.2 </t>
  </si>
  <si>
    <t xml:space="preserve"> 15.05.07 </t>
  </si>
  <si>
    <t>EMBASA</t>
  </si>
  <si>
    <t>PISO CIMENTADO, ALISADO</t>
  </si>
  <si>
    <t xml:space="preserve"> 5 </t>
  </si>
  <si>
    <t>QUIOSQUES</t>
  </si>
  <si>
    <t xml:space="preserve"> 5.1 </t>
  </si>
  <si>
    <t>FUNDAÇÃO</t>
  </si>
  <si>
    <t xml:space="preserve"> 5.1.1 </t>
  </si>
  <si>
    <t xml:space="preserve"> 99059 </t>
  </si>
  <si>
    <t>SINAPI</t>
  </si>
  <si>
    <t>LOCACAO CONVENCIONAL DE OBRA, UTILIZANDO GABARITO DE TÁBUAS CORRIDAS PONTALETADAS A CADA 2,00M -  2 UTILIZAÇÕES. AF_10/2018</t>
  </si>
  <si>
    <t xml:space="preserve"> 5.1.2 </t>
  </si>
  <si>
    <t xml:space="preserve"> 030010 </t>
  </si>
  <si>
    <t>Escavação manual ate 1.50m de profundidade</t>
  </si>
  <si>
    <t xml:space="preserve"> 5.1.3 </t>
  </si>
  <si>
    <t xml:space="preserve"> 040283 </t>
  </si>
  <si>
    <t>Bloco em concreto armado p/ fundaçao (incl. forma) - Sapata 0,65x0,65x0,75 m</t>
  </si>
  <si>
    <t xml:space="preserve"> 5.1.4 </t>
  </si>
  <si>
    <t xml:space="preserve"> 080676 </t>
  </si>
  <si>
    <t>Impermeabilização com massa asfáltica para concreto (2 demãos)</t>
  </si>
  <si>
    <t xml:space="preserve"> 5.2 </t>
  </si>
  <si>
    <t>PILAR</t>
  </si>
  <si>
    <t xml:space="preserve"> 5.2.1 </t>
  </si>
  <si>
    <t xml:space="preserve"> 051172 </t>
  </si>
  <si>
    <t>Concreto armado FCK=25MPA com forma aparente - 1 reaproveitamento</t>
  </si>
  <si>
    <t xml:space="preserve"> 5.3 </t>
  </si>
  <si>
    <t>VIGA</t>
  </si>
  <si>
    <t xml:space="preserve"> 5.3.1 </t>
  </si>
  <si>
    <t xml:space="preserve"> 5.4 </t>
  </si>
  <si>
    <t>LAJE</t>
  </si>
  <si>
    <t xml:space="preserve"> 5.4.1 </t>
  </si>
  <si>
    <t xml:space="preserve"> 92526 </t>
  </si>
  <si>
    <t>MONTAGEM E DESMONTAGEM DE FÔRMA DE LAJE MACIÇA, PÉ-DIREITO SIMPLES, EM CHAPA DE MADEIRA COMPENSADA PLASTIFICADA, 10 UTILIZAÇÕES. AF_09/2020</t>
  </si>
  <si>
    <t xml:space="preserve"> 5.4.2 </t>
  </si>
  <si>
    <t xml:space="preserve"> 92273 </t>
  </si>
  <si>
    <t>FABRICAÇÃO DE ESCORAS DO TIPO PONTALETE, EM MADEIRA, PARA PÉ-DIREITO SIMPLES. AF_09/2020</t>
  </si>
  <si>
    <t xml:space="preserve"> 5.4.3 </t>
  </si>
  <si>
    <t xml:space="preserve"> 051287 </t>
  </si>
  <si>
    <t>Concreto armado FCK=30MPA c/ forma aparente - 1 reaproveitamento (incl. lançamento e adensamento)</t>
  </si>
  <si>
    <t xml:space="preserve"> 5.5 </t>
  </si>
  <si>
    <t>ALVENARIA</t>
  </si>
  <si>
    <t xml:space="preserve"> 5.5.1 </t>
  </si>
  <si>
    <t xml:space="preserve"> 060046 </t>
  </si>
  <si>
    <t>Alvenaria tijolo de barro a cutelo</t>
  </si>
  <si>
    <t xml:space="preserve"> 5.6 </t>
  </si>
  <si>
    <t>REVESTIMENTO</t>
  </si>
  <si>
    <t xml:space="preserve"> 5.6.1 </t>
  </si>
  <si>
    <t xml:space="preserve"> 110143 </t>
  </si>
  <si>
    <t>Chapisco de cimento e areia no traço 1:3</t>
  </si>
  <si>
    <t xml:space="preserve"> 5.6.2 </t>
  </si>
  <si>
    <t xml:space="preserve"> 110762 </t>
  </si>
  <si>
    <t>Emboço com argamassa 1:6:Adit. Plast.</t>
  </si>
  <si>
    <t xml:space="preserve"> 5.6.3 </t>
  </si>
  <si>
    <t xml:space="preserve"> 110763 </t>
  </si>
  <si>
    <t>Reboco com argamassa 1:6:Adit. Plast.</t>
  </si>
  <si>
    <t xml:space="preserve"> 5.6.4 </t>
  </si>
  <si>
    <t xml:space="preserve"> 110644 </t>
  </si>
  <si>
    <t>Revestimento Cerâmico Padrão Médio</t>
  </si>
  <si>
    <t xml:space="preserve"> 5.7 </t>
  </si>
  <si>
    <t>INSTALAÇÃO ELÉTRICA</t>
  </si>
  <si>
    <t xml:space="preserve"> 5.7.1 </t>
  </si>
  <si>
    <t xml:space="preserve"> 101946 </t>
  </si>
  <si>
    <t>QUADRO DE MEDIÇÃO GERAL DE ENERGIA PARA 1 MEDIDOR DE SOBREPOR - FORNECIMENTO E INSTALAÇÃO. AF_10/2020</t>
  </si>
  <si>
    <t>UN</t>
  </si>
  <si>
    <t xml:space="preserve"> 5.7.2 </t>
  </si>
  <si>
    <t xml:space="preserve"> 170081 </t>
  </si>
  <si>
    <t>Ponto de luz / força (c/tubul., cx. e fiaçao) ate 200W</t>
  </si>
  <si>
    <t>PT</t>
  </si>
  <si>
    <t xml:space="preserve"> 5.7.3 </t>
  </si>
  <si>
    <t xml:space="preserve"> 171520 </t>
  </si>
  <si>
    <t>Tomadas 2 (2P+T) 20A (s/fiação)</t>
  </si>
  <si>
    <t xml:space="preserve"> 5.7.4 </t>
  </si>
  <si>
    <t xml:space="preserve"> 170337 </t>
  </si>
  <si>
    <t>Interruptor 1 tecla+tomada (s/fiaçao)</t>
  </si>
  <si>
    <t xml:space="preserve"> 5.8 </t>
  </si>
  <si>
    <t>PINTURA</t>
  </si>
  <si>
    <t xml:space="preserve"> 5.8.1 </t>
  </si>
  <si>
    <t xml:space="preserve"> 88489 </t>
  </si>
  <si>
    <t>APLICAÇÃO MANUAL DE PINTURA COM TINTA LÁTEX ACRÍLICA EM PAREDES, DUAS DEMÃOS. AF_06/2014</t>
  </si>
  <si>
    <t xml:space="preserve"> 6 </t>
  </si>
  <si>
    <t>ESTRUTURA METÁLICA</t>
  </si>
  <si>
    <t xml:space="preserve"> 6.1 </t>
  </si>
  <si>
    <t xml:space="preserve"> 071361 </t>
  </si>
  <si>
    <t>Estrutura metálica p/ cobertura - 1 água-vão 10m</t>
  </si>
  <si>
    <t xml:space="preserve"> 7 </t>
  </si>
  <si>
    <t>TELHADO</t>
  </si>
  <si>
    <t xml:space="preserve"> 7.1 </t>
  </si>
  <si>
    <t xml:space="preserve"> 94213 </t>
  </si>
  <si>
    <t>TELHAMENTO COM TELHA DE AÇO/ALUMÍNIO E = 0,5 MM, COM ATÉ 2 ÁGUAS, INCLUSO IÇAMENTO. AF_07/2019</t>
  </si>
  <si>
    <t xml:space="preserve"> 00000012 </t>
  </si>
  <si>
    <t>Veneziana com estrutura em perfil u em chapa dobrada galvanizada, chapa dobrada galvanizada.</t>
  </si>
  <si>
    <t xml:space="preserve"> 8 </t>
  </si>
  <si>
    <t xml:space="preserve"> 8.1 </t>
  </si>
  <si>
    <t xml:space="preserve"> 12223 </t>
  </si>
  <si>
    <t>Quadro de distribuição de embutir, em chapa de aço, para até 12 disjuntores, com barramento, padrão DIN, exclusive disjuntores</t>
  </si>
  <si>
    <t xml:space="preserve"> 8.2 </t>
  </si>
  <si>
    <t xml:space="preserve"> 12807 </t>
  </si>
  <si>
    <t>Refletor Slim  LED 50W de potência, branco Frio, 6500k, Autovolt, marca G-light ou similar</t>
  </si>
  <si>
    <t xml:space="preserve"> 91932 </t>
  </si>
  <si>
    <t>CABO DE COBRE FLEXÍVEL ISOLADO, 10 MM², ANTI-CHAMA 450/750 V, PARA CIRCUITOS TERMINAIS - FORNECIMENTO E INSTALAÇÃO. AF_12/2015</t>
  </si>
  <si>
    <t xml:space="preserve"> 9 </t>
  </si>
  <si>
    <t>BANCOS</t>
  </si>
  <si>
    <t xml:space="preserve"> 9.1 </t>
  </si>
  <si>
    <t xml:space="preserve"> 9.2 </t>
  </si>
  <si>
    <t xml:space="preserve"> 051171 </t>
  </si>
  <si>
    <t>Concreto armado FCK=20MPA com forma aparente - 1 reaproveitamento (incl. lançamento e adensamento)</t>
  </si>
  <si>
    <t xml:space="preserve"> 9.3 </t>
  </si>
  <si>
    <t xml:space="preserve"> 9.4 </t>
  </si>
  <si>
    <t xml:space="preserve"> 080152 </t>
  </si>
  <si>
    <t>Impermeabilização de jardineiras</t>
  </si>
  <si>
    <t xml:space="preserve"> 102491 </t>
  </si>
  <si>
    <t>PINTURA DE BANCO COM TINTA ACRÍLICA, APLICAÇÃO MANUAL, 2 DEMÃOS, INCLUSO FUNDO PREPARADOR. AF_05/2021</t>
  </si>
  <si>
    <t xml:space="preserve"> 10 </t>
  </si>
  <si>
    <t>SERVIÇOS COMPLEMENTARES</t>
  </si>
  <si>
    <t xml:space="preserve"> 10.1 </t>
  </si>
  <si>
    <t>TOTEM</t>
  </si>
  <si>
    <t xml:space="preserve"> 10.2 </t>
  </si>
  <si>
    <t xml:space="preserve"> 4337 </t>
  </si>
  <si>
    <t>Fornecimento e plantio de palmeira mini imperial, pequena</t>
  </si>
  <si>
    <t xml:space="preserve"> 10.3 </t>
  </si>
  <si>
    <t xml:space="preserve"> 2450 </t>
  </si>
  <si>
    <t>Limpeza geral</t>
  </si>
  <si>
    <t xml:space="preserve"> 10.4 </t>
  </si>
  <si>
    <t>PLACA DE INAUGURAÇÃO COMPLETA</t>
  </si>
  <si>
    <t>PREFEITURA MUNICIPAL DE ANANINDEUA - PMA</t>
  </si>
  <si>
    <t>SECRETARIA MUNICIPAL DE SANEAMENTO E INFRAESTRUTURA - SESAN</t>
  </si>
  <si>
    <t>ORÇAMENTO</t>
  </si>
  <si>
    <t>OBRA: ESPAÇO DO COMÉRCIO POPULAR</t>
  </si>
  <si>
    <t>LOCAL: AV. DOM VICENTE ZICO E TRAVESSA WE 61</t>
  </si>
  <si>
    <t>ITEM</t>
  </si>
  <si>
    <t>CÓDIGO</t>
  </si>
  <si>
    <t>BANCO</t>
  </si>
  <si>
    <t>DESCRIÇÃO DOS SERVIÇOS</t>
  </si>
  <si>
    <t>UNID.</t>
  </si>
  <si>
    <t>QUANT.</t>
  </si>
  <si>
    <t>PREÇO UNIT.</t>
  </si>
  <si>
    <t>PREÇO UNIT. COM BDI</t>
  </si>
  <si>
    <t>TOTAL</t>
  </si>
  <si>
    <t>PESO (%)</t>
  </si>
  <si>
    <t>ESQUADRIAS</t>
  </si>
  <si>
    <t xml:space="preserve"> 15.03.43 </t>
  </si>
  <si>
    <t>PORTA DE ACO DE CHAPA ONDULADA (DE ENROLAR), INCL. FERRAGENS, GUARNICOES, LIXAMENTO E PINTURA DE PROTECAO A BASE DE ESMALTE</t>
  </si>
  <si>
    <t xml:space="preserve"> 5.8.2 </t>
  </si>
  <si>
    <t xml:space="preserve"> 12334 </t>
  </si>
  <si>
    <t>Porta de abrir em aluminio tipo veneziana, acabamento anodizado natural, sem guarnicao/alizar/vista</t>
  </si>
  <si>
    <t xml:space="preserve"> 5.9 </t>
  </si>
  <si>
    <t xml:space="preserve"> 5.9.1 </t>
  </si>
  <si>
    <t>CRONOGRAMA FÍSICO E FINANCEIRO</t>
  </si>
  <si>
    <t>TOTAL POR ETAPA</t>
  </si>
  <si>
    <t>1º Mês</t>
  </si>
  <si>
    <t>2º Mês</t>
  </si>
  <si>
    <t>3º Mês</t>
  </si>
  <si>
    <t>4º Mês</t>
  </si>
  <si>
    <t>5º Mês</t>
  </si>
  <si>
    <t/>
  </si>
  <si>
    <t>Porcentagem</t>
  </si>
  <si>
    <t>Custo</t>
  </si>
  <si>
    <t>Porcentagem Acumulado</t>
  </si>
  <si>
    <t>Custo Acumulado</t>
  </si>
  <si>
    <t>6° MÊS</t>
  </si>
  <si>
    <t>100,00%
9.285,56</t>
  </si>
  <si>
    <t>100,00%
6.333,27</t>
  </si>
  <si>
    <t>100,00%
94.624,23</t>
  </si>
  <si>
    <t>20,00%
18.924,85</t>
  </si>
  <si>
    <t>80,00%
75.699,38</t>
  </si>
  <si>
    <t>QUADRO DE COMPOSIÇÃO DE TAXA DE BDI</t>
  </si>
  <si>
    <t>PORCENTAGEM (%) ADOTADA PELA MÉDIA DOS QUARTIS</t>
  </si>
  <si>
    <t>Administração Central da Obra - AC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</si>
  <si>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</si>
  <si>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</si>
  <si>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</si>
  <si>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</si>
  <si>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</si>
  <si>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</si>
  <si>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</si>
  <si>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</si>
  <si>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</si>
  <si>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</si>
  <si>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</si>
  <si>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</si>
  <si>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</si>
  <si>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</si>
  <si>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</si>
  <si>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</si>
  <si>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</si>
  <si>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</si>
  <si>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</si>
  <si>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</si>
  <si>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</si>
  <si>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</si>
  <si>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</si>
  <si>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</si>
  <si>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</si>
  <si>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</si>
  <si>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</si>
  <si>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</si>
  <si>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</si>
  <si>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</si>
  <si>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</si>
  <si>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</si>
  <si>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</si>
  <si>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</si>
  <si>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</si>
  <si>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</si>
  <si>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</si>
  <si>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</si>
  <si>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</si>
  <si>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</si>
  <si>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</si>
  <si>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DESPESAS FINANCEIRAS - DF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</si>
  <si>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</si>
  <si>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</si>
  <si>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</si>
  <si>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</si>
  <si>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</si>
  <si>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</si>
  <si>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</si>
  <si>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</si>
  <si>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</si>
  <si>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</si>
  <si>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</si>
  <si>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</si>
  <si>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</si>
  <si>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</si>
  <si>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</si>
  <si>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</si>
  <si>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</si>
  <si>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</si>
  <si>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</si>
  <si>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</si>
  <si>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</si>
  <si>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</si>
  <si>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</si>
  <si>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</si>
  <si>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</si>
  <si>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</si>
  <si>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</si>
  <si>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</si>
  <si>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</si>
  <si>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</si>
  <si>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</si>
  <si>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</si>
  <si>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</si>
  <si>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</si>
  <si>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</si>
  <si>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</si>
  <si>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</si>
  <si>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</si>
  <si>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</si>
  <si>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</si>
  <si>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</si>
  <si>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</si>
  <si>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</si>
  <si>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</si>
  <si>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</si>
  <si>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</si>
  <si>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</si>
  <si>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</si>
  <si>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</si>
  <si>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</si>
  <si>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</si>
  <si>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</si>
  <si>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</si>
  <si>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</si>
  <si>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</si>
  <si>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</si>
  <si>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</si>
  <si>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</si>
  <si>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</si>
  <si>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</si>
  <si>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</si>
  <si>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</si>
  <si>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</si>
  <si>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</si>
  <si>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</si>
  <si>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</si>
  <si>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</si>
  <si>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</si>
  <si>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</si>
  <si>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</si>
  <si>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 xml:space="preserve"> SESAN 1.5.2 </t>
  </si>
  <si>
    <t xml:space="preserve"> SESAN 1.5.3 </t>
  </si>
  <si>
    <t>MÊS</t>
  </si>
  <si>
    <t>M</t>
  </si>
  <si>
    <t xml:space="preserve"> 6.2 </t>
  </si>
  <si>
    <t xml:space="preserve"> 050740 </t>
  </si>
  <si>
    <t>Concreto c/ seixo Fck= 25MPA (incl. lançamento e adensamento)</t>
  </si>
  <si>
    <t>M²</t>
  </si>
  <si>
    <t>un</t>
  </si>
  <si>
    <t xml:space="preserve"> 10.5 </t>
  </si>
  <si>
    <t xml:space="preserve"> 10.6 </t>
  </si>
  <si>
    <t xml:space="preserve"> 11 </t>
  </si>
  <si>
    <t xml:space="preserve"> 11.1 </t>
  </si>
  <si>
    <t xml:space="preserve"> 00000059 . </t>
  </si>
  <si>
    <t xml:space="preserve"> 11.2 </t>
  </si>
  <si>
    <t xml:space="preserve"> 11.3 </t>
  </si>
  <si>
    <t xml:space="preserve"> 11.4 </t>
  </si>
  <si>
    <t xml:space="preserve"> PMA.SESAN.226 </t>
  </si>
  <si>
    <t>UNIDADE</t>
  </si>
  <si>
    <t>Total sem BDI</t>
  </si>
  <si>
    <t>Total do BDI</t>
  </si>
  <si>
    <t>Total Geral</t>
  </si>
  <si>
    <t>_______________________________________________________________
Niciana Pinto Noura
Diretor/Gerente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</si>
  <si>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</si>
  <si>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</si>
  <si>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</si>
  <si>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</si>
  <si>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</si>
  <si>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</si>
  <si>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</si>
  <si>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</si>
  <si>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</si>
  <si>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>Composição Auxiliar</t>
  </si>
  <si>
    <t>SERVENTE COM ENCARGOS COMPLEMENTARES</t>
  </si>
  <si>
    <t>H</t>
  </si>
  <si>
    <t>Insumo</t>
  </si>
  <si>
    <t>Material</t>
  </si>
  <si>
    <t>KG</t>
  </si>
  <si>
    <t>MO sem LS =&gt;</t>
  </si>
  <si>
    <t>LS =&gt;</t>
  </si>
  <si>
    <t>MO com LS =&gt;</t>
  </si>
  <si>
    <t>Valor do BDI =&gt;</t>
  </si>
  <si>
    <t>Valor com BDI =&gt;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</si>
  <si>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</si>
  <si>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</si>
  <si>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</si>
  <si>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</si>
  <si>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</si>
  <si>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</si>
  <si>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</si>
  <si>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</si>
  <si>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</si>
  <si>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</si>
  <si>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</si>
  <si>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</si>
  <si>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PEDREIRO COM ENCARGOS COMPLEMENTARES</t>
  </si>
  <si>
    <t xml:space="preserve"> 88316 </t>
  </si>
  <si>
    <t>ESQV - ESQUADRIAS/FERRAGENS/VIDROS</t>
  </si>
  <si>
    <t xml:space="preserve"> 88278 </t>
  </si>
  <si>
    <t>MONTADOR DE ESTRUTURA METÁLICA COM ENCARGOS COMPLEMENTARES</t>
  </si>
  <si>
    <t xml:space="preserve"> 88317 </t>
  </si>
  <si>
    <t>SOLDADOR COM ENCARGOS COMPLEMENTARES</t>
  </si>
  <si>
    <t xml:space="preserve"> 88240 </t>
  </si>
  <si>
    <t>AJUDANTE DE ESTRUTURA METÁLICA COM ENCARGOS COMPLEMENTARES</t>
  </si>
  <si>
    <t xml:space="preserve"> 00034439 </t>
  </si>
  <si>
    <t>ACO CA-50, 10,0 MM, DOBRADO E CORTADO</t>
  </si>
  <si>
    <t xml:space="preserve"> 00000031 </t>
  </si>
  <si>
    <t>ACO CA-50, 12,5 MM, VERGALHAO</t>
  </si>
  <si>
    <t xml:space="preserve"> 00000027 </t>
  </si>
  <si>
    <t>ACO CA-50, 16,0 MM, VERGALHAO</t>
  </si>
  <si>
    <t xml:space="preserve"> 00001333 </t>
  </si>
  <si>
    <t>CHAPA DE ACO GROSSA, ASTM A36, E = 1/2 " (12,70 MM) 99,59 KG/M2</t>
  </si>
  <si>
    <t xml:space="preserve"> 00010997 </t>
  </si>
  <si>
    <t>ELETRODO REVESTIDO AWS - E7018, DIAMETRO IGUAL A 4,00 MM</t>
  </si>
  <si>
    <t>URBA - URBANIZAÇÃO</t>
  </si>
  <si>
    <t xml:space="preserve"> 89469 </t>
  </si>
  <si>
    <t>ALVENARIA DE BLOCOS DE CONCRETO ESTRUTURAL 14X19X29 CM, (ESPESSURA 14 CM) FBK = 14,0 MPA, PARA PAREDES COM ÁREA LÍQUIDA MAIOR OU IGUAL A 6M², COM VÃOS, UTILIZANDO PALHETA. AF_12/2014</t>
  </si>
  <si>
    <t>PARE - PAREDES/PAINEIS</t>
  </si>
  <si>
    <t xml:space="preserve"> 150741 </t>
  </si>
  <si>
    <t>Acrilica (sobre pintura antiga)</t>
  </si>
  <si>
    <t xml:space="preserve"> 88309 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</si>
  <si>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</si>
  <si>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</si>
  <si>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</si>
  <si>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</si>
  <si>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</si>
  <si>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</si>
  <si>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</si>
  <si>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</si>
  <si>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Composições Analíticas com Preço Unitário</t>
  </si>
  <si>
    <t>Composições Principais</t>
  </si>
  <si>
    <t>100,00%
18.659,59</t>
  </si>
  <si>
    <t>100,00%
37.414,29</t>
  </si>
  <si>
    <t>100,00%
16.872,45</t>
  </si>
  <si>
    <t>50,00%
8.436,23</t>
  </si>
  <si>
    <t>100,00%
313.213,19</t>
  </si>
  <si>
    <t>40,00%
125.285,28</t>
  </si>
  <si>
    <t>20,00%
62.642,64</t>
  </si>
  <si>
    <t>100,00%
49.660,77</t>
  </si>
  <si>
    <t>20,00%
9.932,15</t>
  </si>
  <si>
    <t>80,00%
39.728,62</t>
  </si>
  <si>
    <t>100,00%
11.902,40</t>
  </si>
  <si>
    <t>100,00%
17.371,10</t>
  </si>
  <si>
    <t>100,00%
10.802,64</t>
  </si>
  <si>
    <t>9,05%</t>
  </si>
  <si>
    <t>1,44%</t>
  </si>
  <si>
    <t>29,23%</t>
  </si>
  <si>
    <t>35,98%</t>
  </si>
  <si>
    <t>17,47%</t>
  </si>
  <si>
    <t>6,84%</t>
  </si>
  <si>
    <t>53.033,12</t>
  </si>
  <si>
    <t>8.436,23</t>
  </si>
  <si>
    <t>171.305,94</t>
  </si>
  <si>
    <t>210.916,81</t>
  </si>
  <si>
    <t>102.371,25</t>
  </si>
  <si>
    <t>40.076,14</t>
  </si>
  <si>
    <t>10,49%</t>
  </si>
  <si>
    <t>39,71%</t>
  </si>
  <si>
    <t>75,7%</t>
  </si>
  <si>
    <t>93,16%</t>
  </si>
  <si>
    <t>100,0%</t>
  </si>
  <si>
    <t>61.469,34</t>
  </si>
  <si>
    <t>232.775,28</t>
  </si>
  <si>
    <t>443.692,09</t>
  </si>
  <si>
    <t>546.063,35</t>
  </si>
  <si>
    <t>586.139,49</t>
  </si>
  <si>
    <t>DATA DO ORÇAMENTO: JANEIRO/2023</t>
  </si>
  <si>
    <t>DATA ORÇAMENTO:  JANEIRO/2023</t>
  </si>
  <si>
    <t xml:space="preserve">_______________________________________________________________
SETOR DE PROJETOS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</si>
</sst>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\ %"/>
    <numFmt numFmtId="165" formatCode="&quot;R$&quot;\ #,##0.00"/>
    <numFmt numFmtId="166" formatCode="_(* #,##0.00_);_(* \(#,##0.00\);_(* &quot;-&quot;??_);_(@_)"/>
    <numFmt numFmtId="167" formatCode="#,##0.0000000"/>
  </numFmts>
  <fonts count="27"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</borders>
  <cellStyleXfs count="6">
    <xf numFmtId="0" fontId="0" fillId="0" borderId="0"/>
    <xf numFmtId="0" fontId="4" fillId="0" borderId="0"/>
    <xf numFmtId="43" fontId="11" fillId="0" borderId="0" applyFont="0" applyFill="0" applyBorder="0" applyAlignment="0" applyProtection="0"/>
    <xf numFmtId="0" fontId="14" fillId="0" borderId="0"/>
    <xf numFmtId="9" fontId="4" fillId="0" borderId="0" applyFill="0" applyBorder="0" applyAlignment="0" applyProtection="0"/>
    <xf numFmtId="0" fontId="4" fillId="0" borderId="0"/>
  </cellStyleXfs>
  <cellXfs count="306">
    <xf numFmtId="0" fontId="0" fillId="0" borderId="0" xfId="0"/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5" fillId="0" borderId="21" xfId="1" applyFont="1" applyBorder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15" fillId="0" borderId="24" xfId="1" applyFont="1" applyBorder="1" applyAlignment="1">
      <alignment vertical="center" wrapText="1"/>
    </xf>
    <xf numFmtId="0" fontId="16" fillId="9" borderId="25" xfId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/>
    <xf numFmtId="0" fontId="17" fillId="0" borderId="28" xfId="1" applyFont="1" applyBorder="1"/>
    <xf numFmtId="0" fontId="17" fillId="0" borderId="29" xfId="1" applyFont="1" applyBorder="1"/>
    <xf numFmtId="2" fontId="15" fillId="0" borderId="30" xfId="1" applyNumberFormat="1" applyFont="1" applyBorder="1" applyAlignment="1">
      <alignment horizontal="center"/>
    </xf>
    <xf numFmtId="0" fontId="15" fillId="0" borderId="31" xfId="1" applyFont="1" applyBorder="1" applyAlignment="1">
      <alignment horizontal="center"/>
    </xf>
    <xf numFmtId="0" fontId="17" fillId="0" borderId="32" xfId="1" applyFont="1" applyBorder="1"/>
    <xf numFmtId="0" fontId="17" fillId="0" borderId="33" xfId="1" applyFont="1" applyBorder="1"/>
    <xf numFmtId="0" fontId="17" fillId="0" borderId="34" xfId="1" applyFont="1" applyBorder="1"/>
    <xf numFmtId="2" fontId="15" fillId="0" borderId="35" xfId="1" applyNumberFormat="1" applyFont="1" applyBorder="1" applyAlignment="1">
      <alignment horizontal="center"/>
    </xf>
    <xf numFmtId="0" fontId="18" fillId="10" borderId="36" xfId="1" applyFont="1" applyFill="1" applyBorder="1"/>
    <xf numFmtId="0" fontId="18" fillId="10" borderId="37" xfId="1" applyFont="1" applyFill="1" applyBorder="1"/>
    <xf numFmtId="0" fontId="18" fillId="10" borderId="38" xfId="1" applyFont="1" applyFill="1" applyBorder="1"/>
    <xf numFmtId="2" fontId="18" fillId="10" borderId="39" xfId="1" applyNumberFormat="1" applyFont="1" applyFill="1" applyBorder="1" applyAlignment="1">
      <alignment horizontal="center"/>
    </xf>
    <xf numFmtId="0" fontId="17" fillId="0" borderId="40" xfId="1" applyFont="1" applyBorder="1"/>
    <xf numFmtId="0" fontId="17" fillId="0" borderId="31" xfId="1" applyFont="1" applyBorder="1" applyAlignment="1">
      <alignment horizontal="center"/>
    </xf>
    <xf numFmtId="0" fontId="15" fillId="0" borderId="32" xfId="1" applyFont="1" applyBorder="1"/>
    <xf numFmtId="0" fontId="15" fillId="0" borderId="33" xfId="1" applyFont="1" applyBorder="1"/>
    <xf numFmtId="0" fontId="15" fillId="0" borderId="34" xfId="1" applyFont="1" applyBorder="1"/>
    <xf numFmtId="0" fontId="18" fillId="10" borderId="41" xfId="1" applyFont="1" applyFill="1" applyBorder="1"/>
    <xf numFmtId="0" fontId="18" fillId="10" borderId="33" xfId="1" applyFont="1" applyFill="1" applyBorder="1"/>
    <xf numFmtId="0" fontId="18" fillId="10" borderId="34" xfId="1" applyFont="1" applyFill="1" applyBorder="1"/>
    <xf numFmtId="2" fontId="18" fillId="10" borderId="35" xfId="1" applyNumberFormat="1" applyFont="1" applyFill="1" applyBorder="1" applyAlignment="1">
      <alignment horizontal="center"/>
    </xf>
    <xf numFmtId="0" fontId="15" fillId="0" borderId="41" xfId="1" applyFont="1" applyBorder="1"/>
    <xf numFmtId="0" fontId="15" fillId="0" borderId="35" xfId="1" applyFont="1" applyBorder="1" applyAlignment="1">
      <alignment horizontal="center" vertical="center" wrapText="1"/>
    </xf>
    <xf numFmtId="0" fontId="18" fillId="10" borderId="31" xfId="1" applyFont="1" applyFill="1" applyBorder="1" applyAlignment="1">
      <alignment horizontal="center"/>
    </xf>
    <xf numFmtId="0" fontId="18" fillId="10" borderId="32" xfId="1" applyFont="1" applyFill="1" applyBorder="1"/>
    <xf numFmtId="2" fontId="17" fillId="10" borderId="31" xfId="1" applyNumberFormat="1" applyFont="1" applyFill="1" applyBorder="1" applyAlignment="1">
      <alignment horizontal="center"/>
    </xf>
    <xf numFmtId="0" fontId="17" fillId="10" borderId="32" xfId="1" applyFont="1" applyFill="1" applyBorder="1"/>
    <xf numFmtId="0" fontId="17" fillId="10" borderId="33" xfId="1" applyFont="1" applyFill="1" applyBorder="1"/>
    <xf numFmtId="0" fontId="17" fillId="10" borderId="34" xfId="1" applyFont="1" applyFill="1" applyBorder="1"/>
    <xf numFmtId="2" fontId="17" fillId="10" borderId="35" xfId="1" applyNumberFormat="1" applyFont="1" applyFill="1" applyBorder="1" applyAlignment="1">
      <alignment horizontal="center"/>
    </xf>
    <xf numFmtId="0" fontId="4" fillId="0" borderId="42" xfId="1" applyBorder="1"/>
    <xf numFmtId="0" fontId="4" fillId="0" borderId="43" xfId="1" applyBorder="1"/>
    <xf numFmtId="0" fontId="4" fillId="0" borderId="44" xfId="1" applyBorder="1"/>
    <xf numFmtId="0" fontId="4" fillId="0" borderId="4" xfId="1" applyBorder="1"/>
    <xf numFmtId="0" fontId="4" fillId="0" borderId="0" xfId="1"/>
    <xf numFmtId="0" fontId="4" fillId="0" borderId="5" xfId="1" applyBorder="1"/>
    <xf numFmtId="0" fontId="19" fillId="0" borderId="21" xfId="1" applyFont="1" applyBorder="1" applyAlignment="1">
      <alignment vertical="center"/>
    </xf>
    <xf numFmtId="0" fontId="19" fillId="0" borderId="18" xfId="1" applyFont="1" applyBorder="1" applyAlignment="1">
      <alignment vertical="center"/>
    </xf>
    <xf numFmtId="0" fontId="19" fillId="0" borderId="22" xfId="1" applyFont="1" applyBorder="1" applyAlignment="1">
      <alignment vertical="center"/>
    </xf>
    <xf numFmtId="2" fontId="17" fillId="0" borderId="30" xfId="1" applyNumberFormat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2" fontId="20" fillId="0" borderId="35" xfId="1" applyNumberFormat="1" applyFont="1" applyBorder="1" applyAlignment="1">
      <alignment horizontal="center" vertical="center"/>
    </xf>
    <xf numFmtId="0" fontId="15" fillId="0" borderId="45" xfId="1" applyFont="1" applyBorder="1" applyAlignment="1">
      <alignment horizontal="center"/>
    </xf>
    <xf numFmtId="0" fontId="15" fillId="0" borderId="46" xfId="1" applyFont="1" applyBorder="1"/>
    <xf numFmtId="0" fontId="15" fillId="0" borderId="37" xfId="1" applyFont="1" applyBorder="1"/>
    <xf numFmtId="0" fontId="15" fillId="0" borderId="38" xfId="1" applyFont="1" applyBorder="1"/>
    <xf numFmtId="2" fontId="20" fillId="0" borderId="47" xfId="1" applyNumberFormat="1" applyFont="1" applyBorder="1" applyAlignment="1">
      <alignment horizontal="center" vertical="center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5" fillId="0" borderId="48" xfId="1" applyFont="1" applyBorder="1" applyAlignment="1">
      <alignment horizontal="center" vertical="center"/>
    </xf>
    <xf numFmtId="2" fontId="15" fillId="0" borderId="39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vertical="center" wrapText="1"/>
    </xf>
    <xf numFmtId="0" fontId="21" fillId="0" borderId="5" xfId="1" applyFont="1" applyBorder="1" applyAlignment="1">
      <alignment vertical="center" wrapText="1"/>
    </xf>
    <xf numFmtId="0" fontId="22" fillId="0" borderId="4" xfId="1" applyFont="1" applyBorder="1"/>
    <xf numFmtId="0" fontId="22" fillId="0" borderId="0" xfId="1" applyFont="1"/>
    <xf numFmtId="10" fontId="22" fillId="0" borderId="0" xfId="4" applyNumberFormat="1" applyFont="1" applyBorder="1"/>
    <xf numFmtId="0" fontId="23" fillId="0" borderId="0" xfId="1" applyFont="1"/>
    <xf numFmtId="10" fontId="24" fillId="0" borderId="5" xfId="4" applyNumberFormat="1" applyFont="1" applyBorder="1"/>
    <xf numFmtId="10" fontId="25" fillId="0" borderId="0" xfId="1" applyNumberFormat="1" applyFont="1"/>
    <xf numFmtId="10" fontId="26" fillId="0" borderId="5" xfId="1" applyNumberFormat="1" applyFont="1" applyBorder="1"/>
    <xf numFmtId="0" fontId="23" fillId="0" borderId="5" xfId="1" applyFont="1" applyBorder="1"/>
    <xf numFmtId="0" fontId="25" fillId="11" borderId="41" xfId="1" applyFont="1" applyFill="1" applyBorder="1" applyAlignment="1">
      <alignment horizontal="right"/>
    </xf>
    <xf numFmtId="0" fontId="25" fillId="11" borderId="33" xfId="1" applyFont="1" applyFill="1" applyBorder="1"/>
    <xf numFmtId="10" fontId="25" fillId="11" borderId="34" xfId="1" applyNumberFormat="1" applyFont="1" applyFill="1" applyBorder="1"/>
    <xf numFmtId="0" fontId="26" fillId="0" borderId="32" xfId="1" applyFont="1" applyBorder="1"/>
    <xf numFmtId="0" fontId="26" fillId="0" borderId="33" xfId="1" applyFont="1" applyBorder="1"/>
    <xf numFmtId="10" fontId="26" fillId="0" borderId="49" xfId="1" applyNumberFormat="1" applyFont="1" applyBorder="1"/>
    <xf numFmtId="0" fontId="23" fillId="0" borderId="4" xfId="1" applyFont="1" applyBorder="1"/>
    <xf numFmtId="0" fontId="24" fillId="0" borderId="5" xfId="1" applyFont="1" applyBorder="1" applyAlignment="1">
      <alignment horizontal="right"/>
    </xf>
    <xf numFmtId="0" fontId="4" fillId="12" borderId="21" xfId="5" applyFill="1" applyBorder="1"/>
    <xf numFmtId="0" fontId="4" fillId="12" borderId="18" xfId="5" applyFill="1" applyBorder="1"/>
    <xf numFmtId="0" fontId="4" fillId="0" borderId="4" xfId="1" applyBorder="1" applyAlignment="1">
      <alignment vertical="center" wrapText="1"/>
    </xf>
    <xf numFmtId="0" fontId="12" fillId="0" borderId="26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14" xfId="1" applyBorder="1" applyAlignment="1">
      <alignment vertical="center"/>
    </xf>
    <xf numFmtId="43" fontId="0" fillId="0" borderId="14" xfId="2" applyFont="1" applyBorder="1" applyAlignment="1">
      <alignment horizontal="center" vertical="center"/>
    </xf>
    <xf numFmtId="43" fontId="0" fillId="0" borderId="35" xfId="2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14" xfId="1" applyFont="1" applyBorder="1" applyAlignment="1">
      <alignment vertical="center"/>
    </xf>
    <xf numFmtId="166" fontId="12" fillId="0" borderId="14" xfId="1" applyNumberFormat="1" applyFont="1" applyBorder="1" applyAlignment="1">
      <alignment horizontal="center" vertical="center"/>
    </xf>
    <xf numFmtId="166" fontId="12" fillId="0" borderId="35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vertical="center" wrapText="1"/>
    </xf>
    <xf numFmtId="0" fontId="4" fillId="0" borderId="14" xfId="1" applyBorder="1" applyAlignment="1">
      <alignment vertical="center" wrapText="1"/>
    </xf>
    <xf numFmtId="166" fontId="4" fillId="0" borderId="14" xfId="1" applyNumberFormat="1" applyBorder="1" applyAlignment="1">
      <alignment horizontal="center" vertical="center"/>
    </xf>
    <xf numFmtId="166" fontId="4" fillId="0" borderId="35" xfId="1" applyNumberForma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2" fillId="0" borderId="15" xfId="1" applyFont="1" applyBorder="1" applyAlignment="1">
      <alignment vertical="center" wrapText="1"/>
    </xf>
    <xf numFmtId="166" fontId="12" fillId="0" borderId="15" xfId="1" applyNumberFormat="1" applyFont="1" applyBorder="1" applyAlignment="1">
      <alignment horizontal="center" vertical="center"/>
    </xf>
    <xf numFmtId="166" fontId="12" fillId="0" borderId="47" xfId="1" applyNumberFormat="1" applyFont="1" applyBorder="1" applyAlignment="1">
      <alignment horizontal="center" vertical="center"/>
    </xf>
    <xf numFmtId="166" fontId="12" fillId="14" borderId="51" xfId="1" applyNumberFormat="1" applyFont="1" applyFill="1" applyBorder="1" applyAlignment="1">
      <alignment horizontal="center" vertical="center"/>
    </xf>
    <xf numFmtId="166" fontId="12" fillId="14" borderId="52" xfId="1" applyNumberFormat="1" applyFont="1" applyFill="1" applyBorder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0" fillId="0" borderId="0" xfId="0"/>
    <xf numFmtId="4" fontId="10" fillId="15" borderId="53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67" fontId="10" fillId="15" borderId="53" xfId="0" applyNumberFormat="1" applyFont="1" applyFill="1" applyBorder="1" applyAlignment="1">
      <alignment horizontal="center" vertical="center" wrapText="1"/>
    </xf>
    <xf numFmtId="167" fontId="3" fillId="16" borderId="53" xfId="0" applyNumberFormat="1" applyFont="1" applyFill="1" applyBorder="1" applyAlignment="1">
      <alignment horizontal="center" vertical="center" wrapText="1"/>
    </xf>
    <xf numFmtId="4" fontId="3" fillId="16" borderId="53" xfId="0" applyNumberFormat="1" applyFont="1" applyFill="1" applyBorder="1" applyAlignment="1">
      <alignment horizontal="center" vertical="center" wrapText="1"/>
    </xf>
    <xf numFmtId="167" fontId="3" fillId="17" borderId="53" xfId="0" applyNumberFormat="1" applyFont="1" applyFill="1" applyBorder="1" applyAlignment="1">
      <alignment horizontal="center" vertical="center" wrapText="1"/>
    </xf>
    <xf numFmtId="4" fontId="3" fillId="17" borderId="53" xfId="0" applyNumberFormat="1" applyFont="1" applyFill="1" applyBorder="1" applyAlignment="1">
      <alignment horizontal="center" vertical="center" wrapText="1"/>
    </xf>
    <xf numFmtId="0" fontId="10" fillId="15" borderId="5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 wrapText="1"/>
    </xf>
    <xf numFmtId="164" fontId="9" fillId="5" borderId="9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top" wrapText="1"/>
    </xf>
    <xf numFmtId="0" fontId="9" fillId="5" borderId="53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2" fontId="9" fillId="5" borderId="12" xfId="0" applyNumberFormat="1" applyFont="1" applyFill="1" applyBorder="1" applyAlignment="1">
      <alignment horizontal="center" vertical="center" wrapText="1"/>
    </xf>
    <xf numFmtId="2" fontId="10" fillId="0" borderId="17" xfId="0" applyNumberFormat="1" applyFont="1" applyFill="1" applyBorder="1" applyAlignment="1">
      <alignment horizontal="center" vertical="center" wrapText="1"/>
    </xf>
    <xf numFmtId="2" fontId="9" fillId="5" borderId="65" xfId="0" applyNumberFormat="1" applyFont="1" applyFill="1" applyBorder="1" applyAlignment="1">
      <alignment horizontal="center" vertical="center" wrapText="1"/>
    </xf>
    <xf numFmtId="165" fontId="9" fillId="5" borderId="12" xfId="0" applyNumberFormat="1" applyFont="1" applyFill="1" applyBorder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9" xfId="0" applyNumberFormat="1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165" fontId="10" fillId="0" borderId="17" xfId="0" applyNumberFormat="1" applyFont="1" applyFill="1" applyBorder="1" applyAlignment="1">
      <alignment horizontal="center" vertical="center" wrapText="1"/>
    </xf>
    <xf numFmtId="165" fontId="9" fillId="5" borderId="7" xfId="0" applyNumberFormat="1" applyFont="1" applyFill="1" applyBorder="1" applyAlignment="1">
      <alignment horizontal="center" vertical="center" wrapText="1"/>
    </xf>
    <xf numFmtId="165" fontId="9" fillId="5" borderId="8" xfId="0" applyNumberFormat="1" applyFont="1" applyFill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0" fillId="5" borderId="68" xfId="0" applyFont="1" applyFill="1" applyBorder="1" applyAlignment="1">
      <alignment horizontal="center" vertical="center" wrapText="1"/>
    </xf>
    <xf numFmtId="0" fontId="9" fillId="5" borderId="69" xfId="0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horizontal="center" vertical="center" wrapText="1"/>
    </xf>
    <xf numFmtId="0" fontId="10" fillId="5" borderId="7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right" vertical="top" wrapText="1"/>
    </xf>
    <xf numFmtId="0" fontId="3" fillId="17" borderId="53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 wrapText="1"/>
    </xf>
    <xf numFmtId="0" fontId="10" fillId="15" borderId="53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center" vertical="center" wrapText="1"/>
    </xf>
    <xf numFmtId="165" fontId="2" fillId="6" borderId="7" xfId="0" applyNumberFormat="1" applyFont="1" applyFill="1" applyBorder="1" applyAlignment="1">
      <alignment horizontal="center" vertical="center" wrapText="1"/>
    </xf>
    <xf numFmtId="165" fontId="2" fillId="6" borderId="8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61" xfId="0" applyBorder="1" applyAlignment="1">
      <alignment vertical="center"/>
    </xf>
    <xf numFmtId="0" fontId="3" fillId="16" borderId="53" xfId="0" applyFont="1" applyFill="1" applyBorder="1" applyAlignment="1">
      <alignment horizontal="center" vertical="center" wrapText="1"/>
    </xf>
    <xf numFmtId="0" fontId="3" fillId="17" borderId="53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 wrapText="1"/>
    </xf>
    <xf numFmtId="0" fontId="10" fillId="15" borderId="53" xfId="0" applyFont="1" applyFill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3" fillId="0" borderId="60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61" xfId="1" applyFont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0" xfId="0"/>
    <xf numFmtId="0" fontId="2" fillId="6" borderId="0" xfId="0" applyFont="1" applyFill="1" applyAlignment="1">
      <alignment horizontal="right" vertical="top" wrapText="1"/>
    </xf>
    <xf numFmtId="0" fontId="2" fillId="6" borderId="0" xfId="0" applyFont="1" applyFill="1" applyAlignment="1">
      <alignment horizontal="left" vertical="top" wrapText="1"/>
    </xf>
    <xf numFmtId="4" fontId="2" fillId="6" borderId="0" xfId="0" applyNumberFormat="1" applyFont="1" applyFill="1" applyAlignment="1">
      <alignment horizontal="right" vertical="top" wrapText="1"/>
    </xf>
    <xf numFmtId="0" fontId="3" fillId="6" borderId="0" xfId="0" applyFont="1" applyFill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23" fillId="0" borderId="5" xfId="1" applyFont="1" applyBorder="1" applyAlignment="1">
      <alignment horizontal="left" wrapText="1"/>
    </xf>
    <xf numFmtId="0" fontId="23" fillId="0" borderId="18" xfId="1" applyFont="1" applyBorder="1" applyAlignment="1">
      <alignment horizontal="left" wrapText="1"/>
    </xf>
    <xf numFmtId="0" fontId="23" fillId="0" borderId="22" xfId="1" applyFont="1" applyBorder="1" applyAlignment="1">
      <alignment horizontal="left" wrapText="1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7" fillId="8" borderId="6" xfId="3" applyFont="1" applyFill="1" applyBorder="1" applyAlignment="1">
      <alignment horizontal="center" vertical="center" wrapText="1"/>
    </xf>
    <xf numFmtId="0" fontId="7" fillId="8" borderId="7" xfId="3" applyFont="1" applyFill="1" applyBorder="1" applyAlignment="1">
      <alignment horizontal="center" vertical="center" wrapText="1"/>
    </xf>
    <xf numFmtId="0" fontId="7" fillId="8" borderId="8" xfId="3" applyFont="1" applyFill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14" borderId="50" xfId="1" applyFont="1" applyFill="1" applyBorder="1" applyAlignment="1">
      <alignment horizontal="center" vertical="center"/>
    </xf>
    <xf numFmtId="0" fontId="12" fillId="14" borderId="51" xfId="1" applyFont="1" applyFill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0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12" fillId="13" borderId="50" xfId="1" applyFont="1" applyFill="1" applyBorder="1" applyAlignment="1">
      <alignment horizontal="center" vertical="center"/>
    </xf>
    <xf numFmtId="0" fontId="12" fillId="13" borderId="51" xfId="1" applyFont="1" applyFill="1" applyBorder="1" applyAlignment="1">
      <alignment horizontal="center" vertical="center"/>
    </xf>
    <xf numFmtId="0" fontId="12" fillId="13" borderId="52" xfId="1" applyFont="1" applyFill="1" applyBorder="1" applyAlignment="1">
      <alignment horizontal="center" vertical="center"/>
    </xf>
    <xf numFmtId="0" fontId="3" fillId="16" borderId="23" xfId="0" applyFont="1" applyFill="1" applyBorder="1" applyAlignment="1">
      <alignment horizontal="center" vertical="center" wrapText="1"/>
    </xf>
    <xf numFmtId="0" fontId="3" fillId="16" borderId="64" xfId="0" applyFont="1" applyFill="1" applyBorder="1" applyAlignment="1">
      <alignment horizontal="center" vertical="center" wrapText="1"/>
    </xf>
    <xf numFmtId="0" fontId="10" fillId="15" borderId="72" xfId="0" applyFont="1" applyFill="1" applyBorder="1" applyAlignment="1">
      <alignment horizontal="center" vertical="center" wrapText="1"/>
    </xf>
    <xf numFmtId="0" fontId="3" fillId="16" borderId="73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10" fillId="15" borderId="0" xfId="0" applyFont="1" applyFill="1" applyBorder="1" applyAlignment="1">
      <alignment horizontal="left" vertical="top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67" xfId="0" applyFont="1" applyFill="1" applyBorder="1" applyAlignment="1">
      <alignment horizontal="center" vertical="center" wrapText="1"/>
    </xf>
    <xf numFmtId="0" fontId="1" fillId="6" borderId="67" xfId="0" applyFont="1" applyFill="1" applyBorder="1" applyAlignment="1">
      <alignment horizontal="center" vertical="center" wrapText="1"/>
    </xf>
    <xf numFmtId="0" fontId="1" fillId="6" borderId="69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4" fontId="10" fillId="15" borderId="70" xfId="0" applyNumberFormat="1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/>
    </xf>
    <xf numFmtId="4" fontId="3" fillId="16" borderId="70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6" borderId="5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0" fillId="15" borderId="74" xfId="0" applyFont="1" applyFill="1" applyBorder="1" applyAlignment="1">
      <alignment horizontal="center" vertical="center" wrapText="1"/>
    </xf>
    <xf numFmtId="0" fontId="10" fillId="15" borderId="7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3" fillId="17" borderId="20" xfId="0" applyFont="1" applyFill="1" applyBorder="1" applyAlignment="1">
      <alignment horizontal="center" vertical="center" wrapText="1"/>
    </xf>
    <xf numFmtId="4" fontId="3" fillId="17" borderId="70" xfId="0" applyNumberFormat="1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4" fontId="3" fillId="6" borderId="18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4" fontId="3" fillId="6" borderId="22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4" xfId="5"/>
    <cellStyle name="Normal_F-06-09" xfId="3"/>
    <cellStyle name="Porcentagem 4" xfId="4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146479</xdr:colOff>
      <xdr:row>0</xdr:row>
      <xdr:rowOff>0</xdr:rowOff>
    </xdr:from>
    <xdr:to>
      <xdr:col>2</xdr:col>
      <xdr:colOff>733425</xdr:colOff>
      <xdr:row>4</xdr:row>
      <xdr:rowOff>178677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258B14FC-2B11-499E-A9A8-236DB386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79" y="0"/>
          <a:ext cx="2006171" cy="1188327"/>
        </a:xfrm>
        <a:prstGeom prst="rect">
          <a:avLst/>
        </a:prstGeom>
      </xdr:spPr>
    </xdr:pic>
    <xdr:clientData/>
  </xdr:twoCellAnchor>
  <xdr:twoCellAnchor>
    <xdr:from>
      <xdr:col>8</xdr:col>
      <xdr:colOff>362177</xdr:colOff>
      <xdr:row>0</xdr:row>
      <xdr:rowOff>0</xdr:rowOff>
    </xdr:from>
    <xdr:to>
      <xdr:col>9</xdr:col>
      <xdr:colOff>984249</xdr:colOff>
      <xdr:row>5</xdr:row>
      <xdr:rowOff>257175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CA64DB97-57E2-4237-B77A-30D2ABACF67A}"/>
            </a:ext>
          </a:extLst>
        </xdr:cNvPr>
        <xdr:cNvSpPr txBox="1"/>
      </xdr:nvSpPr>
      <xdr:spPr>
        <a:xfrm>
          <a:off x="11049227" y="0"/>
          <a:ext cx="1612672" cy="15906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BANCO: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SICRO3 - 10/2022 -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SICRO2 - 11/2016 -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SIURB - 07/2022 - São Paulo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EMBASA - 10/2022 - Bahia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COMPESA - 07/2022 - Pernambuco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22,88%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1435531</xdr:colOff>
      <xdr:row>3</xdr:row>
      <xdr:rowOff>116541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778431" cy="802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2</xdr:col>
      <xdr:colOff>113821</xdr:colOff>
      <xdr:row>3</xdr:row>
      <xdr:rowOff>20731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3520" cy="773205"/>
        </a:xfrm>
        <a:prstGeom prst="rect">
          <a:avLst/>
        </a:prstGeom>
      </xdr:spPr>
    </xdr:pic>
    <xdr:clientData/>
  </xdr:twoCellAnchor>
  <xdr:twoCellAnchor>
    <xdr:from>
      <xdr:col>7</xdr:col>
      <xdr:colOff>314325</xdr:colOff>
      <xdr:row>0</xdr:row>
      <xdr:rowOff>11206</xdr:rowOff>
    </xdr:from>
    <xdr:to>
      <xdr:col>9</xdr:col>
      <xdr:colOff>685240</xdr:colOff>
      <xdr:row>7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8201025" y="11206"/>
          <a:ext cx="1742515" cy="212239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BANCO:</a:t>
          </a:r>
          <a:b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SINAPI - 10/2022 - Pará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SBC - 12/2022 - Pará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SICRO3 - 07/2022 - Pará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SICRO2 - 11/2016 - Pará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ORSE - 09/2022 - Sergipe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SEDOP - 09/2022 - Pará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SIURB - 07/2022 - São Paulo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EMBASA - 01/2022 - Bahia</a:t>
          </a:r>
          <a:endParaRPr lang="pt-BR" sz="1050">
            <a:effectLst/>
          </a:endParaRPr>
        </a:p>
        <a:p>
          <a:pPr algn="ctr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COMPESA - 07/2022 - Pernambuco</a:t>
          </a:r>
          <a:b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B.D.I.</a:t>
          </a:r>
          <a:r>
            <a:rPr lang="pt-BR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22,88%</a:t>
          </a:r>
          <a:endParaRPr lang="pt-BR" sz="105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511833</xdr:colOff>
      <xdr:row>4</xdr:row>
      <xdr:rowOff>200025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802592" cy="126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71316</xdr:colOff>
      <xdr:row>0</xdr:row>
      <xdr:rowOff>76200</xdr:rowOff>
    </xdr:from>
    <xdr:to>
      <xdr:col>1</xdr:col>
      <xdr:colOff>695599</xdr:colOff>
      <xdr:row>4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6" y="76200"/>
          <a:ext cx="1586308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showOutlineSymbols="0" view="pageBreakPreview" topLeftCell="A72" zoomScaleNormal="100" zoomScaleSheetLayoutView="100" workbookViewId="0">
      <selection activeCell="A6" sqref="A6:J6"/>
    </sheetView>
  </sheetViews>
  <sheetFormatPr defaultRowHeight="14.25"/>
  <cols>
    <col min="1" max="1" width="8.625" customWidth="1"/>
    <col min="2" max="2" width="10" bestFit="1" customWidth="1"/>
    <col min="3" max="3" width="11.625" customWidth="1"/>
    <col min="4" max="4" width="60" bestFit="1" customWidth="1"/>
    <col min="5" max="5" width="7.625" customWidth="1"/>
    <col min="6" max="6" width="12.125" customWidth="1"/>
    <col min="7" max="10" width="13" bestFit="1" customWidth="1"/>
  </cols>
  <sheetData>
    <row r="1" spans="1:10" ht="21.6" customHeight="1">
      <c r="A1" s="180" t="s">
        <v>165</v>
      </c>
      <c r="B1" s="181"/>
      <c r="C1" s="181"/>
      <c r="D1" s="181"/>
      <c r="E1" s="181"/>
      <c r="F1" s="181"/>
      <c r="G1" s="181"/>
      <c r="H1" s="181"/>
      <c r="I1" s="181"/>
      <c r="J1" s="182"/>
    </row>
    <row r="2" spans="1:10" ht="21.6" customHeight="1">
      <c r="A2" s="183" t="s">
        <v>166</v>
      </c>
      <c r="B2" s="184"/>
      <c r="C2" s="184"/>
      <c r="D2" s="184"/>
      <c r="E2" s="184"/>
      <c r="F2" s="184"/>
      <c r="G2" s="184"/>
      <c r="H2" s="184"/>
      <c r="I2" s="184"/>
      <c r="J2" s="185"/>
    </row>
    <row r="3" spans="1:10" ht="21.6" customHeight="1">
      <c r="A3" s="186" t="s">
        <v>168</v>
      </c>
      <c r="B3" s="187"/>
      <c r="C3" s="187"/>
      <c r="D3" s="187"/>
      <c r="E3" s="187"/>
      <c r="F3" s="187"/>
      <c r="G3" s="187"/>
      <c r="H3" s="187"/>
      <c r="I3" s="187"/>
      <c r="J3" s="188"/>
    </row>
    <row r="4" spans="1:10" ht="21.6" customHeight="1">
      <c r="A4" s="183" t="s">
        <v>169</v>
      </c>
      <c r="B4" s="184"/>
      <c r="C4" s="184"/>
      <c r="D4" s="184"/>
      <c r="E4" s="184"/>
      <c r="F4" s="184"/>
      <c r="G4" s="184"/>
      <c r="H4" s="184"/>
      <c r="I4" s="184"/>
      <c r="J4" s="185"/>
    </row>
    <row r="5" spans="1:10" ht="21.6" customHeight="1" thickBot="1">
      <c r="A5" s="183" t="s">
        <v>448</v>
      </c>
      <c r="B5" s="184"/>
      <c r="C5" s="184"/>
      <c r="D5" s="184"/>
      <c r="E5" s="184"/>
      <c r="F5" s="184"/>
      <c r="G5" s="184"/>
      <c r="H5" s="184"/>
      <c r="I5" s="184"/>
      <c r="J5" s="185"/>
    </row>
    <row r="6" spans="1:10" ht="21.6" customHeight="1" thickBot="1">
      <c r="A6" s="189" t="s">
        <v>167</v>
      </c>
      <c r="B6" s="190"/>
      <c r="C6" s="190"/>
      <c r="D6" s="190"/>
      <c r="E6" s="190"/>
      <c r="F6" s="190"/>
      <c r="G6" s="190"/>
      <c r="H6" s="190"/>
      <c r="I6" s="190"/>
      <c r="J6" s="191"/>
    </row>
    <row r="7" spans="1:10" ht="30" customHeight="1" thickBot="1">
      <c r="A7" s="2" t="s">
        <v>170</v>
      </c>
      <c r="B7" s="3" t="s">
        <v>171</v>
      </c>
      <c r="C7" s="2" t="s">
        <v>172</v>
      </c>
      <c r="D7" s="2" t="s">
        <v>173</v>
      </c>
      <c r="E7" s="4" t="s">
        <v>174</v>
      </c>
      <c r="F7" s="3" t="s">
        <v>175</v>
      </c>
      <c r="G7" s="3" t="s">
        <v>176</v>
      </c>
      <c r="H7" s="3" t="s">
        <v>177</v>
      </c>
      <c r="I7" s="3" t="s">
        <v>178</v>
      </c>
      <c r="J7" s="3" t="s">
        <v>179</v>
      </c>
    </row>
    <row r="8" spans="1:10" ht="24" customHeight="1" thickBot="1">
      <c r="A8" s="133" t="s">
        <v>0</v>
      </c>
      <c r="B8" s="134"/>
      <c r="C8" s="135"/>
      <c r="D8" s="136" t="s">
        <v>1</v>
      </c>
      <c r="E8" s="135"/>
      <c r="F8" s="135"/>
      <c r="G8" s="153"/>
      <c r="H8" s="154"/>
      <c r="I8" s="155">
        <v>37414.29</v>
      </c>
      <c r="J8" s="137">
        <v>6.3831716917759629E-2</v>
      </c>
    </row>
    <row r="9" spans="1:10" ht="24" customHeight="1">
      <c r="A9" s="129" t="s">
        <v>2</v>
      </c>
      <c r="B9" s="129" t="s">
        <v>3</v>
      </c>
      <c r="C9" s="129" t="s">
        <v>4</v>
      </c>
      <c r="D9" s="130" t="s">
        <v>5</v>
      </c>
      <c r="E9" s="129" t="s">
        <v>6</v>
      </c>
      <c r="F9" s="147">
        <v>18</v>
      </c>
      <c r="G9" s="156">
        <v>159.66999999999999</v>
      </c>
      <c r="H9" s="156">
        <v>196.2</v>
      </c>
      <c r="I9" s="156">
        <v>3531.6</v>
      </c>
      <c r="J9" s="145">
        <v>6.0251869397163465E-3</v>
      </c>
    </row>
    <row r="10" spans="1:10" ht="24" customHeight="1">
      <c r="A10" s="119" t="s">
        <v>7</v>
      </c>
      <c r="B10" s="119" t="s">
        <v>8</v>
      </c>
      <c r="C10" s="119" t="s">
        <v>4</v>
      </c>
      <c r="D10" s="126" t="s">
        <v>9</v>
      </c>
      <c r="E10" s="119" t="s">
        <v>6</v>
      </c>
      <c r="F10" s="148">
        <v>6</v>
      </c>
      <c r="G10" s="157">
        <v>725.29</v>
      </c>
      <c r="H10" s="157">
        <v>891.23</v>
      </c>
      <c r="I10" s="157">
        <v>5347.38</v>
      </c>
      <c r="J10" s="143">
        <v>9.1230502145487578E-3</v>
      </c>
    </row>
    <row r="11" spans="1:10" ht="26.25" customHeight="1">
      <c r="A11" s="119" t="s">
        <v>10</v>
      </c>
      <c r="B11" s="119" t="s">
        <v>321</v>
      </c>
      <c r="C11" s="119" t="s">
        <v>11</v>
      </c>
      <c r="D11" s="126" t="s">
        <v>12</v>
      </c>
      <c r="E11" s="119" t="s">
        <v>13</v>
      </c>
      <c r="F11" s="148">
        <v>57.81</v>
      </c>
      <c r="G11" s="157">
        <v>137</v>
      </c>
      <c r="H11" s="157">
        <v>168.34</v>
      </c>
      <c r="I11" s="157">
        <v>9731.73</v>
      </c>
      <c r="J11" s="143">
        <v>1.6603095621487644E-2</v>
      </c>
    </row>
    <row r="12" spans="1:10" ht="26.1" customHeight="1">
      <c r="A12" s="119" t="s">
        <v>14</v>
      </c>
      <c r="B12" s="119" t="s">
        <v>15</v>
      </c>
      <c r="C12" s="119" t="s">
        <v>16</v>
      </c>
      <c r="D12" s="126" t="s">
        <v>17</v>
      </c>
      <c r="E12" s="119" t="s">
        <v>18</v>
      </c>
      <c r="F12" s="148">
        <v>6</v>
      </c>
      <c r="G12" s="157">
        <v>1431.69</v>
      </c>
      <c r="H12" s="157">
        <v>1759.26</v>
      </c>
      <c r="I12" s="157">
        <v>10555.56</v>
      </c>
      <c r="J12" s="143">
        <v>1.8008614297596634E-2</v>
      </c>
    </row>
    <row r="13" spans="1:10" ht="28.5" customHeight="1" thickBot="1">
      <c r="A13" s="127" t="s">
        <v>19</v>
      </c>
      <c r="B13" s="127" t="s">
        <v>322</v>
      </c>
      <c r="C13" s="127" t="s">
        <v>11</v>
      </c>
      <c r="D13" s="128" t="s">
        <v>20</v>
      </c>
      <c r="E13" s="127" t="s">
        <v>323</v>
      </c>
      <c r="F13" s="149">
        <v>1</v>
      </c>
      <c r="G13" s="158">
        <v>6712.26</v>
      </c>
      <c r="H13" s="158">
        <v>8248.02</v>
      </c>
      <c r="I13" s="158">
        <v>8248.02</v>
      </c>
      <c r="J13" s="144">
        <v>1.4071769844410244E-2</v>
      </c>
    </row>
    <row r="14" spans="1:10" ht="24" customHeight="1" thickBot="1">
      <c r="A14" s="133" t="s">
        <v>21</v>
      </c>
      <c r="B14" s="134"/>
      <c r="C14" s="135"/>
      <c r="D14" s="136" t="s">
        <v>22</v>
      </c>
      <c r="E14" s="135"/>
      <c r="F14" s="150"/>
      <c r="G14" s="153"/>
      <c r="H14" s="154"/>
      <c r="I14" s="155">
        <v>9285.56</v>
      </c>
      <c r="J14" s="137">
        <v>1.5841894563357266E-2</v>
      </c>
    </row>
    <row r="15" spans="1:10" ht="24" customHeight="1">
      <c r="A15" s="129" t="s">
        <v>23</v>
      </c>
      <c r="B15" s="129" t="s">
        <v>24</v>
      </c>
      <c r="C15" s="129" t="s">
        <v>4</v>
      </c>
      <c r="D15" s="130" t="s">
        <v>25</v>
      </c>
      <c r="E15" s="129" t="s">
        <v>6</v>
      </c>
      <c r="F15" s="147">
        <v>72.900000000000006</v>
      </c>
      <c r="G15" s="156">
        <v>23.64</v>
      </c>
      <c r="H15" s="156">
        <v>29.04</v>
      </c>
      <c r="I15" s="156">
        <v>2117.0100000000002</v>
      </c>
      <c r="J15" s="145">
        <v>3.6117853106945584E-3</v>
      </c>
    </row>
    <row r="16" spans="1:10" ht="24" customHeight="1">
      <c r="A16" s="119" t="s">
        <v>26</v>
      </c>
      <c r="B16" s="119" t="s">
        <v>27</v>
      </c>
      <c r="C16" s="119" t="s">
        <v>4</v>
      </c>
      <c r="D16" s="126" t="s">
        <v>28</v>
      </c>
      <c r="E16" s="119" t="s">
        <v>6</v>
      </c>
      <c r="F16" s="148">
        <v>153.88999999999999</v>
      </c>
      <c r="G16" s="157">
        <v>26.56</v>
      </c>
      <c r="H16" s="157">
        <v>32.630000000000003</v>
      </c>
      <c r="I16" s="157">
        <v>5021.43</v>
      </c>
      <c r="J16" s="143">
        <v>8.5669539174028347E-3</v>
      </c>
    </row>
    <row r="17" spans="1:10" ht="24" customHeight="1" thickBot="1">
      <c r="A17" s="127" t="s">
        <v>29</v>
      </c>
      <c r="B17" s="127" t="s">
        <v>30</v>
      </c>
      <c r="C17" s="127" t="s">
        <v>4</v>
      </c>
      <c r="D17" s="128" t="s">
        <v>31</v>
      </c>
      <c r="E17" s="127" t="s">
        <v>6</v>
      </c>
      <c r="F17" s="149">
        <v>385.48</v>
      </c>
      <c r="G17" s="158">
        <v>4.54</v>
      </c>
      <c r="H17" s="158">
        <v>5.57</v>
      </c>
      <c r="I17" s="158">
        <v>2147.12</v>
      </c>
      <c r="J17" s="144">
        <v>3.6631553352598715E-3</v>
      </c>
    </row>
    <row r="18" spans="1:10" ht="24" customHeight="1" thickBot="1">
      <c r="A18" s="133" t="s">
        <v>32</v>
      </c>
      <c r="B18" s="134"/>
      <c r="C18" s="135"/>
      <c r="D18" s="136" t="s">
        <v>33</v>
      </c>
      <c r="E18" s="135"/>
      <c r="F18" s="150"/>
      <c r="G18" s="153"/>
      <c r="H18" s="154"/>
      <c r="I18" s="155">
        <v>6333.27</v>
      </c>
      <c r="J18" s="137">
        <v>1.0805055977374942E-2</v>
      </c>
    </row>
    <row r="19" spans="1:10" ht="26.1" customHeight="1" thickBot="1">
      <c r="A19" s="131" t="s">
        <v>34</v>
      </c>
      <c r="B19" s="131" t="s">
        <v>35</v>
      </c>
      <c r="C19" s="131" t="s">
        <v>4</v>
      </c>
      <c r="D19" s="132" t="s">
        <v>36</v>
      </c>
      <c r="E19" s="131" t="s">
        <v>37</v>
      </c>
      <c r="F19" s="151">
        <v>38.54</v>
      </c>
      <c r="G19" s="159">
        <v>133.74</v>
      </c>
      <c r="H19" s="159">
        <v>164.33</v>
      </c>
      <c r="I19" s="159">
        <v>6333.27</v>
      </c>
      <c r="J19" s="146">
        <v>1.0805055977374942E-2</v>
      </c>
    </row>
    <row r="20" spans="1:10" ht="24" customHeight="1" thickBot="1">
      <c r="A20" s="133" t="s">
        <v>38</v>
      </c>
      <c r="B20" s="134"/>
      <c r="C20" s="135"/>
      <c r="D20" s="136" t="s">
        <v>39</v>
      </c>
      <c r="E20" s="135"/>
      <c r="F20" s="150"/>
      <c r="G20" s="153"/>
      <c r="H20" s="154"/>
      <c r="I20" s="155">
        <v>16872.45</v>
      </c>
      <c r="J20" s="137">
        <v>2.8785724708635482E-2</v>
      </c>
    </row>
    <row r="21" spans="1:10" ht="24" customHeight="1" thickBot="1">
      <c r="A21" s="131" t="s">
        <v>40</v>
      </c>
      <c r="B21" s="131" t="s">
        <v>41</v>
      </c>
      <c r="C21" s="131" t="s">
        <v>42</v>
      </c>
      <c r="D21" s="132" t="s">
        <v>43</v>
      </c>
      <c r="E21" s="131" t="s">
        <v>6</v>
      </c>
      <c r="F21" s="151">
        <v>351.29</v>
      </c>
      <c r="G21" s="159">
        <v>39.090000000000003</v>
      </c>
      <c r="H21" s="159">
        <v>48.03</v>
      </c>
      <c r="I21" s="159">
        <v>16872.45</v>
      </c>
      <c r="J21" s="146">
        <v>2.8785724708635482E-2</v>
      </c>
    </row>
    <row r="22" spans="1:10" ht="24" customHeight="1" thickBot="1">
      <c r="A22" s="133" t="s">
        <v>44</v>
      </c>
      <c r="B22" s="134"/>
      <c r="C22" s="135"/>
      <c r="D22" s="136" t="s">
        <v>45</v>
      </c>
      <c r="E22" s="135"/>
      <c r="F22" s="150"/>
      <c r="G22" s="153"/>
      <c r="H22" s="154"/>
      <c r="I22" s="155">
        <v>313213.19</v>
      </c>
      <c r="J22" s="137">
        <v>0.53436629905280741</v>
      </c>
    </row>
    <row r="23" spans="1:10" ht="24" customHeight="1" thickBot="1">
      <c r="A23" s="133" t="s">
        <v>46</v>
      </c>
      <c r="B23" s="134"/>
      <c r="C23" s="135"/>
      <c r="D23" s="136" t="s">
        <v>47</v>
      </c>
      <c r="E23" s="135"/>
      <c r="F23" s="150"/>
      <c r="G23" s="153"/>
      <c r="H23" s="154"/>
      <c r="I23" s="155">
        <v>46339</v>
      </c>
      <c r="J23" s="137">
        <v>7.9057973043242663E-2</v>
      </c>
    </row>
    <row r="24" spans="1:10" ht="43.5" customHeight="1">
      <c r="A24" s="129" t="s">
        <v>48</v>
      </c>
      <c r="B24" s="129" t="s">
        <v>49</v>
      </c>
      <c r="C24" s="129" t="s">
        <v>50</v>
      </c>
      <c r="D24" s="130" t="s">
        <v>51</v>
      </c>
      <c r="E24" s="129" t="s">
        <v>324</v>
      </c>
      <c r="F24" s="147">
        <v>107.02</v>
      </c>
      <c r="G24" s="156">
        <v>56.48</v>
      </c>
      <c r="H24" s="156">
        <v>69.400000000000006</v>
      </c>
      <c r="I24" s="156">
        <v>7427.18</v>
      </c>
      <c r="J24" s="145">
        <v>1.2671352343108634E-2</v>
      </c>
    </row>
    <row r="25" spans="1:10" ht="24" customHeight="1">
      <c r="A25" s="119" t="s">
        <v>52</v>
      </c>
      <c r="B25" s="119" t="s">
        <v>53</v>
      </c>
      <c r="C25" s="119" t="s">
        <v>4</v>
      </c>
      <c r="D25" s="126" t="s">
        <v>54</v>
      </c>
      <c r="E25" s="119" t="s">
        <v>37</v>
      </c>
      <c r="F25" s="148">
        <v>24.3</v>
      </c>
      <c r="G25" s="157">
        <v>72.64</v>
      </c>
      <c r="H25" s="157">
        <v>89.26</v>
      </c>
      <c r="I25" s="157">
        <v>2169.0100000000002</v>
      </c>
      <c r="J25" s="143">
        <v>3.7005013943012099E-3</v>
      </c>
    </row>
    <row r="26" spans="1:10" ht="29.25" customHeight="1">
      <c r="A26" s="119" t="s">
        <v>55</v>
      </c>
      <c r="B26" s="119" t="s">
        <v>56</v>
      </c>
      <c r="C26" s="119" t="s">
        <v>4</v>
      </c>
      <c r="D26" s="126" t="s">
        <v>57</v>
      </c>
      <c r="E26" s="119" t="s">
        <v>37</v>
      </c>
      <c r="F26" s="148">
        <v>9.5</v>
      </c>
      <c r="G26" s="157">
        <v>3096.87</v>
      </c>
      <c r="H26" s="157">
        <v>3805.43</v>
      </c>
      <c r="I26" s="157">
        <v>36151.58</v>
      </c>
      <c r="J26" s="143">
        <v>6.16774344960105E-2</v>
      </c>
    </row>
    <row r="27" spans="1:10" ht="26.1" customHeight="1" thickBot="1">
      <c r="A27" s="127" t="s">
        <v>58</v>
      </c>
      <c r="B27" s="127" t="s">
        <v>59</v>
      </c>
      <c r="C27" s="127" t="s">
        <v>4</v>
      </c>
      <c r="D27" s="128" t="s">
        <v>60</v>
      </c>
      <c r="E27" s="127" t="s">
        <v>6</v>
      </c>
      <c r="F27" s="149">
        <v>15.8</v>
      </c>
      <c r="G27" s="158">
        <v>30.46</v>
      </c>
      <c r="H27" s="158">
        <v>37.42</v>
      </c>
      <c r="I27" s="158">
        <v>591.23</v>
      </c>
      <c r="J27" s="144">
        <v>1.0086848098223172E-3</v>
      </c>
    </row>
    <row r="28" spans="1:10" ht="24" customHeight="1" thickBot="1">
      <c r="A28" s="133" t="s">
        <v>61</v>
      </c>
      <c r="B28" s="134"/>
      <c r="C28" s="135"/>
      <c r="D28" s="136" t="s">
        <v>62</v>
      </c>
      <c r="E28" s="135"/>
      <c r="F28" s="150"/>
      <c r="G28" s="153"/>
      <c r="H28" s="154"/>
      <c r="I28" s="155">
        <v>7457.32</v>
      </c>
      <c r="J28" s="137">
        <v>1.2722773550029874E-2</v>
      </c>
    </row>
    <row r="29" spans="1:10" ht="30" customHeight="1" thickBot="1">
      <c r="A29" s="131" t="s">
        <v>63</v>
      </c>
      <c r="B29" s="131" t="s">
        <v>64</v>
      </c>
      <c r="C29" s="131" t="s">
        <v>4</v>
      </c>
      <c r="D29" s="132" t="s">
        <v>65</v>
      </c>
      <c r="E29" s="131" t="s">
        <v>37</v>
      </c>
      <c r="F29" s="151">
        <v>1.78</v>
      </c>
      <c r="G29" s="159">
        <v>3409.44</v>
      </c>
      <c r="H29" s="159">
        <v>4189.51</v>
      </c>
      <c r="I29" s="159">
        <v>7457.32</v>
      </c>
      <c r="J29" s="146">
        <v>1.2722773550029874E-2</v>
      </c>
    </row>
    <row r="30" spans="1:10" ht="24" customHeight="1" thickBot="1">
      <c r="A30" s="133" t="s">
        <v>66</v>
      </c>
      <c r="B30" s="134"/>
      <c r="C30" s="135"/>
      <c r="D30" s="136" t="s">
        <v>67</v>
      </c>
      <c r="E30" s="135"/>
      <c r="F30" s="150"/>
      <c r="G30" s="153"/>
      <c r="H30" s="154"/>
      <c r="I30" s="155">
        <v>13699.69</v>
      </c>
      <c r="J30" s="137">
        <v>2.3372746988946265E-2</v>
      </c>
    </row>
    <row r="31" spans="1:10" ht="30" customHeight="1" thickBot="1">
      <c r="A31" s="131" t="s">
        <v>68</v>
      </c>
      <c r="B31" s="131" t="s">
        <v>64</v>
      </c>
      <c r="C31" s="131" t="s">
        <v>4</v>
      </c>
      <c r="D31" s="132" t="s">
        <v>65</v>
      </c>
      <c r="E31" s="131" t="s">
        <v>37</v>
      </c>
      <c r="F31" s="151">
        <v>3.27</v>
      </c>
      <c r="G31" s="159">
        <v>3409.44</v>
      </c>
      <c r="H31" s="159">
        <v>4189.51</v>
      </c>
      <c r="I31" s="159">
        <v>13699.69</v>
      </c>
      <c r="J31" s="146">
        <v>2.3372746988946265E-2</v>
      </c>
    </row>
    <row r="32" spans="1:10" ht="24" customHeight="1" thickBot="1">
      <c r="A32" s="133" t="s">
        <v>69</v>
      </c>
      <c r="B32" s="134"/>
      <c r="C32" s="135"/>
      <c r="D32" s="136" t="s">
        <v>70</v>
      </c>
      <c r="E32" s="135"/>
      <c r="F32" s="150"/>
      <c r="G32" s="153"/>
      <c r="H32" s="154"/>
      <c r="I32" s="155">
        <v>67707.17</v>
      </c>
      <c r="J32" s="137">
        <v>0.11551374912480304</v>
      </c>
    </row>
    <row r="33" spans="1:10" ht="48.75" customHeight="1">
      <c r="A33" s="129" t="s">
        <v>71</v>
      </c>
      <c r="B33" s="129" t="s">
        <v>72</v>
      </c>
      <c r="C33" s="129" t="s">
        <v>50</v>
      </c>
      <c r="D33" s="130" t="s">
        <v>73</v>
      </c>
      <c r="E33" s="129" t="s">
        <v>6</v>
      </c>
      <c r="F33" s="147">
        <v>75.03</v>
      </c>
      <c r="G33" s="156">
        <v>45.1</v>
      </c>
      <c r="H33" s="156">
        <v>55.41</v>
      </c>
      <c r="I33" s="156">
        <v>4157.41</v>
      </c>
      <c r="J33" s="145">
        <v>7.0928679451370867E-3</v>
      </c>
    </row>
    <row r="34" spans="1:10" ht="36.75" customHeight="1">
      <c r="A34" s="119" t="s">
        <v>74</v>
      </c>
      <c r="B34" s="119" t="s">
        <v>75</v>
      </c>
      <c r="C34" s="119" t="s">
        <v>50</v>
      </c>
      <c r="D34" s="126" t="s">
        <v>76</v>
      </c>
      <c r="E34" s="119" t="s">
        <v>324</v>
      </c>
      <c r="F34" s="148">
        <v>170</v>
      </c>
      <c r="G34" s="157">
        <v>18.57</v>
      </c>
      <c r="H34" s="157">
        <v>22.81</v>
      </c>
      <c r="I34" s="157">
        <v>3877.7</v>
      </c>
      <c r="J34" s="143">
        <v>6.6156607192598468E-3</v>
      </c>
    </row>
    <row r="35" spans="1:10" ht="33.75" customHeight="1" thickBot="1">
      <c r="A35" s="127" t="s">
        <v>77</v>
      </c>
      <c r="B35" s="127" t="s">
        <v>78</v>
      </c>
      <c r="C35" s="127" t="s">
        <v>4</v>
      </c>
      <c r="D35" s="128" t="s">
        <v>79</v>
      </c>
      <c r="E35" s="127" t="s">
        <v>37</v>
      </c>
      <c r="F35" s="149">
        <v>14.02</v>
      </c>
      <c r="G35" s="158">
        <v>3463.72</v>
      </c>
      <c r="H35" s="158">
        <v>4256.21</v>
      </c>
      <c r="I35" s="158">
        <v>59672.06</v>
      </c>
      <c r="J35" s="144">
        <v>0.1018052204604061</v>
      </c>
    </row>
    <row r="36" spans="1:10" ht="24" customHeight="1" thickBot="1">
      <c r="A36" s="133" t="s">
        <v>80</v>
      </c>
      <c r="B36" s="134"/>
      <c r="C36" s="135"/>
      <c r="D36" s="136" t="s">
        <v>81</v>
      </c>
      <c r="E36" s="135"/>
      <c r="F36" s="150"/>
      <c r="G36" s="153"/>
      <c r="H36" s="154"/>
      <c r="I36" s="155">
        <v>23080.86</v>
      </c>
      <c r="J36" s="137">
        <v>3.9377759720642606E-2</v>
      </c>
    </row>
    <row r="37" spans="1:10" ht="24" customHeight="1" thickBot="1">
      <c r="A37" s="131" t="s">
        <v>82</v>
      </c>
      <c r="B37" s="131" t="s">
        <v>83</v>
      </c>
      <c r="C37" s="131" t="s">
        <v>4</v>
      </c>
      <c r="D37" s="132" t="s">
        <v>84</v>
      </c>
      <c r="E37" s="131" t="s">
        <v>6</v>
      </c>
      <c r="F37" s="151">
        <v>266.8</v>
      </c>
      <c r="G37" s="159">
        <v>70.41</v>
      </c>
      <c r="H37" s="159">
        <v>86.51</v>
      </c>
      <c r="I37" s="159">
        <v>23080.86</v>
      </c>
      <c r="J37" s="146">
        <v>3.9377759720642606E-2</v>
      </c>
    </row>
    <row r="38" spans="1:10" ht="24" customHeight="1" thickBot="1">
      <c r="A38" s="133" t="s">
        <v>85</v>
      </c>
      <c r="B38" s="134"/>
      <c r="C38" s="135"/>
      <c r="D38" s="136" t="s">
        <v>86</v>
      </c>
      <c r="E38" s="135"/>
      <c r="F38" s="150"/>
      <c r="G38" s="153"/>
      <c r="H38" s="154"/>
      <c r="I38" s="155">
        <v>66930.83</v>
      </c>
      <c r="J38" s="137">
        <v>0.11418925211812635</v>
      </c>
    </row>
    <row r="39" spans="1:10" ht="24" customHeight="1">
      <c r="A39" s="129" t="s">
        <v>87</v>
      </c>
      <c r="B39" s="129" t="s">
        <v>88</v>
      </c>
      <c r="C39" s="129" t="s">
        <v>4</v>
      </c>
      <c r="D39" s="130" t="s">
        <v>89</v>
      </c>
      <c r="E39" s="129" t="s">
        <v>6</v>
      </c>
      <c r="F39" s="147">
        <v>533.6</v>
      </c>
      <c r="G39" s="156">
        <v>11.67</v>
      </c>
      <c r="H39" s="156">
        <v>14.34</v>
      </c>
      <c r="I39" s="156">
        <v>7651.82</v>
      </c>
      <c r="J39" s="145">
        <v>1.3054605824289368E-2</v>
      </c>
    </row>
    <row r="40" spans="1:10" ht="24" customHeight="1">
      <c r="A40" s="119" t="s">
        <v>90</v>
      </c>
      <c r="B40" s="119" t="s">
        <v>91</v>
      </c>
      <c r="C40" s="119" t="s">
        <v>4</v>
      </c>
      <c r="D40" s="126" t="s">
        <v>92</v>
      </c>
      <c r="E40" s="119" t="s">
        <v>6</v>
      </c>
      <c r="F40" s="148">
        <v>533.6</v>
      </c>
      <c r="G40" s="157">
        <v>40.72</v>
      </c>
      <c r="H40" s="157">
        <v>50.03</v>
      </c>
      <c r="I40" s="157">
        <v>26696</v>
      </c>
      <c r="J40" s="143">
        <v>4.55454724608301E-2</v>
      </c>
    </row>
    <row r="41" spans="1:10" ht="24" customHeight="1">
      <c r="A41" s="119" t="s">
        <v>93</v>
      </c>
      <c r="B41" s="119" t="s">
        <v>94</v>
      </c>
      <c r="C41" s="119" t="s">
        <v>4</v>
      </c>
      <c r="D41" s="126" t="s">
        <v>95</v>
      </c>
      <c r="E41" s="119" t="s">
        <v>6</v>
      </c>
      <c r="F41" s="148">
        <v>533.6</v>
      </c>
      <c r="G41" s="157">
        <v>47.7</v>
      </c>
      <c r="H41" s="157">
        <v>58.61</v>
      </c>
      <c r="I41" s="157">
        <v>31274.29</v>
      </c>
      <c r="J41" s="143">
        <v>5.3356394738051177E-2</v>
      </c>
    </row>
    <row r="42" spans="1:10" ht="24" customHeight="1" thickBot="1">
      <c r="A42" s="127" t="s">
        <v>96</v>
      </c>
      <c r="B42" s="127" t="s">
        <v>97</v>
      </c>
      <c r="C42" s="127" t="s">
        <v>4</v>
      </c>
      <c r="D42" s="128" t="s">
        <v>98</v>
      </c>
      <c r="E42" s="127" t="s">
        <v>6</v>
      </c>
      <c r="F42" s="149">
        <v>12</v>
      </c>
      <c r="G42" s="158">
        <v>88.76</v>
      </c>
      <c r="H42" s="158">
        <v>109.06</v>
      </c>
      <c r="I42" s="158">
        <v>1308.72</v>
      </c>
      <c r="J42" s="144">
        <v>2.2327790949557076E-3</v>
      </c>
    </row>
    <row r="43" spans="1:10" ht="24" customHeight="1" thickBot="1">
      <c r="A43" s="133" t="s">
        <v>99</v>
      </c>
      <c r="B43" s="134"/>
      <c r="C43" s="135"/>
      <c r="D43" s="136" t="s">
        <v>100</v>
      </c>
      <c r="E43" s="135"/>
      <c r="F43" s="150"/>
      <c r="G43" s="153"/>
      <c r="H43" s="154"/>
      <c r="I43" s="155">
        <v>18523.080000000002</v>
      </c>
      <c r="J43" s="137">
        <v>3.1601829114090228E-2</v>
      </c>
    </row>
    <row r="44" spans="1:10" ht="39" customHeight="1">
      <c r="A44" s="129" t="s">
        <v>101</v>
      </c>
      <c r="B44" s="129" t="s">
        <v>102</v>
      </c>
      <c r="C44" s="129" t="s">
        <v>50</v>
      </c>
      <c r="D44" s="130" t="s">
        <v>103</v>
      </c>
      <c r="E44" s="129" t="s">
        <v>104</v>
      </c>
      <c r="F44" s="147">
        <v>29</v>
      </c>
      <c r="G44" s="156">
        <v>154.44999999999999</v>
      </c>
      <c r="H44" s="156">
        <v>189.78</v>
      </c>
      <c r="I44" s="156">
        <v>5503.62</v>
      </c>
      <c r="J44" s="145">
        <v>9.3896079242161284E-3</v>
      </c>
    </row>
    <row r="45" spans="1:10" ht="26.1" customHeight="1">
      <c r="A45" s="119" t="s">
        <v>105</v>
      </c>
      <c r="B45" s="119" t="s">
        <v>106</v>
      </c>
      <c r="C45" s="119" t="s">
        <v>4</v>
      </c>
      <c r="D45" s="126" t="s">
        <v>107</v>
      </c>
      <c r="E45" s="119" t="s">
        <v>108</v>
      </c>
      <c r="F45" s="148">
        <v>30</v>
      </c>
      <c r="G45" s="157">
        <v>250.92</v>
      </c>
      <c r="H45" s="157">
        <v>308.33</v>
      </c>
      <c r="I45" s="157">
        <v>9249.9</v>
      </c>
      <c r="J45" s="143">
        <v>1.5781055802945473E-2</v>
      </c>
    </row>
    <row r="46" spans="1:10" ht="24" customHeight="1">
      <c r="A46" s="119" t="s">
        <v>109</v>
      </c>
      <c r="B46" s="119" t="s">
        <v>110</v>
      </c>
      <c r="C46" s="119" t="s">
        <v>4</v>
      </c>
      <c r="D46" s="126" t="s">
        <v>111</v>
      </c>
      <c r="E46" s="119" t="s">
        <v>104</v>
      </c>
      <c r="F46" s="148">
        <v>56</v>
      </c>
      <c r="G46" s="157">
        <v>36.92</v>
      </c>
      <c r="H46" s="157">
        <v>45.36</v>
      </c>
      <c r="I46" s="157">
        <v>2540.16</v>
      </c>
      <c r="J46" s="143">
        <v>4.3337124410436842E-3</v>
      </c>
    </row>
    <row r="47" spans="1:10" ht="24" customHeight="1" thickBot="1">
      <c r="A47" s="127" t="s">
        <v>112</v>
      </c>
      <c r="B47" s="127" t="s">
        <v>113</v>
      </c>
      <c r="C47" s="127" t="s">
        <v>4</v>
      </c>
      <c r="D47" s="128" t="s">
        <v>114</v>
      </c>
      <c r="E47" s="127" t="s">
        <v>104</v>
      </c>
      <c r="F47" s="149">
        <v>30</v>
      </c>
      <c r="G47" s="158">
        <v>33.35</v>
      </c>
      <c r="H47" s="158">
        <v>40.98</v>
      </c>
      <c r="I47" s="158">
        <v>1229.4000000000001</v>
      </c>
      <c r="J47" s="144">
        <v>2.0974529458849464E-3</v>
      </c>
    </row>
    <row r="48" spans="1:10" ht="24" customHeight="1" thickBot="1">
      <c r="A48" s="133" t="s">
        <v>115</v>
      </c>
      <c r="B48" s="134"/>
      <c r="C48" s="135"/>
      <c r="D48" s="136" t="s">
        <v>180</v>
      </c>
      <c r="E48" s="135"/>
      <c r="F48" s="150"/>
      <c r="G48" s="153"/>
      <c r="H48" s="154"/>
      <c r="I48" s="155">
        <v>58685.85</v>
      </c>
      <c r="J48" s="137">
        <v>0.10012266875245003</v>
      </c>
    </row>
    <row r="49" spans="1:10" ht="50.25" customHeight="1">
      <c r="A49" s="129" t="s">
        <v>117</v>
      </c>
      <c r="B49" s="129" t="s">
        <v>181</v>
      </c>
      <c r="C49" s="129" t="s">
        <v>42</v>
      </c>
      <c r="D49" s="130" t="s">
        <v>182</v>
      </c>
      <c r="E49" s="129" t="s">
        <v>6</v>
      </c>
      <c r="F49" s="147">
        <v>140</v>
      </c>
      <c r="G49" s="156">
        <v>334.58</v>
      </c>
      <c r="H49" s="156">
        <v>411.13</v>
      </c>
      <c r="I49" s="156">
        <v>57558.2</v>
      </c>
      <c r="J49" s="145">
        <v>9.8198809297083869E-2</v>
      </c>
    </row>
    <row r="50" spans="1:10" ht="34.5" customHeight="1" thickBot="1">
      <c r="A50" s="127" t="s">
        <v>183</v>
      </c>
      <c r="B50" s="127" t="s">
        <v>184</v>
      </c>
      <c r="C50" s="127" t="s">
        <v>16</v>
      </c>
      <c r="D50" s="128" t="s">
        <v>185</v>
      </c>
      <c r="E50" s="127" t="s">
        <v>6</v>
      </c>
      <c r="F50" s="149">
        <v>2.7</v>
      </c>
      <c r="G50" s="158">
        <v>339.89</v>
      </c>
      <c r="H50" s="158">
        <v>417.65</v>
      </c>
      <c r="I50" s="158">
        <v>1127.6500000000001</v>
      </c>
      <c r="J50" s="144">
        <v>1.9238594553661621E-3</v>
      </c>
    </row>
    <row r="51" spans="1:10" ht="24" customHeight="1" thickBot="1">
      <c r="A51" s="133" t="s">
        <v>186</v>
      </c>
      <c r="B51" s="134"/>
      <c r="C51" s="135"/>
      <c r="D51" s="136" t="s">
        <v>116</v>
      </c>
      <c r="E51" s="135"/>
      <c r="F51" s="150"/>
      <c r="G51" s="153"/>
      <c r="H51" s="154"/>
      <c r="I51" s="155">
        <v>10789.39</v>
      </c>
      <c r="J51" s="137">
        <v>1.8407546640476315E-2</v>
      </c>
    </row>
    <row r="52" spans="1:10" ht="35.25" customHeight="1" thickBot="1">
      <c r="A52" s="131" t="s">
        <v>187</v>
      </c>
      <c r="B52" s="131" t="s">
        <v>118</v>
      </c>
      <c r="C52" s="131" t="s">
        <v>50</v>
      </c>
      <c r="D52" s="132" t="s">
        <v>119</v>
      </c>
      <c r="E52" s="131" t="s">
        <v>6</v>
      </c>
      <c r="F52" s="151">
        <v>533.6</v>
      </c>
      <c r="G52" s="159">
        <v>16.46</v>
      </c>
      <c r="H52" s="159">
        <v>20.22</v>
      </c>
      <c r="I52" s="159">
        <v>10789.39</v>
      </c>
      <c r="J52" s="146">
        <v>1.8407546640476315E-2</v>
      </c>
    </row>
    <row r="53" spans="1:10" ht="26.1" customHeight="1" thickBot="1">
      <c r="A53" s="133" t="s">
        <v>120</v>
      </c>
      <c r="B53" s="134"/>
      <c r="C53" s="135"/>
      <c r="D53" s="136" t="s">
        <v>47</v>
      </c>
      <c r="E53" s="135"/>
      <c r="F53" s="150"/>
      <c r="G53" s="153"/>
      <c r="H53" s="154"/>
      <c r="I53" s="155">
        <v>18659.59</v>
      </c>
      <c r="J53" s="137">
        <v>3.1834725894342997E-2</v>
      </c>
    </row>
    <row r="54" spans="1:10" ht="39" customHeight="1">
      <c r="A54" s="129" t="s">
        <v>122</v>
      </c>
      <c r="B54" s="129" t="s">
        <v>53</v>
      </c>
      <c r="C54" s="129" t="s">
        <v>4</v>
      </c>
      <c r="D54" s="130" t="s">
        <v>54</v>
      </c>
      <c r="E54" s="129" t="s">
        <v>37</v>
      </c>
      <c r="F54" s="147">
        <v>20</v>
      </c>
      <c r="G54" s="156">
        <v>72.64</v>
      </c>
      <c r="H54" s="156">
        <v>89.26</v>
      </c>
      <c r="I54" s="156">
        <v>1785.2</v>
      </c>
      <c r="J54" s="145">
        <v>3.0456913933575775E-3</v>
      </c>
    </row>
    <row r="55" spans="1:10" ht="24" customHeight="1" thickBot="1">
      <c r="A55" s="127" t="s">
        <v>325</v>
      </c>
      <c r="B55" s="127" t="s">
        <v>326</v>
      </c>
      <c r="C55" s="127" t="s">
        <v>4</v>
      </c>
      <c r="D55" s="128" t="s">
        <v>327</v>
      </c>
      <c r="E55" s="127" t="s">
        <v>37</v>
      </c>
      <c r="F55" s="149">
        <v>15.55</v>
      </c>
      <c r="G55" s="158">
        <v>883.12</v>
      </c>
      <c r="H55" s="158">
        <v>1085.17</v>
      </c>
      <c r="I55" s="158">
        <v>16874.39</v>
      </c>
      <c r="J55" s="144">
        <v>2.8789034500985421E-2</v>
      </c>
    </row>
    <row r="56" spans="1:10" ht="39" customHeight="1" thickBot="1">
      <c r="A56" s="133" t="s">
        <v>125</v>
      </c>
      <c r="B56" s="134"/>
      <c r="C56" s="135"/>
      <c r="D56" s="136" t="s">
        <v>121</v>
      </c>
      <c r="E56" s="135"/>
      <c r="F56" s="150"/>
      <c r="G56" s="153"/>
      <c r="H56" s="154"/>
      <c r="I56" s="155">
        <v>94624.23</v>
      </c>
      <c r="J56" s="137">
        <v>0.16143636730567326</v>
      </c>
    </row>
    <row r="57" spans="1:10" ht="35.25" customHeight="1" thickBot="1">
      <c r="A57" s="131" t="s">
        <v>127</v>
      </c>
      <c r="B57" s="131" t="s">
        <v>123</v>
      </c>
      <c r="C57" s="131" t="s">
        <v>4</v>
      </c>
      <c r="D57" s="132" t="s">
        <v>124</v>
      </c>
      <c r="E57" s="131" t="s">
        <v>6</v>
      </c>
      <c r="F57" s="151">
        <v>266.06</v>
      </c>
      <c r="G57" s="159">
        <v>289.43</v>
      </c>
      <c r="H57" s="159">
        <v>355.65</v>
      </c>
      <c r="I57" s="159">
        <v>94624.23</v>
      </c>
      <c r="J57" s="146">
        <v>0.16143636730567326</v>
      </c>
    </row>
    <row r="58" spans="1:10" ht="26.1" customHeight="1" thickBot="1">
      <c r="A58" s="133" t="s">
        <v>132</v>
      </c>
      <c r="B58" s="134"/>
      <c r="C58" s="135"/>
      <c r="D58" s="136" t="s">
        <v>126</v>
      </c>
      <c r="E58" s="135"/>
      <c r="F58" s="150"/>
      <c r="G58" s="153"/>
      <c r="H58" s="154"/>
      <c r="I58" s="155">
        <v>49660.77</v>
      </c>
      <c r="J58" s="137">
        <v>8.4725173524820854E-2</v>
      </c>
    </row>
    <row r="59" spans="1:10" ht="39" customHeight="1">
      <c r="A59" s="129" t="s">
        <v>133</v>
      </c>
      <c r="B59" s="129" t="s">
        <v>128</v>
      </c>
      <c r="C59" s="129" t="s">
        <v>50</v>
      </c>
      <c r="D59" s="130" t="s">
        <v>129</v>
      </c>
      <c r="E59" s="129" t="s">
        <v>6</v>
      </c>
      <c r="F59" s="147">
        <v>371.82</v>
      </c>
      <c r="G59" s="156">
        <v>81.569999999999993</v>
      </c>
      <c r="H59" s="156">
        <v>100.23</v>
      </c>
      <c r="I59" s="156">
        <v>37267.51</v>
      </c>
      <c r="J59" s="145">
        <v>6.3581298710994549E-2</v>
      </c>
    </row>
    <row r="60" spans="1:10" ht="32.25" customHeight="1" thickBot="1">
      <c r="A60" s="127" t="s">
        <v>136</v>
      </c>
      <c r="B60" s="127" t="s">
        <v>130</v>
      </c>
      <c r="C60" s="127" t="s">
        <v>11</v>
      </c>
      <c r="D60" s="128" t="s">
        <v>131</v>
      </c>
      <c r="E60" s="127" t="s">
        <v>328</v>
      </c>
      <c r="F60" s="149">
        <v>38.049999999999997</v>
      </c>
      <c r="G60" s="158">
        <v>265.07</v>
      </c>
      <c r="H60" s="158">
        <v>325.70999999999998</v>
      </c>
      <c r="I60" s="158">
        <v>12393.26</v>
      </c>
      <c r="J60" s="144">
        <v>2.1143874813826312E-2</v>
      </c>
    </row>
    <row r="61" spans="1:10" ht="38.25" customHeight="1" thickBot="1">
      <c r="A61" s="133" t="s">
        <v>141</v>
      </c>
      <c r="B61" s="134"/>
      <c r="C61" s="135"/>
      <c r="D61" s="136" t="s">
        <v>100</v>
      </c>
      <c r="E61" s="135"/>
      <c r="F61" s="152"/>
      <c r="G61" s="160"/>
      <c r="H61" s="161"/>
      <c r="I61" s="161">
        <v>11902.4</v>
      </c>
      <c r="J61" s="137">
        <v>2.0306429106150142E-2</v>
      </c>
    </row>
    <row r="62" spans="1:10" ht="54" customHeight="1">
      <c r="A62" s="129" t="s">
        <v>143</v>
      </c>
      <c r="B62" s="129" t="s">
        <v>134</v>
      </c>
      <c r="C62" s="129" t="s">
        <v>16</v>
      </c>
      <c r="D62" s="130" t="s">
        <v>135</v>
      </c>
      <c r="E62" s="129" t="s">
        <v>329</v>
      </c>
      <c r="F62" s="147">
        <v>1</v>
      </c>
      <c r="G62" s="156">
        <v>476.89</v>
      </c>
      <c r="H62" s="156">
        <v>586</v>
      </c>
      <c r="I62" s="156">
        <v>586</v>
      </c>
      <c r="J62" s="145">
        <v>9.9976201910572521E-4</v>
      </c>
    </row>
    <row r="63" spans="1:10" ht="24" customHeight="1">
      <c r="A63" s="119" t="s">
        <v>144</v>
      </c>
      <c r="B63" s="119" t="s">
        <v>106</v>
      </c>
      <c r="C63" s="119" t="s">
        <v>4</v>
      </c>
      <c r="D63" s="126" t="s">
        <v>107</v>
      </c>
      <c r="E63" s="119" t="s">
        <v>108</v>
      </c>
      <c r="F63" s="148">
        <v>10</v>
      </c>
      <c r="G63" s="157">
        <v>250.92</v>
      </c>
      <c r="H63" s="157">
        <v>308.33</v>
      </c>
      <c r="I63" s="157">
        <v>3083.3</v>
      </c>
      <c r="J63" s="143">
        <v>5.2603519343151573E-3</v>
      </c>
    </row>
    <row r="64" spans="1:10" ht="31.5" customHeight="1">
      <c r="A64" s="119" t="s">
        <v>147</v>
      </c>
      <c r="B64" s="119" t="s">
        <v>137</v>
      </c>
      <c r="C64" s="119" t="s">
        <v>16</v>
      </c>
      <c r="D64" s="126" t="s">
        <v>138</v>
      </c>
      <c r="E64" s="119" t="s">
        <v>329</v>
      </c>
      <c r="F64" s="148">
        <v>10</v>
      </c>
      <c r="G64" s="157">
        <v>95.51</v>
      </c>
      <c r="H64" s="157">
        <v>117.36</v>
      </c>
      <c r="I64" s="157">
        <v>1173.5999999999999</v>
      </c>
      <c r="J64" s="143">
        <v>2.0022537638608858E-3</v>
      </c>
    </row>
    <row r="65" spans="1:10" ht="44.25" customHeight="1" thickBot="1">
      <c r="A65" s="127" t="s">
        <v>148</v>
      </c>
      <c r="B65" s="127" t="s">
        <v>139</v>
      </c>
      <c r="C65" s="127" t="s">
        <v>50</v>
      </c>
      <c r="D65" s="128" t="s">
        <v>140</v>
      </c>
      <c r="E65" s="127" t="s">
        <v>324</v>
      </c>
      <c r="F65" s="149">
        <v>350</v>
      </c>
      <c r="G65" s="158">
        <v>16.420000000000002</v>
      </c>
      <c r="H65" s="158">
        <v>20.170000000000002</v>
      </c>
      <c r="I65" s="158">
        <v>7059.5</v>
      </c>
      <c r="J65" s="144">
        <v>1.2044061388868373E-2</v>
      </c>
    </row>
    <row r="66" spans="1:10" ht="39" customHeight="1" thickBot="1">
      <c r="A66" s="133" t="s">
        <v>153</v>
      </c>
      <c r="B66" s="134"/>
      <c r="C66" s="135"/>
      <c r="D66" s="136" t="s">
        <v>142</v>
      </c>
      <c r="E66" s="135"/>
      <c r="F66" s="150"/>
      <c r="G66" s="153"/>
      <c r="H66" s="154"/>
      <c r="I66" s="155">
        <v>17371.099999999999</v>
      </c>
      <c r="J66" s="137">
        <v>2.9636460768067342E-2</v>
      </c>
    </row>
    <row r="67" spans="1:10" ht="24" customHeight="1">
      <c r="A67" s="129" t="s">
        <v>155</v>
      </c>
      <c r="B67" s="129" t="s">
        <v>83</v>
      </c>
      <c r="C67" s="129" t="s">
        <v>4</v>
      </c>
      <c r="D67" s="130" t="s">
        <v>84</v>
      </c>
      <c r="E67" s="129" t="s">
        <v>6</v>
      </c>
      <c r="F67" s="147">
        <v>31.63</v>
      </c>
      <c r="G67" s="156">
        <v>70.41</v>
      </c>
      <c r="H67" s="156">
        <v>86.51</v>
      </c>
      <c r="I67" s="156">
        <v>2736.31</v>
      </c>
      <c r="J67" s="145">
        <v>4.6683597448791588E-3</v>
      </c>
    </row>
    <row r="68" spans="1:10" ht="39.75" customHeight="1">
      <c r="A68" s="119" t="s">
        <v>157</v>
      </c>
      <c r="B68" s="119" t="s">
        <v>145</v>
      </c>
      <c r="C68" s="119" t="s">
        <v>4</v>
      </c>
      <c r="D68" s="126" t="s">
        <v>146</v>
      </c>
      <c r="E68" s="119" t="s">
        <v>37</v>
      </c>
      <c r="F68" s="148">
        <v>1.7</v>
      </c>
      <c r="G68" s="157">
        <v>3372.59</v>
      </c>
      <c r="H68" s="157">
        <v>4144.2299999999996</v>
      </c>
      <c r="I68" s="157">
        <v>7045.19</v>
      </c>
      <c r="J68" s="143">
        <v>1.2019647405091234E-2</v>
      </c>
    </row>
    <row r="69" spans="1:10" ht="42" customHeight="1">
      <c r="A69" s="119" t="s">
        <v>160</v>
      </c>
      <c r="B69" s="119" t="s">
        <v>88</v>
      </c>
      <c r="C69" s="119" t="s">
        <v>4</v>
      </c>
      <c r="D69" s="126" t="s">
        <v>89</v>
      </c>
      <c r="E69" s="119" t="s">
        <v>6</v>
      </c>
      <c r="F69" s="148">
        <v>63.26</v>
      </c>
      <c r="G69" s="157">
        <v>11.67</v>
      </c>
      <c r="H69" s="157">
        <v>14.34</v>
      </c>
      <c r="I69" s="157">
        <v>907.14</v>
      </c>
      <c r="J69" s="143">
        <v>1.5476520785180333E-3</v>
      </c>
    </row>
    <row r="70" spans="1:10" ht="24" customHeight="1">
      <c r="A70" s="119" t="s">
        <v>163</v>
      </c>
      <c r="B70" s="119" t="s">
        <v>94</v>
      </c>
      <c r="C70" s="119" t="s">
        <v>4</v>
      </c>
      <c r="D70" s="126" t="s">
        <v>95</v>
      </c>
      <c r="E70" s="119" t="s">
        <v>6</v>
      </c>
      <c r="F70" s="148">
        <v>63.26</v>
      </c>
      <c r="G70" s="157">
        <v>47.7</v>
      </c>
      <c r="H70" s="157">
        <v>58.61</v>
      </c>
      <c r="I70" s="157">
        <v>3707.66</v>
      </c>
      <c r="J70" s="143">
        <v>6.3255591258660968E-3</v>
      </c>
    </row>
    <row r="71" spans="1:10" ht="24" customHeight="1">
      <c r="A71" s="119" t="s">
        <v>330</v>
      </c>
      <c r="B71" s="119" t="s">
        <v>149</v>
      </c>
      <c r="C71" s="119" t="s">
        <v>4</v>
      </c>
      <c r="D71" s="126" t="s">
        <v>150</v>
      </c>
      <c r="E71" s="119" t="s">
        <v>6</v>
      </c>
      <c r="F71" s="148">
        <v>10</v>
      </c>
      <c r="G71" s="157">
        <v>83.7</v>
      </c>
      <c r="H71" s="157">
        <v>102.85</v>
      </c>
      <c r="I71" s="157">
        <v>1028.5</v>
      </c>
      <c r="J71" s="143">
        <v>1.7547017690277104E-3</v>
      </c>
    </row>
    <row r="72" spans="1:10" ht="35.25" customHeight="1" thickBot="1">
      <c r="A72" s="127" t="s">
        <v>331</v>
      </c>
      <c r="B72" s="127" t="s">
        <v>151</v>
      </c>
      <c r="C72" s="127" t="s">
        <v>50</v>
      </c>
      <c r="D72" s="128" t="s">
        <v>152</v>
      </c>
      <c r="E72" s="127" t="s">
        <v>6</v>
      </c>
      <c r="F72" s="149">
        <v>80.260000000000005</v>
      </c>
      <c r="G72" s="158">
        <v>19.739999999999998</v>
      </c>
      <c r="H72" s="158">
        <v>24.25</v>
      </c>
      <c r="I72" s="158">
        <v>1946.3</v>
      </c>
      <c r="J72" s="144">
        <v>3.3205406446851072E-3</v>
      </c>
    </row>
    <row r="73" spans="1:10" ht="21.95" customHeight="1" thickBot="1">
      <c r="A73" s="133" t="s">
        <v>332</v>
      </c>
      <c r="B73" s="134"/>
      <c r="C73" s="135"/>
      <c r="D73" s="136" t="s">
        <v>154</v>
      </c>
      <c r="E73" s="135"/>
      <c r="F73" s="150"/>
      <c r="G73" s="153"/>
      <c r="H73" s="154"/>
      <c r="I73" s="155">
        <v>10802.64</v>
      </c>
      <c r="J73" s="137">
        <v>1.8430152181010701E-2</v>
      </c>
    </row>
    <row r="74" spans="1:10" ht="33" customHeight="1">
      <c r="A74" s="129" t="s">
        <v>333</v>
      </c>
      <c r="B74" s="129" t="s">
        <v>334</v>
      </c>
      <c r="C74" s="129" t="s">
        <v>11</v>
      </c>
      <c r="D74" s="130" t="s">
        <v>156</v>
      </c>
      <c r="E74" s="129" t="s">
        <v>104</v>
      </c>
      <c r="F74" s="147">
        <v>1</v>
      </c>
      <c r="G74" s="156">
        <v>6122.92</v>
      </c>
      <c r="H74" s="156">
        <v>7523.84</v>
      </c>
      <c r="I74" s="156">
        <v>7523.84</v>
      </c>
      <c r="J74" s="145">
        <v>1.2836261893905153E-2</v>
      </c>
    </row>
    <row r="75" spans="1:10" ht="21.95" customHeight="1">
      <c r="A75" s="119" t="s">
        <v>335</v>
      </c>
      <c r="B75" s="119" t="s">
        <v>158</v>
      </c>
      <c r="C75" s="119" t="s">
        <v>16</v>
      </c>
      <c r="D75" s="126" t="s">
        <v>159</v>
      </c>
      <c r="E75" s="119" t="s">
        <v>329</v>
      </c>
      <c r="F75" s="148">
        <v>4</v>
      </c>
      <c r="G75" s="157">
        <v>70</v>
      </c>
      <c r="H75" s="157">
        <v>86.01</v>
      </c>
      <c r="I75" s="157">
        <v>344.04</v>
      </c>
      <c r="J75" s="143">
        <v>5.8695925776985273E-4</v>
      </c>
    </row>
    <row r="76" spans="1:10" s="1" customFormat="1" ht="27.95" customHeight="1">
      <c r="A76" s="119" t="s">
        <v>336</v>
      </c>
      <c r="B76" s="119" t="s">
        <v>161</v>
      </c>
      <c r="C76" s="119" t="s">
        <v>16</v>
      </c>
      <c r="D76" s="126" t="s">
        <v>162</v>
      </c>
      <c r="E76" s="119" t="s">
        <v>6</v>
      </c>
      <c r="F76" s="148">
        <v>385.48</v>
      </c>
      <c r="G76" s="157">
        <v>2.36</v>
      </c>
      <c r="H76" s="157">
        <v>2.89</v>
      </c>
      <c r="I76" s="157">
        <v>1114.03</v>
      </c>
      <c r="J76" s="143">
        <v>1.9006226657753431E-3</v>
      </c>
    </row>
    <row r="77" spans="1:10" s="1" customFormat="1" ht="27.95" customHeight="1" thickBot="1">
      <c r="A77" s="127" t="s">
        <v>337</v>
      </c>
      <c r="B77" s="127" t="s">
        <v>338</v>
      </c>
      <c r="C77" s="127" t="s">
        <v>11</v>
      </c>
      <c r="D77" s="128" t="s">
        <v>164</v>
      </c>
      <c r="E77" s="127" t="s">
        <v>339</v>
      </c>
      <c r="F77" s="149">
        <v>1</v>
      </c>
      <c r="G77" s="158">
        <v>1481.72</v>
      </c>
      <c r="H77" s="158">
        <v>1820.73</v>
      </c>
      <c r="I77" s="158">
        <v>1820.73</v>
      </c>
      <c r="J77" s="144">
        <v>3.1063083635603532E-3</v>
      </c>
    </row>
    <row r="78" spans="1:10" s="1" customFormat="1" ht="18.95" customHeight="1" thickBot="1">
      <c r="A78" s="138"/>
      <c r="B78" s="139"/>
      <c r="C78" s="139"/>
      <c r="D78" s="139"/>
      <c r="E78" s="139"/>
      <c r="F78" s="139"/>
      <c r="G78" s="139"/>
      <c r="H78" s="139"/>
      <c r="I78" s="139"/>
      <c r="J78" s="140"/>
    </row>
    <row r="79" spans="1:10" s="1" customFormat="1" ht="24" customHeight="1" thickBot="1">
      <c r="A79" s="192"/>
      <c r="B79" s="192"/>
      <c r="C79" s="192"/>
      <c r="D79" s="118"/>
      <c r="E79" s="196" t="s">
        <v>340</v>
      </c>
      <c r="F79" s="197"/>
      <c r="G79" s="198"/>
      <c r="H79" s="193">
        <v>477027.6</v>
      </c>
      <c r="I79" s="194"/>
      <c r="J79" s="195"/>
    </row>
    <row r="80" spans="1:10" s="1" customFormat="1" ht="24" customHeight="1" thickBot="1">
      <c r="A80" s="192"/>
      <c r="B80" s="192"/>
      <c r="C80" s="192"/>
      <c r="D80" s="118"/>
      <c r="E80" s="196" t="s">
        <v>341</v>
      </c>
      <c r="F80" s="197"/>
      <c r="G80" s="198"/>
      <c r="H80" s="193">
        <v>109111.89</v>
      </c>
      <c r="I80" s="194"/>
      <c r="J80" s="195"/>
    </row>
    <row r="81" spans="1:10" s="1" customFormat="1" ht="24" customHeight="1" thickBot="1">
      <c r="A81" s="192"/>
      <c r="B81" s="192"/>
      <c r="C81" s="192"/>
      <c r="D81" s="118"/>
      <c r="E81" s="196" t="s">
        <v>342</v>
      </c>
      <c r="F81" s="197"/>
      <c r="G81" s="198"/>
      <c r="H81" s="193">
        <v>586139.49</v>
      </c>
      <c r="I81" s="194"/>
      <c r="J81" s="195"/>
    </row>
    <row r="82" spans="1:10" s="1" customFormat="1" ht="27.95" customHeight="1">
      <c r="A82" s="117"/>
      <c r="B82" s="117"/>
      <c r="C82" s="117"/>
      <c r="D82" s="117"/>
      <c r="E82" s="117"/>
      <c r="F82" s="117"/>
      <c r="G82" s="117"/>
      <c r="H82" s="117"/>
      <c r="I82" s="117"/>
      <c r="J82" s="117"/>
    </row>
    <row r="83" spans="1:10" s="1" customFormat="1" ht="77.25" customHeight="1">
      <c r="A83" s="178" t="s">
        <v>343</v>
      </c>
      <c r="B83" s="179"/>
      <c r="C83" s="179"/>
      <c r="D83" s="179"/>
      <c r="E83" s="179"/>
      <c r="F83" s="179"/>
      <c r="G83" s="179"/>
      <c r="H83" s="179"/>
      <c r="I83" s="179"/>
      <c r="J83" s="179"/>
    </row>
  </sheetData>
  <mergeCells count="16">
    <mergeCell ref="A83:J83"/>
    <mergeCell ref="A1:J1"/>
    <mergeCell ref="A2:J2"/>
    <mergeCell ref="A3:J3"/>
    <mergeCell ref="A4:J4"/>
    <mergeCell ref="A5:J5"/>
    <mergeCell ref="A6:J6"/>
    <mergeCell ref="A79:C79"/>
    <mergeCell ref="H79:J79"/>
    <mergeCell ref="E79:G79"/>
    <mergeCell ref="E80:G80"/>
    <mergeCell ref="E81:G81"/>
    <mergeCell ref="A80:C80"/>
    <mergeCell ref="H80:J80"/>
    <mergeCell ref="A81:C81"/>
    <mergeCell ref="H81:J81"/>
  </mergeCells>
  <pageMargins left="0.5" right="0.5" top="1" bottom="1" header="0.5" footer="0.5"/>
  <pageSetup paperSize="9" scale="52" fitToHeight="0" orientation="portrait" r:id="rId1"/>
  <headerFooter>
    <oddHeader>&amp;L &amp;CPrefeitura Municipal de Ananindeua</oddHeader>
    <oddFooter>&amp;L &amp;CEspaço do Comércio Popular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Normal="100" zoomScaleSheetLayoutView="100" workbookViewId="0">
      <selection activeCell="C20" sqref="C20:C23"/>
    </sheetView>
  </sheetViews>
  <sheetFormatPr defaultRowHeight="14.25"/>
  <cols>
    <col min="1" max="1" width="5.375" customWidth="1"/>
    <col min="2" max="2" width="28.875" customWidth="1"/>
    <col min="3" max="3" width="17.625" customWidth="1"/>
    <col min="4" max="9" width="11.875" customWidth="1"/>
    <col min="10" max="10" width="9" customWidth="1"/>
  </cols>
  <sheetData>
    <row r="1" spans="1:9" ht="21.95" customHeight="1">
      <c r="A1" s="203" t="s">
        <v>165</v>
      </c>
      <c r="B1" s="204"/>
      <c r="C1" s="204"/>
      <c r="D1" s="204"/>
      <c r="E1" s="204"/>
      <c r="F1" s="204"/>
      <c r="G1" s="204"/>
      <c r="H1" s="204"/>
      <c r="I1" s="205"/>
    </row>
    <row r="2" spans="1:9" ht="21.95" customHeight="1">
      <c r="A2" s="200" t="s">
        <v>166</v>
      </c>
      <c r="B2" s="201"/>
      <c r="C2" s="201"/>
      <c r="D2" s="201"/>
      <c r="E2" s="201"/>
      <c r="F2" s="201"/>
      <c r="G2" s="201"/>
      <c r="H2" s="201"/>
      <c r="I2" s="202"/>
    </row>
    <row r="3" spans="1:9" ht="21.95" customHeight="1">
      <c r="A3" s="212" t="s">
        <v>168</v>
      </c>
      <c r="B3" s="213"/>
      <c r="C3" s="213"/>
      <c r="D3" s="213"/>
      <c r="E3" s="213"/>
      <c r="F3" s="213"/>
      <c r="G3" s="213"/>
      <c r="H3" s="213"/>
      <c r="I3" s="214"/>
    </row>
    <row r="4" spans="1:9" ht="21.95" customHeight="1">
      <c r="A4" s="200" t="s">
        <v>169</v>
      </c>
      <c r="B4" s="201"/>
      <c r="C4" s="201"/>
      <c r="D4" s="201"/>
      <c r="E4" s="201"/>
      <c r="F4" s="201"/>
      <c r="G4" s="201"/>
      <c r="H4" s="201"/>
      <c r="I4" s="202"/>
    </row>
    <row r="5" spans="1:9" ht="21.95" customHeight="1" thickBot="1">
      <c r="A5" s="209" t="s">
        <v>447</v>
      </c>
      <c r="B5" s="210"/>
      <c r="C5" s="210"/>
      <c r="D5" s="210"/>
      <c r="E5" s="210"/>
      <c r="F5" s="210"/>
      <c r="G5" s="210"/>
      <c r="H5" s="210"/>
      <c r="I5" s="211"/>
    </row>
    <row r="6" spans="1:9" ht="21.95" customHeight="1" thickBot="1">
      <c r="A6" s="206" t="s">
        <v>188</v>
      </c>
      <c r="B6" s="207"/>
      <c r="C6" s="207"/>
      <c r="D6" s="207"/>
      <c r="E6" s="207"/>
      <c r="F6" s="207"/>
      <c r="G6" s="207"/>
      <c r="H6" s="207"/>
      <c r="I6" s="208"/>
    </row>
    <row r="7" spans="1:9" ht="24" customHeight="1" thickBot="1">
      <c r="A7" s="9" t="s">
        <v>170</v>
      </c>
      <c r="B7" s="9" t="s">
        <v>173</v>
      </c>
      <c r="C7" s="9" t="s">
        <v>189</v>
      </c>
      <c r="D7" s="10" t="s">
        <v>190</v>
      </c>
      <c r="E7" s="9" t="s">
        <v>191</v>
      </c>
      <c r="F7" s="9" t="s">
        <v>192</v>
      </c>
      <c r="G7" s="9" t="s">
        <v>193</v>
      </c>
      <c r="H7" s="9" t="s">
        <v>194</v>
      </c>
      <c r="I7" s="10" t="s">
        <v>200</v>
      </c>
    </row>
    <row r="8" spans="1:9" ht="23.1" customHeight="1" thickBot="1">
      <c r="A8" s="7" t="s">
        <v>0</v>
      </c>
      <c r="B8" s="163" t="s">
        <v>1</v>
      </c>
      <c r="C8" s="163" t="s">
        <v>413</v>
      </c>
      <c r="D8" s="164" t="s">
        <v>413</v>
      </c>
      <c r="E8" s="163" t="s">
        <v>195</v>
      </c>
      <c r="F8" s="163" t="s">
        <v>195</v>
      </c>
      <c r="G8" s="163" t="s">
        <v>195</v>
      </c>
      <c r="H8" s="163" t="s">
        <v>195</v>
      </c>
      <c r="I8" s="165" t="s">
        <v>195</v>
      </c>
    </row>
    <row r="9" spans="1:9" ht="23.1" customHeight="1" thickTop="1" thickBot="1">
      <c r="A9" s="8" t="s">
        <v>21</v>
      </c>
      <c r="B9" s="142" t="s">
        <v>22</v>
      </c>
      <c r="C9" s="142" t="s">
        <v>201</v>
      </c>
      <c r="D9" s="162" t="s">
        <v>201</v>
      </c>
      <c r="E9" s="142" t="s">
        <v>195</v>
      </c>
      <c r="F9" s="142" t="s">
        <v>195</v>
      </c>
      <c r="G9" s="142" t="s">
        <v>195</v>
      </c>
      <c r="H9" s="142" t="s">
        <v>195</v>
      </c>
      <c r="I9" s="166" t="s">
        <v>195</v>
      </c>
    </row>
    <row r="10" spans="1:9" ht="23.1" customHeight="1" thickTop="1" thickBot="1">
      <c r="A10" s="8" t="s">
        <v>32</v>
      </c>
      <c r="B10" s="142" t="s">
        <v>33</v>
      </c>
      <c r="C10" s="142" t="s">
        <v>202</v>
      </c>
      <c r="D10" s="162" t="s">
        <v>202</v>
      </c>
      <c r="E10" s="142" t="s">
        <v>195</v>
      </c>
      <c r="F10" s="142" t="s">
        <v>195</v>
      </c>
      <c r="G10" s="142" t="s">
        <v>195</v>
      </c>
      <c r="H10" s="142" t="s">
        <v>195</v>
      </c>
      <c r="I10" s="166" t="s">
        <v>195</v>
      </c>
    </row>
    <row r="11" spans="1:9" ht="23.1" customHeight="1" thickTop="1" thickBot="1">
      <c r="A11" s="8" t="s">
        <v>38</v>
      </c>
      <c r="B11" s="142" t="s">
        <v>39</v>
      </c>
      <c r="C11" s="142" t="s">
        <v>414</v>
      </c>
      <c r="D11" s="142" t="s">
        <v>195</v>
      </c>
      <c r="E11" s="162" t="s">
        <v>415</v>
      </c>
      <c r="F11" s="162" t="s">
        <v>415</v>
      </c>
      <c r="G11" s="142" t="s">
        <v>195</v>
      </c>
      <c r="H11" s="142" t="s">
        <v>195</v>
      </c>
      <c r="I11" s="166" t="s">
        <v>195</v>
      </c>
    </row>
    <row r="12" spans="1:9" ht="23.1" customHeight="1" thickTop="1" thickBot="1">
      <c r="A12" s="8" t="s">
        <v>44</v>
      </c>
      <c r="B12" s="142" t="s">
        <v>45</v>
      </c>
      <c r="C12" s="142" t="s">
        <v>416</v>
      </c>
      <c r="D12" s="142" t="s">
        <v>195</v>
      </c>
      <c r="E12" s="142" t="s">
        <v>195</v>
      </c>
      <c r="F12" s="162" t="s">
        <v>417</v>
      </c>
      <c r="G12" s="162" t="s">
        <v>417</v>
      </c>
      <c r="H12" s="162" t="s">
        <v>418</v>
      </c>
      <c r="I12" s="166" t="s">
        <v>195</v>
      </c>
    </row>
    <row r="13" spans="1:9" s="115" customFormat="1" ht="23.1" customHeight="1" thickTop="1" thickBot="1">
      <c r="A13" s="8" t="s">
        <v>120</v>
      </c>
      <c r="B13" s="142" t="s">
        <v>47</v>
      </c>
      <c r="C13" s="142" t="s">
        <v>412</v>
      </c>
      <c r="D13" s="142" t="s">
        <v>195</v>
      </c>
      <c r="E13" s="142" t="s">
        <v>195</v>
      </c>
      <c r="F13" s="162" t="s">
        <v>412</v>
      </c>
      <c r="G13" s="142" t="s">
        <v>195</v>
      </c>
      <c r="H13" s="142" t="s">
        <v>195</v>
      </c>
      <c r="I13" s="166" t="s">
        <v>195</v>
      </c>
    </row>
    <row r="14" spans="1:9" ht="23.1" customHeight="1" thickTop="1" thickBot="1">
      <c r="A14" s="8" t="s">
        <v>125</v>
      </c>
      <c r="B14" s="142" t="s">
        <v>121</v>
      </c>
      <c r="C14" s="142" t="s">
        <v>203</v>
      </c>
      <c r="D14" s="142" t="s">
        <v>195</v>
      </c>
      <c r="E14" s="142" t="s">
        <v>195</v>
      </c>
      <c r="F14" s="162" t="s">
        <v>204</v>
      </c>
      <c r="G14" s="162" t="s">
        <v>205</v>
      </c>
      <c r="H14" s="142" t="s">
        <v>195</v>
      </c>
      <c r="I14" s="166" t="s">
        <v>195</v>
      </c>
    </row>
    <row r="15" spans="1:9" ht="23.1" customHeight="1" thickTop="1" thickBot="1">
      <c r="A15" s="8" t="s">
        <v>132</v>
      </c>
      <c r="B15" s="142" t="s">
        <v>126</v>
      </c>
      <c r="C15" s="142" t="s">
        <v>419</v>
      </c>
      <c r="D15" s="142" t="s">
        <v>195</v>
      </c>
      <c r="E15" s="142" t="s">
        <v>195</v>
      </c>
      <c r="F15" s="142" t="s">
        <v>195</v>
      </c>
      <c r="G15" s="162" t="s">
        <v>420</v>
      </c>
      <c r="H15" s="162" t="s">
        <v>421</v>
      </c>
      <c r="I15" s="166" t="s">
        <v>195</v>
      </c>
    </row>
    <row r="16" spans="1:9" s="5" customFormat="1" ht="23.1" customHeight="1" thickTop="1" thickBot="1">
      <c r="A16" s="8" t="s">
        <v>141</v>
      </c>
      <c r="B16" s="142" t="s">
        <v>100</v>
      </c>
      <c r="C16" s="142" t="s">
        <v>422</v>
      </c>
      <c r="D16" s="142" t="s">
        <v>195</v>
      </c>
      <c r="E16" s="142" t="s">
        <v>195</v>
      </c>
      <c r="F16" s="142" t="s">
        <v>195</v>
      </c>
      <c r="G16" s="142" t="s">
        <v>195</v>
      </c>
      <c r="H16" s="142" t="s">
        <v>195</v>
      </c>
      <c r="I16" s="167" t="s">
        <v>422</v>
      </c>
    </row>
    <row r="17" spans="1:9" s="5" customFormat="1" ht="23.1" customHeight="1" thickTop="1" thickBot="1">
      <c r="A17" s="8" t="s">
        <v>153</v>
      </c>
      <c r="B17" s="142" t="s">
        <v>142</v>
      </c>
      <c r="C17" s="142" t="s">
        <v>423</v>
      </c>
      <c r="D17" s="142" t="s">
        <v>195</v>
      </c>
      <c r="E17" s="142" t="s">
        <v>195</v>
      </c>
      <c r="F17" s="142" t="s">
        <v>195</v>
      </c>
      <c r="G17" s="142" t="s">
        <v>195</v>
      </c>
      <c r="H17" s="142" t="s">
        <v>195</v>
      </c>
      <c r="I17" s="167" t="s">
        <v>423</v>
      </c>
    </row>
    <row r="18" spans="1:9" s="5" customFormat="1" ht="23.1" customHeight="1" thickTop="1" thickBot="1">
      <c r="A18" s="8" t="s">
        <v>332</v>
      </c>
      <c r="B18" s="142" t="s">
        <v>154</v>
      </c>
      <c r="C18" s="142" t="s">
        <v>424</v>
      </c>
      <c r="D18" s="142" t="s">
        <v>195</v>
      </c>
      <c r="E18" s="142" t="s">
        <v>195</v>
      </c>
      <c r="F18" s="142" t="s">
        <v>195</v>
      </c>
      <c r="G18" s="142" t="s">
        <v>195</v>
      </c>
      <c r="H18" s="142" t="s">
        <v>195</v>
      </c>
      <c r="I18" s="167" t="s">
        <v>424</v>
      </c>
    </row>
    <row r="19" spans="1:9" s="115" customFormat="1" ht="2.25" customHeight="1" thickTop="1" thickBot="1">
      <c r="A19" s="168"/>
      <c r="B19" s="169"/>
      <c r="C19" s="169"/>
      <c r="D19" s="169"/>
      <c r="E19" s="169"/>
      <c r="F19" s="169"/>
      <c r="G19" s="169"/>
      <c r="H19" s="169"/>
      <c r="I19" s="170"/>
    </row>
    <row r="20" spans="1:9" ht="17.25" customHeight="1">
      <c r="A20" s="192" t="s">
        <v>196</v>
      </c>
      <c r="B20" s="192"/>
      <c r="C20" s="199" t="str">
        <f>I23</f>
        <v>586.139,49</v>
      </c>
      <c r="D20" s="117" t="s">
        <v>425</v>
      </c>
      <c r="E20" s="117" t="s">
        <v>426</v>
      </c>
      <c r="F20" s="117" t="s">
        <v>427</v>
      </c>
      <c r="G20" s="117" t="s">
        <v>428</v>
      </c>
      <c r="H20" s="117" t="s">
        <v>429</v>
      </c>
      <c r="I20" s="117" t="s">
        <v>430</v>
      </c>
    </row>
    <row r="21" spans="1:9" ht="20.100000000000001" customHeight="1">
      <c r="A21" s="192" t="s">
        <v>197</v>
      </c>
      <c r="B21" s="192"/>
      <c r="C21" s="192"/>
      <c r="D21" s="117" t="s">
        <v>431</v>
      </c>
      <c r="E21" s="117" t="s">
        <v>432</v>
      </c>
      <c r="F21" s="117" t="s">
        <v>433</v>
      </c>
      <c r="G21" s="117" t="s">
        <v>434</v>
      </c>
      <c r="H21" s="117" t="s">
        <v>435</v>
      </c>
      <c r="I21" s="117" t="s">
        <v>436</v>
      </c>
    </row>
    <row r="22" spans="1:9" ht="20.100000000000001" customHeight="1">
      <c r="A22" s="192" t="s">
        <v>198</v>
      </c>
      <c r="B22" s="192"/>
      <c r="C22" s="192"/>
      <c r="D22" s="117" t="s">
        <v>425</v>
      </c>
      <c r="E22" s="117" t="s">
        <v>437</v>
      </c>
      <c r="F22" s="117" t="s">
        <v>438</v>
      </c>
      <c r="G22" s="117" t="s">
        <v>439</v>
      </c>
      <c r="H22" s="117" t="s">
        <v>440</v>
      </c>
      <c r="I22" s="117" t="s">
        <v>441</v>
      </c>
    </row>
    <row r="23" spans="1:9" ht="20.100000000000001" customHeight="1">
      <c r="A23" s="192" t="s">
        <v>199</v>
      </c>
      <c r="B23" s="192"/>
      <c r="C23" s="192"/>
      <c r="D23" s="117" t="s">
        <v>431</v>
      </c>
      <c r="E23" s="117" t="s">
        <v>442</v>
      </c>
      <c r="F23" s="117" t="s">
        <v>443</v>
      </c>
      <c r="G23" s="117" t="s">
        <v>444</v>
      </c>
      <c r="H23" s="117" t="s">
        <v>445</v>
      </c>
      <c r="I23" s="117" t="s">
        <v>446</v>
      </c>
    </row>
    <row r="24" spans="1:9">
      <c r="A24" s="141"/>
      <c r="B24" s="141"/>
      <c r="C24" s="141"/>
      <c r="D24" s="141"/>
      <c r="E24" s="141"/>
      <c r="F24" s="141"/>
      <c r="G24" s="141"/>
      <c r="H24" s="115"/>
      <c r="I24" s="115"/>
    </row>
  </sheetData>
  <mergeCells count="11">
    <mergeCell ref="C20:C23"/>
    <mergeCell ref="A2:I2"/>
    <mergeCell ref="A1:I1"/>
    <mergeCell ref="A21:B21"/>
    <mergeCell ref="A22:B22"/>
    <mergeCell ref="A23:B23"/>
    <mergeCell ref="A6:I6"/>
    <mergeCell ref="A5:I5"/>
    <mergeCell ref="A4:I4"/>
    <mergeCell ref="A3:I3"/>
    <mergeCell ref="A20:B20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49" zoomScaleNormal="100" zoomScaleSheetLayoutView="100" workbookViewId="0">
      <selection activeCell="M56" sqref="M56"/>
    </sheetView>
  </sheetViews>
  <sheetFormatPr defaultRowHeight="14.25"/>
  <cols>
    <col min="1" max="1" width="13.625" customWidth="1"/>
    <col min="4" max="4" width="47.375" customWidth="1"/>
    <col min="8" max="8" width="11.25" customWidth="1"/>
    <col min="9" max="9" width="9.75" customWidth="1"/>
  </cols>
  <sheetData>
    <row r="1" spans="1:10" ht="24" customHeight="1" thickTop="1">
      <c r="A1" s="222" t="s">
        <v>165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ht="24" customHeight="1">
      <c r="A2" s="225" t="s">
        <v>166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0" ht="24" customHeight="1">
      <c r="A3" s="228" t="s">
        <v>168</v>
      </c>
      <c r="B3" s="229"/>
      <c r="C3" s="229"/>
      <c r="D3" s="229"/>
      <c r="E3" s="229"/>
      <c r="F3" s="229"/>
      <c r="G3" s="229"/>
      <c r="H3" s="229"/>
      <c r="I3" s="229"/>
      <c r="J3" s="230"/>
    </row>
    <row r="4" spans="1:10" ht="24" customHeight="1">
      <c r="A4" s="225" t="s">
        <v>169</v>
      </c>
      <c r="B4" s="226"/>
      <c r="C4" s="226"/>
      <c r="D4" s="226"/>
      <c r="E4" s="226"/>
      <c r="F4" s="226"/>
      <c r="G4" s="226"/>
      <c r="H4" s="226"/>
      <c r="I4" s="226"/>
      <c r="J4" s="227"/>
    </row>
    <row r="5" spans="1:10" ht="24" customHeight="1" thickBot="1">
      <c r="A5" s="231" t="s">
        <v>448</v>
      </c>
      <c r="B5" s="232"/>
      <c r="C5" s="232"/>
      <c r="D5" s="232"/>
      <c r="E5" s="232"/>
      <c r="F5" s="232"/>
      <c r="G5" s="232"/>
      <c r="H5" s="232"/>
      <c r="I5" s="232"/>
      <c r="J5" s="233"/>
    </row>
    <row r="6" spans="1:10" ht="24" customHeight="1">
      <c r="A6" s="234" t="s">
        <v>410</v>
      </c>
      <c r="B6" s="235"/>
      <c r="C6" s="235"/>
      <c r="D6" s="235"/>
      <c r="E6" s="235"/>
      <c r="F6" s="235"/>
      <c r="G6" s="235"/>
      <c r="H6" s="235"/>
      <c r="I6" s="235"/>
      <c r="J6" s="236"/>
    </row>
    <row r="7" spans="1:10" ht="24" customHeight="1" thickBot="1">
      <c r="A7" s="215" t="s">
        <v>411</v>
      </c>
      <c r="B7" s="216"/>
      <c r="C7" s="216"/>
      <c r="D7" s="216"/>
      <c r="E7" s="216"/>
      <c r="F7" s="216"/>
      <c r="G7" s="216"/>
      <c r="H7" s="216"/>
      <c r="I7" s="216"/>
      <c r="J7" s="217"/>
    </row>
    <row r="8" spans="1:10" ht="15">
      <c r="A8" s="282" t="s">
        <v>10</v>
      </c>
      <c r="B8" s="283" t="s">
        <v>344</v>
      </c>
      <c r="C8" s="283" t="s">
        <v>345</v>
      </c>
      <c r="D8" s="283" t="s">
        <v>346</v>
      </c>
      <c r="E8" s="284" t="s">
        <v>347</v>
      </c>
      <c r="F8" s="284"/>
      <c r="G8" s="283" t="s">
        <v>348</v>
      </c>
      <c r="H8" s="283" t="s">
        <v>349</v>
      </c>
      <c r="I8" s="283" t="s">
        <v>350</v>
      </c>
      <c r="J8" s="285" t="s">
        <v>351</v>
      </c>
    </row>
    <row r="9" spans="1:10" ht="25.5" customHeight="1" thickBot="1">
      <c r="A9" s="286" t="s">
        <v>352</v>
      </c>
      <c r="B9" s="176" t="s">
        <v>321</v>
      </c>
      <c r="C9" s="176" t="s">
        <v>11</v>
      </c>
      <c r="D9" s="278" t="s">
        <v>12</v>
      </c>
      <c r="E9" s="221" t="s">
        <v>364</v>
      </c>
      <c r="F9" s="221"/>
      <c r="G9" s="176" t="s">
        <v>13</v>
      </c>
      <c r="H9" s="120">
        <v>1</v>
      </c>
      <c r="I9" s="116">
        <v>137</v>
      </c>
      <c r="J9" s="287">
        <v>137</v>
      </c>
    </row>
    <row r="10" spans="1:10" ht="25.5" customHeight="1" thickBot="1">
      <c r="A10" s="288" t="s">
        <v>353</v>
      </c>
      <c r="B10" s="177" t="s">
        <v>365</v>
      </c>
      <c r="C10" s="276" t="s">
        <v>50</v>
      </c>
      <c r="D10" s="280" t="s">
        <v>366</v>
      </c>
      <c r="E10" s="277" t="s">
        <v>364</v>
      </c>
      <c r="F10" s="218"/>
      <c r="G10" s="177" t="s">
        <v>6</v>
      </c>
      <c r="H10" s="121">
        <v>1</v>
      </c>
      <c r="I10" s="122">
        <v>107.04</v>
      </c>
      <c r="J10" s="289">
        <v>107.04</v>
      </c>
    </row>
    <row r="11" spans="1:10" ht="25.5" customHeight="1">
      <c r="A11" s="288" t="s">
        <v>353</v>
      </c>
      <c r="B11" s="177" t="s">
        <v>367</v>
      </c>
      <c r="C11" s="177" t="s">
        <v>16</v>
      </c>
      <c r="D11" s="279" t="s">
        <v>368</v>
      </c>
      <c r="E11" s="218" t="s">
        <v>369</v>
      </c>
      <c r="F11" s="218"/>
      <c r="G11" s="177" t="s">
        <v>6</v>
      </c>
      <c r="H11" s="121">
        <v>1</v>
      </c>
      <c r="I11" s="122">
        <v>29.96</v>
      </c>
      <c r="J11" s="289">
        <v>29.96</v>
      </c>
    </row>
    <row r="12" spans="1:10" ht="25.5">
      <c r="A12" s="290"/>
      <c r="B12" s="291"/>
      <c r="C12" s="291"/>
      <c r="D12" s="291"/>
      <c r="E12" s="291" t="s">
        <v>359</v>
      </c>
      <c r="F12" s="292">
        <v>34.35</v>
      </c>
      <c r="G12" s="291" t="s">
        <v>360</v>
      </c>
      <c r="H12" s="292">
        <v>0</v>
      </c>
      <c r="I12" s="291" t="s">
        <v>361</v>
      </c>
      <c r="J12" s="293">
        <v>34.35</v>
      </c>
    </row>
    <row r="13" spans="1:10" ht="26.25" thickBot="1">
      <c r="A13" s="290"/>
      <c r="B13" s="291"/>
      <c r="C13" s="291"/>
      <c r="D13" s="291"/>
      <c r="E13" s="291" t="s">
        <v>362</v>
      </c>
      <c r="F13" s="292">
        <v>31.34</v>
      </c>
      <c r="G13" s="291"/>
      <c r="H13" s="294" t="s">
        <v>363</v>
      </c>
      <c r="I13" s="294"/>
      <c r="J13" s="293">
        <v>168.34</v>
      </c>
    </row>
    <row r="14" spans="1:10" ht="15" thickTop="1">
      <c r="A14" s="295"/>
      <c r="B14" s="125"/>
      <c r="C14" s="125"/>
      <c r="D14" s="125"/>
      <c r="E14" s="125"/>
      <c r="F14" s="125"/>
      <c r="G14" s="125"/>
      <c r="H14" s="125"/>
      <c r="I14" s="125"/>
      <c r="J14" s="296"/>
    </row>
    <row r="15" spans="1:10" ht="15">
      <c r="A15" s="297" t="s">
        <v>19</v>
      </c>
      <c r="B15" s="175" t="s">
        <v>344</v>
      </c>
      <c r="C15" s="175" t="s">
        <v>345</v>
      </c>
      <c r="D15" s="175" t="s">
        <v>346</v>
      </c>
      <c r="E15" s="220" t="s">
        <v>347</v>
      </c>
      <c r="F15" s="220"/>
      <c r="G15" s="175" t="s">
        <v>348</v>
      </c>
      <c r="H15" s="175" t="s">
        <v>349</v>
      </c>
      <c r="I15" s="175" t="s">
        <v>350</v>
      </c>
      <c r="J15" s="298" t="s">
        <v>351</v>
      </c>
    </row>
    <row r="16" spans="1:10" ht="25.5" customHeight="1">
      <c r="A16" s="286" t="s">
        <v>352</v>
      </c>
      <c r="B16" s="176" t="s">
        <v>322</v>
      </c>
      <c r="C16" s="176" t="s">
        <v>11</v>
      </c>
      <c r="D16" s="176" t="s">
        <v>20</v>
      </c>
      <c r="E16" s="221" t="s">
        <v>364</v>
      </c>
      <c r="F16" s="221"/>
      <c r="G16" s="176" t="s">
        <v>323</v>
      </c>
      <c r="H16" s="120">
        <v>1</v>
      </c>
      <c r="I16" s="116">
        <v>6712.26</v>
      </c>
      <c r="J16" s="287">
        <v>6712.26</v>
      </c>
    </row>
    <row r="17" spans="1:10" ht="25.5" customHeight="1">
      <c r="A17" s="288" t="s">
        <v>353</v>
      </c>
      <c r="B17" s="177" t="s">
        <v>370</v>
      </c>
      <c r="C17" s="177" t="s">
        <v>50</v>
      </c>
      <c r="D17" s="177" t="s">
        <v>371</v>
      </c>
      <c r="E17" s="218" t="s">
        <v>372</v>
      </c>
      <c r="F17" s="218"/>
      <c r="G17" s="177" t="s">
        <v>373</v>
      </c>
      <c r="H17" s="121">
        <v>1</v>
      </c>
      <c r="I17" s="122">
        <v>4489.01</v>
      </c>
      <c r="J17" s="289">
        <v>4489.01</v>
      </c>
    </row>
    <row r="18" spans="1:10" ht="25.5" customHeight="1">
      <c r="A18" s="288" t="s">
        <v>353</v>
      </c>
      <c r="B18" s="177" t="s">
        <v>374</v>
      </c>
      <c r="C18" s="177" t="s">
        <v>50</v>
      </c>
      <c r="D18" s="177" t="s">
        <v>375</v>
      </c>
      <c r="E18" s="218" t="s">
        <v>372</v>
      </c>
      <c r="F18" s="218"/>
      <c r="G18" s="177" t="s">
        <v>373</v>
      </c>
      <c r="H18" s="121">
        <v>1</v>
      </c>
      <c r="I18" s="122">
        <v>2223.25</v>
      </c>
      <c r="J18" s="289">
        <v>2223.25</v>
      </c>
    </row>
    <row r="19" spans="1:10" ht="25.5">
      <c r="A19" s="290"/>
      <c r="B19" s="291"/>
      <c r="C19" s="291"/>
      <c r="D19" s="291"/>
      <c r="E19" s="291" t="s">
        <v>359</v>
      </c>
      <c r="F19" s="292">
        <v>5973.78</v>
      </c>
      <c r="G19" s="291" t="s">
        <v>360</v>
      </c>
      <c r="H19" s="292">
        <v>0</v>
      </c>
      <c r="I19" s="291" t="s">
        <v>361</v>
      </c>
      <c r="J19" s="293">
        <v>5973.78</v>
      </c>
    </row>
    <row r="20" spans="1:10" ht="26.25" thickBot="1">
      <c r="A20" s="290"/>
      <c r="B20" s="291"/>
      <c r="C20" s="291"/>
      <c r="D20" s="291"/>
      <c r="E20" s="291" t="s">
        <v>362</v>
      </c>
      <c r="F20" s="292">
        <v>1535.76</v>
      </c>
      <c r="G20" s="291"/>
      <c r="H20" s="294" t="s">
        <v>363</v>
      </c>
      <c r="I20" s="294"/>
      <c r="J20" s="293">
        <v>8248.02</v>
      </c>
    </row>
    <row r="21" spans="1:10" ht="15" thickTop="1">
      <c r="A21" s="295"/>
      <c r="B21" s="125"/>
      <c r="C21" s="125"/>
      <c r="D21" s="125"/>
      <c r="E21" s="125"/>
      <c r="F21" s="125"/>
      <c r="G21" s="125"/>
      <c r="H21" s="125"/>
      <c r="I21" s="125"/>
      <c r="J21" s="296"/>
    </row>
    <row r="22" spans="1:10" ht="15">
      <c r="A22" s="297" t="s">
        <v>136</v>
      </c>
      <c r="B22" s="175" t="s">
        <v>344</v>
      </c>
      <c r="C22" s="175" t="s">
        <v>345</v>
      </c>
      <c r="D22" s="175" t="s">
        <v>346</v>
      </c>
      <c r="E22" s="220" t="s">
        <v>347</v>
      </c>
      <c r="F22" s="220"/>
      <c r="G22" s="175" t="s">
        <v>348</v>
      </c>
      <c r="H22" s="175" t="s">
        <v>349</v>
      </c>
      <c r="I22" s="175" t="s">
        <v>350</v>
      </c>
      <c r="J22" s="298" t="s">
        <v>351</v>
      </c>
    </row>
    <row r="23" spans="1:10" ht="25.5" customHeight="1">
      <c r="A23" s="286" t="s">
        <v>352</v>
      </c>
      <c r="B23" s="176" t="s">
        <v>130</v>
      </c>
      <c r="C23" s="176" t="s">
        <v>11</v>
      </c>
      <c r="D23" s="176" t="s">
        <v>131</v>
      </c>
      <c r="E23" s="221" t="s">
        <v>378</v>
      </c>
      <c r="F23" s="221"/>
      <c r="G23" s="176" t="s">
        <v>328</v>
      </c>
      <c r="H23" s="120">
        <v>1</v>
      </c>
      <c r="I23" s="116">
        <v>265.07</v>
      </c>
      <c r="J23" s="287">
        <v>265.07</v>
      </c>
    </row>
    <row r="24" spans="1:10" ht="25.5" customHeight="1">
      <c r="A24" s="288" t="s">
        <v>353</v>
      </c>
      <c r="B24" s="177" t="s">
        <v>379</v>
      </c>
      <c r="C24" s="177" t="s">
        <v>50</v>
      </c>
      <c r="D24" s="177" t="s">
        <v>380</v>
      </c>
      <c r="E24" s="218" t="s">
        <v>372</v>
      </c>
      <c r="F24" s="218"/>
      <c r="G24" s="177" t="s">
        <v>355</v>
      </c>
      <c r="H24" s="121">
        <v>3</v>
      </c>
      <c r="I24" s="122">
        <v>22.16</v>
      </c>
      <c r="J24" s="289">
        <v>66.48</v>
      </c>
    </row>
    <row r="25" spans="1:10" ht="25.5" customHeight="1">
      <c r="A25" s="288" t="s">
        <v>353</v>
      </c>
      <c r="B25" s="177" t="s">
        <v>381</v>
      </c>
      <c r="C25" s="177" t="s">
        <v>50</v>
      </c>
      <c r="D25" s="177" t="s">
        <v>382</v>
      </c>
      <c r="E25" s="218" t="s">
        <v>372</v>
      </c>
      <c r="F25" s="218"/>
      <c r="G25" s="177" t="s">
        <v>355</v>
      </c>
      <c r="H25" s="121">
        <v>0.25</v>
      </c>
      <c r="I25" s="122">
        <v>27.25</v>
      </c>
      <c r="J25" s="289">
        <v>6.81</v>
      </c>
    </row>
    <row r="26" spans="1:10" ht="25.5" customHeight="1">
      <c r="A26" s="288" t="s">
        <v>353</v>
      </c>
      <c r="B26" s="177" t="s">
        <v>383</v>
      </c>
      <c r="C26" s="177" t="s">
        <v>50</v>
      </c>
      <c r="D26" s="177" t="s">
        <v>384</v>
      </c>
      <c r="E26" s="218" t="s">
        <v>372</v>
      </c>
      <c r="F26" s="218"/>
      <c r="G26" s="177" t="s">
        <v>355</v>
      </c>
      <c r="H26" s="121">
        <v>3</v>
      </c>
      <c r="I26" s="122">
        <v>18.059999999999999</v>
      </c>
      <c r="J26" s="289">
        <v>54.18</v>
      </c>
    </row>
    <row r="27" spans="1:10">
      <c r="A27" s="299" t="s">
        <v>356</v>
      </c>
      <c r="B27" s="174" t="s">
        <v>385</v>
      </c>
      <c r="C27" s="174" t="s">
        <v>50</v>
      </c>
      <c r="D27" s="174" t="s">
        <v>386</v>
      </c>
      <c r="E27" s="219" t="s">
        <v>357</v>
      </c>
      <c r="F27" s="219"/>
      <c r="G27" s="174" t="s">
        <v>358</v>
      </c>
      <c r="H27" s="123">
        <v>0.31</v>
      </c>
      <c r="I27" s="124">
        <v>5.33</v>
      </c>
      <c r="J27" s="300">
        <v>1.65</v>
      </c>
    </row>
    <row r="28" spans="1:10">
      <c r="A28" s="299" t="s">
        <v>356</v>
      </c>
      <c r="B28" s="174" t="s">
        <v>387</v>
      </c>
      <c r="C28" s="174" t="s">
        <v>50</v>
      </c>
      <c r="D28" s="174" t="s">
        <v>388</v>
      </c>
      <c r="E28" s="219" t="s">
        <v>357</v>
      </c>
      <c r="F28" s="219"/>
      <c r="G28" s="174" t="s">
        <v>358</v>
      </c>
      <c r="H28" s="123">
        <v>1.1100000000000001</v>
      </c>
      <c r="I28" s="124">
        <v>4.03</v>
      </c>
      <c r="J28" s="300">
        <v>4.47</v>
      </c>
    </row>
    <row r="29" spans="1:10">
      <c r="A29" s="299" t="s">
        <v>356</v>
      </c>
      <c r="B29" s="174" t="s">
        <v>389</v>
      </c>
      <c r="C29" s="174" t="s">
        <v>50</v>
      </c>
      <c r="D29" s="174" t="s">
        <v>390</v>
      </c>
      <c r="E29" s="219" t="s">
        <v>357</v>
      </c>
      <c r="F29" s="219"/>
      <c r="G29" s="174" t="s">
        <v>358</v>
      </c>
      <c r="H29" s="123">
        <v>0.08</v>
      </c>
      <c r="I29" s="124">
        <v>4.03</v>
      </c>
      <c r="J29" s="300">
        <v>0.32</v>
      </c>
    </row>
    <row r="30" spans="1:10" ht="25.5">
      <c r="A30" s="299" t="s">
        <v>356</v>
      </c>
      <c r="B30" s="174" t="s">
        <v>391</v>
      </c>
      <c r="C30" s="174" t="s">
        <v>50</v>
      </c>
      <c r="D30" s="174" t="s">
        <v>392</v>
      </c>
      <c r="E30" s="219" t="s">
        <v>357</v>
      </c>
      <c r="F30" s="219"/>
      <c r="G30" s="174" t="s">
        <v>358</v>
      </c>
      <c r="H30" s="123">
        <v>13.53</v>
      </c>
      <c r="I30" s="124">
        <v>8.58</v>
      </c>
      <c r="J30" s="300">
        <v>116.08</v>
      </c>
    </row>
    <row r="31" spans="1:10" ht="25.5">
      <c r="A31" s="299" t="s">
        <v>356</v>
      </c>
      <c r="B31" s="174" t="s">
        <v>391</v>
      </c>
      <c r="C31" s="174" t="s">
        <v>50</v>
      </c>
      <c r="D31" s="174" t="s">
        <v>392</v>
      </c>
      <c r="E31" s="219" t="s">
        <v>357</v>
      </c>
      <c r="F31" s="219"/>
      <c r="G31" s="174" t="s">
        <v>358</v>
      </c>
      <c r="H31" s="123">
        <v>0.39</v>
      </c>
      <c r="I31" s="124">
        <v>8.58</v>
      </c>
      <c r="J31" s="300">
        <v>3.34</v>
      </c>
    </row>
    <row r="32" spans="1:10" ht="25.5">
      <c r="A32" s="299" t="s">
        <v>356</v>
      </c>
      <c r="B32" s="174" t="s">
        <v>393</v>
      </c>
      <c r="C32" s="174" t="s">
        <v>50</v>
      </c>
      <c r="D32" s="174" t="s">
        <v>394</v>
      </c>
      <c r="E32" s="219" t="s">
        <v>357</v>
      </c>
      <c r="F32" s="219"/>
      <c r="G32" s="174" t="s">
        <v>358</v>
      </c>
      <c r="H32" s="123">
        <v>0.2</v>
      </c>
      <c r="I32" s="124">
        <v>58.7</v>
      </c>
      <c r="J32" s="300">
        <v>11.74</v>
      </c>
    </row>
    <row r="33" spans="1:10" ht="25.5">
      <c r="A33" s="290"/>
      <c r="B33" s="291"/>
      <c r="C33" s="291"/>
      <c r="D33" s="291"/>
      <c r="E33" s="291" t="s">
        <v>359</v>
      </c>
      <c r="F33" s="292">
        <v>88.03</v>
      </c>
      <c r="G33" s="291" t="s">
        <v>360</v>
      </c>
      <c r="H33" s="292">
        <v>0</v>
      </c>
      <c r="I33" s="291" t="s">
        <v>361</v>
      </c>
      <c r="J33" s="293">
        <v>88.03</v>
      </c>
    </row>
    <row r="34" spans="1:10" ht="26.25" thickBot="1">
      <c r="A34" s="290"/>
      <c r="B34" s="291"/>
      <c r="C34" s="291"/>
      <c r="D34" s="291"/>
      <c r="E34" s="291" t="s">
        <v>362</v>
      </c>
      <c r="F34" s="292">
        <v>60.64</v>
      </c>
      <c r="G34" s="291"/>
      <c r="H34" s="294" t="s">
        <v>363</v>
      </c>
      <c r="I34" s="294"/>
      <c r="J34" s="293">
        <v>325.70999999999998</v>
      </c>
    </row>
    <row r="35" spans="1:10" ht="15" thickTop="1">
      <c r="A35" s="295"/>
      <c r="B35" s="125"/>
      <c r="C35" s="125"/>
      <c r="D35" s="125"/>
      <c r="E35" s="125"/>
      <c r="F35" s="125"/>
      <c r="G35" s="125"/>
      <c r="H35" s="125"/>
      <c r="I35" s="125"/>
      <c r="J35" s="296"/>
    </row>
    <row r="36" spans="1:10" ht="15">
      <c r="A36" s="297" t="s">
        <v>333</v>
      </c>
      <c r="B36" s="175" t="s">
        <v>344</v>
      </c>
      <c r="C36" s="175" t="s">
        <v>345</v>
      </c>
      <c r="D36" s="175" t="s">
        <v>346</v>
      </c>
      <c r="E36" s="220" t="s">
        <v>347</v>
      </c>
      <c r="F36" s="220"/>
      <c r="G36" s="175" t="s">
        <v>348</v>
      </c>
      <c r="H36" s="175" t="s">
        <v>349</v>
      </c>
      <c r="I36" s="175" t="s">
        <v>350</v>
      </c>
      <c r="J36" s="298" t="s">
        <v>351</v>
      </c>
    </row>
    <row r="37" spans="1:10" ht="25.5" customHeight="1">
      <c r="A37" s="286" t="s">
        <v>352</v>
      </c>
      <c r="B37" s="176" t="s">
        <v>334</v>
      </c>
      <c r="C37" s="176" t="s">
        <v>11</v>
      </c>
      <c r="D37" s="176" t="s">
        <v>156</v>
      </c>
      <c r="E37" s="221" t="s">
        <v>395</v>
      </c>
      <c r="F37" s="221"/>
      <c r="G37" s="176" t="s">
        <v>104</v>
      </c>
      <c r="H37" s="120">
        <v>1</v>
      </c>
      <c r="I37" s="116">
        <v>6122.92</v>
      </c>
      <c r="J37" s="287">
        <v>6122.92</v>
      </c>
    </row>
    <row r="38" spans="1:10" ht="51">
      <c r="A38" s="288" t="s">
        <v>353</v>
      </c>
      <c r="B38" s="177" t="s">
        <v>396</v>
      </c>
      <c r="C38" s="177" t="s">
        <v>50</v>
      </c>
      <c r="D38" s="177" t="s">
        <v>397</v>
      </c>
      <c r="E38" s="218" t="s">
        <v>398</v>
      </c>
      <c r="F38" s="218"/>
      <c r="G38" s="177" t="s">
        <v>6</v>
      </c>
      <c r="H38" s="121">
        <v>5.9</v>
      </c>
      <c r="I38" s="122">
        <v>132.41</v>
      </c>
      <c r="J38" s="289">
        <v>781.21</v>
      </c>
    </row>
    <row r="39" spans="1:10" ht="25.5">
      <c r="A39" s="288" t="s">
        <v>353</v>
      </c>
      <c r="B39" s="177" t="s">
        <v>88</v>
      </c>
      <c r="C39" s="177" t="s">
        <v>4</v>
      </c>
      <c r="D39" s="177" t="s">
        <v>89</v>
      </c>
      <c r="E39" s="218" t="s">
        <v>195</v>
      </c>
      <c r="F39" s="218"/>
      <c r="G39" s="177" t="s">
        <v>6</v>
      </c>
      <c r="H39" s="121">
        <v>11.8</v>
      </c>
      <c r="I39" s="122">
        <v>11.67</v>
      </c>
      <c r="J39" s="289">
        <v>137.69999999999999</v>
      </c>
    </row>
    <row r="40" spans="1:10" ht="25.5">
      <c r="A40" s="288" t="s">
        <v>353</v>
      </c>
      <c r="B40" s="177" t="s">
        <v>94</v>
      </c>
      <c r="C40" s="177" t="s">
        <v>4</v>
      </c>
      <c r="D40" s="177" t="s">
        <v>95</v>
      </c>
      <c r="E40" s="218" t="s">
        <v>195</v>
      </c>
      <c r="F40" s="218"/>
      <c r="G40" s="177" t="s">
        <v>6</v>
      </c>
      <c r="H40" s="121">
        <v>11.8</v>
      </c>
      <c r="I40" s="122">
        <v>47.7</v>
      </c>
      <c r="J40" s="289">
        <v>562.86</v>
      </c>
    </row>
    <row r="41" spans="1:10" ht="25.5">
      <c r="A41" s="288" t="s">
        <v>353</v>
      </c>
      <c r="B41" s="177" t="s">
        <v>399</v>
      </c>
      <c r="C41" s="177" t="s">
        <v>4</v>
      </c>
      <c r="D41" s="177" t="s">
        <v>400</v>
      </c>
      <c r="E41" s="218" t="s">
        <v>195</v>
      </c>
      <c r="F41" s="218"/>
      <c r="G41" s="177" t="s">
        <v>6</v>
      </c>
      <c r="H41" s="121">
        <v>11.8</v>
      </c>
      <c r="I41" s="122">
        <v>13.76</v>
      </c>
      <c r="J41" s="289">
        <v>162.36000000000001</v>
      </c>
    </row>
    <row r="42" spans="1:10" ht="25.5">
      <c r="A42" s="288" t="s">
        <v>353</v>
      </c>
      <c r="B42" s="177" t="s">
        <v>145</v>
      </c>
      <c r="C42" s="177" t="s">
        <v>4</v>
      </c>
      <c r="D42" s="177" t="s">
        <v>146</v>
      </c>
      <c r="E42" s="218" t="s">
        <v>195</v>
      </c>
      <c r="F42" s="218"/>
      <c r="G42" s="177" t="s">
        <v>37</v>
      </c>
      <c r="H42" s="121">
        <v>1.3</v>
      </c>
      <c r="I42" s="122">
        <v>3372.59</v>
      </c>
      <c r="J42" s="289">
        <v>4384.3599999999997</v>
      </c>
    </row>
    <row r="43" spans="1:10" ht="25.5">
      <c r="A43" s="288" t="s">
        <v>353</v>
      </c>
      <c r="B43" s="177" t="s">
        <v>53</v>
      </c>
      <c r="C43" s="177" t="s">
        <v>4</v>
      </c>
      <c r="D43" s="177" t="s">
        <v>54</v>
      </c>
      <c r="E43" s="218" t="s">
        <v>195</v>
      </c>
      <c r="F43" s="218"/>
      <c r="G43" s="177" t="s">
        <v>37</v>
      </c>
      <c r="H43" s="121">
        <v>1.3</v>
      </c>
      <c r="I43" s="122">
        <v>72.64</v>
      </c>
      <c r="J43" s="289">
        <v>94.43</v>
      </c>
    </row>
    <row r="44" spans="1:10" ht="25.5">
      <c r="A44" s="290"/>
      <c r="B44" s="291"/>
      <c r="C44" s="291"/>
      <c r="D44" s="291"/>
      <c r="E44" s="291" t="s">
        <v>359</v>
      </c>
      <c r="F44" s="292">
        <v>1606.01</v>
      </c>
      <c r="G44" s="291" t="s">
        <v>360</v>
      </c>
      <c r="H44" s="292">
        <v>0</v>
      </c>
      <c r="I44" s="291" t="s">
        <v>361</v>
      </c>
      <c r="J44" s="293">
        <v>1606.01</v>
      </c>
    </row>
    <row r="45" spans="1:10" ht="26.25" thickBot="1">
      <c r="A45" s="290"/>
      <c r="B45" s="291"/>
      <c r="C45" s="291"/>
      <c r="D45" s="291"/>
      <c r="E45" s="291" t="s">
        <v>362</v>
      </c>
      <c r="F45" s="292">
        <v>1400.92</v>
      </c>
      <c r="G45" s="291"/>
      <c r="H45" s="294" t="s">
        <v>363</v>
      </c>
      <c r="I45" s="294"/>
      <c r="J45" s="293">
        <v>7523.84</v>
      </c>
    </row>
    <row r="46" spans="1:10" ht="15" thickTop="1">
      <c r="A46" s="295"/>
      <c r="B46" s="125"/>
      <c r="C46" s="125"/>
      <c r="D46" s="125"/>
      <c r="E46" s="125"/>
      <c r="F46" s="125"/>
      <c r="G46" s="125"/>
      <c r="H46" s="125"/>
      <c r="I46" s="125"/>
      <c r="J46" s="296"/>
    </row>
    <row r="47" spans="1:10" ht="15">
      <c r="A47" s="297" t="s">
        <v>337</v>
      </c>
      <c r="B47" s="175" t="s">
        <v>344</v>
      </c>
      <c r="C47" s="175" t="s">
        <v>345</v>
      </c>
      <c r="D47" s="175" t="s">
        <v>346</v>
      </c>
      <c r="E47" s="220" t="s">
        <v>347</v>
      </c>
      <c r="F47" s="220"/>
      <c r="G47" s="175" t="s">
        <v>348</v>
      </c>
      <c r="H47" s="175" t="s">
        <v>349</v>
      </c>
      <c r="I47" s="175" t="s">
        <v>350</v>
      </c>
      <c r="J47" s="298" t="s">
        <v>351</v>
      </c>
    </row>
    <row r="48" spans="1:10" ht="38.25">
      <c r="A48" s="286" t="s">
        <v>352</v>
      </c>
      <c r="B48" s="176" t="s">
        <v>338</v>
      </c>
      <c r="C48" s="176" t="s">
        <v>11</v>
      </c>
      <c r="D48" s="176" t="s">
        <v>164</v>
      </c>
      <c r="E48" s="221" t="s">
        <v>395</v>
      </c>
      <c r="F48" s="221"/>
      <c r="G48" s="176" t="s">
        <v>339</v>
      </c>
      <c r="H48" s="120">
        <v>1</v>
      </c>
      <c r="I48" s="116">
        <v>1481.72</v>
      </c>
      <c r="J48" s="287">
        <v>1481.72</v>
      </c>
    </row>
    <row r="49" spans="1:10" ht="25.5" customHeight="1">
      <c r="A49" s="288" t="s">
        <v>353</v>
      </c>
      <c r="B49" s="177" t="s">
        <v>401</v>
      </c>
      <c r="C49" s="177" t="s">
        <v>50</v>
      </c>
      <c r="D49" s="177" t="s">
        <v>376</v>
      </c>
      <c r="E49" s="218" t="s">
        <v>372</v>
      </c>
      <c r="F49" s="218"/>
      <c r="G49" s="177" t="s">
        <v>355</v>
      </c>
      <c r="H49" s="121">
        <v>0.5</v>
      </c>
      <c r="I49" s="122">
        <v>26.6</v>
      </c>
      <c r="J49" s="289">
        <v>13.3</v>
      </c>
    </row>
    <row r="50" spans="1:10" ht="25.5" customHeight="1">
      <c r="A50" s="288" t="s">
        <v>353</v>
      </c>
      <c r="B50" s="177" t="s">
        <v>377</v>
      </c>
      <c r="C50" s="177" t="s">
        <v>50</v>
      </c>
      <c r="D50" s="177" t="s">
        <v>354</v>
      </c>
      <c r="E50" s="218" t="s">
        <v>372</v>
      </c>
      <c r="F50" s="218"/>
      <c r="G50" s="177" t="s">
        <v>355</v>
      </c>
      <c r="H50" s="121">
        <v>0.5</v>
      </c>
      <c r="I50" s="122">
        <v>21.14</v>
      </c>
      <c r="J50" s="289">
        <v>10.57</v>
      </c>
    </row>
    <row r="51" spans="1:10" ht="25.5">
      <c r="A51" s="288" t="s">
        <v>353</v>
      </c>
      <c r="B51" s="177" t="s">
        <v>402</v>
      </c>
      <c r="C51" s="177" t="s">
        <v>4</v>
      </c>
      <c r="D51" s="177" t="s">
        <v>403</v>
      </c>
      <c r="E51" s="218" t="s">
        <v>195</v>
      </c>
      <c r="F51" s="218"/>
      <c r="G51" s="177" t="s">
        <v>6</v>
      </c>
      <c r="H51" s="121">
        <v>0.69</v>
      </c>
      <c r="I51" s="122">
        <v>55.38</v>
      </c>
      <c r="J51" s="289">
        <v>38.21</v>
      </c>
    </row>
    <row r="52" spans="1:10">
      <c r="A52" s="299" t="s">
        <v>356</v>
      </c>
      <c r="B52" s="174" t="s">
        <v>404</v>
      </c>
      <c r="C52" s="174" t="s">
        <v>50</v>
      </c>
      <c r="D52" s="174" t="s">
        <v>405</v>
      </c>
      <c r="E52" s="219" t="s">
        <v>357</v>
      </c>
      <c r="F52" s="219"/>
      <c r="G52" s="174" t="s">
        <v>104</v>
      </c>
      <c r="H52" s="123">
        <v>1</v>
      </c>
      <c r="I52" s="124">
        <v>904.5</v>
      </c>
      <c r="J52" s="300">
        <v>904.5</v>
      </c>
    </row>
    <row r="53" spans="1:10" ht="25.5">
      <c r="A53" s="299" t="s">
        <v>356</v>
      </c>
      <c r="B53" s="174" t="s">
        <v>406</v>
      </c>
      <c r="C53" s="174" t="s">
        <v>50</v>
      </c>
      <c r="D53" s="174" t="s">
        <v>407</v>
      </c>
      <c r="E53" s="219" t="s">
        <v>357</v>
      </c>
      <c r="F53" s="219"/>
      <c r="G53" s="174" t="s">
        <v>324</v>
      </c>
      <c r="H53" s="123">
        <v>2.4</v>
      </c>
      <c r="I53" s="124">
        <v>42.13</v>
      </c>
      <c r="J53" s="300">
        <v>101.11</v>
      </c>
    </row>
    <row r="54" spans="1:10" ht="25.5">
      <c r="A54" s="299" t="s">
        <v>356</v>
      </c>
      <c r="B54" s="174" t="s">
        <v>408</v>
      </c>
      <c r="C54" s="174" t="s">
        <v>50</v>
      </c>
      <c r="D54" s="174" t="s">
        <v>409</v>
      </c>
      <c r="E54" s="219" t="s">
        <v>357</v>
      </c>
      <c r="F54" s="219"/>
      <c r="G54" s="174" t="s">
        <v>324</v>
      </c>
      <c r="H54" s="123">
        <v>3.6</v>
      </c>
      <c r="I54" s="124">
        <v>115.01</v>
      </c>
      <c r="J54" s="300">
        <v>414.03</v>
      </c>
    </row>
    <row r="55" spans="1:10" ht="25.5">
      <c r="A55" s="290"/>
      <c r="B55" s="291"/>
      <c r="C55" s="291"/>
      <c r="D55" s="291"/>
      <c r="E55" s="291" t="s">
        <v>359</v>
      </c>
      <c r="F55" s="292">
        <v>37.880000000000003</v>
      </c>
      <c r="G55" s="291" t="s">
        <v>360</v>
      </c>
      <c r="H55" s="292">
        <v>0</v>
      </c>
      <c r="I55" s="291" t="s">
        <v>361</v>
      </c>
      <c r="J55" s="293">
        <v>37.880000000000003</v>
      </c>
    </row>
    <row r="56" spans="1:10" ht="26.25" thickBot="1">
      <c r="A56" s="301"/>
      <c r="B56" s="302"/>
      <c r="C56" s="302"/>
      <c r="D56" s="302"/>
      <c r="E56" s="302" t="s">
        <v>362</v>
      </c>
      <c r="F56" s="303">
        <v>339.01</v>
      </c>
      <c r="G56" s="302"/>
      <c r="H56" s="304" t="s">
        <v>363</v>
      </c>
      <c r="I56" s="304"/>
      <c r="J56" s="305">
        <v>1820.73</v>
      </c>
    </row>
    <row r="57" spans="1:10">
      <c r="A57" s="281"/>
      <c r="B57" s="281"/>
      <c r="C57" s="281"/>
      <c r="D57" s="281"/>
      <c r="E57" s="281"/>
      <c r="F57" s="281"/>
      <c r="G57" s="281"/>
      <c r="H57" s="281"/>
      <c r="I57" s="281"/>
      <c r="J57" s="281"/>
    </row>
    <row r="58" spans="1:10">
      <c r="A58" s="171"/>
      <c r="B58" s="171"/>
      <c r="C58" s="171"/>
      <c r="D58" s="171"/>
      <c r="E58" s="171"/>
      <c r="F58" s="171"/>
      <c r="G58" s="171"/>
      <c r="H58" s="171"/>
      <c r="I58" s="171"/>
      <c r="J58" s="171"/>
    </row>
    <row r="59" spans="1:10" ht="14.25" customHeight="1">
      <c r="A59" s="238"/>
      <c r="B59" s="238"/>
      <c r="C59" s="238"/>
      <c r="D59" s="172"/>
      <c r="E59" s="173"/>
      <c r="F59" s="239"/>
      <c r="G59" s="239"/>
      <c r="H59" s="240"/>
      <c r="I59" s="240"/>
      <c r="J59" s="240"/>
    </row>
    <row r="60" spans="1:10" ht="14.25" customHeight="1">
      <c r="A60" s="238"/>
      <c r="B60" s="238"/>
      <c r="C60" s="238"/>
      <c r="D60" s="172"/>
      <c r="E60" s="173"/>
      <c r="F60" s="239"/>
      <c r="G60" s="239"/>
      <c r="H60" s="240"/>
      <c r="I60" s="240"/>
      <c r="J60" s="240"/>
    </row>
    <row r="61" spans="1:10" ht="14.25" customHeight="1">
      <c r="A61" s="238"/>
      <c r="B61" s="238"/>
      <c r="C61" s="238"/>
      <c r="D61" s="172"/>
      <c r="E61" s="173"/>
      <c r="F61" s="239"/>
      <c r="G61" s="239"/>
      <c r="H61" s="240"/>
      <c r="I61" s="240"/>
      <c r="J61" s="240"/>
    </row>
    <row r="62" spans="1:10">
      <c r="A62" s="141"/>
      <c r="B62" s="141"/>
      <c r="C62" s="141"/>
      <c r="D62" s="141"/>
      <c r="E62" s="141"/>
      <c r="F62" s="141"/>
      <c r="G62" s="141"/>
      <c r="H62" s="141"/>
      <c r="I62" s="141"/>
      <c r="J62" s="141"/>
    </row>
    <row r="63" spans="1:10" ht="46.5" customHeight="1">
      <c r="A63" s="241" t="s">
        <v>449</v>
      </c>
      <c r="B63" s="237"/>
      <c r="C63" s="237"/>
      <c r="D63" s="237"/>
      <c r="E63" s="237"/>
      <c r="F63" s="237"/>
      <c r="G63" s="237"/>
      <c r="H63" s="237"/>
      <c r="I63" s="237"/>
      <c r="J63" s="237"/>
    </row>
  </sheetData>
  <mergeCells count="57">
    <mergeCell ref="A61:C61"/>
    <mergeCell ref="F61:G61"/>
    <mergeCell ref="H61:J61"/>
    <mergeCell ref="A63:J63"/>
    <mergeCell ref="A59:C59"/>
    <mergeCell ref="F59:G59"/>
    <mergeCell ref="H59:J59"/>
    <mergeCell ref="A60:C60"/>
    <mergeCell ref="F60:G60"/>
    <mergeCell ref="H60:J60"/>
    <mergeCell ref="E43:F43"/>
    <mergeCell ref="H45:I45"/>
    <mergeCell ref="E47:F47"/>
    <mergeCell ref="E48:F48"/>
    <mergeCell ref="E49:F49"/>
    <mergeCell ref="E50:F50"/>
    <mergeCell ref="E51:F51"/>
    <mergeCell ref="E52:F52"/>
    <mergeCell ref="E53:F53"/>
    <mergeCell ref="E54:F54"/>
    <mergeCell ref="H56:I56"/>
    <mergeCell ref="E42:F42"/>
    <mergeCell ref="E29:F29"/>
    <mergeCell ref="E30:F30"/>
    <mergeCell ref="E31:F31"/>
    <mergeCell ref="E32:F32"/>
    <mergeCell ref="E37:F37"/>
    <mergeCell ref="E38:F38"/>
    <mergeCell ref="E39:F39"/>
    <mergeCell ref="E40:F40"/>
    <mergeCell ref="E41:F41"/>
    <mergeCell ref="H34:I34"/>
    <mergeCell ref="E36:F36"/>
    <mergeCell ref="E23:F23"/>
    <mergeCell ref="E24:F24"/>
    <mergeCell ref="E25:F25"/>
    <mergeCell ref="E26:F26"/>
    <mergeCell ref="E27:F27"/>
    <mergeCell ref="E28:F28"/>
    <mergeCell ref="E22:F22"/>
    <mergeCell ref="A7:J7"/>
    <mergeCell ref="E8:F8"/>
    <mergeCell ref="E9:F9"/>
    <mergeCell ref="E10:F10"/>
    <mergeCell ref="E11:F11"/>
    <mergeCell ref="H13:I13"/>
    <mergeCell ref="E15:F15"/>
    <mergeCell ref="E16:F16"/>
    <mergeCell ref="E17:F17"/>
    <mergeCell ref="E18:F18"/>
    <mergeCell ref="H20:I20"/>
    <mergeCell ref="A6:J6"/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zoomScale="60" zoomScaleNormal="100" workbookViewId="0">
      <selection activeCell="A6" sqref="A6:H6"/>
    </sheetView>
  </sheetViews>
  <sheetFormatPr defaultRowHeight="14.25"/>
  <cols>
    <col min="1" max="1" width="18.875" customWidth="1"/>
    <col min="2" max="7" width="13.625" customWidth="1"/>
    <col min="8" max="8" width="22.875" customWidth="1"/>
  </cols>
  <sheetData>
    <row r="1" spans="1:8" ht="21.95" customHeight="1">
      <c r="A1" s="246" t="s">
        <v>165</v>
      </c>
      <c r="B1" s="247"/>
      <c r="C1" s="247"/>
      <c r="D1" s="247"/>
      <c r="E1" s="247"/>
      <c r="F1" s="247"/>
      <c r="G1" s="247"/>
      <c r="H1" s="248"/>
    </row>
    <row r="2" spans="1:8" ht="21.95" customHeight="1">
      <c r="A2" s="249" t="s">
        <v>166</v>
      </c>
      <c r="B2" s="250"/>
      <c r="C2" s="250"/>
      <c r="D2" s="250"/>
      <c r="E2" s="250"/>
      <c r="F2" s="250"/>
      <c r="G2" s="250"/>
      <c r="H2" s="251"/>
    </row>
    <row r="3" spans="1:8" ht="21.95" customHeight="1">
      <c r="A3" s="249" t="s">
        <v>168</v>
      </c>
      <c r="B3" s="250"/>
      <c r="C3" s="250"/>
      <c r="D3" s="250"/>
      <c r="E3" s="250"/>
      <c r="F3" s="250"/>
      <c r="G3" s="250"/>
      <c r="H3" s="251"/>
    </row>
    <row r="4" spans="1:8" ht="21.95" customHeight="1">
      <c r="A4" s="249" t="s">
        <v>169</v>
      </c>
      <c r="B4" s="250"/>
      <c r="C4" s="250"/>
      <c r="D4" s="250"/>
      <c r="E4" s="250"/>
      <c r="F4" s="250"/>
      <c r="G4" s="250"/>
      <c r="H4" s="251"/>
    </row>
    <row r="5" spans="1:8" s="6" customFormat="1" ht="21.95" customHeight="1" thickBot="1">
      <c r="A5" s="255" t="s">
        <v>448</v>
      </c>
      <c r="B5" s="232"/>
      <c r="C5" s="232"/>
      <c r="D5" s="232"/>
      <c r="E5" s="232"/>
      <c r="F5" s="232"/>
      <c r="G5" s="232"/>
      <c r="H5" s="256"/>
    </row>
    <row r="6" spans="1:8" ht="21.95" customHeight="1" thickBot="1">
      <c r="A6" s="252" t="s">
        <v>206</v>
      </c>
      <c r="B6" s="253"/>
      <c r="C6" s="253"/>
      <c r="D6" s="253"/>
      <c r="E6" s="253"/>
      <c r="F6" s="253"/>
      <c r="G6" s="253"/>
      <c r="H6" s="254"/>
    </row>
    <row r="7" spans="1:8" ht="24.75" thickBot="1">
      <c r="A7" s="11"/>
      <c r="B7" s="12"/>
      <c r="C7" s="12"/>
      <c r="D7" s="12"/>
      <c r="E7" s="12"/>
      <c r="F7" s="12"/>
      <c r="G7" s="13"/>
      <c r="H7" s="14" t="s">
        <v>207</v>
      </c>
    </row>
    <row r="8" spans="1:8" ht="18.95" customHeight="1">
      <c r="A8" s="15"/>
      <c r="B8" s="16" t="s">
        <v>208</v>
      </c>
      <c r="C8" s="17"/>
      <c r="D8" s="17"/>
      <c r="E8" s="17"/>
      <c r="F8" s="17"/>
      <c r="G8" s="18"/>
      <c r="H8" s="19">
        <v>4</v>
      </c>
    </row>
    <row r="9" spans="1:8" ht="18.95" customHeight="1">
      <c r="A9" s="20"/>
      <c r="B9" s="21" t="s">
        <v>250</v>
      </c>
      <c r="C9" s="22"/>
      <c r="D9" s="22"/>
      <c r="E9" s="22"/>
      <c r="F9" s="22"/>
      <c r="G9" s="23"/>
      <c r="H9" s="24">
        <v>1.23</v>
      </c>
    </row>
    <row r="10" spans="1:8" ht="16.5" thickBot="1">
      <c r="A10" s="25" t="s">
        <v>209</v>
      </c>
      <c r="B10" s="26"/>
      <c r="C10" s="26"/>
      <c r="D10" s="26"/>
      <c r="E10" s="26"/>
      <c r="F10" s="26"/>
      <c r="G10" s="27"/>
      <c r="H10" s="28">
        <f>H8+H9</f>
        <v>5.23</v>
      </c>
    </row>
    <row r="11" spans="1:8" ht="18.95" customHeight="1">
      <c r="A11" s="29" t="s">
        <v>210</v>
      </c>
      <c r="B11" s="17"/>
      <c r="C11" s="17"/>
      <c r="D11" s="17"/>
      <c r="E11" s="17"/>
      <c r="F11" s="17"/>
      <c r="G11" s="18"/>
      <c r="H11" s="19"/>
    </row>
    <row r="12" spans="1:8" ht="18.95" customHeight="1">
      <c r="A12" s="30" t="s">
        <v>211</v>
      </c>
      <c r="B12" s="31" t="s">
        <v>212</v>
      </c>
      <c r="C12" s="32"/>
      <c r="D12" s="32"/>
      <c r="E12" s="32"/>
      <c r="F12" s="32"/>
      <c r="G12" s="33"/>
      <c r="H12" s="24">
        <v>1.27</v>
      </c>
    </row>
    <row r="13" spans="1:8" ht="18.95" customHeight="1">
      <c r="A13" s="30" t="s">
        <v>213</v>
      </c>
      <c r="B13" s="31" t="s">
        <v>214</v>
      </c>
      <c r="C13" s="32"/>
      <c r="D13" s="32"/>
      <c r="E13" s="32"/>
      <c r="F13" s="32"/>
      <c r="G13" s="33"/>
      <c r="H13" s="24">
        <v>0.8</v>
      </c>
    </row>
    <row r="14" spans="1:8" ht="15.75">
      <c r="A14" s="34" t="s">
        <v>209</v>
      </c>
      <c r="B14" s="35"/>
      <c r="C14" s="35"/>
      <c r="D14" s="35"/>
      <c r="E14" s="35"/>
      <c r="F14" s="35"/>
      <c r="G14" s="36"/>
      <c r="H14" s="37">
        <f>H12+H13</f>
        <v>2.0700000000000003</v>
      </c>
    </row>
    <row r="15" spans="1:8" ht="18.95" customHeight="1">
      <c r="A15" s="38" t="s">
        <v>215</v>
      </c>
      <c r="B15" s="32"/>
      <c r="C15" s="32"/>
      <c r="D15" s="32"/>
      <c r="E15" s="32"/>
      <c r="F15" s="32"/>
      <c r="G15" s="33"/>
      <c r="H15" s="39" t="s">
        <v>216</v>
      </c>
    </row>
    <row r="16" spans="1:8" ht="20.100000000000001" customHeight="1">
      <c r="A16" s="40" t="s">
        <v>217</v>
      </c>
      <c r="B16" s="41" t="s">
        <v>218</v>
      </c>
      <c r="C16" s="35"/>
      <c r="D16" s="35"/>
      <c r="E16" s="35"/>
      <c r="F16" s="35"/>
      <c r="G16" s="36"/>
      <c r="H16" s="37">
        <f>H17+H18</f>
        <v>6.15</v>
      </c>
    </row>
    <row r="17" spans="1:8" ht="18.95" customHeight="1">
      <c r="A17" s="20" t="s">
        <v>219</v>
      </c>
      <c r="B17" s="31" t="s">
        <v>220</v>
      </c>
      <c r="C17" s="32"/>
      <c r="D17" s="32"/>
      <c r="E17" s="32"/>
      <c r="F17" s="32"/>
      <c r="G17" s="33"/>
      <c r="H17" s="24">
        <f>H23</f>
        <v>3.65</v>
      </c>
    </row>
    <row r="18" spans="1:8" ht="18.95" customHeight="1">
      <c r="A18" s="20" t="s">
        <v>221</v>
      </c>
      <c r="B18" s="31" t="s">
        <v>222</v>
      </c>
      <c r="C18" s="32"/>
      <c r="D18" s="32"/>
      <c r="E18" s="32"/>
      <c r="F18" s="32"/>
      <c r="G18" s="33"/>
      <c r="H18" s="24">
        <v>2.5</v>
      </c>
    </row>
    <row r="19" spans="1:8" ht="18.95" customHeight="1">
      <c r="A19" s="42" t="s">
        <v>223</v>
      </c>
      <c r="B19" s="43" t="s">
        <v>224</v>
      </c>
      <c r="C19" s="44"/>
      <c r="D19" s="44"/>
      <c r="E19" s="44"/>
      <c r="F19" s="44"/>
      <c r="G19" s="45"/>
      <c r="H19" s="46">
        <v>7.4</v>
      </c>
    </row>
    <row r="20" spans="1:8">
      <c r="A20" s="47"/>
      <c r="B20" s="48"/>
      <c r="C20" s="48"/>
      <c r="D20" s="48"/>
      <c r="E20" s="48"/>
      <c r="F20" s="48"/>
      <c r="G20" s="48"/>
      <c r="H20" s="49"/>
    </row>
    <row r="21" spans="1:8">
      <c r="A21" s="50"/>
      <c r="B21" s="51"/>
      <c r="C21" s="51"/>
      <c r="D21" s="51"/>
      <c r="E21" s="51"/>
      <c r="F21" s="51"/>
      <c r="G21" s="51"/>
      <c r="H21" s="52"/>
    </row>
    <row r="22" spans="1:8" ht="20.100000000000001" customHeight="1" thickBot="1">
      <c r="A22" s="53" t="s">
        <v>225</v>
      </c>
      <c r="B22" s="54"/>
      <c r="C22" s="54"/>
      <c r="D22" s="54"/>
      <c r="E22" s="54"/>
      <c r="F22" s="54"/>
      <c r="G22" s="54"/>
      <c r="H22" s="55"/>
    </row>
    <row r="23" spans="1:8">
      <c r="A23" s="15" t="s">
        <v>219</v>
      </c>
      <c r="B23" s="16" t="s">
        <v>220</v>
      </c>
      <c r="C23" s="17"/>
      <c r="D23" s="17"/>
      <c r="E23" s="17"/>
      <c r="F23" s="17"/>
      <c r="G23" s="18"/>
      <c r="H23" s="56">
        <f>H24+H25+H26</f>
        <v>3.65</v>
      </c>
    </row>
    <row r="24" spans="1:8">
      <c r="A24" s="57" t="s">
        <v>226</v>
      </c>
      <c r="B24" s="31" t="s">
        <v>227</v>
      </c>
      <c r="C24" s="32"/>
      <c r="D24" s="32"/>
      <c r="E24" s="32"/>
      <c r="F24" s="32"/>
      <c r="G24" s="33"/>
      <c r="H24" s="58">
        <v>0.65</v>
      </c>
    </row>
    <row r="25" spans="1:8">
      <c r="A25" s="20" t="s">
        <v>228</v>
      </c>
      <c r="B25" s="31" t="s">
        <v>229</v>
      </c>
      <c r="C25" s="32"/>
      <c r="D25" s="32"/>
      <c r="E25" s="32"/>
      <c r="F25" s="32"/>
      <c r="G25" s="33"/>
      <c r="H25" s="58">
        <v>3</v>
      </c>
    </row>
    <row r="26" spans="1:8" ht="15" thickBot="1">
      <c r="A26" s="59" t="s">
        <v>230</v>
      </c>
      <c r="B26" s="60" t="s">
        <v>231</v>
      </c>
      <c r="C26" s="61"/>
      <c r="D26" s="61"/>
      <c r="E26" s="61"/>
      <c r="F26" s="61"/>
      <c r="G26" s="62"/>
      <c r="H26" s="63">
        <v>0</v>
      </c>
    </row>
    <row r="27" spans="1:8" ht="20.100000000000001" customHeight="1" thickBot="1">
      <c r="A27" s="64" t="s">
        <v>232</v>
      </c>
      <c r="B27" s="65"/>
      <c r="C27" s="65"/>
      <c r="D27" s="65"/>
      <c r="E27" s="65"/>
      <c r="F27" s="65"/>
      <c r="G27" s="65"/>
      <c r="H27" s="66"/>
    </row>
    <row r="28" spans="1:8">
      <c r="A28" s="15" t="s">
        <v>221</v>
      </c>
      <c r="B28" s="16" t="s">
        <v>233</v>
      </c>
      <c r="C28" s="17"/>
      <c r="D28" s="17"/>
      <c r="E28" s="17"/>
      <c r="F28" s="17"/>
      <c r="G28" s="18"/>
      <c r="H28" s="56">
        <f>H29</f>
        <v>2.5</v>
      </c>
    </row>
    <row r="29" spans="1:8" ht="15" thickBot="1">
      <c r="A29" s="67" t="s">
        <v>234</v>
      </c>
      <c r="B29" s="60" t="s">
        <v>227</v>
      </c>
      <c r="C29" s="61"/>
      <c r="D29" s="61"/>
      <c r="E29" s="61"/>
      <c r="F29" s="61"/>
      <c r="G29" s="62"/>
      <c r="H29" s="68">
        <v>2.5</v>
      </c>
    </row>
    <row r="30" spans="1:8">
      <c r="A30" s="50"/>
      <c r="B30" s="51"/>
      <c r="C30" s="51"/>
      <c r="D30" s="51"/>
      <c r="E30" s="51"/>
      <c r="F30" s="51"/>
      <c r="G30" s="51"/>
      <c r="H30" s="52"/>
    </row>
    <row r="31" spans="1:8" ht="21.95" customHeight="1">
      <c r="A31" s="69" t="s">
        <v>235</v>
      </c>
      <c r="B31" s="70"/>
      <c r="C31" s="70"/>
      <c r="D31" s="70"/>
      <c r="E31" s="71"/>
      <c r="F31" s="71"/>
      <c r="G31" s="71"/>
      <c r="H31" s="72"/>
    </row>
    <row r="32" spans="1:8" ht="18.95" customHeight="1">
      <c r="A32" s="73" t="s">
        <v>236</v>
      </c>
      <c r="B32" s="74"/>
      <c r="C32" s="75">
        <f>H8/100</f>
        <v>0.04</v>
      </c>
      <c r="D32" s="74"/>
      <c r="E32" s="51"/>
      <c r="F32" s="76" t="s">
        <v>236</v>
      </c>
      <c r="G32" s="76"/>
      <c r="H32" s="77">
        <f>C32</f>
        <v>0.04</v>
      </c>
    </row>
    <row r="33" spans="1:8" ht="18.95" customHeight="1">
      <c r="A33" s="73" t="s">
        <v>237</v>
      </c>
      <c r="B33" s="74"/>
      <c r="C33" s="75">
        <f>H13/100</f>
        <v>8.0000000000000002E-3</v>
      </c>
      <c r="D33" s="74"/>
      <c r="E33" s="51"/>
      <c r="F33" s="76" t="s">
        <v>237</v>
      </c>
      <c r="G33" s="76"/>
      <c r="H33" s="77">
        <f>C33</f>
        <v>8.0000000000000002E-3</v>
      </c>
    </row>
    <row r="34" spans="1:8" ht="18.95" customHeight="1">
      <c r="A34" s="73" t="s">
        <v>238</v>
      </c>
      <c r="B34" s="74"/>
      <c r="C34" s="75">
        <f>H12/100</f>
        <v>1.2699999999999999E-2</v>
      </c>
      <c r="D34" s="74"/>
      <c r="E34" s="51"/>
      <c r="F34" s="76" t="s">
        <v>238</v>
      </c>
      <c r="G34" s="76"/>
      <c r="H34" s="77">
        <f>C34</f>
        <v>1.2699999999999999E-2</v>
      </c>
    </row>
    <row r="35" spans="1:8" ht="18.95" customHeight="1">
      <c r="A35" s="73" t="s">
        <v>239</v>
      </c>
      <c r="B35" s="74"/>
      <c r="C35" s="78">
        <f>1+C32+C33+C34</f>
        <v>1.0607</v>
      </c>
      <c r="D35" s="74"/>
      <c r="E35" s="51"/>
      <c r="F35" s="76" t="s">
        <v>239</v>
      </c>
      <c r="G35" s="76"/>
      <c r="H35" s="79">
        <f>1+H32+H33+H34</f>
        <v>1.0607</v>
      </c>
    </row>
    <row r="36" spans="1:8" ht="18.95" customHeight="1">
      <c r="A36" s="73" t="s">
        <v>240</v>
      </c>
      <c r="B36" s="74"/>
      <c r="C36" s="75">
        <f>H9/100</f>
        <v>1.23E-2</v>
      </c>
      <c r="D36" s="74"/>
      <c r="E36" s="51"/>
      <c r="F36" s="76" t="s">
        <v>240</v>
      </c>
      <c r="G36" s="76"/>
      <c r="H36" s="77">
        <f>C36</f>
        <v>1.23E-2</v>
      </c>
    </row>
    <row r="37" spans="1:8" ht="18.95" customHeight="1">
      <c r="A37" s="73" t="s">
        <v>241</v>
      </c>
      <c r="B37" s="74"/>
      <c r="C37" s="78">
        <f>1+C36</f>
        <v>1.0123</v>
      </c>
      <c r="D37" s="74"/>
      <c r="E37" s="51"/>
      <c r="F37" s="76" t="s">
        <v>241</v>
      </c>
      <c r="G37" s="76"/>
      <c r="H37" s="79">
        <f>1+H36</f>
        <v>1.0123</v>
      </c>
    </row>
    <row r="38" spans="1:8" ht="18.95" customHeight="1">
      <c r="A38" s="73" t="s">
        <v>242</v>
      </c>
      <c r="B38" s="74"/>
      <c r="C38" s="75">
        <f>H19/100</f>
        <v>7.400000000000001E-2</v>
      </c>
      <c r="D38" s="74"/>
      <c r="E38" s="51"/>
      <c r="F38" s="76" t="s">
        <v>242</v>
      </c>
      <c r="G38" s="76"/>
      <c r="H38" s="77">
        <f>C38</f>
        <v>7.400000000000001E-2</v>
      </c>
    </row>
    <row r="39" spans="1:8" ht="18.95" customHeight="1">
      <c r="A39" s="73" t="s">
        <v>243</v>
      </c>
      <c r="B39" s="74"/>
      <c r="C39" s="78">
        <f>1+C38</f>
        <v>1.0740000000000001</v>
      </c>
      <c r="D39" s="74"/>
      <c r="E39" s="51"/>
      <c r="F39" s="76" t="s">
        <v>243</v>
      </c>
      <c r="G39" s="76"/>
      <c r="H39" s="79">
        <f>1+H38</f>
        <v>1.0740000000000001</v>
      </c>
    </row>
    <row r="40" spans="1:8" ht="18.95" customHeight="1">
      <c r="A40" s="73"/>
      <c r="B40" s="74"/>
      <c r="C40" s="74"/>
      <c r="D40" s="74"/>
      <c r="E40" s="51"/>
      <c r="F40" s="76"/>
      <c r="G40" s="76"/>
      <c r="H40" s="80"/>
    </row>
    <row r="41" spans="1:8" ht="18.95" customHeight="1">
      <c r="A41" s="73" t="s">
        <v>244</v>
      </c>
      <c r="B41" s="74"/>
      <c r="C41" s="75">
        <f>H16/100</f>
        <v>6.1500000000000006E-2</v>
      </c>
      <c r="D41" s="74"/>
      <c r="E41" s="51"/>
      <c r="F41" s="76" t="s">
        <v>244</v>
      </c>
      <c r="G41" s="76"/>
      <c r="H41" s="77">
        <f>C41-(H26/100)</f>
        <v>6.1500000000000006E-2</v>
      </c>
    </row>
    <row r="42" spans="1:8" ht="18.95" customHeight="1">
      <c r="A42" s="73" t="s">
        <v>245</v>
      </c>
      <c r="B42" s="74"/>
      <c r="C42" s="78">
        <f>1-C41</f>
        <v>0.9385</v>
      </c>
      <c r="D42" s="74"/>
      <c r="E42" s="51"/>
      <c r="F42" s="76" t="s">
        <v>245</v>
      </c>
      <c r="G42" s="76"/>
      <c r="H42" s="79">
        <f>1-H41</f>
        <v>0.9385</v>
      </c>
    </row>
    <row r="43" spans="1:8" ht="18.95" customHeight="1">
      <c r="A43" s="73"/>
      <c r="B43" s="74"/>
      <c r="C43" s="74"/>
      <c r="D43" s="74"/>
      <c r="E43" s="51"/>
      <c r="F43" s="76"/>
      <c r="G43" s="76"/>
      <c r="H43" s="80"/>
    </row>
    <row r="44" spans="1:8" ht="18.95" customHeight="1">
      <c r="A44" s="81" t="s">
        <v>246</v>
      </c>
      <c r="B44" s="82"/>
      <c r="C44" s="83">
        <f>(C35*C37*C39)/C42-1</f>
        <v>0.22877342476291962</v>
      </c>
      <c r="D44" s="74"/>
      <c r="E44" s="51"/>
      <c r="F44" s="84" t="s">
        <v>247</v>
      </c>
      <c r="G44" s="85"/>
      <c r="H44" s="86">
        <f>(H35*H37*H39)/H42-1</f>
        <v>0.22877342476291962</v>
      </c>
    </row>
    <row r="45" spans="1:8" ht="18.95" customHeight="1">
      <c r="A45" s="87"/>
      <c r="B45" s="76"/>
      <c r="C45" s="76"/>
      <c r="D45" s="76"/>
      <c r="E45" s="51"/>
      <c r="F45" s="76"/>
      <c r="G45" s="76"/>
      <c r="H45" s="88" t="s">
        <v>248</v>
      </c>
    </row>
    <row r="46" spans="1:8" ht="15">
      <c r="A46" s="87"/>
      <c r="B46" s="76"/>
      <c r="C46" s="76"/>
      <c r="D46" s="76"/>
      <c r="E46" s="76"/>
      <c r="F46" s="242" t="s">
        <v>249</v>
      </c>
      <c r="G46" s="242"/>
      <c r="H46" s="243"/>
    </row>
    <row r="47" spans="1:8" ht="15" thickBot="1">
      <c r="A47" s="89"/>
      <c r="B47" s="90"/>
      <c r="C47" s="90"/>
      <c r="D47" s="90"/>
      <c r="E47" s="90"/>
      <c r="F47" s="244"/>
      <c r="G47" s="244"/>
      <c r="H47" s="245"/>
    </row>
  </sheetData>
  <mergeCells count="7">
    <mergeCell ref="F46:H47"/>
    <mergeCell ref="A1:H1"/>
    <mergeCell ref="A2:H2"/>
    <mergeCell ref="A3:H3"/>
    <mergeCell ref="A4:H4"/>
    <mergeCell ref="A6:H6"/>
    <mergeCell ref="A5:H5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60" zoomScaleNormal="100" workbookViewId="0">
      <selection activeCell="A6" sqref="A6:D6"/>
    </sheetView>
  </sheetViews>
  <sheetFormatPr defaultRowHeight="14.25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1.95" customHeight="1">
      <c r="A1" s="265" t="s">
        <v>165</v>
      </c>
      <c r="B1" s="266"/>
      <c r="C1" s="266"/>
      <c r="D1" s="267"/>
    </row>
    <row r="2" spans="1:4" ht="21.95" customHeight="1">
      <c r="A2" s="268" t="s">
        <v>166</v>
      </c>
      <c r="B2" s="269"/>
      <c r="C2" s="269"/>
      <c r="D2" s="270"/>
    </row>
    <row r="3" spans="1:4" ht="21.95" customHeight="1">
      <c r="A3" s="91"/>
      <c r="B3" s="271" t="s">
        <v>168</v>
      </c>
      <c r="C3" s="271"/>
      <c r="D3" s="272"/>
    </row>
    <row r="4" spans="1:4" ht="21.95" customHeight="1">
      <c r="A4" s="268" t="s">
        <v>169</v>
      </c>
      <c r="B4" s="269"/>
      <c r="C4" s="269"/>
      <c r="D4" s="270"/>
    </row>
    <row r="5" spans="1:4" s="6" customFormat="1" ht="21.95" customHeight="1" thickBot="1">
      <c r="A5" s="262" t="s">
        <v>447</v>
      </c>
      <c r="B5" s="263"/>
      <c r="C5" s="263"/>
      <c r="D5" s="264"/>
    </row>
    <row r="6" spans="1:4" ht="21.95" customHeight="1" thickBot="1">
      <c r="A6" s="273" t="s">
        <v>251</v>
      </c>
      <c r="B6" s="274"/>
      <c r="C6" s="274"/>
      <c r="D6" s="275"/>
    </row>
    <row r="7" spans="1:4" ht="20.100000000000001" customHeight="1">
      <c r="A7" s="92" t="s">
        <v>171</v>
      </c>
      <c r="B7" s="93" t="s">
        <v>252</v>
      </c>
      <c r="C7" s="93" t="s">
        <v>253</v>
      </c>
      <c r="D7" s="94" t="s">
        <v>254</v>
      </c>
    </row>
    <row r="8" spans="1:4" ht="20.100000000000001" customHeight="1">
      <c r="A8" s="257" t="s">
        <v>255</v>
      </c>
      <c r="B8" s="258"/>
      <c r="C8" s="258"/>
      <c r="D8" s="259"/>
    </row>
    <row r="9" spans="1:4" ht="18.95" customHeight="1">
      <c r="A9" s="95" t="s">
        <v>256</v>
      </c>
      <c r="B9" s="96" t="s">
        <v>257</v>
      </c>
      <c r="C9" s="97">
        <v>20</v>
      </c>
      <c r="D9" s="98">
        <v>20</v>
      </c>
    </row>
    <row r="10" spans="1:4" ht="18.95" customHeight="1">
      <c r="A10" s="95" t="s">
        <v>258</v>
      </c>
      <c r="B10" s="96" t="s">
        <v>259</v>
      </c>
      <c r="C10" s="97">
        <v>1.5</v>
      </c>
      <c r="D10" s="98">
        <v>1.5</v>
      </c>
    </row>
    <row r="11" spans="1:4" ht="18.95" customHeight="1">
      <c r="A11" s="95" t="s">
        <v>260</v>
      </c>
      <c r="B11" s="96" t="s">
        <v>261</v>
      </c>
      <c r="C11" s="97">
        <v>1</v>
      </c>
      <c r="D11" s="98">
        <v>1</v>
      </c>
    </row>
    <row r="12" spans="1:4" ht="18.95" customHeight="1">
      <c r="A12" s="95" t="s">
        <v>262</v>
      </c>
      <c r="B12" s="96" t="s">
        <v>263</v>
      </c>
      <c r="C12" s="97">
        <v>0.2</v>
      </c>
      <c r="D12" s="98">
        <v>0.2</v>
      </c>
    </row>
    <row r="13" spans="1:4" ht="18.95" customHeight="1">
      <c r="A13" s="95" t="s">
        <v>264</v>
      </c>
      <c r="B13" s="96" t="s">
        <v>265</v>
      </c>
      <c r="C13" s="97">
        <v>0.6</v>
      </c>
      <c r="D13" s="98">
        <v>0.6</v>
      </c>
    </row>
    <row r="14" spans="1:4" ht="18.95" customHeight="1">
      <c r="A14" s="95" t="s">
        <v>266</v>
      </c>
      <c r="B14" s="96" t="s">
        <v>267</v>
      </c>
      <c r="C14" s="97">
        <v>2.5</v>
      </c>
      <c r="D14" s="98">
        <v>2.5</v>
      </c>
    </row>
    <row r="15" spans="1:4" ht="18.95" customHeight="1">
      <c r="A15" s="95" t="s">
        <v>268</v>
      </c>
      <c r="B15" s="96" t="s">
        <v>269</v>
      </c>
      <c r="C15" s="97">
        <v>3</v>
      </c>
      <c r="D15" s="98">
        <v>3</v>
      </c>
    </row>
    <row r="16" spans="1:4" ht="18.95" customHeight="1">
      <c r="A16" s="95" t="s">
        <v>270</v>
      </c>
      <c r="B16" s="96" t="s">
        <v>271</v>
      </c>
      <c r="C16" s="97">
        <v>8</v>
      </c>
      <c r="D16" s="98">
        <v>8</v>
      </c>
    </row>
    <row r="17" spans="1:4" ht="18.95" customHeight="1">
      <c r="A17" s="95" t="s">
        <v>272</v>
      </c>
      <c r="B17" s="96" t="s">
        <v>273</v>
      </c>
      <c r="C17" s="97">
        <v>0</v>
      </c>
      <c r="D17" s="98">
        <v>0</v>
      </c>
    </row>
    <row r="18" spans="1:4" ht="18.95" customHeight="1">
      <c r="A18" s="99" t="s">
        <v>274</v>
      </c>
      <c r="B18" s="100" t="s">
        <v>275</v>
      </c>
      <c r="C18" s="101">
        <f>SUM(C9:C17)</f>
        <v>36.799999999999997</v>
      </c>
      <c r="D18" s="102">
        <f>SUM(D9:D17)</f>
        <v>36.799999999999997</v>
      </c>
    </row>
    <row r="19" spans="1:4" ht="20.100000000000001" customHeight="1">
      <c r="A19" s="257" t="s">
        <v>276</v>
      </c>
      <c r="B19" s="258"/>
      <c r="C19" s="258"/>
      <c r="D19" s="259"/>
    </row>
    <row r="20" spans="1:4" ht="18.95" customHeight="1">
      <c r="A20" s="95" t="s">
        <v>277</v>
      </c>
      <c r="B20" s="96" t="s">
        <v>278</v>
      </c>
      <c r="C20" s="97">
        <v>18.11</v>
      </c>
      <c r="D20" s="98">
        <v>0</v>
      </c>
    </row>
    <row r="21" spans="1:4" ht="18.95" customHeight="1">
      <c r="A21" s="95" t="s">
        <v>279</v>
      </c>
      <c r="B21" s="96" t="s">
        <v>280</v>
      </c>
      <c r="C21" s="97">
        <v>4.1500000000000004</v>
      </c>
      <c r="D21" s="98">
        <v>0</v>
      </c>
    </row>
    <row r="22" spans="1:4" ht="18.95" customHeight="1">
      <c r="A22" s="95" t="s">
        <v>281</v>
      </c>
      <c r="B22" s="96" t="s">
        <v>282</v>
      </c>
      <c r="C22" s="97">
        <v>0.91</v>
      </c>
      <c r="D22" s="98">
        <v>0.69</v>
      </c>
    </row>
    <row r="23" spans="1:4" ht="18.95" customHeight="1">
      <c r="A23" s="95" t="s">
        <v>283</v>
      </c>
      <c r="B23" s="96" t="s">
        <v>284</v>
      </c>
      <c r="C23" s="97">
        <v>10.94</v>
      </c>
      <c r="D23" s="98">
        <v>8.33</v>
      </c>
    </row>
    <row r="24" spans="1:4" ht="18.95" customHeight="1">
      <c r="A24" s="95" t="s">
        <v>285</v>
      </c>
      <c r="B24" s="96" t="s">
        <v>286</v>
      </c>
      <c r="C24" s="97">
        <v>7.0000000000000007E-2</v>
      </c>
      <c r="D24" s="98">
        <v>0.06</v>
      </c>
    </row>
    <row r="25" spans="1:4" ht="18.95" customHeight="1">
      <c r="A25" s="95" t="s">
        <v>287</v>
      </c>
      <c r="B25" s="96" t="s">
        <v>288</v>
      </c>
      <c r="C25" s="97">
        <v>0.73</v>
      </c>
      <c r="D25" s="98">
        <v>0.56000000000000005</v>
      </c>
    </row>
    <row r="26" spans="1:4" ht="18.95" customHeight="1">
      <c r="A26" s="95" t="s">
        <v>289</v>
      </c>
      <c r="B26" s="96" t="s">
        <v>290</v>
      </c>
      <c r="C26" s="97">
        <v>2.66</v>
      </c>
      <c r="D26" s="98">
        <v>0</v>
      </c>
    </row>
    <row r="27" spans="1:4" ht="18.95" customHeight="1">
      <c r="A27" s="95" t="s">
        <v>291</v>
      </c>
      <c r="B27" s="96" t="s">
        <v>292</v>
      </c>
      <c r="C27" s="97">
        <v>0.11</v>
      </c>
      <c r="D27" s="98">
        <v>0.09</v>
      </c>
    </row>
    <row r="28" spans="1:4" ht="18.95" customHeight="1">
      <c r="A28" s="95" t="s">
        <v>293</v>
      </c>
      <c r="B28" s="96" t="s">
        <v>294</v>
      </c>
      <c r="C28" s="97">
        <v>8.5299999999999994</v>
      </c>
      <c r="D28" s="98">
        <v>6.5</v>
      </c>
    </row>
    <row r="29" spans="1:4" ht="18.95" customHeight="1">
      <c r="A29" s="95" t="s">
        <v>295</v>
      </c>
      <c r="B29" s="96" t="s">
        <v>296</v>
      </c>
      <c r="C29" s="97">
        <v>0.03</v>
      </c>
      <c r="D29" s="98">
        <v>0.03</v>
      </c>
    </row>
    <row r="30" spans="1:4" ht="54" customHeight="1">
      <c r="A30" s="99" t="s">
        <v>297</v>
      </c>
      <c r="B30" s="103" t="s">
        <v>298</v>
      </c>
      <c r="C30" s="101">
        <f>SUM(C20:C29)</f>
        <v>46.239999999999995</v>
      </c>
      <c r="D30" s="102">
        <f>SUM(D20:D29)</f>
        <v>16.260000000000002</v>
      </c>
    </row>
    <row r="31" spans="1:4" ht="20.100000000000001" customHeight="1">
      <c r="A31" s="257" t="s">
        <v>299</v>
      </c>
      <c r="B31" s="258"/>
      <c r="C31" s="258"/>
      <c r="D31" s="259"/>
    </row>
    <row r="32" spans="1:4" ht="18.95" customHeight="1">
      <c r="A32" s="95" t="s">
        <v>300</v>
      </c>
      <c r="B32" s="96" t="s">
        <v>301</v>
      </c>
      <c r="C32" s="97">
        <v>5.23</v>
      </c>
      <c r="D32" s="98">
        <v>3.98</v>
      </c>
    </row>
    <row r="33" spans="1:4" ht="18.95" customHeight="1">
      <c r="A33" s="95" t="s">
        <v>302</v>
      </c>
      <c r="B33" s="96" t="s">
        <v>303</v>
      </c>
      <c r="C33" s="97">
        <v>0.12</v>
      </c>
      <c r="D33" s="98">
        <v>0.09</v>
      </c>
    </row>
    <row r="34" spans="1:4" ht="18.95" customHeight="1">
      <c r="A34" s="95" t="s">
        <v>304</v>
      </c>
      <c r="B34" s="96" t="s">
        <v>305</v>
      </c>
      <c r="C34" s="97">
        <v>5.28</v>
      </c>
      <c r="D34" s="98">
        <v>4.0199999999999996</v>
      </c>
    </row>
    <row r="35" spans="1:4" ht="18.95" customHeight="1">
      <c r="A35" s="95" t="s">
        <v>306</v>
      </c>
      <c r="B35" s="96" t="s">
        <v>307</v>
      </c>
      <c r="C35" s="97">
        <v>3.9</v>
      </c>
      <c r="D35" s="98">
        <v>2.97</v>
      </c>
    </row>
    <row r="36" spans="1:4" ht="18.95" customHeight="1">
      <c r="A36" s="95" t="s">
        <v>308</v>
      </c>
      <c r="B36" s="96" t="s">
        <v>309</v>
      </c>
      <c r="C36" s="97">
        <v>0.44</v>
      </c>
      <c r="D36" s="98">
        <v>0.34</v>
      </c>
    </row>
    <row r="37" spans="1:4" ht="48.75" customHeight="1">
      <c r="A37" s="99" t="s">
        <v>310</v>
      </c>
      <c r="B37" s="103" t="s">
        <v>311</v>
      </c>
      <c r="C37" s="101">
        <f>SUM(C32:C36)</f>
        <v>14.97</v>
      </c>
      <c r="D37" s="102">
        <f>SUM(D32:D36)</f>
        <v>11.4</v>
      </c>
    </row>
    <row r="38" spans="1:4" ht="15">
      <c r="A38" s="257" t="s">
        <v>312</v>
      </c>
      <c r="B38" s="258"/>
      <c r="C38" s="258"/>
      <c r="D38" s="259"/>
    </row>
    <row r="39" spans="1:4">
      <c r="A39" s="95" t="s">
        <v>313</v>
      </c>
      <c r="B39" s="96" t="s">
        <v>314</v>
      </c>
      <c r="C39" s="97">
        <v>17.02</v>
      </c>
      <c r="D39" s="98">
        <v>5.98</v>
      </c>
    </row>
    <row r="40" spans="1:4" ht="51">
      <c r="A40" s="95" t="s">
        <v>315</v>
      </c>
      <c r="B40" s="104" t="s">
        <v>316</v>
      </c>
      <c r="C40" s="105">
        <v>0.46</v>
      </c>
      <c r="D40" s="106">
        <v>0.35</v>
      </c>
    </row>
    <row r="41" spans="1:4" ht="30.75" thickBot="1">
      <c r="A41" s="107" t="s">
        <v>317</v>
      </c>
      <c r="B41" s="108" t="s">
        <v>318</v>
      </c>
      <c r="C41" s="109">
        <f>SUM(C39:C40)</f>
        <v>17.48</v>
      </c>
      <c r="D41" s="110">
        <f>SUM(D39:D40)</f>
        <v>6.33</v>
      </c>
    </row>
    <row r="42" spans="1:4" ht="15.75" thickBot="1">
      <c r="A42" s="260" t="s">
        <v>319</v>
      </c>
      <c r="B42" s="261"/>
      <c r="C42" s="111">
        <f>(C18+C30+C37+C41)</f>
        <v>115.49</v>
      </c>
      <c r="D42" s="112">
        <f>D18+D30+D37+D41</f>
        <v>70.790000000000006</v>
      </c>
    </row>
    <row r="43" spans="1:4">
      <c r="A43" s="113"/>
      <c r="B43" s="113"/>
      <c r="C43" s="114"/>
      <c r="D43" s="114"/>
    </row>
    <row r="44" spans="1:4">
      <c r="A44" s="113" t="s">
        <v>320</v>
      </c>
      <c r="B44" s="113"/>
      <c r="C44" s="114"/>
      <c r="D44" s="114"/>
    </row>
  </sheetData>
  <mergeCells count="11">
    <mergeCell ref="A1:D1"/>
    <mergeCell ref="A2:D2"/>
    <mergeCell ref="B3:D3"/>
    <mergeCell ref="A4:D4"/>
    <mergeCell ref="A6:D6"/>
    <mergeCell ref="A19:D19"/>
    <mergeCell ref="A31:D31"/>
    <mergeCell ref="A38:D38"/>
    <mergeCell ref="A42:B42"/>
    <mergeCell ref="A5:D5"/>
    <mergeCell ref="A8:D8"/>
  </mergeCells>
  <pageMargins left="0.511811024" right="0.511811024" top="0.78740157499999996" bottom="0.78740157499999996" header="0.31496062000000002" footer="0.31496062000000002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ORÇAMENTO</vt:lpstr>
      <vt:lpstr>CRONOGRAMA</vt:lpstr>
      <vt:lpstr>CPU</vt:lpstr>
      <vt:lpstr>BDI</vt:lpstr>
      <vt:lpstr>LS</vt:lpstr>
      <vt:lpstr>BDI!Area_de_impressao</vt:lpstr>
      <vt:lpstr>CPU!Area_de_impressao</vt:lpstr>
      <vt:lpstr>CRONOGRAMA!Area_de_impressao</vt:lpstr>
      <vt:lpstr>LS!Area_de_impressao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2023-03-31T16:54:00Z</cp:lastPrinted>
  <dcterms:created xsi:type="dcterms:W3CDTF">2022-12-21T18:39:12Z</dcterms:created>
  <dcterms:modified xsi:type="dcterms:W3CDTF">2023-03-31T16:54:21Z</dcterms:modified>
</cp:coreProperties>
</file>