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NasSesan\projetos\_NICIANA NOURA\PMA 2022\PROJETOS - 2022\_46) PRAÇA CONJUNTO MOARA\LICITAÇÃO\TEXTO\"/>
    </mc:Choice>
  </mc:AlternateContent>
  <bookViews>
    <workbookView xWindow="0" yWindow="0" windowWidth="16815" windowHeight="7755"/>
  </bookViews>
  <sheets>
    <sheet name="Orçamento Sintético" sheetId="1" r:id="rId1"/>
    <sheet name="CPU" sheetId="2" r:id="rId2"/>
    <sheet name="CRONOGRAMA" sheetId="3" r:id="rId3"/>
    <sheet name="BDI" sheetId="4" r:id="rId4"/>
    <sheet name="LS" sheetId="5" r:id="rId5"/>
  </sheets>
  <calcPr calcId="162913"/>
</workbook>
</file>

<file path=xl/calcChain.xml><?xml version="1.0" encoding="utf-8"?>
<calcChain xmlns="http://schemas.openxmlformats.org/spreadsheetml/2006/main">
  <c r="C39" i="4" l="1"/>
  <c r="H39" i="4" s="1"/>
  <c r="H40" i="4" s="1"/>
  <c r="C37" i="4"/>
  <c r="H37" i="4" s="1"/>
  <c r="H38" i="4" s="1"/>
  <c r="C35" i="4"/>
  <c r="H35" i="4" s="1"/>
  <c r="C34" i="4"/>
  <c r="C33" i="4"/>
  <c r="H33" i="4" s="1"/>
  <c r="H28" i="4"/>
  <c r="H23" i="4"/>
  <c r="H17" i="4" s="1"/>
  <c r="H16" i="4" s="1"/>
  <c r="C42" i="4" s="1"/>
  <c r="H14" i="4"/>
  <c r="H10" i="4"/>
  <c r="D41" i="5"/>
  <c r="C41" i="5"/>
  <c r="D37" i="5"/>
  <c r="C37" i="5"/>
  <c r="D30" i="5"/>
  <c r="C30" i="5"/>
  <c r="D18" i="5"/>
  <c r="C18" i="5"/>
  <c r="C36" i="4" l="1"/>
  <c r="C42" i="5"/>
  <c r="C38" i="4"/>
  <c r="D42" i="5"/>
  <c r="C40" i="4"/>
  <c r="H42" i="4"/>
  <c r="H43" i="4" s="1"/>
  <c r="C43" i="4"/>
  <c r="C45" i="4" s="1"/>
  <c r="H34" i="4"/>
  <c r="H36" i="4" s="1"/>
  <c r="H45" i="4" s="1"/>
</calcChain>
</file>

<file path=xl/sharedStrings.xml><?xml version="1.0" encoding="utf-8"?>
<sst xmlns="http://schemas.openxmlformats.org/spreadsheetml/2006/main" count="1326" uniqueCount="640">
  <si>
    <t xml:space="preserve"> 1 </t>
  </si>
  <si>
    <t>SERVIÇOS PRELIMINARES</t>
  </si>
  <si>
    <t xml:space="preserve"> 1.1 </t>
  </si>
  <si>
    <t xml:space="preserve"> 011340 </t>
  </si>
  <si>
    <t>SEDOP</t>
  </si>
  <si>
    <t>Placa de obra em lona com plotagem de gráfica</t>
  </si>
  <si>
    <t>m²</t>
  </si>
  <si>
    <t xml:space="preserve"> 1.2 </t>
  </si>
  <si>
    <t xml:space="preserve"> 010767 </t>
  </si>
  <si>
    <t>Barracão de madeira (incl. instalações)</t>
  </si>
  <si>
    <t xml:space="preserve"> 1.3 </t>
  </si>
  <si>
    <t>Próprio</t>
  </si>
  <si>
    <t>m</t>
  </si>
  <si>
    <t xml:space="preserve"> 1.4 </t>
  </si>
  <si>
    <t xml:space="preserve"> 4657 </t>
  </si>
  <si>
    <t>ORSE</t>
  </si>
  <si>
    <t>mês</t>
  </si>
  <si>
    <t xml:space="preserve"> 1.5 </t>
  </si>
  <si>
    <t>MÊS</t>
  </si>
  <si>
    <t>un</t>
  </si>
  <si>
    <t xml:space="preserve"> 2 </t>
  </si>
  <si>
    <t xml:space="preserve"> 2.1 </t>
  </si>
  <si>
    <t>m³</t>
  </si>
  <si>
    <t>SINAPI</t>
  </si>
  <si>
    <t xml:space="preserve"> 010008 </t>
  </si>
  <si>
    <t>Limpeza do terreno</t>
  </si>
  <si>
    <t xml:space="preserve"> 3 </t>
  </si>
  <si>
    <t>MOVIMENTAÇÃO DE TERRA</t>
  </si>
  <si>
    <t xml:space="preserve"> 3.1 </t>
  </si>
  <si>
    <t xml:space="preserve"> 030011 </t>
  </si>
  <si>
    <t>Aterro incluindo carga, descarga, transporte e apiloamento</t>
  </si>
  <si>
    <t xml:space="preserve"> 4 </t>
  </si>
  <si>
    <t>PAVIMENTAÇÃO</t>
  </si>
  <si>
    <t xml:space="preserve"> 4.1 </t>
  </si>
  <si>
    <t xml:space="preserve"> 4.2 </t>
  </si>
  <si>
    <t xml:space="preserve"> 260728 </t>
  </si>
  <si>
    <t>Bloco de concreto intertravado e=8cm (incl. colchao de areia e rejuntamento)</t>
  </si>
  <si>
    <t xml:space="preserve"> 4.3 </t>
  </si>
  <si>
    <t xml:space="preserve"> 4.4 </t>
  </si>
  <si>
    <t xml:space="preserve"> 4.5 </t>
  </si>
  <si>
    <t xml:space="preserve"> 4.6 </t>
  </si>
  <si>
    <t xml:space="preserve"> 4.7 </t>
  </si>
  <si>
    <t xml:space="preserve"> 4.8 </t>
  </si>
  <si>
    <t xml:space="preserve"> 5 </t>
  </si>
  <si>
    <t xml:space="preserve"> 5.1 </t>
  </si>
  <si>
    <t>FUNDAÇÃO</t>
  </si>
  <si>
    <t xml:space="preserve"> 030010 </t>
  </si>
  <si>
    <t>Escavação manual ate 1.50m de profundidade</t>
  </si>
  <si>
    <t xml:space="preserve"> 040283 </t>
  </si>
  <si>
    <t>Bloco em concreto armado p/ fundaçao (incl. forma)</t>
  </si>
  <si>
    <t xml:space="preserve"> 040285 </t>
  </si>
  <si>
    <t xml:space="preserve"> 080676 </t>
  </si>
  <si>
    <t>Impermeabilização com massa asfáltica para concreto (2 demãos)</t>
  </si>
  <si>
    <t xml:space="preserve"> 5.2 </t>
  </si>
  <si>
    <t>ESTRUTURA</t>
  </si>
  <si>
    <t xml:space="preserve"> 060046 </t>
  </si>
  <si>
    <t>Alvenaria tijolo de barro a cutelo</t>
  </si>
  <si>
    <t xml:space="preserve"> 110143 </t>
  </si>
  <si>
    <t>Chapisco de cimento e areia no traço 1:3</t>
  </si>
  <si>
    <t xml:space="preserve"> 110763 </t>
  </si>
  <si>
    <t>Reboco com argamassa 1:6:Adit. Plast.</t>
  </si>
  <si>
    <t xml:space="preserve"> 102363 </t>
  </si>
  <si>
    <t>ALAMBRADO PARA QUADRA POLIESPORTIVA, ESTRUTURADO POR TUBOS DE ACO GALVANIZADO, (MONTANTES COM DIAMETRO 2", TRAVESSAS E ESCORAS COM DIÂMETRO 1 ¼), COM TELA DE ARAME GALVANIZADO, FIO 12 BWG E MALHA QUADRADA 5X5CM (EXCETO MURETA). AF_03/2021</t>
  </si>
  <si>
    <t xml:space="preserve"> 090623 </t>
  </si>
  <si>
    <t xml:space="preserve"> 5.3 </t>
  </si>
  <si>
    <t>INSTALAÇÃO ELÉTRICA</t>
  </si>
  <si>
    <t xml:space="preserve"> 5.4 </t>
  </si>
  <si>
    <t>PINTURA</t>
  </si>
  <si>
    <t xml:space="preserve"> 88489 </t>
  </si>
  <si>
    <t>APLICAÇÃO MANUAL DE PINTURA COM TINTA LÁTEX ACRÍLICA EM PAREDES, DUAS DEMÃOS. AF_06/2014</t>
  </si>
  <si>
    <t xml:space="preserve"> 6 </t>
  </si>
  <si>
    <t>QUIOSQUES</t>
  </si>
  <si>
    <t xml:space="preserve"> 6.1 </t>
  </si>
  <si>
    <t xml:space="preserve"> 6.1.1 </t>
  </si>
  <si>
    <t xml:space="preserve"> 6.1.2 </t>
  </si>
  <si>
    <t xml:space="preserve"> 6.1.3 </t>
  </si>
  <si>
    <t xml:space="preserve"> 6.1.4 </t>
  </si>
  <si>
    <t xml:space="preserve"> 051172 </t>
  </si>
  <si>
    <t xml:space="preserve"> 6.2 </t>
  </si>
  <si>
    <t xml:space="preserve"> 6.2.1 </t>
  </si>
  <si>
    <t xml:space="preserve"> 6.2.2 </t>
  </si>
  <si>
    <t xml:space="preserve"> 6.2.3 </t>
  </si>
  <si>
    <t xml:space="preserve"> 6.3 </t>
  </si>
  <si>
    <t>COBERTURA</t>
  </si>
  <si>
    <t xml:space="preserve"> 6.3.1 </t>
  </si>
  <si>
    <t xml:space="preserve"> 6.3.2 </t>
  </si>
  <si>
    <t xml:space="preserve"> 6.3.3 </t>
  </si>
  <si>
    <t xml:space="preserve"> 6.4 </t>
  </si>
  <si>
    <t xml:space="preserve"> 6.4.1 </t>
  </si>
  <si>
    <t xml:space="preserve"> 6.5 </t>
  </si>
  <si>
    <t>ESQUADRIAS</t>
  </si>
  <si>
    <t xml:space="preserve"> 6.5.1 </t>
  </si>
  <si>
    <t xml:space="preserve"> 090070 </t>
  </si>
  <si>
    <t xml:space="preserve"> 12334 </t>
  </si>
  <si>
    <t xml:space="preserve"> 6.6 </t>
  </si>
  <si>
    <t xml:space="preserve"> 6.6.1 </t>
  </si>
  <si>
    <t xml:space="preserve"> 6.7 </t>
  </si>
  <si>
    <t>BANCADA</t>
  </si>
  <si>
    <t xml:space="preserve"> 6.7.1 </t>
  </si>
  <si>
    <t>SBC</t>
  </si>
  <si>
    <t xml:space="preserve"> 6.8 </t>
  </si>
  <si>
    <t>INSTALAÇÕES ELÉTRICAS</t>
  </si>
  <si>
    <t xml:space="preserve"> 6.8.1 </t>
  </si>
  <si>
    <t xml:space="preserve"> 170073 </t>
  </si>
  <si>
    <t>Quadro de mediçao bifasico (c/ disjuntor)</t>
  </si>
  <si>
    <t xml:space="preserve"> 6.8.2 </t>
  </si>
  <si>
    <t xml:space="preserve"> 12223 </t>
  </si>
  <si>
    <t>Quadro de distribuição de embutir, em chapa de aço, para até 12 disjuntores, com barramento, padrão DIN, exclusive disjuntores</t>
  </si>
  <si>
    <t xml:space="preserve"> 170081 </t>
  </si>
  <si>
    <t>Ponto de luz / força (c/tubul., cx. e fiaçao) ate 200W</t>
  </si>
  <si>
    <t>PT</t>
  </si>
  <si>
    <t xml:space="preserve"> 103782 </t>
  </si>
  <si>
    <t>LUMINÁRIA TIPO PLAFON CIRCULAR, DE SOBREPOR, COM LED DE 12/13 W - FORNECIMENTO E INSTALAÇÃO. AF_03/2022</t>
  </si>
  <si>
    <t xml:space="preserve"> 170339 </t>
  </si>
  <si>
    <t>Tomada 2P+T 10A (s/fiaçao)</t>
  </si>
  <si>
    <t xml:space="preserve"> 170337 </t>
  </si>
  <si>
    <t>Interruptor 1 tecla+tomada (s/fiaçao)</t>
  </si>
  <si>
    <t xml:space="preserve"> 6.9 </t>
  </si>
  <si>
    <t>INSTALAÇÕES HIDRÁULICAS</t>
  </si>
  <si>
    <t xml:space="preserve"> 6.9.1 </t>
  </si>
  <si>
    <t>ÁGUA FRIA</t>
  </si>
  <si>
    <t xml:space="preserve"> 180299 </t>
  </si>
  <si>
    <t>Ponto de agua (incl. tubos e conexoes)</t>
  </si>
  <si>
    <t>ESGOTO</t>
  </si>
  <si>
    <t xml:space="preserve"> 180214 </t>
  </si>
  <si>
    <t>Ponto de esgoto (incl. tubos, conexoes,cx. e ralos)</t>
  </si>
  <si>
    <t xml:space="preserve"> 180486 </t>
  </si>
  <si>
    <t>Sumidouro em concreto armado d=0,80m p=1,40m cap=40 pessoas</t>
  </si>
  <si>
    <t>REVESTIMENTO</t>
  </si>
  <si>
    <t xml:space="preserve"> 130119 </t>
  </si>
  <si>
    <t>Lajota ceramica -  (Padrão Médio)</t>
  </si>
  <si>
    <t xml:space="preserve"> 7 </t>
  </si>
  <si>
    <t xml:space="preserve"> 7.1 </t>
  </si>
  <si>
    <t>MURETA</t>
  </si>
  <si>
    <t xml:space="preserve"> 7.2 </t>
  </si>
  <si>
    <t xml:space="preserve"> 8 </t>
  </si>
  <si>
    <t>ARQUIBANCADA</t>
  </si>
  <si>
    <t xml:space="preserve"> 8.1 </t>
  </si>
  <si>
    <t xml:space="preserve"> 8.2 </t>
  </si>
  <si>
    <t xml:space="preserve"> 050729 </t>
  </si>
  <si>
    <t>Concreto armado fck=20MPA c/ forma mad. branca (incl. lançamento e adensamento)</t>
  </si>
  <si>
    <t xml:space="preserve"> 8.3 </t>
  </si>
  <si>
    <t xml:space="preserve"> 8.4 </t>
  </si>
  <si>
    <t xml:space="preserve"> 9 </t>
  </si>
  <si>
    <t xml:space="preserve"> 9.1 </t>
  </si>
  <si>
    <t xml:space="preserve"> 9148 </t>
  </si>
  <si>
    <t>Equipamento de ginástica - simulador de caminhada duplo - galvanizado - Rev 01</t>
  </si>
  <si>
    <t xml:space="preserve"> 9.2 </t>
  </si>
  <si>
    <t xml:space="preserve"> 9.3 </t>
  </si>
  <si>
    <t xml:space="preserve"> 9145 </t>
  </si>
  <si>
    <t>Equipamento de ginástica - elíptico - galvanizado - Rev 01</t>
  </si>
  <si>
    <t xml:space="preserve"> 9.4 </t>
  </si>
  <si>
    <t xml:space="preserve"> 10 </t>
  </si>
  <si>
    <t xml:space="preserve"> 10.1 </t>
  </si>
  <si>
    <t xml:space="preserve"> 10.2 </t>
  </si>
  <si>
    <t xml:space="preserve"> 11 </t>
  </si>
  <si>
    <t>PAISAGISMO</t>
  </si>
  <si>
    <t xml:space="preserve"> 11.1 </t>
  </si>
  <si>
    <t xml:space="preserve"> 260168 </t>
  </si>
  <si>
    <t>Plantio de grama (incl. terra preta)</t>
  </si>
  <si>
    <t xml:space="preserve"> 11.2 </t>
  </si>
  <si>
    <t xml:space="preserve"> 12 </t>
  </si>
  <si>
    <t>SERVIÇOS COMPLEMENTARES</t>
  </si>
  <si>
    <t xml:space="preserve"> 12.1 </t>
  </si>
  <si>
    <t xml:space="preserve"> 2450 </t>
  </si>
  <si>
    <t>Limpeza geral</t>
  </si>
  <si>
    <t xml:space="preserve"> 12.2 </t>
  </si>
  <si>
    <t>PREFEITURA MUNICIPAL DE ANANINDEUA - PMA</t>
  </si>
  <si>
    <t>SECRETARIA MUNICIPAL DE SANEAMENTO E INFRAESTRUTURA - SESAN</t>
  </si>
  <si>
    <t>ORÇAMENTO</t>
  </si>
  <si>
    <t>ENCARGOS SOCIAIS SOBRE A MÃO DE OBRA (SEM DESONERAÇÃO)</t>
  </si>
  <si>
    <t>CÓDIGO</t>
  </si>
  <si>
    <t xml:space="preserve"> DESCRIÇÃO</t>
  </si>
  <si>
    <t>HORISTA</t>
  </si>
  <si>
    <t>MENSALISTA</t>
  </si>
  <si>
    <t>GRUPO A</t>
  </si>
  <si>
    <t>A1</t>
  </si>
  <si>
    <t>INSS</t>
  </si>
  <si>
    <t>A2</t>
  </si>
  <si>
    <t>SESI</t>
  </si>
  <si>
    <t>A3</t>
  </si>
  <si>
    <t>SENAI</t>
  </si>
  <si>
    <t>A4</t>
  </si>
  <si>
    <t>INCEA</t>
  </si>
  <si>
    <t>A5</t>
  </si>
  <si>
    <t>SEBRAE</t>
  </si>
  <si>
    <t>A6</t>
  </si>
  <si>
    <t>Salário Educação</t>
  </si>
  <si>
    <t>A7</t>
  </si>
  <si>
    <t>Seguro Contra Acidentes de Trabalho</t>
  </si>
  <si>
    <t>A8</t>
  </si>
  <si>
    <t>FGTS</t>
  </si>
  <si>
    <t>A9</t>
  </si>
  <si>
    <t>SECONCI</t>
  </si>
  <si>
    <t>A</t>
  </si>
  <si>
    <t>Total dos Encargos Sociais Básicos</t>
  </si>
  <si>
    <t>GRUPO B</t>
  </si>
  <si>
    <t>B1</t>
  </si>
  <si>
    <t>Repouso Semanal Remunerado</t>
  </si>
  <si>
    <t>B2</t>
  </si>
  <si>
    <t>Feriados</t>
  </si>
  <si>
    <t>B3</t>
  </si>
  <si>
    <t>Auxílio - Enfremidade</t>
  </si>
  <si>
    <t>B4</t>
  </si>
  <si>
    <t>13º Salário</t>
  </si>
  <si>
    <t>B5</t>
  </si>
  <si>
    <t>Liçença Paternidade</t>
  </si>
  <si>
    <t>B6</t>
  </si>
  <si>
    <t>Faltas Justificadas</t>
  </si>
  <si>
    <t>B7</t>
  </si>
  <si>
    <t>Dias de Chuva</t>
  </si>
  <si>
    <t>B8</t>
  </si>
  <si>
    <t>Auxílio - Acidente de Trabalho</t>
  </si>
  <si>
    <t>B9</t>
  </si>
  <si>
    <t>Férias Gozadas</t>
  </si>
  <si>
    <t>B10</t>
  </si>
  <si>
    <t>Salário Maternidade</t>
  </si>
  <si>
    <t>B</t>
  </si>
  <si>
    <t>Total dos Encargos Sociais que recebem incidências de A</t>
  </si>
  <si>
    <t>GRUPO C</t>
  </si>
  <si>
    <t>C1</t>
  </si>
  <si>
    <t>Aviso Prévio Indenizado</t>
  </si>
  <si>
    <t>C2</t>
  </si>
  <si>
    <t>Aviso Prévio Trabalho</t>
  </si>
  <si>
    <t>C3</t>
  </si>
  <si>
    <t>Férias Indenizadas</t>
  </si>
  <si>
    <t>C4</t>
  </si>
  <si>
    <t>Depósito Rescisão sem Justa Causa</t>
  </si>
  <si>
    <t>C5</t>
  </si>
  <si>
    <t>Indenização Adicional</t>
  </si>
  <si>
    <t>C</t>
  </si>
  <si>
    <t>Total dos Encargos Sociais que não recebem incidências de A</t>
  </si>
  <si>
    <t>GRUPO D</t>
  </si>
  <si>
    <t>D1</t>
  </si>
  <si>
    <t>Reincidência de Grupo A</t>
  </si>
  <si>
    <t>D2</t>
  </si>
  <si>
    <t>Reincidência de Grupo A sobre Aviso Prévio Trabalho e
Reincidência do FGTS sobre Aviso Prévio Indenizado</t>
  </si>
  <si>
    <t>D</t>
  </si>
  <si>
    <t>Total de Reincidência de um Grupo sobre o outro</t>
  </si>
  <si>
    <t>TOTAL (A+B+C+D+E)</t>
  </si>
  <si>
    <t>Fonte: Informação Dias de Chuva - INMET</t>
  </si>
  <si>
    <t>QUADRO DE COMPOSIÇÃO DE TAXA DE BDI</t>
  </si>
  <si>
    <t>PORCENTAGEM (%) ADOTADA PELA MÉDIA DOS QUARTIS</t>
  </si>
  <si>
    <t>Administração Central da Obra - AC</t>
  </si>
  <si>
    <t>DESPESAS FINANCEIRAS -DF</t>
  </si>
  <si>
    <t>Sub Total</t>
  </si>
  <si>
    <t>VARIÁVEIS ACRESCIDAS DE ACORDO COM DIÁRIO OFICIAL DA UNIÃO DO DIA 20 DE SETEMBRO DE 2011</t>
  </si>
  <si>
    <t>R</t>
  </si>
  <si>
    <t>Risco - R</t>
  </si>
  <si>
    <t>S+G</t>
  </si>
  <si>
    <t>Seguro - S/Garantia - G</t>
  </si>
  <si>
    <t>DISCRIMINAÇÃO DOS CUSTOS INDIRETOS</t>
  </si>
  <si>
    <t>PORCENTAGEM (%) ADOTADA</t>
  </si>
  <si>
    <t>TOTAL- I</t>
  </si>
  <si>
    <t>CUSTOS TRIBUTÁRIOS</t>
  </si>
  <si>
    <t>TF</t>
  </si>
  <si>
    <t>TRIBUTOS FEDERAIS</t>
  </si>
  <si>
    <t>TM</t>
  </si>
  <si>
    <t>TRIBUTOS MUNICIPAIS</t>
  </si>
  <si>
    <t>L</t>
  </si>
  <si>
    <t xml:space="preserve"> LUCRO)</t>
  </si>
  <si>
    <t>DEMONSTRAÇÃO DOS TRIBUTOS FEDERAL</t>
  </si>
  <si>
    <t>PIS</t>
  </si>
  <si>
    <t>PROGRAMAÇÃO DE INTEGRAÇÃO SOCIAL</t>
  </si>
  <si>
    <t>CONFINS</t>
  </si>
  <si>
    <t>FINANC. DA SEGURIDADE SOCIAL</t>
  </si>
  <si>
    <t>CPRB</t>
  </si>
  <si>
    <t>Variável de Desoneração de 4,5%</t>
  </si>
  <si>
    <t>DEMONSTRAÇÃO DOS TRIBUTOS MUNICIPAL</t>
  </si>
  <si>
    <t>TRIBUTO MUNICIPAL</t>
  </si>
  <si>
    <t>ISS</t>
  </si>
  <si>
    <t>DEMONSTRAÇÕES DAS VARIÁVEIS DA FORMULAS ADOTADA PELO TCU</t>
  </si>
  <si>
    <t>AC =</t>
  </si>
  <si>
    <t>S+G =</t>
  </si>
  <si>
    <t>R =</t>
  </si>
  <si>
    <t>(1+AC+S+R+G)=</t>
  </si>
  <si>
    <t>DF=</t>
  </si>
  <si>
    <t>(1+DF)=</t>
  </si>
  <si>
    <t>L=</t>
  </si>
  <si>
    <t>(1+L)=</t>
  </si>
  <si>
    <t>I=</t>
  </si>
  <si>
    <t>(1-I)=</t>
  </si>
  <si>
    <t>BDI=</t>
  </si>
  <si>
    <t>BDI= BDI - MENOS 4,50%</t>
  </si>
  <si>
    <t xml:space="preserve"> &lt; 24,23% (OK)</t>
  </si>
  <si>
    <t>Verificações: com a retirada de 4,5% de CPRB. O valor terá que ser menor que 24,23%</t>
  </si>
  <si>
    <t>SECRETARIA MUNICIPAL SANEAMENTO E INFRAESTRUTURA - SESAN</t>
  </si>
  <si>
    <t>CRONOGRAMA</t>
  </si>
  <si>
    <t>ITEM</t>
  </si>
  <si>
    <t>BANCO</t>
  </si>
  <si>
    <t>DESCRIÇÃO DOS SERVIÇOS</t>
  </si>
  <si>
    <t>UNID.</t>
  </si>
  <si>
    <t>QUANT.</t>
  </si>
  <si>
    <t>PREÇO UNITÁRIO</t>
  </si>
  <si>
    <t>PREÇO UNIT. COM BDI</t>
  </si>
  <si>
    <t>TOTAL COM BDI</t>
  </si>
  <si>
    <t>PESO (%)</t>
  </si>
  <si>
    <t>DESCRIÇÃO</t>
  </si>
  <si>
    <t>TOTAL POR ETAPA</t>
  </si>
  <si>
    <t/>
  </si>
  <si>
    <t>PREFEITURA MUNICIPAL DE ANANINDEUA</t>
  </si>
  <si>
    <t>COMPOSIÇÕES ANALÍTICAS COM PREÇO UNITÁRIO</t>
  </si>
  <si>
    <t>COMPOSIÇÕES PRINCIPAIS</t>
  </si>
  <si>
    <t>Código</t>
  </si>
  <si>
    <t>Banco</t>
  </si>
  <si>
    <t>Descrição</t>
  </si>
  <si>
    <t>Tipo</t>
  </si>
  <si>
    <t>Und</t>
  </si>
  <si>
    <t>Quant.</t>
  </si>
  <si>
    <t>Valor Unit</t>
  </si>
  <si>
    <t>Total</t>
  </si>
  <si>
    <t>Composição</t>
  </si>
  <si>
    <t>Composição Auxiliar</t>
  </si>
  <si>
    <t>SERVENTE COM ENCARGOS COMPLEMENTARES</t>
  </si>
  <si>
    <t>H</t>
  </si>
  <si>
    <t>Insumo</t>
  </si>
  <si>
    <t>Material</t>
  </si>
  <si>
    <t>MO sem LS =&gt;</t>
  </si>
  <si>
    <t>LS =&gt;</t>
  </si>
  <si>
    <t>MO com LS =&gt;</t>
  </si>
  <si>
    <t>Valor do BDI =&gt;</t>
  </si>
  <si>
    <t>Valor com BDI =&gt;</t>
  </si>
  <si>
    <t>UN</t>
  </si>
  <si>
    <t xml:space="preserve"> 180102 </t>
  </si>
  <si>
    <t>Tubo em PVC - 100mm (LS)</t>
  </si>
  <si>
    <t>CANT - CANTEIRO DE OBRAS</t>
  </si>
  <si>
    <t xml:space="preserve"> 98459 </t>
  </si>
  <si>
    <t>TAPUME COM TELHA METÁLICA. AF_05/2018</t>
  </si>
  <si>
    <t xml:space="preserve"> 4518 </t>
  </si>
  <si>
    <t>Tela de nylon para proteção de fachada</t>
  </si>
  <si>
    <t>Serviços Iniciais de Obras Civis</t>
  </si>
  <si>
    <t xml:space="preserve"> 94296 </t>
  </si>
  <si>
    <t>TOPOGRAFO COM ENCARGOS COMPLEMENTARES</t>
  </si>
  <si>
    <t>SEDI - SERVIÇOS DIVERSOS</t>
  </si>
  <si>
    <t>MES</t>
  </si>
  <si>
    <t xml:space="preserve"> 101389 </t>
  </si>
  <si>
    <t>AUXILIAR DE TOPÓGRAFO COM ENCARGOS COMPLEMENTARES</t>
  </si>
  <si>
    <t>Concreto Simples</t>
  </si>
  <si>
    <t>Provisórios</t>
  </si>
  <si>
    <t>h</t>
  </si>
  <si>
    <t xml:space="preserve"> 10549 </t>
  </si>
  <si>
    <t>Encargos Complementares - Servente</t>
  </si>
  <si>
    <t xml:space="preserve"> 10552 </t>
  </si>
  <si>
    <t>Encargos Complementares - Eletricista</t>
  </si>
  <si>
    <t xml:space="preserve"> 00002436 </t>
  </si>
  <si>
    <t>ELETRICISTA (HORISTA)</t>
  </si>
  <si>
    <t>Mão de Obra</t>
  </si>
  <si>
    <t xml:space="preserve"> 00004750 </t>
  </si>
  <si>
    <t>PEDREIRO (HORISTA)</t>
  </si>
  <si>
    <t xml:space="preserve"> 00006111 </t>
  </si>
  <si>
    <t>SERVENTE DE OBRAS</t>
  </si>
  <si>
    <t>PEDREIRO COM ENCARGOS COMPLEMENTARES</t>
  </si>
  <si>
    <t xml:space="preserve"> 88316 </t>
  </si>
  <si>
    <t>Equipamento</t>
  </si>
  <si>
    <t xml:space="preserve"> 88309 </t>
  </si>
  <si>
    <t xml:space="preserve"> 94964 </t>
  </si>
  <si>
    <t>CONCRETO FCK = 20MPA, TRAÇO 1:2,7:3 (EM MASSA SECA DE CIMENTO/ AREIA MÉDIA/ BRITA 1) - PREPARO MECÂNICO COM BETONEIRA 400 L. AF_05/2021</t>
  </si>
  <si>
    <t>FUES - FUNDAÇÕES E ESTRUTURAS</t>
  </si>
  <si>
    <t xml:space="preserve"> 00000142 </t>
  </si>
  <si>
    <t>SELANTE ELASTICO MONOCOMPONENTE A BASE DE POLIURETANO (PU) PARA JUNTAS DIVERSAS</t>
  </si>
  <si>
    <t>310ML</t>
  </si>
  <si>
    <t>PINT - PINTURAS</t>
  </si>
  <si>
    <t xml:space="preserve"> 050259 </t>
  </si>
  <si>
    <t>Concreto c/ seixo Fck= 20 MPA (incl. lançamento e adensamento)</t>
  </si>
  <si>
    <t>INEL - INSTALAÇÃO ELÉTRICA/ELETRIFICAÇÃO E ILUMINAÇÃO EXTERNA</t>
  </si>
  <si>
    <t xml:space="preserve"> 102492 </t>
  </si>
  <si>
    <t>PINTURA DE PISO COM TINTA ACRÍLICA, APLICAÇÃO MANUAL, 3 DEMÃOS, INCLUSO FUNDO PREPARADOR. AF_05/2021</t>
  </si>
  <si>
    <t xml:space="preserve"> 050267 </t>
  </si>
  <si>
    <t>Concreto armado Fck=18 MPA c/ forma mad. branca (incl. lançamento e adensamento)</t>
  </si>
  <si>
    <t>Composições Auxiliares</t>
  </si>
  <si>
    <t xml:space="preserve"> 030254 </t>
  </si>
  <si>
    <t>Reaterro compactado</t>
  </si>
  <si>
    <t>Total sem BDI</t>
  </si>
  <si>
    <t>Total do BDI</t>
  </si>
  <si>
    <t>Total Geral</t>
  </si>
  <si>
    <t>DATA DO ORÇAMENTO: JANEIRO/2023</t>
  </si>
  <si>
    <t>OBRA: PRAÇA CONJUNTO MOARA</t>
  </si>
  <si>
    <t>LIMPEZA DO TERRENO</t>
  </si>
  <si>
    <t>MURO</t>
  </si>
  <si>
    <t xml:space="preserve"> 11325 </t>
  </si>
  <si>
    <t>Fornecimento e instalação de treliça PTG 8l - TR 08634, para suporte de barras de transferência em juntas, ou similar</t>
  </si>
  <si>
    <t xml:space="preserve"> 5.5 </t>
  </si>
  <si>
    <t xml:space="preserve"> 5.6 </t>
  </si>
  <si>
    <t xml:space="preserve"> 5.7 </t>
  </si>
  <si>
    <t xml:space="preserve"> 261471 </t>
  </si>
  <si>
    <t>Bloco de concreto intertravado pigmentado (incl. colchão de areia e rejuntamento)</t>
  </si>
  <si>
    <t xml:space="preserve"> 5.8 </t>
  </si>
  <si>
    <t xml:space="preserve"> 102491 </t>
  </si>
  <si>
    <t>PINTURA DE PISO COM TINTA ACRÍLICA, APLICAÇÃO MANUAL, 2 DEMÃOS, INCLUSO FUNDO PREPARADOR. AF_05/2021</t>
  </si>
  <si>
    <t>Concreto armado FCK=25MPA com forma aparente - PILAR</t>
  </si>
  <si>
    <t>Concreto armado FCK=25MPA com forma aparente - 1 reaproveitamento</t>
  </si>
  <si>
    <t xml:space="preserve"> 050713 </t>
  </si>
  <si>
    <t>Laje pré-moldada (incl. capeamento)</t>
  </si>
  <si>
    <t>ALVENARIA</t>
  </si>
  <si>
    <t xml:space="preserve"> 070030 </t>
  </si>
  <si>
    <t>Cobertura - telha aluminio trapezoidal e= 0,5mm</t>
  </si>
  <si>
    <t xml:space="preserve"> 071361 </t>
  </si>
  <si>
    <t>Estrutura metálica p/ cobertura - 1 água</t>
  </si>
  <si>
    <t>Porta de aço-esteira de enrolar c/ferr.(incl.pint.anti-corrosiva)</t>
  </si>
  <si>
    <t>Porta de abrir em aluminio tipo veneziana, acabamento anodizado natural, sem guarnicao/alizar/vista</t>
  </si>
  <si>
    <t xml:space="preserve"> 104162 </t>
  </si>
  <si>
    <t xml:space="preserve"> 170701 </t>
  </si>
  <si>
    <t>Ponto de força (tubul., fiaçao e disjuntor) acima de 200W</t>
  </si>
  <si>
    <t xml:space="preserve"> 190238 </t>
  </si>
  <si>
    <t xml:space="preserve"> 6.10 </t>
  </si>
  <si>
    <t xml:space="preserve"> 6.10.1 </t>
  </si>
  <si>
    <t>PLAYGROUND</t>
  </si>
  <si>
    <t xml:space="preserve"> 13086 </t>
  </si>
  <si>
    <t>Brinquedo - Gangorra Dupla, modelo M119, da Lúdico Brinquedos Inteligentes ou similar</t>
  </si>
  <si>
    <t xml:space="preserve"> 7.3 </t>
  </si>
  <si>
    <t xml:space="preserve"> 9160 </t>
  </si>
  <si>
    <t>Brinquedo - Gira-gira (carrossel ø=1,70m), em tubo de ferro galvanizado de 1 1/2" e assento em chapa galvanizada e=1/4", sergipark ou similar</t>
  </si>
  <si>
    <t xml:space="preserve"> 13082 </t>
  </si>
  <si>
    <t>Brinquedo - Balanço Duplo, modelo M117, da Lúdico Brinquedos Inteligentes ou similar</t>
  </si>
  <si>
    <t xml:space="preserve"> 11098 </t>
  </si>
  <si>
    <t>Brinquedo - Play Aventura, modelo M-205, da Lúdico Brinquedos Inteligentes ou similar - fornecimento e montagem</t>
  </si>
  <si>
    <t>ACADEMIA</t>
  </si>
  <si>
    <t xml:space="preserve"> 13194 </t>
  </si>
  <si>
    <t>Equipamento de ginástica - APC - Bicicleta de Mão - galvanizado</t>
  </si>
  <si>
    <t xml:space="preserve"> 11110 </t>
  </si>
  <si>
    <t>Equipamento de ginástica - jogo de barras - galvanizado - Rev 01</t>
  </si>
  <si>
    <t>QUADRA POLIESPORTIVA</t>
  </si>
  <si>
    <t>Estrutura metálica p/ cobertura - 2 águas-vão 20m</t>
  </si>
  <si>
    <t xml:space="preserve"> 070277 </t>
  </si>
  <si>
    <t>Calha em chapa galvanizada</t>
  </si>
  <si>
    <t xml:space="preserve"> 180414 </t>
  </si>
  <si>
    <t>Caixa em alvenaria de  30x30x30cm c/ tpo. concreto - Para drenagem</t>
  </si>
  <si>
    <t xml:space="preserve"> 130112 </t>
  </si>
  <si>
    <t>Concreto simples c/ seixo e=5cm traço 1:2:3</t>
  </si>
  <si>
    <t>PISO</t>
  </si>
  <si>
    <t>SERRALHERIA</t>
  </si>
  <si>
    <t xml:space="preserve"> 251530 </t>
  </si>
  <si>
    <t>Tela de nylon</t>
  </si>
  <si>
    <t>Portão tubo/tela arame galv.c/ferragens (incl.pint.anti-corrosiva)</t>
  </si>
  <si>
    <t>EQUIPAMENTOS</t>
  </si>
  <si>
    <t xml:space="preserve"> 250610 </t>
  </si>
  <si>
    <t>Equipamento completo p/ quadra de esportes</t>
  </si>
  <si>
    <t>CJ</t>
  </si>
  <si>
    <t>PINTURA DE ARQUIBANCADA COM TINTA ACRÍLICA, APLICAÇÃO MANUAL, 2 DEMÃOS, INCLUSO FUNDO PREPARADOR. AF_05/2021</t>
  </si>
  <si>
    <t xml:space="preserve"> 101875 </t>
  </si>
  <si>
    <t>QUADRO DE DISTRIBUIÇÃO DE ENERGIA EM CHAPA DE AÇO GALVANIZADO, DE EMBUTIR, COM BARRAMENTO TRIFÁSICO, PARA 12 DISJUNTORES DIN 100A - FORNECIMENTO E INSTALAÇÃO. AF_10/2020</t>
  </si>
  <si>
    <t xml:space="preserve"> 060316 </t>
  </si>
  <si>
    <t>REFLETOR 100W LED LINEAR BLINDADO A PROVA D'AGUA</t>
  </si>
  <si>
    <t>EQUIPAMENTOS URBANOS</t>
  </si>
  <si>
    <t xml:space="preserve"> 10.3 </t>
  </si>
  <si>
    <t xml:space="preserve"> 10.4 </t>
  </si>
  <si>
    <t xml:space="preserve"> 10.5 </t>
  </si>
  <si>
    <t xml:space="preserve"> 10.6 </t>
  </si>
  <si>
    <t xml:space="preserve"> 10.7 </t>
  </si>
  <si>
    <t xml:space="preserve"> 060560 </t>
  </si>
  <si>
    <t>FITA DE LED SILICONADA, 60 LEDS POR METRO, POTʎCIA 4,8 W/M</t>
  </si>
  <si>
    <t xml:space="preserve"> 10.8 </t>
  </si>
  <si>
    <t xml:space="preserve"> 98510 </t>
  </si>
  <si>
    <t>PLANTIO DE ÁRVORE ORNAMENTAL COM ALTURA DE MUDA MENOR OU IGUAL A 2,00 M. AF_05/2018</t>
  </si>
  <si>
    <t xml:space="preserve"> 102507 </t>
  </si>
  <si>
    <t>PINTURA DE DEMARCAÇÃO DE VAGA COM TINTA EPÓXI, E = 10 CM, APLICAÇÃO MANUAL. AF_05/2021</t>
  </si>
  <si>
    <t xml:space="preserve"> 12.3 </t>
  </si>
  <si>
    <t xml:space="preserve"> 126 </t>
  </si>
  <si>
    <t>Concreto simples fabricado na obra, fck=15 mpa, lançado e adensado</t>
  </si>
  <si>
    <t xml:space="preserve"> 9158 </t>
  </si>
  <si>
    <t>Poste decorativo com 02 pétalas, difusor em vidro leitoso brilhante ref. XR-708/2 da Xoulux ou similar, com 6,00m un</t>
  </si>
  <si>
    <t xml:space="preserve"> 00006127 </t>
  </si>
  <si>
    <t>AUXILIAR DE PEDREIRO (HORISTA)</t>
  </si>
  <si>
    <t>Porcentagem</t>
  </si>
  <si>
    <t>Custo</t>
  </si>
  <si>
    <t>Porcentagem Acumulado</t>
  </si>
  <si>
    <t>Custo Acumulado</t>
  </si>
  <si>
    <t>LOCAL: TV. DÉCIMA TERCEIRA COM TV. SÃO PEDRO - ÁGUAS LINDAS</t>
  </si>
  <si>
    <t>Locação de banheiro químico - Rev 02_02/2022</t>
  </si>
  <si>
    <t xml:space="preserve"> 00020 </t>
  </si>
  <si>
    <t>LOCAÇÃO DE OBRA COM TOPÓGRAFO</t>
  </si>
  <si>
    <t xml:space="preserve"> 00019 </t>
  </si>
  <si>
    <t>TAPUME COM TELHA METÁLICA E REDE DE NYLON</t>
  </si>
  <si>
    <t xml:space="preserve"> 00041 </t>
  </si>
  <si>
    <t>PISO EM CONCRETO COM 20MPA COM JUNTA ELÁSTICA POLIURETANO E=7CM</t>
  </si>
  <si>
    <t xml:space="preserve"> 3651 </t>
  </si>
  <si>
    <t>Acabamento de superfície de piso de concreto com alisamento manual e queima com pigmento "Xadrez" ou similar</t>
  </si>
  <si>
    <t>Baldrame em concreto simples com seixo inclusive forma madeira branca</t>
  </si>
  <si>
    <t>Concreto armado FCK=25MPA com forma aparente - VIGA</t>
  </si>
  <si>
    <t xml:space="preserve"> 6.4.2 </t>
  </si>
  <si>
    <t xml:space="preserve"> 6.5.2 </t>
  </si>
  <si>
    <t>BANCADA EM GRANILITE, COM ESPESSURA DE 4 MM, INCLUSO MISTURA EM BETONEIRA, COLOCAÇÃO DAS JUNTAS,  POLIMENTOS COM POLITRIZ, ESTUCAMENTO, SELADOR E CERA. AF_06/2022</t>
  </si>
  <si>
    <t xml:space="preserve"> 6.7.2 </t>
  </si>
  <si>
    <t xml:space="preserve"> 6.7.3 </t>
  </si>
  <si>
    <t xml:space="preserve"> 6.7.4 </t>
  </si>
  <si>
    <t xml:space="preserve"> 6.7.5 </t>
  </si>
  <si>
    <t xml:space="preserve"> 6.7.6 </t>
  </si>
  <si>
    <t xml:space="preserve"> 6.7.7 </t>
  </si>
  <si>
    <t xml:space="preserve"> 6.8.1.1 </t>
  </si>
  <si>
    <t xml:space="preserve"> 6.8.1.2 </t>
  </si>
  <si>
    <t xml:space="preserve"> 052026 </t>
  </si>
  <si>
    <t>CAIXA D'AGUA EM POLIETILENO 310 LITROS COM TAMPA</t>
  </si>
  <si>
    <t xml:space="preserve"> 6.8.1.3 </t>
  </si>
  <si>
    <t>Pia 01 cuba em aço inox c/torn.,sifao e valv.(1,50m)</t>
  </si>
  <si>
    <t xml:space="preserve"> 6.8.2.1 </t>
  </si>
  <si>
    <t xml:space="preserve"> 6.8.2.2 </t>
  </si>
  <si>
    <t xml:space="preserve"> 00044 </t>
  </si>
  <si>
    <t>Balanço duplo com Balanço PCD</t>
  </si>
  <si>
    <t>Unidade</t>
  </si>
  <si>
    <t>MORRO PLAYGROUND</t>
  </si>
  <si>
    <t xml:space="preserve"> 2418 </t>
  </si>
  <si>
    <t>Escorregadeira em aço carbono c/2,00m de pista (Sergipark ou similar)</t>
  </si>
  <si>
    <t xml:space="preserve"> 12184 </t>
  </si>
  <si>
    <t>Guarda-corpo Simples em tubo ferro galvanizado, alt=1,10m, com barras verticais  a cada 11cm (3/4") e barras horizontais (quadro) de 1.1/2" c/ fixação com bucha e parafuso - Rev 01</t>
  </si>
  <si>
    <t xml:space="preserve"> 8.5 </t>
  </si>
  <si>
    <t xml:space="preserve"> 8.6 </t>
  </si>
  <si>
    <t xml:space="preserve"> 00062 </t>
  </si>
  <si>
    <t>Agarra para escalada - 20 unidades</t>
  </si>
  <si>
    <t xml:space="preserve"> 10.1.1 </t>
  </si>
  <si>
    <t xml:space="preserve"> 10.1.2 </t>
  </si>
  <si>
    <t xml:space="preserve"> 10.1.3 </t>
  </si>
  <si>
    <t xml:space="preserve"> 10.2.1 </t>
  </si>
  <si>
    <t xml:space="preserve"> 10.3.1 </t>
  </si>
  <si>
    <t xml:space="preserve"> 071465 </t>
  </si>
  <si>
    <t>Cobertura - telha em aço galvanizado e=0,5mm</t>
  </si>
  <si>
    <t xml:space="preserve"> 10.3.2 </t>
  </si>
  <si>
    <t xml:space="preserve"> 10.3.3 </t>
  </si>
  <si>
    <t xml:space="preserve"> 10.3.4 </t>
  </si>
  <si>
    <t xml:space="preserve"> 10.4.1 </t>
  </si>
  <si>
    <t xml:space="preserve"> 10.4.1.1 </t>
  </si>
  <si>
    <t xml:space="preserve"> 10.4.1.2 </t>
  </si>
  <si>
    <t xml:space="preserve"> 10.4.1.3 </t>
  </si>
  <si>
    <t xml:space="preserve"> 10.4.2 </t>
  </si>
  <si>
    <t xml:space="preserve"> 10.4.2.1 </t>
  </si>
  <si>
    <t xml:space="preserve"> 10.4.2.2 </t>
  </si>
  <si>
    <t xml:space="preserve"> 10.4.2.3 </t>
  </si>
  <si>
    <t xml:space="preserve"> 10.4.2.4 </t>
  </si>
  <si>
    <t xml:space="preserve"> 10.4.2.5 </t>
  </si>
  <si>
    <t xml:space="preserve"> 10.4.2.6 </t>
  </si>
  <si>
    <t xml:space="preserve"> 10.4.2.7 </t>
  </si>
  <si>
    <t xml:space="preserve"> 10.5.1 </t>
  </si>
  <si>
    <t xml:space="preserve"> 10.5.2 </t>
  </si>
  <si>
    <t xml:space="preserve"> 10.6.1 </t>
  </si>
  <si>
    <t xml:space="preserve"> 10.6.2 </t>
  </si>
  <si>
    <t xml:space="preserve"> 10.6.3 </t>
  </si>
  <si>
    <t xml:space="preserve"> 10.7.1 </t>
  </si>
  <si>
    <t xml:space="preserve"> 10.8.1 </t>
  </si>
  <si>
    <t xml:space="preserve"> 10.8.2 </t>
  </si>
  <si>
    <t xml:space="preserve"> 10.8.3 </t>
  </si>
  <si>
    <t xml:space="preserve"> 10.9 </t>
  </si>
  <si>
    <t xml:space="preserve"> 10.9.1 </t>
  </si>
  <si>
    <t xml:space="preserve"> 10.9.2 </t>
  </si>
  <si>
    <t xml:space="preserve"> 10.9.3 </t>
  </si>
  <si>
    <t xml:space="preserve"> 10.9.4 </t>
  </si>
  <si>
    <t xml:space="preserve"> 10.9.5 </t>
  </si>
  <si>
    <t xml:space="preserve"> 10.9.6 </t>
  </si>
  <si>
    <t>BANCO PADRÃO</t>
  </si>
  <si>
    <t xml:space="preserve"> 11.1.1 </t>
  </si>
  <si>
    <t xml:space="preserve"> 00047 </t>
  </si>
  <si>
    <t>BANCO DE CONCRETO 2,50 X 0,50 M - H= 0,40 M, COM PINTURA ACRÍLICA E RESINA</t>
  </si>
  <si>
    <t>BANCO FLOREIRA</t>
  </si>
  <si>
    <t xml:space="preserve"> 11.2.1 </t>
  </si>
  <si>
    <t xml:space="preserve"> 11.2.2 </t>
  </si>
  <si>
    <t xml:space="preserve"> 11.2.3 </t>
  </si>
  <si>
    <t xml:space="preserve"> 11.2.4 </t>
  </si>
  <si>
    <t xml:space="preserve"> 11.2.5 </t>
  </si>
  <si>
    <t xml:space="preserve"> 11.2.6 </t>
  </si>
  <si>
    <t xml:space="preserve"> 00061 </t>
  </si>
  <si>
    <t>Poste decorativo com 02 pétalas, em tubo de alumínio com difusor em vidro leitoso brilhante, ref. XR-708/2 da XOULUX ou similar, com 2,80m, inclusive lâmpada LED 500W</t>
  </si>
  <si>
    <t xml:space="preserve"> 12.4 </t>
  </si>
  <si>
    <t xml:space="preserve"> 00063 </t>
  </si>
  <si>
    <t>Poste decorativo com 04 pétalas, em tubo de alumínio com difusor em vidro leitoso brilhante, ref. XR-708/2 da XOULUX ou similar, com 4,00m, inclusive lâmpada LED 500W</t>
  </si>
  <si>
    <t xml:space="preserve"> 13 </t>
  </si>
  <si>
    <t xml:space="preserve"> 13.1 </t>
  </si>
  <si>
    <t xml:space="preserve"> 13.2 </t>
  </si>
  <si>
    <t xml:space="preserve"> 13.3 </t>
  </si>
  <si>
    <t>Placa de inauguração de obra em alumínio 0,40 x 0,60 m</t>
  </si>
  <si>
    <t>_______________________________________________________________
Niciana Pinto Noura
Diretor/Gerente</t>
  </si>
  <si>
    <t>DATA ORÇAMENTO:  FEVEREIRO/2023</t>
  </si>
  <si>
    <t>DATA DO ORÇAMENTO: FEVEREIRO/2023</t>
  </si>
  <si>
    <t>100,00%
35.185,25</t>
  </si>
  <si>
    <t>100,00%
5.266,32</t>
  </si>
  <si>
    <t>100,00%
12.288,25</t>
  </si>
  <si>
    <t>100,00%
87.631,82</t>
  </si>
  <si>
    <t>80,00%
70.105,46</t>
  </si>
  <si>
    <t>20,00%
17.526,36</t>
  </si>
  <si>
    <t>100,00%
105.076,66</t>
  </si>
  <si>
    <t>10,00%
10.507,67</t>
  </si>
  <si>
    <t>50,00%
52.538,33</t>
  </si>
  <si>
    <t>40,00%
42.030,66</t>
  </si>
  <si>
    <t>100,00%
39.472,59</t>
  </si>
  <si>
    <t>90,00%
35.525,33</t>
  </si>
  <si>
    <t>10,00%
3.947,26</t>
  </si>
  <si>
    <t>100,00%
16.213,74</t>
  </si>
  <si>
    <t>90,00%
14.592,37</t>
  </si>
  <si>
    <t>10,00%
1.621,37</t>
  </si>
  <si>
    <t>100,00%
16.512,07</t>
  </si>
  <si>
    <t>90,00%
14.860,86</t>
  </si>
  <si>
    <t>10,00%
1.651,21</t>
  </si>
  <si>
    <t>100,00%
384.419,88</t>
  </si>
  <si>
    <t>20,00%
76.883,98</t>
  </si>
  <si>
    <t>50,00%
192.209,94</t>
  </si>
  <si>
    <t>30,00%
115.325,96</t>
  </si>
  <si>
    <t>100,00%
24.634,75</t>
  </si>
  <si>
    <t>80,00%
19.707,80</t>
  </si>
  <si>
    <t>20,00%
4.926,95</t>
  </si>
  <si>
    <t>ASTU - ASSENTAMENTO DE TUBOS E PECAS</t>
  </si>
  <si>
    <t xml:space="preserve"> 00000041 </t>
  </si>
  <si>
    <t xml:space="preserve"> 00000060 </t>
  </si>
  <si>
    <t>Agarra para escalada</t>
  </si>
  <si>
    <t xml:space="preserve"> 172880 </t>
  </si>
  <si>
    <t>LUMINARIA PUBLICA COB SUPER C/1 LED PETALA 100W 6500K BRANCO</t>
  </si>
  <si>
    <t>URBANIZACAO</t>
  </si>
  <si>
    <t xml:space="preserve"> 5.9 </t>
  </si>
  <si>
    <t xml:space="preserve"> 94263 </t>
  </si>
  <si>
    <t>GUIA (MEIO-FIO) CONCRETO, MOLDADA  IN LOCO  EM TRECHO RETO COM EXTRUSORA, 13 CM BASE X 22 CM ALTURA. AF_06/2016</t>
  </si>
  <si>
    <t>M</t>
  </si>
  <si>
    <t xml:space="preserve"> 12.5 </t>
  </si>
  <si>
    <t xml:space="preserve"> 251510 </t>
  </si>
  <si>
    <t>Lixeira em tela moeda</t>
  </si>
  <si>
    <t xml:space="preserve"> 102498 </t>
  </si>
  <si>
    <t>PINTURA DE MEIO-FIO COM TINTA BRANCA A BASE DE CAL (CAIAÇÃO). AF_05/2021</t>
  </si>
  <si>
    <t xml:space="preserve"> 13.4 </t>
  </si>
  <si>
    <t>100,00%
35.358,13</t>
  </si>
  <si>
    <t>40,00%
14.143,25</t>
  </si>
  <si>
    <t>20,00%
7.071,63</t>
  </si>
  <si>
    <t>100,00%
26.265,43</t>
  </si>
  <si>
    <t>100,00%
5.402,20</t>
  </si>
  <si>
    <t>6,64%</t>
  </si>
  <si>
    <t>11,94%</t>
  </si>
  <si>
    <t>20,3%</t>
  </si>
  <si>
    <t>30,4%</t>
  </si>
  <si>
    <t>25,2%</t>
  </si>
  <si>
    <t>5,52%</t>
  </si>
  <si>
    <t>52.739,82</t>
  </si>
  <si>
    <t>94.756,37</t>
  </si>
  <si>
    <t>161.091,92</t>
  </si>
  <si>
    <t>241.312,23</t>
  </si>
  <si>
    <t>200.012,32</t>
  </si>
  <si>
    <t>43.814,42</t>
  </si>
  <si>
    <t>18,58%</t>
  </si>
  <si>
    <t>38,88%</t>
  </si>
  <si>
    <t>69,28%</t>
  </si>
  <si>
    <t>94,48%</t>
  </si>
  <si>
    <t>100,0%</t>
  </si>
  <si>
    <t>147.496,19</t>
  </si>
  <si>
    <t>308.588,11</t>
  </si>
  <si>
    <t>549.900,34</t>
  </si>
  <si>
    <t>749.912,67</t>
  </si>
  <si>
    <t>793.727,09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</si>
</sst>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#,##0.00\ %"/>
    <numFmt numFmtId="165" formatCode="_(* #,##0.00_);_(* \(#,##0.00\);_(* &quot;-&quot;??_);_(@_)"/>
    <numFmt numFmtId="166" formatCode="#,##0.0000000"/>
  </numFmts>
  <fonts count="26">
    <font>
      <sz val="11"/>
      <name val="Arial"/>
      <family val="1"/>
    </font>
    <font>
      <b/>
      <sz val="11"/>
      <name val="Arial"/>
      <family val="1"/>
    </font>
    <font>
      <b/>
      <sz val="10"/>
      <color rgb="FF000000"/>
      <name val="Arial"/>
      <family val="1"/>
    </font>
    <font>
      <b/>
      <sz val="10"/>
      <name val="Arial"/>
      <family val="1"/>
    </font>
    <font>
      <sz val="10"/>
      <color rgb="FF000000"/>
      <name val="Arial"/>
      <family val="1"/>
    </font>
    <font>
      <sz val="11"/>
      <name val="Arial"/>
      <family val="1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Swis721 Lt BT"/>
      <family val="2"/>
    </font>
    <font>
      <sz val="9"/>
      <color indexed="8"/>
      <name val="Ari"/>
    </font>
    <font>
      <b/>
      <sz val="9"/>
      <color indexed="9"/>
      <name val="Ari"/>
    </font>
    <font>
      <b/>
      <sz val="9"/>
      <color indexed="8"/>
      <name val="Ari"/>
    </font>
    <font>
      <b/>
      <sz val="12"/>
      <color indexed="8"/>
      <name val="Ari"/>
    </font>
    <font>
      <b/>
      <sz val="12"/>
      <name val="Ari"/>
    </font>
    <font>
      <sz val="9"/>
      <name val="Ari"/>
    </font>
    <font>
      <b/>
      <sz val="12"/>
      <name val="Calibri"/>
      <family val="2"/>
    </font>
    <font>
      <sz val="13"/>
      <name val="Calibri"/>
      <family val="2"/>
    </font>
    <font>
      <sz val="11"/>
      <name val="Calibri"/>
      <family val="2"/>
      <scheme val="minor"/>
    </font>
    <font>
      <sz val="11"/>
      <name val="Calibri"/>
      <family val="2"/>
    </font>
    <font>
      <b/>
      <sz val="13"/>
      <name val="Calibri"/>
      <family val="2"/>
    </font>
    <font>
      <b/>
      <sz val="11"/>
      <name val="Calibri"/>
      <family val="2"/>
    </font>
    <font>
      <b/>
      <sz val="11"/>
      <name val="Arial"/>
      <family val="2"/>
    </font>
    <font>
      <sz val="11"/>
      <name val="Arial"/>
      <family val="2"/>
    </font>
    <font>
      <sz val="10"/>
      <name val="Arial"/>
      <family val="1"/>
    </font>
  </fonts>
  <fills count="17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D8ECF6"/>
      </patternFill>
    </fill>
    <fill>
      <patternFill patternType="solid">
        <fgColor rgb="FFFFFFFF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DFF0D8"/>
      </patternFill>
    </fill>
    <fill>
      <patternFill patternType="solid">
        <fgColor rgb="FFD6D6D6"/>
      </patternFill>
    </fill>
    <fill>
      <patternFill patternType="solid">
        <fgColor rgb="FFEFEFEF"/>
      </patternFill>
    </fill>
  </fills>
  <borders count="4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CCCCCC"/>
      </right>
      <top style="medium">
        <color indexed="64"/>
      </top>
      <bottom style="medium">
        <color indexed="64"/>
      </bottom>
      <diagonal/>
    </border>
    <border>
      <left style="thin">
        <color rgb="FFCCCCCC"/>
      </left>
      <right style="thin">
        <color rgb="FFCCCCCC"/>
      </right>
      <top style="medium">
        <color indexed="64"/>
      </top>
      <bottom style="medium">
        <color indexed="64"/>
      </bottom>
      <diagonal/>
    </border>
    <border>
      <left style="thin">
        <color rgb="FFCCCCCC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/>
      <right/>
      <top style="thick">
        <color rgb="FF000000"/>
      </top>
      <bottom/>
      <diagonal/>
    </border>
    <border>
      <left/>
      <right/>
      <top/>
      <bottom style="thick">
        <color rgb="FFFF5500"/>
      </bottom>
      <diagonal/>
    </border>
    <border>
      <left style="medium">
        <color indexed="64"/>
      </left>
      <right style="thin">
        <color rgb="FFCCCCCC"/>
      </right>
      <top style="medium">
        <color indexed="64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medium">
        <color indexed="64"/>
      </top>
      <bottom style="thin">
        <color rgb="FFCCCCCC"/>
      </bottom>
      <diagonal/>
    </border>
    <border>
      <left/>
      <right/>
      <top style="medium">
        <color indexed="64"/>
      </top>
      <bottom style="thick">
        <color rgb="FFFF5500"/>
      </bottom>
      <diagonal/>
    </border>
    <border>
      <left style="thin">
        <color rgb="FFCCCCCC"/>
      </left>
      <right style="medium">
        <color indexed="64"/>
      </right>
      <top style="medium">
        <color indexed="64"/>
      </top>
      <bottom style="thin">
        <color rgb="FFCCCCCC"/>
      </bottom>
      <diagonal/>
    </border>
    <border>
      <left style="medium">
        <color indexed="64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medium">
        <color indexed="64"/>
      </right>
      <top style="thin">
        <color rgb="FFCCCCCC"/>
      </top>
      <bottom style="thin">
        <color rgb="FFCCCCCC"/>
      </bottom>
      <diagonal/>
    </border>
    <border>
      <left/>
      <right style="medium">
        <color indexed="64"/>
      </right>
      <top/>
      <bottom style="thick">
        <color rgb="FFFF5500"/>
      </bottom>
      <diagonal/>
    </border>
    <border>
      <left style="medium">
        <color indexed="64"/>
      </left>
      <right/>
      <top style="thick">
        <color rgb="FF000000"/>
      </top>
      <bottom/>
      <diagonal/>
    </border>
    <border>
      <left/>
      <right style="medium">
        <color indexed="64"/>
      </right>
      <top style="thick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5" fillId="0" borderId="0" applyFont="0" applyFill="0" applyBorder="0" applyAlignment="0" applyProtection="0"/>
    <xf numFmtId="0" fontId="7" fillId="0" borderId="0"/>
    <xf numFmtId="0" fontId="10" fillId="0" borderId="0"/>
    <xf numFmtId="9" fontId="7" fillId="0" borderId="0" applyFill="0" applyBorder="0" applyAlignment="0" applyProtection="0"/>
    <xf numFmtId="0" fontId="7" fillId="0" borderId="0"/>
  </cellStyleXfs>
  <cellXfs count="258">
    <xf numFmtId="0" fontId="0" fillId="0" borderId="0" xfId="0"/>
    <xf numFmtId="0" fontId="7" fillId="0" borderId="4" xfId="2" applyBorder="1" applyAlignment="1">
      <alignment vertical="center" wrapText="1"/>
    </xf>
    <xf numFmtId="0" fontId="6" fillId="0" borderId="12" xfId="2" applyFont="1" applyFill="1" applyBorder="1" applyAlignment="1">
      <alignment horizontal="center" vertical="center"/>
    </xf>
    <xf numFmtId="0" fontId="6" fillId="0" borderId="13" xfId="2" applyFont="1" applyFill="1" applyBorder="1" applyAlignment="1">
      <alignment horizontal="center" vertical="center"/>
    </xf>
    <xf numFmtId="0" fontId="6" fillId="0" borderId="14" xfId="2" applyFont="1" applyFill="1" applyBorder="1" applyAlignment="1">
      <alignment horizontal="center" vertical="center"/>
    </xf>
    <xf numFmtId="0" fontId="7" fillId="0" borderId="18" xfId="2" applyBorder="1" applyAlignment="1">
      <alignment horizontal="center" vertical="center"/>
    </xf>
    <xf numFmtId="0" fontId="7" fillId="0" borderId="19" xfId="2" applyBorder="1" applyAlignment="1">
      <alignment vertical="center"/>
    </xf>
    <xf numFmtId="43" fontId="0" fillId="0" borderId="19" xfId="1" applyFont="1" applyBorder="1" applyAlignment="1">
      <alignment horizontal="center" vertical="center"/>
    </xf>
    <xf numFmtId="43" fontId="0" fillId="0" borderId="20" xfId="1" applyFont="1" applyBorder="1" applyAlignment="1">
      <alignment horizontal="center" vertical="center"/>
    </xf>
    <xf numFmtId="0" fontId="6" fillId="0" borderId="18" xfId="2" applyFont="1" applyBorder="1" applyAlignment="1">
      <alignment horizontal="center" vertical="center"/>
    </xf>
    <xf numFmtId="0" fontId="6" fillId="0" borderId="19" xfId="2" applyFont="1" applyBorder="1" applyAlignment="1">
      <alignment vertical="center"/>
    </xf>
    <xf numFmtId="165" fontId="6" fillId="0" borderId="19" xfId="2" applyNumberFormat="1" applyFont="1" applyBorder="1" applyAlignment="1">
      <alignment horizontal="center" vertical="center"/>
    </xf>
    <xf numFmtId="165" fontId="6" fillId="0" borderId="20" xfId="2" applyNumberFormat="1" applyFont="1" applyBorder="1" applyAlignment="1">
      <alignment horizontal="center" vertical="center"/>
    </xf>
    <xf numFmtId="0" fontId="6" fillId="0" borderId="19" xfId="2" applyFont="1" applyBorder="1" applyAlignment="1">
      <alignment vertical="center" wrapText="1"/>
    </xf>
    <xf numFmtId="0" fontId="7" fillId="0" borderId="19" xfId="2" applyBorder="1" applyAlignment="1">
      <alignment vertical="center" wrapText="1"/>
    </xf>
    <xf numFmtId="165" fontId="7" fillId="0" borderId="19" xfId="2" applyNumberFormat="1" applyBorder="1" applyAlignment="1">
      <alignment horizontal="center" vertical="center"/>
    </xf>
    <xf numFmtId="165" fontId="7" fillId="0" borderId="20" xfId="2" applyNumberFormat="1" applyBorder="1" applyAlignment="1">
      <alignment horizontal="center" vertical="center"/>
    </xf>
    <xf numFmtId="0" fontId="6" fillId="0" borderId="21" xfId="2" applyFont="1" applyBorder="1" applyAlignment="1">
      <alignment horizontal="center" vertical="center"/>
    </xf>
    <xf numFmtId="0" fontId="6" fillId="0" borderId="22" xfId="2" applyFont="1" applyBorder="1" applyAlignment="1">
      <alignment vertical="center" wrapText="1"/>
    </xf>
    <xf numFmtId="165" fontId="6" fillId="0" borderId="22" xfId="2" applyNumberFormat="1" applyFont="1" applyBorder="1" applyAlignment="1">
      <alignment horizontal="center" vertical="center"/>
    </xf>
    <xf numFmtId="165" fontId="6" fillId="0" borderId="23" xfId="2" applyNumberFormat="1" applyFont="1" applyBorder="1" applyAlignment="1">
      <alignment horizontal="center" vertical="center"/>
    </xf>
    <xf numFmtId="165" fontId="6" fillId="8" borderId="10" xfId="2" applyNumberFormat="1" applyFont="1" applyFill="1" applyBorder="1" applyAlignment="1">
      <alignment horizontal="center" vertical="center"/>
    </xf>
    <xf numFmtId="165" fontId="6" fillId="8" borderId="11" xfId="2" applyNumberFormat="1" applyFont="1" applyFill="1" applyBorder="1" applyAlignment="1">
      <alignment horizontal="center" vertical="center"/>
    </xf>
    <xf numFmtId="0" fontId="7" fillId="0" borderId="0" xfId="2" applyAlignment="1">
      <alignment vertical="center"/>
    </xf>
    <xf numFmtId="0" fontId="7" fillId="0" borderId="0" xfId="2" applyAlignment="1">
      <alignment horizontal="center" vertical="center"/>
    </xf>
    <xf numFmtId="0" fontId="11" fillId="0" borderId="4" xfId="0" applyFont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0" fontId="12" fillId="10" borderId="5" xfId="0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/>
    </xf>
    <xf numFmtId="0" fontId="13" fillId="0" borderId="0" xfId="0" applyFont="1" applyBorder="1" applyAlignment="1">
      <alignment vertical="center"/>
    </xf>
    <xf numFmtId="2" fontId="11" fillId="0" borderId="5" xfId="0" applyNumberFormat="1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4" fillId="11" borderId="6" xfId="0" applyFont="1" applyFill="1" applyBorder="1" applyAlignment="1">
      <alignment vertical="center"/>
    </xf>
    <xf numFmtId="0" fontId="14" fillId="11" borderId="7" xfId="0" applyFont="1" applyFill="1" applyBorder="1" applyAlignment="1">
      <alignment vertical="center"/>
    </xf>
    <xf numFmtId="2" fontId="14" fillId="11" borderId="8" xfId="0" applyNumberFormat="1" applyFont="1" applyFill="1" applyBorder="1" applyAlignment="1">
      <alignment horizontal="center" vertical="center"/>
    </xf>
    <xf numFmtId="0" fontId="13" fillId="0" borderId="4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4" xfId="0" applyFont="1" applyBorder="1" applyAlignment="1">
      <alignment vertical="center"/>
    </xf>
    <xf numFmtId="0" fontId="11" fillId="0" borderId="5" xfId="0" applyFont="1" applyBorder="1" applyAlignment="1">
      <alignment horizontal="center" vertical="center" wrapText="1"/>
    </xf>
    <xf numFmtId="0" fontId="14" fillId="11" borderId="6" xfId="0" applyFont="1" applyFill="1" applyBorder="1" applyAlignment="1">
      <alignment horizontal="center" vertical="center"/>
    </xf>
    <xf numFmtId="2" fontId="13" fillId="11" borderId="6" xfId="0" applyNumberFormat="1" applyFont="1" applyFill="1" applyBorder="1" applyAlignment="1">
      <alignment horizontal="center" vertical="center"/>
    </xf>
    <xf numFmtId="0" fontId="13" fillId="11" borderId="7" xfId="0" applyFont="1" applyFill="1" applyBorder="1" applyAlignment="1">
      <alignment vertical="center"/>
    </xf>
    <xf numFmtId="2" fontId="13" fillId="11" borderId="8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5" xfId="0" applyBorder="1" applyAlignment="1">
      <alignment vertical="center"/>
    </xf>
    <xf numFmtId="0" fontId="15" fillId="0" borderId="6" xfId="0" applyFont="1" applyBorder="1" applyAlignment="1">
      <alignment vertical="center"/>
    </xf>
    <xf numFmtId="0" fontId="15" fillId="0" borderId="7" xfId="0" applyFont="1" applyBorder="1" applyAlignment="1">
      <alignment vertical="center"/>
    </xf>
    <xf numFmtId="0" fontId="15" fillId="0" borderId="8" xfId="0" applyFont="1" applyBorder="1" applyAlignment="1">
      <alignment vertical="center"/>
    </xf>
    <xf numFmtId="2" fontId="13" fillId="0" borderId="5" xfId="0" applyNumberFormat="1" applyFont="1" applyBorder="1" applyAlignment="1">
      <alignment horizontal="center" vertical="center"/>
    </xf>
    <xf numFmtId="2" fontId="16" fillId="0" borderId="5" xfId="0" applyNumberFormat="1" applyFont="1" applyBorder="1" applyAlignment="1">
      <alignment horizontal="center" vertical="center"/>
    </xf>
    <xf numFmtId="0" fontId="17" fillId="0" borderId="4" xfId="0" applyFont="1" applyBorder="1" applyAlignment="1">
      <alignment vertical="center" wrapText="1"/>
    </xf>
    <xf numFmtId="0" fontId="17" fillId="0" borderId="0" xfId="0" applyFont="1" applyBorder="1" applyAlignment="1">
      <alignment vertical="center" wrapText="1"/>
    </xf>
    <xf numFmtId="0" fontId="17" fillId="0" borderId="5" xfId="0" applyFont="1" applyBorder="1" applyAlignment="1">
      <alignment vertical="center" wrapText="1"/>
    </xf>
    <xf numFmtId="0" fontId="18" fillId="0" borderId="4" xfId="0" applyFont="1" applyBorder="1" applyAlignment="1">
      <alignment vertical="center"/>
    </xf>
    <xf numFmtId="0" fontId="18" fillId="0" borderId="0" xfId="0" applyFont="1" applyBorder="1" applyAlignment="1">
      <alignment vertical="center"/>
    </xf>
    <xf numFmtId="10" fontId="18" fillId="0" borderId="0" xfId="4" applyNumberFormat="1" applyFont="1" applyBorder="1" applyAlignment="1">
      <alignment vertical="center"/>
    </xf>
    <xf numFmtId="0" fontId="19" fillId="0" borderId="0" xfId="0" applyFont="1" applyBorder="1" applyAlignment="1">
      <alignment vertical="center"/>
    </xf>
    <xf numFmtId="10" fontId="20" fillId="0" borderId="5" xfId="4" applyNumberFormat="1" applyFont="1" applyBorder="1" applyAlignment="1">
      <alignment vertical="center"/>
    </xf>
    <xf numFmtId="10" fontId="21" fillId="0" borderId="0" xfId="0" applyNumberFormat="1" applyFont="1" applyBorder="1" applyAlignment="1">
      <alignment vertical="center"/>
    </xf>
    <xf numFmtId="10" fontId="22" fillId="0" borderId="5" xfId="0" applyNumberFormat="1" applyFont="1" applyBorder="1" applyAlignment="1">
      <alignment vertical="center"/>
    </xf>
    <xf numFmtId="0" fontId="19" fillId="0" borderId="5" xfId="0" applyFont="1" applyBorder="1" applyAlignment="1">
      <alignment vertical="center"/>
    </xf>
    <xf numFmtId="0" fontId="21" fillId="12" borderId="6" xfId="0" applyFont="1" applyFill="1" applyBorder="1" applyAlignment="1">
      <alignment horizontal="right" vertical="center"/>
    </xf>
    <xf numFmtId="0" fontId="21" fillId="12" borderId="7" xfId="0" applyFont="1" applyFill="1" applyBorder="1" applyAlignment="1">
      <alignment vertical="center"/>
    </xf>
    <xf numFmtId="10" fontId="21" fillId="12" borderId="8" xfId="0" applyNumberFormat="1" applyFont="1" applyFill="1" applyBorder="1" applyAlignment="1">
      <alignment vertical="center"/>
    </xf>
    <xf numFmtId="0" fontId="22" fillId="0" borderId="6" xfId="0" applyFont="1" applyBorder="1" applyAlignment="1">
      <alignment vertical="center"/>
    </xf>
    <xf numFmtId="0" fontId="22" fillId="0" borderId="7" xfId="0" applyFont="1" applyBorder="1" applyAlignment="1">
      <alignment vertical="center"/>
    </xf>
    <xf numFmtId="10" fontId="22" fillId="0" borderId="8" xfId="0" applyNumberFormat="1" applyFont="1" applyBorder="1" applyAlignment="1">
      <alignment vertical="center"/>
    </xf>
    <xf numFmtId="0" fontId="19" fillId="0" borderId="4" xfId="0" applyFont="1" applyBorder="1" applyAlignment="1">
      <alignment vertical="center"/>
    </xf>
    <xf numFmtId="0" fontId="20" fillId="0" borderId="5" xfId="0" applyFont="1" applyBorder="1" applyAlignment="1">
      <alignment horizontal="right" vertical="center"/>
    </xf>
    <xf numFmtId="0" fontId="7" fillId="13" borderId="4" xfId="5" applyFill="1" applyBorder="1" applyAlignment="1">
      <alignment vertical="center"/>
    </xf>
    <xf numFmtId="0" fontId="7" fillId="13" borderId="0" xfId="5" applyFill="1" applyBorder="1" applyAlignment="1">
      <alignment vertical="center"/>
    </xf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1" fillId="6" borderId="28" xfId="0" applyFont="1" applyFill="1" applyBorder="1" applyAlignment="1">
      <alignment horizontal="center" vertical="center" wrapText="1"/>
    </xf>
    <xf numFmtId="0" fontId="1" fillId="6" borderId="29" xfId="0" applyFont="1" applyFill="1" applyBorder="1" applyAlignment="1">
      <alignment horizontal="center" vertical="center" wrapText="1"/>
    </xf>
    <xf numFmtId="0" fontId="1" fillId="6" borderId="30" xfId="0" applyFont="1" applyFill="1" applyBorder="1" applyAlignment="1">
      <alignment horizontal="center" vertical="center" wrapText="1"/>
    </xf>
    <xf numFmtId="0" fontId="0" fillId="0" borderId="0" xfId="0"/>
    <xf numFmtId="0" fontId="2" fillId="5" borderId="34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left" vertical="center" wrapText="1"/>
    </xf>
    <xf numFmtId="0" fontId="23" fillId="2" borderId="32" xfId="0" applyFont="1" applyFill="1" applyBorder="1" applyAlignment="1">
      <alignment horizontal="center" vertical="center" wrapText="1"/>
    </xf>
    <xf numFmtId="0" fontId="23" fillId="4" borderId="32" xfId="0" applyFont="1" applyFill="1" applyBorder="1" applyAlignment="1">
      <alignment horizontal="center" vertical="center" wrapText="1"/>
    </xf>
    <xf numFmtId="0" fontId="23" fillId="3" borderId="32" xfId="0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left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left" vertical="center" wrapText="1"/>
    </xf>
    <xf numFmtId="0" fontId="4" fillId="0" borderId="31" xfId="0" applyFont="1" applyFill="1" applyBorder="1" applyAlignment="1">
      <alignment horizontal="center" vertical="center" wrapText="1"/>
    </xf>
    <xf numFmtId="0" fontId="4" fillId="0" borderId="31" xfId="0" applyFont="1" applyFill="1" applyBorder="1" applyAlignment="1">
      <alignment horizontal="left" vertical="center" wrapText="1"/>
    </xf>
    <xf numFmtId="0" fontId="2" fillId="5" borderId="37" xfId="0" applyFont="1" applyFill="1" applyBorder="1" applyAlignment="1">
      <alignment horizontal="center" vertical="center" wrapText="1"/>
    </xf>
    <xf numFmtId="0" fontId="2" fillId="5" borderId="38" xfId="0" applyFont="1" applyFill="1" applyBorder="1" applyAlignment="1">
      <alignment horizontal="center" vertical="center" wrapText="1"/>
    </xf>
    <xf numFmtId="0" fontId="4" fillId="5" borderId="39" xfId="0" applyFont="1" applyFill="1" applyBorder="1" applyAlignment="1">
      <alignment horizontal="center" vertical="center" wrapText="1"/>
    </xf>
    <xf numFmtId="0" fontId="2" fillId="5" borderId="40" xfId="0" applyFont="1" applyFill="1" applyBorder="1" applyAlignment="1">
      <alignment horizontal="center" vertical="center" wrapText="1"/>
    </xf>
    <xf numFmtId="0" fontId="2" fillId="5" borderId="41" xfId="0" applyFont="1" applyFill="1" applyBorder="1" applyAlignment="1">
      <alignment horizontal="center" vertical="center" wrapText="1"/>
    </xf>
    <xf numFmtId="0" fontId="4" fillId="5" borderId="36" xfId="0" applyFont="1" applyFill="1" applyBorder="1" applyAlignment="1">
      <alignment horizontal="center" vertical="center" wrapText="1"/>
    </xf>
    <xf numFmtId="0" fontId="2" fillId="5" borderId="42" xfId="0" applyFont="1" applyFill="1" applyBorder="1" applyAlignment="1">
      <alignment horizontal="center" vertical="center" wrapText="1"/>
    </xf>
    <xf numFmtId="0" fontId="4" fillId="5" borderId="43" xfId="0" applyFont="1" applyFill="1" applyBorder="1" applyAlignment="1">
      <alignment horizontal="center" vertical="center" wrapText="1"/>
    </xf>
    <xf numFmtId="0" fontId="2" fillId="5" borderId="24" xfId="0" applyFont="1" applyFill="1" applyBorder="1" applyAlignment="1">
      <alignment horizontal="center" vertical="center" wrapText="1"/>
    </xf>
    <xf numFmtId="0" fontId="2" fillId="5" borderId="25" xfId="0" applyFont="1" applyFill="1" applyBorder="1" applyAlignment="1">
      <alignment horizontal="center" vertical="center" wrapText="1"/>
    </xf>
    <xf numFmtId="0" fontId="4" fillId="5" borderId="26" xfId="0" applyFont="1" applyFill="1" applyBorder="1" applyAlignment="1">
      <alignment horizontal="center" vertical="center" wrapText="1"/>
    </xf>
    <xf numFmtId="0" fontId="0" fillId="0" borderId="0" xfId="0"/>
    <xf numFmtId="4" fontId="4" fillId="14" borderId="34" xfId="0" applyNumberFormat="1" applyFont="1" applyFill="1" applyBorder="1" applyAlignment="1">
      <alignment horizontal="center" vertical="center" wrapText="1"/>
    </xf>
    <xf numFmtId="0" fontId="1" fillId="6" borderId="34" xfId="0" applyFont="1" applyFill="1" applyBorder="1" applyAlignment="1">
      <alignment horizontal="center" vertical="center" wrapText="1"/>
    </xf>
    <xf numFmtId="0" fontId="4" fillId="14" borderId="34" xfId="0" applyFont="1" applyFill="1" applyBorder="1" applyAlignment="1">
      <alignment horizontal="center" vertical="center" wrapText="1"/>
    </xf>
    <xf numFmtId="166" fontId="4" fillId="14" borderId="34" xfId="0" applyNumberFormat="1" applyFont="1" applyFill="1" applyBorder="1" applyAlignment="1">
      <alignment horizontal="center" vertical="center" wrapText="1"/>
    </xf>
    <xf numFmtId="0" fontId="25" fillId="15" borderId="34" xfId="0" applyFont="1" applyFill="1" applyBorder="1" applyAlignment="1">
      <alignment horizontal="center" vertical="center" wrapText="1"/>
    </xf>
    <xf numFmtId="166" fontId="25" fillId="15" borderId="34" xfId="0" applyNumberFormat="1" applyFont="1" applyFill="1" applyBorder="1" applyAlignment="1">
      <alignment horizontal="center" vertical="center" wrapText="1"/>
    </xf>
    <xf numFmtId="4" fontId="25" fillId="15" borderId="34" xfId="0" applyNumberFormat="1" applyFont="1" applyFill="1" applyBorder="1" applyAlignment="1">
      <alignment horizontal="center" vertical="center" wrapText="1"/>
    </xf>
    <xf numFmtId="0" fontId="25" fillId="16" borderId="34" xfId="0" applyFont="1" applyFill="1" applyBorder="1" applyAlignment="1">
      <alignment horizontal="center" vertical="center" wrapText="1"/>
    </xf>
    <xf numFmtId="166" fontId="25" fillId="16" borderId="34" xfId="0" applyNumberFormat="1" applyFont="1" applyFill="1" applyBorder="1" applyAlignment="1">
      <alignment horizontal="center" vertical="center" wrapText="1"/>
    </xf>
    <xf numFmtId="4" fontId="25" fillId="16" borderId="34" xfId="0" applyNumberFormat="1" applyFont="1" applyFill="1" applyBorder="1" applyAlignment="1">
      <alignment horizontal="center" vertical="center" wrapText="1"/>
    </xf>
    <xf numFmtId="0" fontId="4" fillId="14" borderId="35" xfId="0" applyFont="1" applyFill="1" applyBorder="1" applyAlignment="1">
      <alignment horizontal="center" vertical="center" wrapText="1"/>
    </xf>
    <xf numFmtId="0" fontId="1" fillId="6" borderId="37" xfId="0" applyFont="1" applyFill="1" applyBorder="1" applyAlignment="1">
      <alignment horizontal="center" vertical="center" wrapText="1"/>
    </xf>
    <xf numFmtId="0" fontId="1" fillId="6" borderId="38" xfId="0" applyFont="1" applyFill="1" applyBorder="1" applyAlignment="1">
      <alignment horizontal="center" vertical="center" wrapText="1"/>
    </xf>
    <xf numFmtId="0" fontId="1" fillId="6" borderId="40" xfId="0" applyFont="1" applyFill="1" applyBorder="1" applyAlignment="1">
      <alignment horizontal="center" vertical="center" wrapText="1"/>
    </xf>
    <xf numFmtId="0" fontId="4" fillId="14" borderId="41" xfId="0" applyFont="1" applyFill="1" applyBorder="1" applyAlignment="1">
      <alignment horizontal="center" vertical="center" wrapText="1"/>
    </xf>
    <xf numFmtId="4" fontId="4" fillId="14" borderId="42" xfId="0" applyNumberFormat="1" applyFont="1" applyFill="1" applyBorder="1" applyAlignment="1">
      <alignment horizontal="center" vertical="center" wrapText="1"/>
    </xf>
    <xf numFmtId="0" fontId="25" fillId="15" borderId="41" xfId="0" applyFont="1" applyFill="1" applyBorder="1" applyAlignment="1">
      <alignment horizontal="center" vertical="center" wrapText="1"/>
    </xf>
    <xf numFmtId="4" fontId="25" fillId="15" borderId="42" xfId="0" applyNumberFormat="1" applyFont="1" applyFill="1" applyBorder="1" applyAlignment="1">
      <alignment horizontal="center" vertical="center" wrapText="1"/>
    </xf>
    <xf numFmtId="0" fontId="25" fillId="16" borderId="41" xfId="0" applyFont="1" applyFill="1" applyBorder="1" applyAlignment="1">
      <alignment horizontal="center" vertical="center" wrapText="1"/>
    </xf>
    <xf numFmtId="4" fontId="25" fillId="16" borderId="42" xfId="0" applyNumberFormat="1" applyFont="1" applyFill="1" applyBorder="1" applyAlignment="1">
      <alignment horizontal="center" vertical="center" wrapText="1"/>
    </xf>
    <xf numFmtId="0" fontId="25" fillId="6" borderId="4" xfId="0" applyFont="1" applyFill="1" applyBorder="1" applyAlignment="1">
      <alignment horizontal="center" vertical="center" wrapText="1"/>
    </xf>
    <xf numFmtId="4" fontId="25" fillId="6" borderId="0" xfId="0" applyNumberFormat="1" applyFont="1" applyFill="1" applyBorder="1" applyAlignment="1">
      <alignment horizontal="center" vertical="center" wrapText="1"/>
    </xf>
    <xf numFmtId="4" fontId="25" fillId="6" borderId="5" xfId="0" applyNumberFormat="1" applyFont="1" applyFill="1" applyBorder="1" applyAlignment="1">
      <alignment horizontal="center" vertical="center" wrapText="1"/>
    </xf>
    <xf numFmtId="0" fontId="25" fillId="6" borderId="0" xfId="0" applyFont="1" applyFill="1" applyBorder="1" applyAlignment="1">
      <alignment horizontal="center" vertical="center" wrapText="1"/>
    </xf>
    <xf numFmtId="0" fontId="4" fillId="14" borderId="44" xfId="0" applyFont="1" applyFill="1" applyBorder="1" applyAlignment="1">
      <alignment horizontal="center" vertical="center" wrapText="1"/>
    </xf>
    <xf numFmtId="0" fontId="4" fillId="14" borderId="45" xfId="0" applyFont="1" applyFill="1" applyBorder="1" applyAlignment="1">
      <alignment horizontal="center" vertical="center" wrapText="1"/>
    </xf>
    <xf numFmtId="0" fontId="1" fillId="6" borderId="41" xfId="0" applyFont="1" applyFill="1" applyBorder="1" applyAlignment="1">
      <alignment horizontal="center" vertical="center" wrapText="1"/>
    </xf>
    <xf numFmtId="0" fontId="1" fillId="6" borderId="42" xfId="0" applyFont="1" applyFill="1" applyBorder="1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0" fontId="25" fillId="6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6" borderId="0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  <xf numFmtId="0" fontId="3" fillId="6" borderId="25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3" fillId="6" borderId="26" xfId="0" applyFont="1" applyFill="1" applyBorder="1" applyAlignment="1">
      <alignment horizontal="center" vertical="center" wrapText="1"/>
    </xf>
    <xf numFmtId="0" fontId="25" fillId="6" borderId="6" xfId="0" applyFont="1" applyFill="1" applyBorder="1" applyAlignment="1">
      <alignment horizontal="center" vertical="center" wrapText="1"/>
    </xf>
    <xf numFmtId="0" fontId="25" fillId="6" borderId="7" xfId="0" applyFont="1" applyFill="1" applyBorder="1" applyAlignment="1">
      <alignment horizontal="center" vertical="center" wrapText="1"/>
    </xf>
    <xf numFmtId="4" fontId="4" fillId="0" borderId="19" xfId="0" applyNumberFormat="1" applyFont="1" applyFill="1" applyBorder="1" applyAlignment="1">
      <alignment horizontal="center" vertical="center" wrapText="1"/>
    </xf>
    <xf numFmtId="164" fontId="4" fillId="0" borderId="19" xfId="0" applyNumberFormat="1" applyFont="1" applyFill="1" applyBorder="1" applyAlignment="1">
      <alignment horizontal="center" vertical="center" wrapText="1"/>
    </xf>
    <xf numFmtId="4" fontId="4" fillId="0" borderId="22" xfId="0" applyNumberFormat="1" applyFont="1" applyFill="1" applyBorder="1" applyAlignment="1">
      <alignment horizontal="center" vertical="center" wrapText="1"/>
    </xf>
    <xf numFmtId="164" fontId="4" fillId="0" borderId="22" xfId="0" applyNumberFormat="1" applyFont="1" applyFill="1" applyBorder="1" applyAlignment="1">
      <alignment horizontal="center" vertical="center" wrapText="1"/>
    </xf>
    <xf numFmtId="0" fontId="25" fillId="6" borderId="2" xfId="0" applyFont="1" applyFill="1" applyBorder="1" applyAlignment="1">
      <alignment horizontal="center" vertical="center" wrapText="1"/>
    </xf>
    <xf numFmtId="0" fontId="25" fillId="6" borderId="3" xfId="0" applyFont="1" applyFill="1" applyBorder="1" applyAlignment="1">
      <alignment horizontal="center" vertical="center" wrapText="1"/>
    </xf>
    <xf numFmtId="4" fontId="4" fillId="0" borderId="13" xfId="0" applyNumberFormat="1" applyFont="1" applyFill="1" applyBorder="1" applyAlignment="1">
      <alignment horizontal="center" vertical="center" wrapText="1"/>
    </xf>
    <xf numFmtId="164" fontId="4" fillId="0" borderId="13" xfId="0" applyNumberFormat="1" applyFont="1" applyFill="1" applyBorder="1" applyAlignment="1">
      <alignment horizontal="center" vertical="center" wrapText="1"/>
    </xf>
    <xf numFmtId="164" fontId="4" fillId="0" borderId="31" xfId="0" applyNumberFormat="1" applyFont="1" applyFill="1" applyBorder="1" applyAlignment="1">
      <alignment horizontal="center" vertical="center" wrapText="1"/>
    </xf>
    <xf numFmtId="4" fontId="4" fillId="0" borderId="31" xfId="0" applyNumberFormat="1" applyFont="1" applyFill="1" applyBorder="1" applyAlignment="1">
      <alignment horizontal="center" vertical="center" wrapText="1"/>
    </xf>
    <xf numFmtId="0" fontId="2" fillId="5" borderId="27" xfId="0" applyFont="1" applyFill="1" applyBorder="1" applyAlignment="1">
      <alignment horizontal="center" vertical="center" wrapText="1"/>
    </xf>
    <xf numFmtId="0" fontId="2" fillId="5" borderId="28" xfId="0" applyFont="1" applyFill="1" applyBorder="1" applyAlignment="1">
      <alignment horizontal="center" vertical="center" wrapText="1"/>
    </xf>
    <xf numFmtId="0" fontId="2" fillId="5" borderId="29" xfId="0" applyFont="1" applyFill="1" applyBorder="1" applyAlignment="1">
      <alignment horizontal="center" vertical="center" wrapText="1"/>
    </xf>
    <xf numFmtId="0" fontId="2" fillId="5" borderId="30" xfId="0" applyFont="1" applyFill="1" applyBorder="1" applyAlignment="1">
      <alignment horizontal="center" vertical="center" wrapText="1"/>
    </xf>
    <xf numFmtId="4" fontId="2" fillId="5" borderId="27" xfId="0" applyNumberFormat="1" applyFont="1" applyFill="1" applyBorder="1" applyAlignment="1">
      <alignment horizontal="center" vertical="center" wrapText="1"/>
    </xf>
    <xf numFmtId="164" fontId="2" fillId="5" borderId="27" xfId="0" applyNumberFormat="1" applyFont="1" applyFill="1" applyBorder="1" applyAlignment="1">
      <alignment horizontal="center" vertical="center" wrapText="1"/>
    </xf>
    <xf numFmtId="0" fontId="4" fillId="0" borderId="46" xfId="0" applyFont="1" applyFill="1" applyBorder="1" applyAlignment="1">
      <alignment horizontal="center" vertical="center" wrapText="1"/>
    </xf>
    <xf numFmtId="0" fontId="4" fillId="0" borderId="47" xfId="0" applyFont="1" applyFill="1" applyBorder="1" applyAlignment="1">
      <alignment horizontal="center" vertical="center" wrapText="1"/>
    </xf>
    <xf numFmtId="0" fontId="2" fillId="5" borderId="29" xfId="0" applyFont="1" applyFill="1" applyBorder="1" applyAlignment="1">
      <alignment horizontal="left" vertical="center" wrapText="1"/>
    </xf>
    <xf numFmtId="0" fontId="4" fillId="0" borderId="27" xfId="0" applyFont="1" applyFill="1" applyBorder="1" applyAlignment="1">
      <alignment horizontal="left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25" fillId="6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6" borderId="6" xfId="0" applyFont="1" applyFill="1" applyBorder="1" applyAlignment="1">
      <alignment horizontal="center" vertical="center" wrapText="1"/>
    </xf>
    <xf numFmtId="0" fontId="3" fillId="6" borderId="7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4" fontId="3" fillId="6" borderId="6" xfId="0" applyNumberFormat="1" applyFont="1" applyFill="1" applyBorder="1" applyAlignment="1">
      <alignment horizontal="center" vertical="center" wrapText="1"/>
    </xf>
    <xf numFmtId="4" fontId="3" fillId="6" borderId="7" xfId="0" applyNumberFormat="1" applyFont="1" applyFill="1" applyBorder="1" applyAlignment="1">
      <alignment horizontal="center" vertical="center" wrapText="1"/>
    </xf>
    <xf numFmtId="4" fontId="3" fillId="6" borderId="8" xfId="0" applyNumberFormat="1" applyFont="1" applyFill="1" applyBorder="1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0" fontId="23" fillId="0" borderId="1" xfId="2" applyFont="1" applyBorder="1" applyAlignment="1">
      <alignment horizontal="center" vertical="center"/>
    </xf>
    <xf numFmtId="0" fontId="23" fillId="0" borderId="2" xfId="2" applyFont="1" applyBorder="1" applyAlignment="1">
      <alignment horizontal="center" vertical="center"/>
    </xf>
    <xf numFmtId="0" fontId="23" fillId="0" borderId="3" xfId="2" applyFont="1" applyBorder="1" applyAlignment="1">
      <alignment horizontal="center" vertical="center"/>
    </xf>
    <xf numFmtId="0" fontId="23" fillId="0" borderId="4" xfId="2" applyFont="1" applyBorder="1" applyAlignment="1">
      <alignment horizontal="center" vertical="center"/>
    </xf>
    <xf numFmtId="0" fontId="23" fillId="0" borderId="0" xfId="2" applyFont="1" applyBorder="1" applyAlignment="1">
      <alignment horizontal="center" vertical="center"/>
    </xf>
    <xf numFmtId="0" fontId="23" fillId="0" borderId="5" xfId="2" applyFont="1" applyBorder="1" applyAlignment="1">
      <alignment horizontal="center" vertical="center"/>
    </xf>
    <xf numFmtId="0" fontId="23" fillId="0" borderId="4" xfId="2" applyFont="1" applyBorder="1" applyAlignment="1">
      <alignment horizontal="center" vertical="center" wrapText="1"/>
    </xf>
    <xf numFmtId="0" fontId="23" fillId="0" borderId="0" xfId="2" applyFont="1" applyBorder="1" applyAlignment="1">
      <alignment horizontal="center" vertical="center" wrapText="1"/>
    </xf>
    <xf numFmtId="0" fontId="23" fillId="0" borderId="5" xfId="2" applyFont="1" applyBorder="1" applyAlignment="1">
      <alignment horizontal="center" vertical="center" wrapText="1"/>
    </xf>
    <xf numFmtId="0" fontId="23" fillId="6" borderId="6" xfId="0" applyFont="1" applyFill="1" applyBorder="1" applyAlignment="1">
      <alignment horizontal="center" vertical="center" wrapText="1"/>
    </xf>
    <xf numFmtId="0" fontId="24" fillId="0" borderId="7" xfId="0" applyFont="1" applyBorder="1" applyAlignment="1">
      <alignment vertical="center"/>
    </xf>
    <xf numFmtId="0" fontId="24" fillId="0" borderId="8" xfId="0" applyFont="1" applyBorder="1" applyAlignment="1">
      <alignment vertical="center"/>
    </xf>
    <xf numFmtId="0" fontId="1" fillId="6" borderId="34" xfId="0" applyFont="1" applyFill="1" applyBorder="1" applyAlignment="1">
      <alignment horizontal="center" vertical="center" wrapText="1"/>
    </xf>
    <xf numFmtId="0" fontId="4" fillId="14" borderId="34" xfId="0" applyFont="1" applyFill="1" applyBorder="1" applyAlignment="1">
      <alignment horizontal="center" vertical="center" wrapText="1"/>
    </xf>
    <xf numFmtId="0" fontId="25" fillId="15" borderId="34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1" fillId="6" borderId="24" xfId="0" applyFont="1" applyFill="1" applyBorder="1" applyAlignment="1">
      <alignment horizontal="center" vertical="center" wrapText="1"/>
    </xf>
    <xf numFmtId="0" fontId="0" fillId="0" borderId="25" xfId="0" applyBorder="1" applyAlignment="1">
      <alignment vertical="center"/>
    </xf>
    <xf numFmtId="0" fontId="0" fillId="0" borderId="26" xfId="0" applyBorder="1" applyAlignment="1">
      <alignment vertical="center"/>
    </xf>
    <xf numFmtId="0" fontId="25" fillId="16" borderId="34" xfId="0" applyFont="1" applyFill="1" applyBorder="1" applyAlignment="1">
      <alignment horizontal="center" vertical="center" wrapText="1"/>
    </xf>
    <xf numFmtId="0" fontId="1" fillId="6" borderId="38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3" fillId="6" borderId="4" xfId="0" applyFont="1" applyFill="1" applyBorder="1" applyAlignment="1">
      <alignment horizontal="center" vertical="center" wrapText="1"/>
    </xf>
    <xf numFmtId="0" fontId="3" fillId="6" borderId="0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  <xf numFmtId="0" fontId="25" fillId="6" borderId="0" xfId="0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0" fontId="23" fillId="0" borderId="0" xfId="0" applyFont="1" applyBorder="1" applyAlignment="1">
      <alignment horizontal="center" vertical="center"/>
    </xf>
    <xf numFmtId="0" fontId="23" fillId="0" borderId="5" xfId="0" applyFont="1" applyBorder="1" applyAlignment="1">
      <alignment horizontal="center" vertical="center"/>
    </xf>
    <xf numFmtId="0" fontId="23" fillId="0" borderId="6" xfId="0" applyFont="1" applyBorder="1" applyAlignment="1">
      <alignment horizontal="center" vertical="center"/>
    </xf>
    <xf numFmtId="0" fontId="23" fillId="0" borderId="7" xfId="0" applyFont="1" applyBorder="1" applyAlignment="1">
      <alignment horizontal="center" vertical="center"/>
    </xf>
    <xf numFmtId="0" fontId="23" fillId="0" borderId="8" xfId="0" applyFont="1" applyBorder="1" applyAlignment="1">
      <alignment horizontal="center" vertical="center"/>
    </xf>
    <xf numFmtId="0" fontId="23" fillId="0" borderId="24" xfId="0" applyFont="1" applyBorder="1" applyAlignment="1">
      <alignment horizontal="center" vertical="center"/>
    </xf>
    <xf numFmtId="0" fontId="23" fillId="0" borderId="25" xfId="0" applyFont="1" applyBorder="1" applyAlignment="1">
      <alignment horizontal="center" vertical="center"/>
    </xf>
    <xf numFmtId="0" fontId="23" fillId="0" borderId="26" xfId="0" applyFont="1" applyBorder="1" applyAlignment="1">
      <alignment horizontal="center" vertical="center"/>
    </xf>
    <xf numFmtId="0" fontId="3" fillId="6" borderId="24" xfId="0" applyFont="1" applyFill="1" applyBorder="1" applyAlignment="1">
      <alignment horizontal="center" vertical="center" wrapText="1"/>
    </xf>
    <xf numFmtId="0" fontId="3" fillId="6" borderId="25" xfId="0" applyFont="1" applyFill="1" applyBorder="1" applyAlignment="1">
      <alignment horizontal="center" vertical="center" wrapText="1"/>
    </xf>
    <xf numFmtId="0" fontId="1" fillId="6" borderId="32" xfId="0" applyFont="1" applyFill="1" applyBorder="1" applyAlignment="1">
      <alignment horizontal="center" vertical="center" wrapText="1"/>
    </xf>
    <xf numFmtId="0" fontId="1" fillId="6" borderId="33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19" fillId="0" borderId="0" xfId="0" applyFont="1" applyBorder="1" applyAlignment="1">
      <alignment horizontal="left" vertical="center" wrapText="1"/>
    </xf>
    <xf numFmtId="0" fontId="19" fillId="0" borderId="5" xfId="0" applyFont="1" applyBorder="1" applyAlignment="1">
      <alignment horizontal="left" vertical="center" wrapText="1"/>
    </xf>
    <xf numFmtId="0" fontId="9" fillId="0" borderId="1" xfId="2" applyFont="1" applyBorder="1" applyAlignment="1">
      <alignment horizontal="center" vertical="center"/>
    </xf>
    <xf numFmtId="0" fontId="9" fillId="0" borderId="2" xfId="2" applyFont="1" applyBorder="1" applyAlignment="1">
      <alignment horizontal="center" vertical="center"/>
    </xf>
    <xf numFmtId="0" fontId="9" fillId="0" borderId="3" xfId="2" applyFont="1" applyBorder="1" applyAlignment="1">
      <alignment horizontal="center" vertical="center"/>
    </xf>
    <xf numFmtId="0" fontId="9" fillId="0" borderId="4" xfId="2" applyFont="1" applyBorder="1" applyAlignment="1">
      <alignment horizontal="center" vertical="center"/>
    </xf>
    <xf numFmtId="0" fontId="9" fillId="0" borderId="0" xfId="2" applyFont="1" applyBorder="1" applyAlignment="1">
      <alignment horizontal="center" vertical="center"/>
    </xf>
    <xf numFmtId="0" fontId="9" fillId="0" borderId="5" xfId="2" applyFont="1" applyBorder="1" applyAlignment="1">
      <alignment horizontal="center" vertical="center"/>
    </xf>
    <xf numFmtId="0" fontId="8" fillId="9" borderId="6" xfId="3" applyFont="1" applyFill="1" applyBorder="1" applyAlignment="1">
      <alignment horizontal="center" vertical="center" wrapText="1"/>
    </xf>
    <xf numFmtId="0" fontId="8" fillId="9" borderId="7" xfId="3" applyFont="1" applyFill="1" applyBorder="1" applyAlignment="1">
      <alignment horizontal="center" vertical="center" wrapText="1"/>
    </xf>
    <xf numFmtId="0" fontId="8" fillId="9" borderId="8" xfId="3" applyFont="1" applyFill="1" applyBorder="1" applyAlignment="1">
      <alignment horizontal="center" vertical="center" wrapText="1"/>
    </xf>
    <xf numFmtId="0" fontId="9" fillId="0" borderId="24" xfId="2" applyFont="1" applyBorder="1" applyAlignment="1">
      <alignment horizontal="center" vertical="center"/>
    </xf>
    <xf numFmtId="0" fontId="9" fillId="0" borderId="25" xfId="2" applyFont="1" applyBorder="1" applyAlignment="1">
      <alignment horizontal="center" vertical="center"/>
    </xf>
    <xf numFmtId="0" fontId="9" fillId="0" borderId="26" xfId="2" applyFont="1" applyBorder="1" applyAlignment="1">
      <alignment horizontal="center" vertical="center"/>
    </xf>
    <xf numFmtId="0" fontId="6" fillId="0" borderId="15" xfId="2" applyFont="1" applyBorder="1" applyAlignment="1">
      <alignment horizontal="center" vertical="center"/>
    </xf>
    <xf numFmtId="0" fontId="6" fillId="0" borderId="16" xfId="2" applyFont="1" applyBorder="1" applyAlignment="1">
      <alignment horizontal="center" vertical="center"/>
    </xf>
    <xf numFmtId="0" fontId="6" fillId="0" borderId="17" xfId="2" applyFont="1" applyBorder="1" applyAlignment="1">
      <alignment horizontal="center" vertical="center"/>
    </xf>
    <xf numFmtId="0" fontId="6" fillId="8" borderId="9" xfId="2" applyFont="1" applyFill="1" applyBorder="1" applyAlignment="1">
      <alignment horizontal="center" vertical="center"/>
    </xf>
    <xf numFmtId="0" fontId="6" fillId="8" borderId="10" xfId="2" applyFont="1" applyFill="1" applyBorder="1" applyAlignment="1">
      <alignment horizontal="center" vertical="center"/>
    </xf>
    <xf numFmtId="0" fontId="7" fillId="0" borderId="1" xfId="2" applyBorder="1" applyAlignment="1">
      <alignment horizontal="center" vertical="center"/>
    </xf>
    <xf numFmtId="0" fontId="7" fillId="0" borderId="2" xfId="2" applyBorder="1" applyAlignment="1">
      <alignment horizontal="center" vertical="center"/>
    </xf>
    <xf numFmtId="0" fontId="7" fillId="0" borderId="3" xfId="2" applyBorder="1" applyAlignment="1">
      <alignment horizontal="center" vertical="center"/>
    </xf>
    <xf numFmtId="0" fontId="7" fillId="0" borderId="4" xfId="2" applyBorder="1" applyAlignment="1">
      <alignment horizontal="center" vertical="center"/>
    </xf>
    <xf numFmtId="0" fontId="7" fillId="0" borderId="0" xfId="2" applyBorder="1" applyAlignment="1">
      <alignment horizontal="center" vertical="center"/>
    </xf>
    <xf numFmtId="0" fontId="7" fillId="0" borderId="5" xfId="2" applyBorder="1" applyAlignment="1">
      <alignment horizontal="center" vertical="center"/>
    </xf>
    <xf numFmtId="0" fontId="7" fillId="0" borderId="0" xfId="2" applyBorder="1" applyAlignment="1">
      <alignment horizontal="center" vertical="center" wrapText="1"/>
    </xf>
    <xf numFmtId="0" fontId="7" fillId="0" borderId="5" xfId="2" applyBorder="1" applyAlignment="1">
      <alignment horizontal="center" vertical="center" wrapText="1"/>
    </xf>
    <xf numFmtId="0" fontId="6" fillId="7" borderId="9" xfId="2" applyFont="1" applyFill="1" applyBorder="1" applyAlignment="1">
      <alignment horizontal="center" vertical="center"/>
    </xf>
    <xf numFmtId="0" fontId="6" fillId="7" borderId="10" xfId="2" applyFont="1" applyFill="1" applyBorder="1" applyAlignment="1">
      <alignment horizontal="center" vertical="center"/>
    </xf>
    <xf numFmtId="0" fontId="6" fillId="7" borderId="11" xfId="2" applyFont="1" applyFill="1" applyBorder="1" applyAlignment="1">
      <alignment horizontal="center" vertical="center"/>
    </xf>
    <xf numFmtId="0" fontId="7" fillId="0" borderId="24" xfId="2" applyBorder="1" applyAlignment="1">
      <alignment horizontal="center" vertical="center"/>
    </xf>
    <xf numFmtId="0" fontId="7" fillId="0" borderId="25" xfId="2" applyBorder="1" applyAlignment="1">
      <alignment horizontal="center" vertical="center"/>
    </xf>
    <xf numFmtId="0" fontId="7" fillId="0" borderId="26" xfId="2" applyBorder="1" applyAlignment="1">
      <alignment horizontal="center" vertical="center"/>
    </xf>
  </cellXfs>
  <cellStyles count="6">
    <cellStyle name="Normal" xfId="0" builtinId="0"/>
    <cellStyle name="Normal 2" xfId="2"/>
    <cellStyle name="Normal 4" xfId="5"/>
    <cellStyle name="Normal_F-06-09" xfId="3"/>
    <cellStyle name="Porcentagem 4" xfId="4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203629</xdr:colOff>
      <xdr:row>0</xdr:row>
      <xdr:rowOff>35719</xdr:rowOff>
    </xdr:from>
    <xdr:to>
      <xdr:col>3</xdr:col>
      <xdr:colOff>58738</xdr:colOff>
      <xdr:row>4</xdr:row>
      <xdr:rowOff>15396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258B14FC-2B11-499E-A9A8-236DB3864B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3629" y="35719"/>
          <a:ext cx="2141109" cy="1160777"/>
        </a:xfrm>
        <a:prstGeom prst="rect">
          <a:avLst/>
        </a:prstGeom>
      </xdr:spPr>
    </xdr:pic>
    <xdr:clientData/>
  </xdr:twoCellAnchor>
  <xdr:twoCellAnchor>
    <xdr:from>
      <xdr:col>8</xdr:col>
      <xdr:colOff>227240</xdr:colOff>
      <xdr:row>0</xdr:row>
      <xdr:rowOff>7938</xdr:rowOff>
    </xdr:from>
    <xdr:to>
      <xdr:col>9</xdr:col>
      <xdr:colOff>849312</xdr:colOff>
      <xdr:row>5</xdr:row>
      <xdr:rowOff>0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CA64DB97-57E2-4237-B77A-30D2ABACF67A}"/>
            </a:ext>
          </a:extLst>
        </xdr:cNvPr>
        <xdr:cNvSpPr txBox="1"/>
      </xdr:nvSpPr>
      <xdr:spPr>
        <a:xfrm>
          <a:off x="10577740" y="7938"/>
          <a:ext cx="1616905" cy="1526645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BR" sz="900">
              <a:latin typeface="Arial" panose="020B0604020202020204" pitchFamily="34" charset="0"/>
              <a:cs typeface="Arial" panose="020B0604020202020204" pitchFamily="34" charset="0"/>
            </a:rPr>
            <a:t>BANCO:</a:t>
          </a:r>
        </a:p>
        <a:p>
          <a:pPr algn="ctr"/>
          <a:r>
            <a:rPr lang="pt-BR" sz="900">
              <a:latin typeface="Arial" panose="020B0604020202020204" pitchFamily="34" charset="0"/>
              <a:cs typeface="Arial" panose="020B0604020202020204" pitchFamily="34" charset="0"/>
            </a:rPr>
            <a:t/>
          </a:r>
          <a:br>
            <a:rPr lang="pt-BR" sz="900"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pt-BR" sz="900">
              <a:latin typeface="Arial" panose="020B0604020202020204" pitchFamily="34" charset="0"/>
              <a:cs typeface="Arial" panose="020B0604020202020204" pitchFamily="34" charset="0"/>
            </a:rPr>
            <a:t>SINAPI - 01/2023 - Pará</a:t>
          </a:r>
        </a:p>
        <a:p>
          <a:pPr algn="ctr"/>
          <a:r>
            <a:rPr lang="pt-BR" sz="900">
              <a:latin typeface="Arial" panose="020B0604020202020204" pitchFamily="34" charset="0"/>
              <a:cs typeface="Arial" panose="020B0604020202020204" pitchFamily="34" charset="0"/>
            </a:rPr>
            <a:t>SBC - 02/2023 - Pará</a:t>
          </a:r>
        </a:p>
        <a:p>
          <a:pPr algn="ctr"/>
          <a:r>
            <a:rPr lang="pt-BR" sz="900">
              <a:latin typeface="Arial" panose="020B0604020202020204" pitchFamily="34" charset="0"/>
              <a:cs typeface="Arial" panose="020B0604020202020204" pitchFamily="34" charset="0"/>
            </a:rPr>
            <a:t>SICRO3 - 10/2022 - Pará</a:t>
          </a:r>
        </a:p>
        <a:p>
          <a:pPr algn="ctr"/>
          <a:r>
            <a:rPr lang="pt-BR" sz="900">
              <a:latin typeface="Arial" panose="020B0604020202020204" pitchFamily="34" charset="0"/>
              <a:cs typeface="Arial" panose="020B0604020202020204" pitchFamily="34" charset="0"/>
            </a:rPr>
            <a:t>ORSE - 11/2022 - Sergipe</a:t>
          </a:r>
        </a:p>
        <a:p>
          <a:pPr algn="ctr"/>
          <a:r>
            <a:rPr lang="pt-BR" sz="900">
              <a:latin typeface="Arial" panose="020B0604020202020204" pitchFamily="34" charset="0"/>
              <a:cs typeface="Arial" panose="020B0604020202020204" pitchFamily="34" charset="0"/>
            </a:rPr>
            <a:t>SEDOP - 02/2023 - Pará</a:t>
          </a:r>
        </a:p>
        <a:p>
          <a:pPr algn="ctr"/>
          <a:r>
            <a:rPr lang="pt-BR" sz="900">
              <a:latin typeface="Arial" panose="020B0604020202020204" pitchFamily="34" charset="0"/>
              <a:cs typeface="Arial" panose="020B0604020202020204" pitchFamily="34" charset="0"/>
            </a:rPr>
            <a:t>EMBASA - 01/2023 - Bahia</a:t>
          </a:r>
        </a:p>
        <a:p>
          <a:pPr algn="ctr"/>
          <a:r>
            <a:rPr lang="pt-BR" sz="900">
              <a:latin typeface="Arial" panose="020B0604020202020204" pitchFamily="34" charset="0"/>
              <a:cs typeface="Arial" panose="020B0604020202020204" pitchFamily="34" charset="0"/>
            </a:rPr>
            <a:t>B.D.I.</a:t>
          </a:r>
          <a:r>
            <a:rPr lang="pt-BR" sz="900" baseline="0">
              <a:latin typeface="Arial" panose="020B0604020202020204" pitchFamily="34" charset="0"/>
              <a:cs typeface="Arial" panose="020B0604020202020204" pitchFamily="34" charset="0"/>
            </a:rPr>
            <a:t> 19,21%</a:t>
          </a:r>
          <a:endParaRPr lang="pt-BR" sz="9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66674</xdr:colOff>
      <xdr:row>0</xdr:row>
      <xdr:rowOff>219076</xdr:rowOff>
    </xdr:from>
    <xdr:to>
      <xdr:col>2</xdr:col>
      <xdr:colOff>56953</xdr:colOff>
      <xdr:row>4</xdr:row>
      <xdr:rowOff>47626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24985C73-9618-4890-AB21-9110808B7C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4" y="219076"/>
          <a:ext cx="1838129" cy="10858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200025</xdr:rowOff>
    </xdr:from>
    <xdr:to>
      <xdr:col>1</xdr:col>
      <xdr:colOff>1595325</xdr:colOff>
      <xdr:row>4</xdr:row>
      <xdr:rowOff>95249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258B14FC-2B11-499E-A9A8-236DB3864B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200025"/>
          <a:ext cx="1976325" cy="111442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147516</xdr:colOff>
      <xdr:row>0</xdr:row>
      <xdr:rowOff>38100</xdr:rowOff>
    </xdr:from>
    <xdr:to>
      <xdr:col>1</xdr:col>
      <xdr:colOff>371475</xdr:colOff>
      <xdr:row>4</xdr:row>
      <xdr:rowOff>169991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33319C75-62F8-45EB-8C41-DEF9ACBFC0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516" y="38100"/>
          <a:ext cx="1662234" cy="112249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52266</xdr:colOff>
      <xdr:row>0</xdr:row>
      <xdr:rowOff>76200</xdr:rowOff>
    </xdr:from>
    <xdr:to>
      <xdr:col>1</xdr:col>
      <xdr:colOff>672857</xdr:colOff>
      <xdr:row>4</xdr:row>
      <xdr:rowOff>152400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266" y="76200"/>
          <a:ext cx="1582616" cy="1143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68"/>
  <sheetViews>
    <sheetView tabSelected="1" showOutlineSymbols="0" view="pageBreakPreview" zoomScale="90" zoomScaleNormal="90" zoomScaleSheetLayoutView="90" workbookViewId="0">
      <selection activeCell="F11" sqref="F11"/>
    </sheetView>
  </sheetViews>
  <sheetFormatPr defaultRowHeight="14.25"/>
  <cols>
    <col min="1" max="1" width="7.625" customWidth="1"/>
    <col min="2" max="2" width="12.625" customWidth="1"/>
    <col min="3" max="3" width="9.75" customWidth="1"/>
    <col min="4" max="4" width="58.625" customWidth="1"/>
    <col min="5" max="5" width="8" bestFit="1" customWidth="1"/>
    <col min="6" max="9" width="13" bestFit="1" customWidth="1"/>
    <col min="10" max="10" width="11.25" customWidth="1"/>
  </cols>
  <sheetData>
    <row r="1" spans="1:10" ht="24" customHeight="1">
      <c r="A1" s="171" t="s">
        <v>167</v>
      </c>
      <c r="B1" s="172"/>
      <c r="C1" s="172"/>
      <c r="D1" s="172"/>
      <c r="E1" s="172"/>
      <c r="F1" s="172"/>
      <c r="G1" s="172"/>
      <c r="H1" s="172"/>
      <c r="I1" s="172"/>
      <c r="J1" s="173"/>
    </row>
    <row r="2" spans="1:10" ht="24" customHeight="1">
      <c r="A2" s="174" t="s">
        <v>168</v>
      </c>
      <c r="B2" s="175"/>
      <c r="C2" s="175"/>
      <c r="D2" s="175"/>
      <c r="E2" s="175"/>
      <c r="F2" s="175"/>
      <c r="G2" s="175"/>
      <c r="H2" s="175"/>
      <c r="I2" s="175"/>
      <c r="J2" s="176"/>
    </row>
    <row r="3" spans="1:10" ht="24" customHeight="1">
      <c r="A3" s="177" t="s">
        <v>376</v>
      </c>
      <c r="B3" s="178"/>
      <c r="C3" s="178"/>
      <c r="D3" s="178"/>
      <c r="E3" s="178"/>
      <c r="F3" s="178"/>
      <c r="G3" s="178"/>
      <c r="H3" s="178"/>
      <c r="I3" s="178"/>
      <c r="J3" s="179"/>
    </row>
    <row r="4" spans="1:10" ht="24" customHeight="1">
      <c r="A4" s="174" t="s">
        <v>467</v>
      </c>
      <c r="B4" s="175"/>
      <c r="C4" s="175"/>
      <c r="D4" s="175"/>
      <c r="E4" s="175"/>
      <c r="F4" s="175"/>
      <c r="G4" s="175"/>
      <c r="H4" s="175"/>
      <c r="I4" s="175"/>
      <c r="J4" s="176"/>
    </row>
    <row r="5" spans="1:10" ht="24" customHeight="1" thickBot="1">
      <c r="A5" s="174" t="s">
        <v>568</v>
      </c>
      <c r="B5" s="175"/>
      <c r="C5" s="175"/>
      <c r="D5" s="175"/>
      <c r="E5" s="175"/>
      <c r="F5" s="175"/>
      <c r="G5" s="175"/>
      <c r="H5" s="175"/>
      <c r="I5" s="175"/>
      <c r="J5" s="176"/>
    </row>
    <row r="6" spans="1:10" ht="24" customHeight="1" thickBot="1">
      <c r="A6" s="180" t="s">
        <v>169</v>
      </c>
      <c r="B6" s="181"/>
      <c r="C6" s="181"/>
      <c r="D6" s="181"/>
      <c r="E6" s="181"/>
      <c r="F6" s="181"/>
      <c r="G6" s="181"/>
      <c r="H6" s="181"/>
      <c r="I6" s="181"/>
      <c r="J6" s="182"/>
    </row>
    <row r="7" spans="1:10" ht="30" customHeight="1" thickBot="1">
      <c r="A7" s="82" t="s">
        <v>288</v>
      </c>
      <c r="B7" s="83" t="s">
        <v>171</v>
      </c>
      <c r="C7" s="82" t="s">
        <v>289</v>
      </c>
      <c r="D7" s="82" t="s">
        <v>290</v>
      </c>
      <c r="E7" s="84" t="s">
        <v>291</v>
      </c>
      <c r="F7" s="83" t="s">
        <v>292</v>
      </c>
      <c r="G7" s="83" t="s">
        <v>293</v>
      </c>
      <c r="H7" s="83" t="s">
        <v>294</v>
      </c>
      <c r="I7" s="83" t="s">
        <v>295</v>
      </c>
      <c r="J7" s="83" t="s">
        <v>296</v>
      </c>
    </row>
    <row r="8" spans="1:10" ht="27.95" customHeight="1" thickBot="1">
      <c r="A8" s="151" t="s">
        <v>0</v>
      </c>
      <c r="B8" s="152"/>
      <c r="C8" s="153"/>
      <c r="D8" s="159" t="s">
        <v>1</v>
      </c>
      <c r="E8" s="153"/>
      <c r="F8" s="153"/>
      <c r="G8" s="153"/>
      <c r="H8" s="154"/>
      <c r="I8" s="155">
        <v>35185.25</v>
      </c>
      <c r="J8" s="156">
        <v>4.4329153487756102E-2</v>
      </c>
    </row>
    <row r="9" spans="1:10" ht="24" customHeight="1">
      <c r="A9" s="87" t="s">
        <v>2</v>
      </c>
      <c r="B9" s="87" t="s">
        <v>3</v>
      </c>
      <c r="C9" s="87" t="s">
        <v>4</v>
      </c>
      <c r="D9" s="88" t="s">
        <v>5</v>
      </c>
      <c r="E9" s="87" t="s">
        <v>6</v>
      </c>
      <c r="F9" s="87">
        <v>18</v>
      </c>
      <c r="G9" s="147">
        <v>174.28</v>
      </c>
      <c r="H9" s="147">
        <v>207.75</v>
      </c>
      <c r="I9" s="147">
        <v>3739.5</v>
      </c>
      <c r="J9" s="148">
        <v>4.7113170850701337E-3</v>
      </c>
    </row>
    <row r="10" spans="1:10" ht="24" customHeight="1" thickBot="1">
      <c r="A10" s="80" t="s">
        <v>7</v>
      </c>
      <c r="B10" s="80" t="s">
        <v>8</v>
      </c>
      <c r="C10" s="80" t="s">
        <v>4</v>
      </c>
      <c r="D10" s="86" t="s">
        <v>9</v>
      </c>
      <c r="E10" s="80" t="s">
        <v>6</v>
      </c>
      <c r="F10" s="80">
        <v>6</v>
      </c>
      <c r="G10" s="141">
        <v>734.73</v>
      </c>
      <c r="H10" s="141">
        <v>875.87</v>
      </c>
      <c r="I10" s="141">
        <v>5255.22</v>
      </c>
      <c r="J10" s="142">
        <v>6.6209407064586898E-3</v>
      </c>
    </row>
    <row r="11" spans="1:10" ht="27" customHeight="1" thickBot="1">
      <c r="A11" s="80" t="s">
        <v>10</v>
      </c>
      <c r="B11" s="80" t="s">
        <v>14</v>
      </c>
      <c r="C11" s="157" t="s">
        <v>15</v>
      </c>
      <c r="D11" s="160" t="s">
        <v>468</v>
      </c>
      <c r="E11" s="158" t="s">
        <v>16</v>
      </c>
      <c r="F11" s="80">
        <v>6</v>
      </c>
      <c r="G11" s="141">
        <v>1431.69</v>
      </c>
      <c r="H11" s="141">
        <v>1706.71</v>
      </c>
      <c r="I11" s="141">
        <v>10240.26</v>
      </c>
      <c r="J11" s="142">
        <v>1.2901487336157319E-2</v>
      </c>
    </row>
    <row r="12" spans="1:10" ht="26.1" customHeight="1">
      <c r="A12" s="80" t="s">
        <v>13</v>
      </c>
      <c r="B12" s="80" t="s">
        <v>469</v>
      </c>
      <c r="C12" s="80" t="s">
        <v>11</v>
      </c>
      <c r="D12" s="88" t="s">
        <v>470</v>
      </c>
      <c r="E12" s="80" t="s">
        <v>16</v>
      </c>
      <c r="F12" s="80">
        <v>1</v>
      </c>
      <c r="G12" s="141">
        <v>6714.44</v>
      </c>
      <c r="H12" s="141">
        <v>8004.28</v>
      </c>
      <c r="I12" s="141">
        <v>8004.28</v>
      </c>
      <c r="J12" s="142">
        <v>1.0084423350096315E-2</v>
      </c>
    </row>
    <row r="13" spans="1:10" ht="26.1" customHeight="1" thickBot="1">
      <c r="A13" s="85" t="s">
        <v>17</v>
      </c>
      <c r="B13" s="85" t="s">
        <v>471</v>
      </c>
      <c r="C13" s="85" t="s">
        <v>11</v>
      </c>
      <c r="D13" s="86" t="s">
        <v>472</v>
      </c>
      <c r="E13" s="85" t="s">
        <v>12</v>
      </c>
      <c r="F13" s="85">
        <v>49.4</v>
      </c>
      <c r="G13" s="143">
        <v>134.93</v>
      </c>
      <c r="H13" s="143">
        <v>160.85</v>
      </c>
      <c r="I13" s="143">
        <v>7945.99</v>
      </c>
      <c r="J13" s="144">
        <v>1.0010985009973642E-2</v>
      </c>
    </row>
    <row r="14" spans="1:10" ht="27.95" customHeight="1" thickBot="1">
      <c r="A14" s="151" t="s">
        <v>20</v>
      </c>
      <c r="B14" s="152"/>
      <c r="C14" s="153"/>
      <c r="D14" s="159" t="s">
        <v>377</v>
      </c>
      <c r="E14" s="153"/>
      <c r="F14" s="153"/>
      <c r="G14" s="153"/>
      <c r="H14" s="154"/>
      <c r="I14" s="155">
        <v>5266.32</v>
      </c>
      <c r="J14" s="156">
        <v>6.6349253620661981E-3</v>
      </c>
    </row>
    <row r="15" spans="1:10" ht="26.1" customHeight="1" thickBot="1">
      <c r="A15" s="89" t="s">
        <v>21</v>
      </c>
      <c r="B15" s="89" t="s">
        <v>24</v>
      </c>
      <c r="C15" s="89" t="s">
        <v>4</v>
      </c>
      <c r="D15" s="90" t="s">
        <v>25</v>
      </c>
      <c r="E15" s="89" t="s">
        <v>6</v>
      </c>
      <c r="F15" s="89">
        <v>952.32</v>
      </c>
      <c r="G15" s="150">
        <v>4.6399999999999997</v>
      </c>
      <c r="H15" s="150">
        <v>5.53</v>
      </c>
      <c r="I15" s="150">
        <v>5266.32</v>
      </c>
      <c r="J15" s="149">
        <v>6.6349253620661981E-3</v>
      </c>
    </row>
    <row r="16" spans="1:10" ht="27.95" customHeight="1" thickBot="1">
      <c r="A16" s="151" t="s">
        <v>26</v>
      </c>
      <c r="B16" s="152"/>
      <c r="C16" s="153"/>
      <c r="D16" s="159" t="s">
        <v>27</v>
      </c>
      <c r="E16" s="153"/>
      <c r="F16" s="153"/>
      <c r="G16" s="153"/>
      <c r="H16" s="154"/>
      <c r="I16" s="155">
        <v>12288.25</v>
      </c>
      <c r="J16" s="156">
        <v>1.5481706690898002E-2</v>
      </c>
    </row>
    <row r="17" spans="1:10" ht="26.1" customHeight="1" thickBot="1">
      <c r="A17" s="89" t="s">
        <v>28</v>
      </c>
      <c r="B17" s="89" t="s">
        <v>29</v>
      </c>
      <c r="C17" s="89" t="s">
        <v>4</v>
      </c>
      <c r="D17" s="90" t="s">
        <v>30</v>
      </c>
      <c r="E17" s="89" t="s">
        <v>22</v>
      </c>
      <c r="F17" s="89">
        <v>76.06</v>
      </c>
      <c r="G17" s="150">
        <v>135.53</v>
      </c>
      <c r="H17" s="150">
        <v>161.56</v>
      </c>
      <c r="I17" s="150">
        <v>12288.25</v>
      </c>
      <c r="J17" s="149">
        <v>1.5481706690898002E-2</v>
      </c>
    </row>
    <row r="18" spans="1:10" ht="27.95" customHeight="1" thickBot="1">
      <c r="A18" s="151" t="s">
        <v>31</v>
      </c>
      <c r="B18" s="152"/>
      <c r="C18" s="153"/>
      <c r="D18" s="159" t="s">
        <v>378</v>
      </c>
      <c r="E18" s="153"/>
      <c r="F18" s="153"/>
      <c r="G18" s="153"/>
      <c r="H18" s="154"/>
      <c r="I18" s="155">
        <v>87631.82</v>
      </c>
      <c r="J18" s="156">
        <v>0.11040547954587263</v>
      </c>
    </row>
    <row r="19" spans="1:10" ht="26.1" customHeight="1">
      <c r="A19" s="87" t="s">
        <v>33</v>
      </c>
      <c r="B19" s="87" t="s">
        <v>46</v>
      </c>
      <c r="C19" s="87" t="s">
        <v>4</v>
      </c>
      <c r="D19" s="88" t="s">
        <v>47</v>
      </c>
      <c r="E19" s="87" t="s">
        <v>22</v>
      </c>
      <c r="F19" s="87">
        <v>18.239999999999998</v>
      </c>
      <c r="G19" s="147">
        <v>74.239999999999995</v>
      </c>
      <c r="H19" s="147">
        <v>88.5</v>
      </c>
      <c r="I19" s="147">
        <v>1614.24</v>
      </c>
      <c r="J19" s="148">
        <v>2.0337468889968214E-3</v>
      </c>
    </row>
    <row r="20" spans="1:10" ht="26.25" customHeight="1">
      <c r="A20" s="80" t="s">
        <v>34</v>
      </c>
      <c r="B20" s="80" t="s">
        <v>48</v>
      </c>
      <c r="C20" s="80" t="s">
        <v>4</v>
      </c>
      <c r="D20" s="81" t="s">
        <v>49</v>
      </c>
      <c r="E20" s="80" t="s">
        <v>22</v>
      </c>
      <c r="F20" s="80">
        <v>6.48</v>
      </c>
      <c r="G20" s="141">
        <v>3516.09</v>
      </c>
      <c r="H20" s="141">
        <v>4191.53</v>
      </c>
      <c r="I20" s="141">
        <v>27161.11</v>
      </c>
      <c r="J20" s="142">
        <v>3.4219708943032293E-2</v>
      </c>
    </row>
    <row r="21" spans="1:10" ht="39" customHeight="1">
      <c r="A21" s="80" t="s">
        <v>37</v>
      </c>
      <c r="B21" s="80" t="s">
        <v>379</v>
      </c>
      <c r="C21" s="80" t="s">
        <v>15</v>
      </c>
      <c r="D21" s="81" t="s">
        <v>380</v>
      </c>
      <c r="E21" s="80" t="s">
        <v>12</v>
      </c>
      <c r="F21" s="80">
        <v>80</v>
      </c>
      <c r="G21" s="141">
        <v>30.42</v>
      </c>
      <c r="H21" s="141">
        <v>36.26</v>
      </c>
      <c r="I21" s="141">
        <v>2900.8</v>
      </c>
      <c r="J21" s="142">
        <v>3.6546566654289195E-3</v>
      </c>
    </row>
    <row r="22" spans="1:10" ht="26.1" customHeight="1">
      <c r="A22" s="80" t="s">
        <v>38</v>
      </c>
      <c r="B22" s="80" t="s">
        <v>362</v>
      </c>
      <c r="C22" s="80" t="s">
        <v>4</v>
      </c>
      <c r="D22" s="81" t="s">
        <v>363</v>
      </c>
      <c r="E22" s="80" t="s">
        <v>22</v>
      </c>
      <c r="F22" s="80">
        <v>3.85</v>
      </c>
      <c r="G22" s="141">
        <v>924.57</v>
      </c>
      <c r="H22" s="141">
        <v>1102.17</v>
      </c>
      <c r="I22" s="141">
        <v>4243.3500000000004</v>
      </c>
      <c r="J22" s="142">
        <v>5.3461070605515049E-3</v>
      </c>
    </row>
    <row r="23" spans="1:10" ht="26.1" customHeight="1">
      <c r="A23" s="80" t="s">
        <v>39</v>
      </c>
      <c r="B23" s="80" t="s">
        <v>55</v>
      </c>
      <c r="C23" s="80" t="s">
        <v>4</v>
      </c>
      <c r="D23" s="81" t="s">
        <v>56</v>
      </c>
      <c r="E23" s="80" t="s">
        <v>6</v>
      </c>
      <c r="F23" s="80">
        <v>236</v>
      </c>
      <c r="G23" s="141">
        <v>112.42</v>
      </c>
      <c r="H23" s="141">
        <v>134.01</v>
      </c>
      <c r="I23" s="141">
        <v>31626.36</v>
      </c>
      <c r="J23" s="142">
        <v>3.9845383127845614E-2</v>
      </c>
    </row>
    <row r="24" spans="1:10" ht="26.1" customHeight="1">
      <c r="A24" s="80" t="s">
        <v>40</v>
      </c>
      <c r="B24" s="80" t="s">
        <v>57</v>
      </c>
      <c r="C24" s="80" t="s">
        <v>4</v>
      </c>
      <c r="D24" s="81" t="s">
        <v>58</v>
      </c>
      <c r="E24" s="80" t="s">
        <v>6</v>
      </c>
      <c r="F24" s="80">
        <v>236</v>
      </c>
      <c r="G24" s="141">
        <v>13.65</v>
      </c>
      <c r="H24" s="141">
        <v>16.27</v>
      </c>
      <c r="I24" s="141">
        <v>3839.72</v>
      </c>
      <c r="J24" s="142">
        <v>4.8375821467804506E-3</v>
      </c>
    </row>
    <row r="25" spans="1:10" ht="26.1" customHeight="1">
      <c r="A25" s="80" t="s">
        <v>41</v>
      </c>
      <c r="B25" s="80" t="s">
        <v>59</v>
      </c>
      <c r="C25" s="80" t="s">
        <v>4</v>
      </c>
      <c r="D25" s="81" t="s">
        <v>60</v>
      </c>
      <c r="E25" s="80" t="s">
        <v>6</v>
      </c>
      <c r="F25" s="80">
        <v>236</v>
      </c>
      <c r="G25" s="141">
        <v>40.04</v>
      </c>
      <c r="H25" s="141">
        <v>47.73</v>
      </c>
      <c r="I25" s="141">
        <v>11264.28</v>
      </c>
      <c r="J25" s="142">
        <v>1.4191628510499748E-2</v>
      </c>
    </row>
    <row r="26" spans="1:10" ht="32.1" customHeight="1" thickBot="1">
      <c r="A26" s="85" t="s">
        <v>42</v>
      </c>
      <c r="B26" s="85" t="s">
        <v>68</v>
      </c>
      <c r="C26" s="85" t="s">
        <v>23</v>
      </c>
      <c r="D26" s="86" t="s">
        <v>69</v>
      </c>
      <c r="E26" s="85" t="s">
        <v>6</v>
      </c>
      <c r="F26" s="85">
        <v>236</v>
      </c>
      <c r="G26" s="143">
        <v>17.71</v>
      </c>
      <c r="H26" s="143">
        <v>21.11</v>
      </c>
      <c r="I26" s="143">
        <v>4981.96</v>
      </c>
      <c r="J26" s="144">
        <v>6.2766662027372655E-3</v>
      </c>
    </row>
    <row r="27" spans="1:10" ht="27.95" customHeight="1" thickBot="1">
      <c r="A27" s="151" t="s">
        <v>43</v>
      </c>
      <c r="B27" s="152"/>
      <c r="C27" s="153"/>
      <c r="D27" s="159" t="s">
        <v>32</v>
      </c>
      <c r="E27" s="153"/>
      <c r="F27" s="153"/>
      <c r="G27" s="153"/>
      <c r="H27" s="154"/>
      <c r="I27" s="155">
        <v>35358.129999999997</v>
      </c>
      <c r="J27" s="156">
        <v>4.454696134914584E-2</v>
      </c>
    </row>
    <row r="28" spans="1:10" ht="32.1" customHeight="1">
      <c r="A28" s="87" t="s">
        <v>44</v>
      </c>
      <c r="B28" s="87" t="s">
        <v>473</v>
      </c>
      <c r="C28" s="87" t="s">
        <v>11</v>
      </c>
      <c r="D28" s="88" t="s">
        <v>474</v>
      </c>
      <c r="E28" s="87" t="s">
        <v>6</v>
      </c>
      <c r="F28" s="87">
        <v>33.119999999999997</v>
      </c>
      <c r="G28" s="147">
        <v>75.989999999999995</v>
      </c>
      <c r="H28" s="147">
        <v>90.58</v>
      </c>
      <c r="I28" s="147">
        <v>3000</v>
      </c>
      <c r="J28" s="148">
        <v>3.7796366506780057E-3</v>
      </c>
    </row>
    <row r="29" spans="1:10" ht="32.1" customHeight="1">
      <c r="A29" s="80" t="s">
        <v>53</v>
      </c>
      <c r="B29" s="80" t="s">
        <v>473</v>
      </c>
      <c r="C29" s="80" t="s">
        <v>11</v>
      </c>
      <c r="D29" s="81" t="s">
        <v>474</v>
      </c>
      <c r="E29" s="80" t="s">
        <v>6</v>
      </c>
      <c r="F29" s="80">
        <v>30.44</v>
      </c>
      <c r="G29" s="141">
        <v>75.989999999999995</v>
      </c>
      <c r="H29" s="141">
        <v>90.58</v>
      </c>
      <c r="I29" s="141">
        <v>2757.25</v>
      </c>
      <c r="J29" s="142">
        <v>3.4738010516939771E-3</v>
      </c>
    </row>
    <row r="30" spans="1:10" ht="32.1" customHeight="1">
      <c r="A30" s="80" t="s">
        <v>64</v>
      </c>
      <c r="B30" s="80" t="s">
        <v>473</v>
      </c>
      <c r="C30" s="80" t="s">
        <v>11</v>
      </c>
      <c r="D30" s="81" t="s">
        <v>474</v>
      </c>
      <c r="E30" s="80" t="s">
        <v>6</v>
      </c>
      <c r="F30" s="80">
        <v>33.08</v>
      </c>
      <c r="G30" s="141">
        <v>75.989999999999995</v>
      </c>
      <c r="H30" s="141">
        <v>90.58</v>
      </c>
      <c r="I30" s="141">
        <v>2996.38</v>
      </c>
      <c r="J30" s="142">
        <v>3.7750758891195208E-3</v>
      </c>
    </row>
    <row r="31" spans="1:10" ht="32.1" customHeight="1">
      <c r="A31" s="80" t="s">
        <v>66</v>
      </c>
      <c r="B31" s="80" t="s">
        <v>473</v>
      </c>
      <c r="C31" s="80" t="s">
        <v>11</v>
      </c>
      <c r="D31" s="81" t="s">
        <v>474</v>
      </c>
      <c r="E31" s="80" t="s">
        <v>6</v>
      </c>
      <c r="F31" s="80">
        <v>29.8</v>
      </c>
      <c r="G31" s="141">
        <v>75.989999999999995</v>
      </c>
      <c r="H31" s="141">
        <v>90.58</v>
      </c>
      <c r="I31" s="141">
        <v>2699.28</v>
      </c>
      <c r="J31" s="142">
        <v>3.4007658728140424E-3</v>
      </c>
    </row>
    <row r="32" spans="1:10" ht="32.1" customHeight="1">
      <c r="A32" s="80" t="s">
        <v>381</v>
      </c>
      <c r="B32" s="80" t="s">
        <v>473</v>
      </c>
      <c r="C32" s="80" t="s">
        <v>11</v>
      </c>
      <c r="D32" s="81" t="s">
        <v>474</v>
      </c>
      <c r="E32" s="80" t="s">
        <v>6</v>
      </c>
      <c r="F32" s="80">
        <v>117.68</v>
      </c>
      <c r="G32" s="141">
        <v>75.989999999999995</v>
      </c>
      <c r="H32" s="141">
        <v>90.58</v>
      </c>
      <c r="I32" s="141">
        <v>10659.45</v>
      </c>
      <c r="J32" s="142">
        <v>1.3429615965356556E-2</v>
      </c>
    </row>
    <row r="33" spans="1:10" ht="32.1" customHeight="1">
      <c r="A33" s="80" t="s">
        <v>382</v>
      </c>
      <c r="B33" s="80" t="s">
        <v>475</v>
      </c>
      <c r="C33" s="80" t="s">
        <v>15</v>
      </c>
      <c r="D33" s="81" t="s">
        <v>476</v>
      </c>
      <c r="E33" s="80" t="s">
        <v>6</v>
      </c>
      <c r="F33" s="80">
        <v>93.32</v>
      </c>
      <c r="G33" s="141">
        <v>23.69</v>
      </c>
      <c r="H33" s="141">
        <v>28.24</v>
      </c>
      <c r="I33" s="141">
        <v>2635.35</v>
      </c>
      <c r="J33" s="142">
        <v>3.3202218157880941E-3</v>
      </c>
    </row>
    <row r="34" spans="1:10" ht="32.1" customHeight="1">
      <c r="A34" s="80" t="s">
        <v>383</v>
      </c>
      <c r="B34" s="80" t="s">
        <v>35</v>
      </c>
      <c r="C34" s="80" t="s">
        <v>4</v>
      </c>
      <c r="D34" s="81" t="s">
        <v>36</v>
      </c>
      <c r="E34" s="80" t="s">
        <v>6</v>
      </c>
      <c r="F34" s="80">
        <v>49.4</v>
      </c>
      <c r="G34" s="141">
        <v>133.87</v>
      </c>
      <c r="H34" s="141">
        <v>159.58000000000001</v>
      </c>
      <c r="I34" s="141">
        <v>7883.25</v>
      </c>
      <c r="J34" s="142">
        <v>9.9319402088191289E-3</v>
      </c>
    </row>
    <row r="35" spans="1:10" ht="32.1" customHeight="1">
      <c r="A35" s="80" t="s">
        <v>386</v>
      </c>
      <c r="B35" s="80" t="s">
        <v>384</v>
      </c>
      <c r="C35" s="80" t="s">
        <v>4</v>
      </c>
      <c r="D35" s="81" t="s">
        <v>385</v>
      </c>
      <c r="E35" s="80" t="s">
        <v>6</v>
      </c>
      <c r="F35" s="80">
        <v>20.18</v>
      </c>
      <c r="G35" s="141">
        <v>58.82</v>
      </c>
      <c r="H35" s="141">
        <v>70.11</v>
      </c>
      <c r="I35" s="141">
        <v>1414.81</v>
      </c>
      <c r="J35" s="142">
        <v>1.7824892432485831E-3</v>
      </c>
    </row>
    <row r="36" spans="1:10" ht="36" customHeight="1" thickBot="1">
      <c r="A36" s="85" t="s">
        <v>603</v>
      </c>
      <c r="B36" s="85" t="s">
        <v>604</v>
      </c>
      <c r="C36" s="85" t="s">
        <v>23</v>
      </c>
      <c r="D36" s="86" t="s">
        <v>605</v>
      </c>
      <c r="E36" s="85" t="s">
        <v>606</v>
      </c>
      <c r="F36" s="85">
        <v>28</v>
      </c>
      <c r="G36" s="143">
        <v>39.32</v>
      </c>
      <c r="H36" s="143">
        <v>46.87</v>
      </c>
      <c r="I36" s="143">
        <v>1312.36</v>
      </c>
      <c r="J36" s="144">
        <v>1.6534146516279291E-3</v>
      </c>
    </row>
    <row r="37" spans="1:10" ht="27.95" customHeight="1" thickBot="1">
      <c r="A37" s="151" t="s">
        <v>70</v>
      </c>
      <c r="B37" s="152"/>
      <c r="C37" s="153"/>
      <c r="D37" s="159" t="s">
        <v>71</v>
      </c>
      <c r="E37" s="153"/>
      <c r="F37" s="153"/>
      <c r="G37" s="153"/>
      <c r="H37" s="154"/>
      <c r="I37" s="155">
        <v>105076.66</v>
      </c>
      <c r="J37" s="156">
        <v>0.13238386508894387</v>
      </c>
    </row>
    <row r="38" spans="1:10" ht="26.1" customHeight="1" thickBot="1">
      <c r="A38" s="151" t="s">
        <v>72</v>
      </c>
      <c r="B38" s="152"/>
      <c r="C38" s="153"/>
      <c r="D38" s="159" t="s">
        <v>45</v>
      </c>
      <c r="E38" s="153"/>
      <c r="F38" s="153"/>
      <c r="G38" s="153"/>
      <c r="H38" s="154"/>
      <c r="I38" s="155">
        <v>13534.65</v>
      </c>
      <c r="J38" s="156">
        <v>1.7052019731366358E-2</v>
      </c>
    </row>
    <row r="39" spans="1:10" ht="26.1" customHeight="1">
      <c r="A39" s="87" t="s">
        <v>73</v>
      </c>
      <c r="B39" s="87" t="s">
        <v>46</v>
      </c>
      <c r="C39" s="87" t="s">
        <v>4</v>
      </c>
      <c r="D39" s="88" t="s">
        <v>47</v>
      </c>
      <c r="E39" s="87" t="s">
        <v>22</v>
      </c>
      <c r="F39" s="87">
        <v>2.5</v>
      </c>
      <c r="G39" s="147">
        <v>74.239999999999995</v>
      </c>
      <c r="H39" s="147">
        <v>88.5</v>
      </c>
      <c r="I39" s="147">
        <v>221.25</v>
      </c>
      <c r="J39" s="148">
        <v>2.7874820298750294E-4</v>
      </c>
    </row>
    <row r="40" spans="1:10" ht="26.1" customHeight="1">
      <c r="A40" s="80" t="s">
        <v>74</v>
      </c>
      <c r="B40" s="80" t="s">
        <v>48</v>
      </c>
      <c r="C40" s="80" t="s">
        <v>4</v>
      </c>
      <c r="D40" s="81" t="s">
        <v>49</v>
      </c>
      <c r="E40" s="80" t="s">
        <v>22</v>
      </c>
      <c r="F40" s="80">
        <v>2.31</v>
      </c>
      <c r="G40" s="141">
        <v>3516.09</v>
      </c>
      <c r="H40" s="141">
        <v>4191.53</v>
      </c>
      <c r="I40" s="141">
        <v>9682.43</v>
      </c>
      <c r="J40" s="142">
        <v>1.2198689098541415E-2</v>
      </c>
    </row>
    <row r="41" spans="1:10" ht="28.5" customHeight="1">
      <c r="A41" s="80" t="s">
        <v>75</v>
      </c>
      <c r="B41" s="80" t="s">
        <v>50</v>
      </c>
      <c r="C41" s="80" t="s">
        <v>4</v>
      </c>
      <c r="D41" s="81" t="s">
        <v>477</v>
      </c>
      <c r="E41" s="80" t="s">
        <v>22</v>
      </c>
      <c r="F41" s="80">
        <v>1.42</v>
      </c>
      <c r="G41" s="141">
        <v>1749.03</v>
      </c>
      <c r="H41" s="141">
        <v>2085.0100000000002</v>
      </c>
      <c r="I41" s="141">
        <v>2960.71</v>
      </c>
      <c r="J41" s="142">
        <v>3.7301360093429593E-3</v>
      </c>
    </row>
    <row r="42" spans="1:10" ht="27.95" customHeight="1" thickBot="1">
      <c r="A42" s="85" t="s">
        <v>76</v>
      </c>
      <c r="B42" s="85" t="s">
        <v>51</v>
      </c>
      <c r="C42" s="85" t="s">
        <v>4</v>
      </c>
      <c r="D42" s="86" t="s">
        <v>52</v>
      </c>
      <c r="E42" s="85" t="s">
        <v>6</v>
      </c>
      <c r="F42" s="85">
        <v>17.850000000000001</v>
      </c>
      <c r="G42" s="143">
        <v>31.5</v>
      </c>
      <c r="H42" s="143">
        <v>37.549999999999997</v>
      </c>
      <c r="I42" s="143">
        <v>670.26</v>
      </c>
      <c r="J42" s="144">
        <v>8.4444642049448005E-4</v>
      </c>
    </row>
    <row r="43" spans="1:10" ht="24" customHeight="1" thickBot="1">
      <c r="A43" s="151" t="s">
        <v>78</v>
      </c>
      <c r="B43" s="152"/>
      <c r="C43" s="153"/>
      <c r="D43" s="159" t="s">
        <v>54</v>
      </c>
      <c r="E43" s="153"/>
      <c r="F43" s="153"/>
      <c r="G43" s="153"/>
      <c r="H43" s="154"/>
      <c r="I43" s="155">
        <v>13575.21</v>
      </c>
      <c r="J43" s="156">
        <v>1.7103120418883525E-2</v>
      </c>
    </row>
    <row r="44" spans="1:10" ht="24" customHeight="1">
      <c r="A44" s="87" t="s">
        <v>79</v>
      </c>
      <c r="B44" s="87" t="s">
        <v>77</v>
      </c>
      <c r="C44" s="87" t="s">
        <v>4</v>
      </c>
      <c r="D44" s="88" t="s">
        <v>389</v>
      </c>
      <c r="E44" s="87" t="s">
        <v>22</v>
      </c>
      <c r="F44" s="87">
        <v>1.38</v>
      </c>
      <c r="G44" s="147">
        <v>3371.53</v>
      </c>
      <c r="H44" s="147">
        <v>4019.2</v>
      </c>
      <c r="I44" s="147">
        <v>5546.49</v>
      </c>
      <c r="J44" s="148">
        <v>6.987905628873017E-3</v>
      </c>
    </row>
    <row r="45" spans="1:10" ht="24" customHeight="1">
      <c r="A45" s="80" t="s">
        <v>80</v>
      </c>
      <c r="B45" s="80" t="s">
        <v>77</v>
      </c>
      <c r="C45" s="80" t="s">
        <v>4</v>
      </c>
      <c r="D45" s="81" t="s">
        <v>478</v>
      </c>
      <c r="E45" s="80" t="s">
        <v>22</v>
      </c>
      <c r="F45" s="80">
        <v>1.7</v>
      </c>
      <c r="G45" s="141">
        <v>3371.53</v>
      </c>
      <c r="H45" s="141">
        <v>4019.2</v>
      </c>
      <c r="I45" s="141">
        <v>6832.64</v>
      </c>
      <c r="J45" s="142">
        <v>8.6082988549628561E-3</v>
      </c>
    </row>
    <row r="46" spans="1:10" ht="27.95" customHeight="1" thickBot="1">
      <c r="A46" s="85" t="s">
        <v>81</v>
      </c>
      <c r="B46" s="85" t="s">
        <v>391</v>
      </c>
      <c r="C46" s="85" t="s">
        <v>4</v>
      </c>
      <c r="D46" s="86" t="s">
        <v>392</v>
      </c>
      <c r="E46" s="85" t="s">
        <v>6</v>
      </c>
      <c r="F46" s="85">
        <v>7.6</v>
      </c>
      <c r="G46" s="143">
        <v>132.02000000000001</v>
      </c>
      <c r="H46" s="143">
        <v>157.38</v>
      </c>
      <c r="I46" s="143">
        <v>1196.08</v>
      </c>
      <c r="J46" s="144">
        <v>1.5069159350476497E-3</v>
      </c>
    </row>
    <row r="47" spans="1:10" ht="26.1" customHeight="1" thickBot="1">
      <c r="A47" s="151" t="s">
        <v>82</v>
      </c>
      <c r="B47" s="152"/>
      <c r="C47" s="153"/>
      <c r="D47" s="159" t="s">
        <v>393</v>
      </c>
      <c r="E47" s="153"/>
      <c r="F47" s="153"/>
      <c r="G47" s="153"/>
      <c r="H47" s="154"/>
      <c r="I47" s="155">
        <v>23612.33</v>
      </c>
      <c r="J47" s="156">
        <v>2.9748675958634598E-2</v>
      </c>
    </row>
    <row r="48" spans="1:10" ht="24" customHeight="1">
      <c r="A48" s="87" t="s">
        <v>84</v>
      </c>
      <c r="B48" s="87" t="s">
        <v>55</v>
      </c>
      <c r="C48" s="87" t="s">
        <v>4</v>
      </c>
      <c r="D48" s="88" t="s">
        <v>56</v>
      </c>
      <c r="E48" s="87" t="s">
        <v>6</v>
      </c>
      <c r="F48" s="87">
        <v>90.12</v>
      </c>
      <c r="G48" s="147">
        <v>112.42</v>
      </c>
      <c r="H48" s="147">
        <v>134.01</v>
      </c>
      <c r="I48" s="147">
        <v>12076.98</v>
      </c>
      <c r="J48" s="148">
        <v>1.521553207916842E-2</v>
      </c>
    </row>
    <row r="49" spans="1:10" ht="26.1" customHeight="1">
      <c r="A49" s="80" t="s">
        <v>85</v>
      </c>
      <c r="B49" s="80" t="s">
        <v>57</v>
      </c>
      <c r="C49" s="80" t="s">
        <v>4</v>
      </c>
      <c r="D49" s="81" t="s">
        <v>58</v>
      </c>
      <c r="E49" s="80" t="s">
        <v>6</v>
      </c>
      <c r="F49" s="80">
        <v>180.24</v>
      </c>
      <c r="G49" s="141">
        <v>13.65</v>
      </c>
      <c r="H49" s="141">
        <v>16.27</v>
      </c>
      <c r="I49" s="141">
        <v>2932.5</v>
      </c>
      <c r="J49" s="142">
        <v>3.6945948260377506E-3</v>
      </c>
    </row>
    <row r="50" spans="1:10" ht="27.95" customHeight="1" thickBot="1">
      <c r="A50" s="85" t="s">
        <v>86</v>
      </c>
      <c r="B50" s="85" t="s">
        <v>59</v>
      </c>
      <c r="C50" s="85" t="s">
        <v>4</v>
      </c>
      <c r="D50" s="86" t="s">
        <v>60</v>
      </c>
      <c r="E50" s="85" t="s">
        <v>6</v>
      </c>
      <c r="F50" s="85">
        <v>180.24</v>
      </c>
      <c r="G50" s="143">
        <v>40.04</v>
      </c>
      <c r="H50" s="143">
        <v>47.73</v>
      </c>
      <c r="I50" s="143">
        <v>8602.85</v>
      </c>
      <c r="J50" s="144">
        <v>1.0838549053428428E-2</v>
      </c>
    </row>
    <row r="51" spans="1:10" ht="24" customHeight="1" thickBot="1">
      <c r="A51" s="151" t="s">
        <v>87</v>
      </c>
      <c r="B51" s="152"/>
      <c r="C51" s="153"/>
      <c r="D51" s="159" t="s">
        <v>83</v>
      </c>
      <c r="E51" s="153"/>
      <c r="F51" s="153"/>
      <c r="G51" s="153"/>
      <c r="H51" s="154"/>
      <c r="I51" s="155">
        <v>17796.21</v>
      </c>
      <c r="J51" s="156">
        <v>2.2421069186387477E-2</v>
      </c>
    </row>
    <row r="52" spans="1:10" ht="24" customHeight="1">
      <c r="A52" s="87" t="s">
        <v>88</v>
      </c>
      <c r="B52" s="87" t="s">
        <v>396</v>
      </c>
      <c r="C52" s="87" t="s">
        <v>4</v>
      </c>
      <c r="D52" s="88" t="s">
        <v>397</v>
      </c>
      <c r="E52" s="87" t="s">
        <v>6</v>
      </c>
      <c r="F52" s="87">
        <v>41.28</v>
      </c>
      <c r="G52" s="147">
        <v>249.48</v>
      </c>
      <c r="H52" s="147">
        <v>297.39999999999998</v>
      </c>
      <c r="I52" s="147">
        <v>12276.67</v>
      </c>
      <c r="J52" s="148">
        <v>1.5467117293426385E-2</v>
      </c>
    </row>
    <row r="53" spans="1:10" ht="27.95" customHeight="1" thickBot="1">
      <c r="A53" s="85" t="s">
        <v>479</v>
      </c>
      <c r="B53" s="85" t="s">
        <v>394</v>
      </c>
      <c r="C53" s="85" t="s">
        <v>4</v>
      </c>
      <c r="D53" s="86" t="s">
        <v>395</v>
      </c>
      <c r="E53" s="85" t="s">
        <v>6</v>
      </c>
      <c r="F53" s="85">
        <v>41.28</v>
      </c>
      <c r="G53" s="143">
        <v>112.17</v>
      </c>
      <c r="H53" s="143">
        <v>133.71</v>
      </c>
      <c r="I53" s="143">
        <v>5519.54</v>
      </c>
      <c r="J53" s="144">
        <v>6.953951892961093E-3</v>
      </c>
    </row>
    <row r="54" spans="1:10" ht="24" customHeight="1" thickBot="1">
      <c r="A54" s="151" t="s">
        <v>89</v>
      </c>
      <c r="B54" s="152"/>
      <c r="C54" s="153"/>
      <c r="D54" s="159" t="s">
        <v>90</v>
      </c>
      <c r="E54" s="153"/>
      <c r="F54" s="153"/>
      <c r="G54" s="153"/>
      <c r="H54" s="154"/>
      <c r="I54" s="155">
        <v>4648.6099999999997</v>
      </c>
      <c r="J54" s="156">
        <v>5.8566855769027612E-3</v>
      </c>
    </row>
    <row r="55" spans="1:10" ht="30" customHeight="1">
      <c r="A55" s="87" t="s">
        <v>91</v>
      </c>
      <c r="B55" s="87" t="s">
        <v>92</v>
      </c>
      <c r="C55" s="87" t="s">
        <v>4</v>
      </c>
      <c r="D55" s="88" t="s">
        <v>398</v>
      </c>
      <c r="E55" s="87" t="s">
        <v>6</v>
      </c>
      <c r="F55" s="87">
        <v>6.48</v>
      </c>
      <c r="G55" s="147">
        <v>315.45999999999998</v>
      </c>
      <c r="H55" s="147">
        <v>376.05</v>
      </c>
      <c r="I55" s="147">
        <v>2436.8000000000002</v>
      </c>
      <c r="J55" s="148">
        <v>3.0700728634573881E-3</v>
      </c>
    </row>
    <row r="56" spans="1:10" ht="27.95" customHeight="1" thickBot="1">
      <c r="A56" s="85" t="s">
        <v>480</v>
      </c>
      <c r="B56" s="85" t="s">
        <v>93</v>
      </c>
      <c r="C56" s="85" t="s">
        <v>15</v>
      </c>
      <c r="D56" s="86" t="s">
        <v>399</v>
      </c>
      <c r="E56" s="85" t="s">
        <v>6</v>
      </c>
      <c r="F56" s="85">
        <v>5.67</v>
      </c>
      <c r="G56" s="143">
        <v>327.23</v>
      </c>
      <c r="H56" s="143">
        <v>390.09</v>
      </c>
      <c r="I56" s="143">
        <v>2211.81</v>
      </c>
      <c r="J56" s="144">
        <v>2.7866127134453735E-3</v>
      </c>
    </row>
    <row r="57" spans="1:10" ht="26.25" customHeight="1" thickBot="1">
      <c r="A57" s="151" t="s">
        <v>94</v>
      </c>
      <c r="B57" s="152"/>
      <c r="C57" s="153"/>
      <c r="D57" s="159" t="s">
        <v>97</v>
      </c>
      <c r="E57" s="153"/>
      <c r="F57" s="153"/>
      <c r="G57" s="153"/>
      <c r="H57" s="154"/>
      <c r="I57" s="155">
        <v>406.94</v>
      </c>
      <c r="J57" s="156">
        <v>5.1269511287563589E-4</v>
      </c>
    </row>
    <row r="58" spans="1:10" ht="44.25" customHeight="1" thickBot="1">
      <c r="A58" s="89" t="s">
        <v>95</v>
      </c>
      <c r="B58" s="89" t="s">
        <v>400</v>
      </c>
      <c r="C58" s="89" t="s">
        <v>23</v>
      </c>
      <c r="D58" s="90" t="s">
        <v>481</v>
      </c>
      <c r="E58" s="89" t="s">
        <v>6</v>
      </c>
      <c r="F58" s="89">
        <v>2.7</v>
      </c>
      <c r="G58" s="150">
        <v>126.44</v>
      </c>
      <c r="H58" s="150">
        <v>150.72</v>
      </c>
      <c r="I58" s="150">
        <v>406.94</v>
      </c>
      <c r="J58" s="149">
        <v>5.1269511287563589E-4</v>
      </c>
    </row>
    <row r="59" spans="1:10" ht="26.1" customHeight="1" thickBot="1">
      <c r="A59" s="151" t="s">
        <v>96</v>
      </c>
      <c r="B59" s="152"/>
      <c r="C59" s="153"/>
      <c r="D59" s="159" t="s">
        <v>101</v>
      </c>
      <c r="E59" s="153"/>
      <c r="F59" s="153"/>
      <c r="G59" s="153"/>
      <c r="H59" s="154"/>
      <c r="I59" s="155">
        <v>14513.52</v>
      </c>
      <c r="J59" s="156">
        <v>1.8285277374116084E-2</v>
      </c>
    </row>
    <row r="60" spans="1:10" ht="33.75" customHeight="1">
      <c r="A60" s="87" t="s">
        <v>98</v>
      </c>
      <c r="B60" s="87" t="s">
        <v>103</v>
      </c>
      <c r="C60" s="87" t="s">
        <v>4</v>
      </c>
      <c r="D60" s="88" t="s">
        <v>104</v>
      </c>
      <c r="E60" s="87" t="s">
        <v>322</v>
      </c>
      <c r="F60" s="87">
        <v>3</v>
      </c>
      <c r="G60" s="147">
        <v>1332.5</v>
      </c>
      <c r="H60" s="147">
        <v>1588.47</v>
      </c>
      <c r="I60" s="147">
        <v>4765.41</v>
      </c>
      <c r="J60" s="148">
        <v>6.0038394305024917E-3</v>
      </c>
    </row>
    <row r="61" spans="1:10" ht="26.1" customHeight="1">
      <c r="A61" s="80" t="s">
        <v>482</v>
      </c>
      <c r="B61" s="80" t="s">
        <v>106</v>
      </c>
      <c r="C61" s="80" t="s">
        <v>15</v>
      </c>
      <c r="D61" s="81" t="s">
        <v>107</v>
      </c>
      <c r="E61" s="80" t="s">
        <v>19</v>
      </c>
      <c r="F61" s="80">
        <v>3</v>
      </c>
      <c r="G61" s="141">
        <v>477.08</v>
      </c>
      <c r="H61" s="141">
        <v>568.72</v>
      </c>
      <c r="I61" s="141">
        <v>1706.16</v>
      </c>
      <c r="J61" s="142">
        <v>2.1495549559735956E-3</v>
      </c>
    </row>
    <row r="62" spans="1:10" ht="32.1" customHeight="1">
      <c r="A62" s="80" t="s">
        <v>483</v>
      </c>
      <c r="B62" s="80" t="s">
        <v>108</v>
      </c>
      <c r="C62" s="80" t="s">
        <v>4</v>
      </c>
      <c r="D62" s="81" t="s">
        <v>109</v>
      </c>
      <c r="E62" s="80" t="s">
        <v>110</v>
      </c>
      <c r="F62" s="80">
        <v>6</v>
      </c>
      <c r="G62" s="141">
        <v>250.51</v>
      </c>
      <c r="H62" s="141">
        <v>298.63</v>
      </c>
      <c r="I62" s="141">
        <v>1791.78</v>
      </c>
      <c r="J62" s="142">
        <v>2.2574257859839459E-3</v>
      </c>
    </row>
    <row r="63" spans="1:10" ht="24" customHeight="1">
      <c r="A63" s="80" t="s">
        <v>484</v>
      </c>
      <c r="B63" s="80" t="s">
        <v>111</v>
      </c>
      <c r="C63" s="80" t="s">
        <v>23</v>
      </c>
      <c r="D63" s="81" t="s">
        <v>112</v>
      </c>
      <c r="E63" s="80" t="s">
        <v>322</v>
      </c>
      <c r="F63" s="80">
        <v>6</v>
      </c>
      <c r="G63" s="141">
        <v>40.74</v>
      </c>
      <c r="H63" s="141">
        <v>48.56</v>
      </c>
      <c r="I63" s="141">
        <v>291.36</v>
      </c>
      <c r="J63" s="142">
        <v>3.6707831151384793E-4</v>
      </c>
    </row>
    <row r="64" spans="1:10" ht="32.1" customHeight="1">
      <c r="A64" s="80" t="s">
        <v>485</v>
      </c>
      <c r="B64" s="80" t="s">
        <v>113</v>
      </c>
      <c r="C64" s="80" t="s">
        <v>4</v>
      </c>
      <c r="D64" s="81" t="s">
        <v>114</v>
      </c>
      <c r="E64" s="80" t="s">
        <v>322</v>
      </c>
      <c r="F64" s="80">
        <v>6</v>
      </c>
      <c r="G64" s="141">
        <v>28.05</v>
      </c>
      <c r="H64" s="141">
        <v>33.43</v>
      </c>
      <c r="I64" s="141">
        <v>200.58</v>
      </c>
      <c r="J64" s="142">
        <v>2.5270650646433147E-4</v>
      </c>
    </row>
    <row r="65" spans="1:10" ht="24" customHeight="1">
      <c r="A65" s="80" t="s">
        <v>486</v>
      </c>
      <c r="B65" s="80" t="s">
        <v>115</v>
      </c>
      <c r="C65" s="80" t="s">
        <v>4</v>
      </c>
      <c r="D65" s="81" t="s">
        <v>116</v>
      </c>
      <c r="E65" s="80" t="s">
        <v>322</v>
      </c>
      <c r="F65" s="80">
        <v>3</v>
      </c>
      <c r="G65" s="141">
        <v>33.53</v>
      </c>
      <c r="H65" s="141">
        <v>39.97</v>
      </c>
      <c r="I65" s="141">
        <v>119.91</v>
      </c>
      <c r="J65" s="142">
        <v>1.5107207692759988E-4</v>
      </c>
    </row>
    <row r="66" spans="1:10" ht="27.95" customHeight="1" thickBot="1">
      <c r="A66" s="85" t="s">
        <v>487</v>
      </c>
      <c r="B66" s="85" t="s">
        <v>401</v>
      </c>
      <c r="C66" s="85" t="s">
        <v>4</v>
      </c>
      <c r="D66" s="86" t="s">
        <v>402</v>
      </c>
      <c r="E66" s="85" t="s">
        <v>110</v>
      </c>
      <c r="F66" s="85">
        <v>9</v>
      </c>
      <c r="G66" s="143">
        <v>525.53</v>
      </c>
      <c r="H66" s="143">
        <v>626.48</v>
      </c>
      <c r="I66" s="143">
        <v>5638.32</v>
      </c>
      <c r="J66" s="144">
        <v>7.1036003067502709E-3</v>
      </c>
    </row>
    <row r="67" spans="1:10" ht="27.95" customHeight="1" thickBot="1">
      <c r="A67" s="151" t="s">
        <v>100</v>
      </c>
      <c r="B67" s="152"/>
      <c r="C67" s="153"/>
      <c r="D67" s="159" t="s">
        <v>118</v>
      </c>
      <c r="E67" s="153"/>
      <c r="F67" s="153"/>
      <c r="G67" s="153"/>
      <c r="H67" s="154"/>
      <c r="I67" s="155">
        <v>9246.64</v>
      </c>
      <c r="J67" s="156">
        <v>1.1649646479875092E-2</v>
      </c>
    </row>
    <row r="68" spans="1:10" ht="27" customHeight="1" thickBot="1">
      <c r="A68" s="151" t="s">
        <v>102</v>
      </c>
      <c r="B68" s="152"/>
      <c r="C68" s="153"/>
      <c r="D68" s="159" t="s">
        <v>120</v>
      </c>
      <c r="E68" s="153"/>
      <c r="F68" s="153"/>
      <c r="G68" s="153"/>
      <c r="H68" s="154"/>
      <c r="I68" s="155">
        <v>5577.06</v>
      </c>
      <c r="J68" s="156">
        <v>7.0264201263434264E-3</v>
      </c>
    </row>
    <row r="69" spans="1:10" ht="21.95" customHeight="1">
      <c r="A69" s="87" t="s">
        <v>488</v>
      </c>
      <c r="B69" s="87" t="s">
        <v>121</v>
      </c>
      <c r="C69" s="87" t="s">
        <v>4</v>
      </c>
      <c r="D69" s="88" t="s">
        <v>122</v>
      </c>
      <c r="E69" s="87" t="s">
        <v>110</v>
      </c>
      <c r="F69" s="87">
        <v>3</v>
      </c>
      <c r="G69" s="147">
        <v>380.23</v>
      </c>
      <c r="H69" s="147">
        <v>453.27</v>
      </c>
      <c r="I69" s="147">
        <v>1359.81</v>
      </c>
      <c r="J69" s="148">
        <v>1.7131959046528197E-3</v>
      </c>
    </row>
    <row r="70" spans="1:10" ht="24" customHeight="1">
      <c r="A70" s="80" t="s">
        <v>489</v>
      </c>
      <c r="B70" s="80" t="s">
        <v>490</v>
      </c>
      <c r="C70" s="80" t="s">
        <v>99</v>
      </c>
      <c r="D70" s="81" t="s">
        <v>491</v>
      </c>
      <c r="E70" s="80" t="s">
        <v>322</v>
      </c>
      <c r="F70" s="80">
        <v>3</v>
      </c>
      <c r="G70" s="141">
        <v>318.58999999999997</v>
      </c>
      <c r="H70" s="141">
        <v>379.79</v>
      </c>
      <c r="I70" s="141">
        <v>1139.3699999999999</v>
      </c>
      <c r="J70" s="142">
        <v>1.4354682035609997E-3</v>
      </c>
    </row>
    <row r="71" spans="1:10" ht="27.95" customHeight="1" thickBot="1">
      <c r="A71" s="85" t="s">
        <v>492</v>
      </c>
      <c r="B71" s="85" t="s">
        <v>403</v>
      </c>
      <c r="C71" s="85" t="s">
        <v>4</v>
      </c>
      <c r="D71" s="86" t="s">
        <v>493</v>
      </c>
      <c r="E71" s="85" t="s">
        <v>322</v>
      </c>
      <c r="F71" s="85">
        <v>3</v>
      </c>
      <c r="G71" s="143">
        <v>860.64</v>
      </c>
      <c r="H71" s="143">
        <v>1025.96</v>
      </c>
      <c r="I71" s="143">
        <v>3077.88</v>
      </c>
      <c r="J71" s="144">
        <v>3.8777560181296068E-3</v>
      </c>
    </row>
    <row r="72" spans="1:10" ht="24" customHeight="1" thickBot="1">
      <c r="A72" s="151" t="s">
        <v>105</v>
      </c>
      <c r="B72" s="152"/>
      <c r="C72" s="153"/>
      <c r="D72" s="159" t="s">
        <v>123</v>
      </c>
      <c r="E72" s="153"/>
      <c r="F72" s="153"/>
      <c r="G72" s="153"/>
      <c r="H72" s="154"/>
      <c r="I72" s="155">
        <v>3669.58</v>
      </c>
      <c r="J72" s="156">
        <v>4.6232263535316651E-3</v>
      </c>
    </row>
    <row r="73" spans="1:10" ht="21.95" customHeight="1">
      <c r="A73" s="87" t="s">
        <v>494</v>
      </c>
      <c r="B73" s="87" t="s">
        <v>124</v>
      </c>
      <c r="C73" s="87" t="s">
        <v>4</v>
      </c>
      <c r="D73" s="88" t="s">
        <v>125</v>
      </c>
      <c r="E73" s="87" t="s">
        <v>110</v>
      </c>
      <c r="F73" s="87">
        <v>3</v>
      </c>
      <c r="G73" s="147">
        <v>429.68</v>
      </c>
      <c r="H73" s="147">
        <v>512.22</v>
      </c>
      <c r="I73" s="147">
        <v>1536.66</v>
      </c>
      <c r="J73" s="148">
        <v>1.9360054852102882E-3</v>
      </c>
    </row>
    <row r="74" spans="1:10" ht="27.95" customHeight="1" thickBot="1">
      <c r="A74" s="85" t="s">
        <v>495</v>
      </c>
      <c r="B74" s="85" t="s">
        <v>126</v>
      </c>
      <c r="C74" s="85" t="s">
        <v>4</v>
      </c>
      <c r="D74" s="86" t="s">
        <v>127</v>
      </c>
      <c r="E74" s="85" t="s">
        <v>322</v>
      </c>
      <c r="F74" s="85">
        <v>1</v>
      </c>
      <c r="G74" s="143">
        <v>1789.22</v>
      </c>
      <c r="H74" s="143">
        <v>2132.92</v>
      </c>
      <c r="I74" s="143">
        <v>2132.92</v>
      </c>
      <c r="J74" s="144">
        <v>2.6872208683213772E-3</v>
      </c>
    </row>
    <row r="75" spans="1:10" ht="24" customHeight="1" thickBot="1">
      <c r="A75" s="151" t="s">
        <v>117</v>
      </c>
      <c r="B75" s="152"/>
      <c r="C75" s="153"/>
      <c r="D75" s="159" t="s">
        <v>128</v>
      </c>
      <c r="E75" s="153"/>
      <c r="F75" s="153"/>
      <c r="G75" s="153"/>
      <c r="H75" s="154"/>
      <c r="I75" s="155">
        <v>3942.75</v>
      </c>
      <c r="J75" s="156">
        <v>4.9673874681535691E-3</v>
      </c>
    </row>
    <row r="76" spans="1:10" ht="27.95" customHeight="1" thickBot="1">
      <c r="A76" s="89" t="s">
        <v>119</v>
      </c>
      <c r="B76" s="89" t="s">
        <v>129</v>
      </c>
      <c r="C76" s="89" t="s">
        <v>4</v>
      </c>
      <c r="D76" s="90" t="s">
        <v>130</v>
      </c>
      <c r="E76" s="89" t="s">
        <v>6</v>
      </c>
      <c r="F76" s="89">
        <v>35</v>
      </c>
      <c r="G76" s="150">
        <v>94.5</v>
      </c>
      <c r="H76" s="150">
        <v>112.65</v>
      </c>
      <c r="I76" s="150">
        <v>3942.75</v>
      </c>
      <c r="J76" s="149">
        <v>4.9673874681535691E-3</v>
      </c>
    </row>
    <row r="77" spans="1:10" ht="33" customHeight="1" thickBot="1">
      <c r="A77" s="151" t="s">
        <v>404</v>
      </c>
      <c r="B77" s="152"/>
      <c r="C77" s="153"/>
      <c r="D77" s="159" t="s">
        <v>67</v>
      </c>
      <c r="E77" s="153"/>
      <c r="F77" s="153"/>
      <c r="G77" s="153"/>
      <c r="H77" s="154"/>
      <c r="I77" s="155">
        <v>3799.8</v>
      </c>
      <c r="J77" s="156">
        <v>4.7872877817487624E-3</v>
      </c>
    </row>
    <row r="78" spans="1:10" ht="30.75" customHeight="1" thickBot="1">
      <c r="A78" s="89" t="s">
        <v>405</v>
      </c>
      <c r="B78" s="89" t="s">
        <v>68</v>
      </c>
      <c r="C78" s="89" t="s">
        <v>23</v>
      </c>
      <c r="D78" s="90" t="s">
        <v>69</v>
      </c>
      <c r="E78" s="89" t="s">
        <v>6</v>
      </c>
      <c r="F78" s="89">
        <v>180</v>
      </c>
      <c r="G78" s="150">
        <v>17.71</v>
      </c>
      <c r="H78" s="150">
        <v>21.11</v>
      </c>
      <c r="I78" s="150">
        <v>3799.8</v>
      </c>
      <c r="J78" s="149">
        <v>4.7872877817487624E-3</v>
      </c>
    </row>
    <row r="79" spans="1:10" ht="32.1" customHeight="1" thickBot="1">
      <c r="A79" s="151" t="s">
        <v>131</v>
      </c>
      <c r="B79" s="152"/>
      <c r="C79" s="153"/>
      <c r="D79" s="159" t="s">
        <v>406</v>
      </c>
      <c r="E79" s="153"/>
      <c r="F79" s="153"/>
      <c r="G79" s="153"/>
      <c r="H79" s="154"/>
      <c r="I79" s="155">
        <v>39472.589999999997</v>
      </c>
      <c r="J79" s="156">
        <v>4.9730682620395379E-2</v>
      </c>
    </row>
    <row r="80" spans="1:10" ht="37.5" customHeight="1">
      <c r="A80" s="87" t="s">
        <v>132</v>
      </c>
      <c r="B80" s="87" t="s">
        <v>407</v>
      </c>
      <c r="C80" s="87" t="s">
        <v>15</v>
      </c>
      <c r="D80" s="88" t="s">
        <v>408</v>
      </c>
      <c r="E80" s="87" t="s">
        <v>19</v>
      </c>
      <c r="F80" s="87">
        <v>1</v>
      </c>
      <c r="G80" s="147">
        <v>1760</v>
      </c>
      <c r="H80" s="147">
        <v>2098.09</v>
      </c>
      <c r="I80" s="147">
        <v>2098.09</v>
      </c>
      <c r="J80" s="148">
        <v>2.6433392868070059E-3</v>
      </c>
    </row>
    <row r="81" spans="1:10" ht="32.1" customHeight="1">
      <c r="A81" s="80" t="s">
        <v>132</v>
      </c>
      <c r="B81" s="80" t="s">
        <v>414</v>
      </c>
      <c r="C81" s="80" t="s">
        <v>15</v>
      </c>
      <c r="D81" s="81" t="s">
        <v>415</v>
      </c>
      <c r="E81" s="80" t="s">
        <v>19</v>
      </c>
      <c r="F81" s="80">
        <v>1</v>
      </c>
      <c r="G81" s="141">
        <v>12294.86</v>
      </c>
      <c r="H81" s="141">
        <v>14656.7</v>
      </c>
      <c r="I81" s="141">
        <v>14656.7</v>
      </c>
      <c r="J81" s="142">
        <v>1.846566683266411E-2</v>
      </c>
    </row>
    <row r="82" spans="1:10" ht="43.5" customHeight="1">
      <c r="A82" s="80" t="s">
        <v>132</v>
      </c>
      <c r="B82" s="80" t="s">
        <v>496</v>
      </c>
      <c r="C82" s="80" t="s">
        <v>11</v>
      </c>
      <c r="D82" s="81" t="s">
        <v>497</v>
      </c>
      <c r="E82" s="80" t="s">
        <v>498</v>
      </c>
      <c r="F82" s="80">
        <v>1</v>
      </c>
      <c r="G82" s="141">
        <v>13000</v>
      </c>
      <c r="H82" s="141">
        <v>15497.3</v>
      </c>
      <c r="I82" s="141">
        <v>15497.3</v>
      </c>
      <c r="J82" s="142">
        <v>1.9524721022184086E-2</v>
      </c>
    </row>
    <row r="83" spans="1:10" ht="32.1" customHeight="1">
      <c r="A83" s="80" t="s">
        <v>134</v>
      </c>
      <c r="B83" s="80" t="s">
        <v>410</v>
      </c>
      <c r="C83" s="80" t="s">
        <v>15</v>
      </c>
      <c r="D83" s="81" t="s">
        <v>411</v>
      </c>
      <c r="E83" s="80" t="s">
        <v>19</v>
      </c>
      <c r="F83" s="80">
        <v>1</v>
      </c>
      <c r="G83" s="141">
        <v>3919.57</v>
      </c>
      <c r="H83" s="141">
        <v>4672.51</v>
      </c>
      <c r="I83" s="141">
        <v>4672.51</v>
      </c>
      <c r="J83" s="142">
        <v>5.8867966822198298E-3</v>
      </c>
    </row>
    <row r="84" spans="1:10" ht="27.95" customHeight="1" thickBot="1">
      <c r="A84" s="85" t="s">
        <v>409</v>
      </c>
      <c r="B84" s="85" t="s">
        <v>412</v>
      </c>
      <c r="C84" s="85" t="s">
        <v>15</v>
      </c>
      <c r="D84" s="86" t="s">
        <v>413</v>
      </c>
      <c r="E84" s="85" t="s">
        <v>19</v>
      </c>
      <c r="F84" s="85">
        <v>1</v>
      </c>
      <c r="G84" s="143">
        <v>2137.4</v>
      </c>
      <c r="H84" s="143">
        <v>2547.9899999999998</v>
      </c>
      <c r="I84" s="143">
        <v>2547.9899999999998</v>
      </c>
      <c r="J84" s="144">
        <v>3.2101587965203504E-3</v>
      </c>
    </row>
    <row r="85" spans="1:10" ht="32.1" customHeight="1" thickBot="1">
      <c r="A85" s="151" t="s">
        <v>135</v>
      </c>
      <c r="B85" s="152"/>
      <c r="C85" s="153"/>
      <c r="D85" s="159" t="s">
        <v>499</v>
      </c>
      <c r="E85" s="153"/>
      <c r="F85" s="153"/>
      <c r="G85" s="153"/>
      <c r="H85" s="154"/>
      <c r="I85" s="155">
        <v>16213.74</v>
      </c>
      <c r="J85" s="156">
        <v>2.0427348649521337E-2</v>
      </c>
    </row>
    <row r="86" spans="1:10" ht="26.1" customHeight="1">
      <c r="A86" s="87" t="s">
        <v>137</v>
      </c>
      <c r="B86" s="87" t="s">
        <v>500</v>
      </c>
      <c r="C86" s="87" t="s">
        <v>15</v>
      </c>
      <c r="D86" s="88" t="s">
        <v>501</v>
      </c>
      <c r="E86" s="87" t="s">
        <v>19</v>
      </c>
      <c r="F86" s="87">
        <v>1</v>
      </c>
      <c r="G86" s="147">
        <v>1690</v>
      </c>
      <c r="H86" s="147">
        <v>2014.64</v>
      </c>
      <c r="I86" s="147">
        <v>2014.64</v>
      </c>
      <c r="J86" s="148">
        <v>2.5382023939739791E-3</v>
      </c>
    </row>
    <row r="87" spans="1:10" ht="45.75" customHeight="1">
      <c r="A87" s="80" t="s">
        <v>138</v>
      </c>
      <c r="B87" s="80" t="s">
        <v>29</v>
      </c>
      <c r="C87" s="80" t="s">
        <v>4</v>
      </c>
      <c r="D87" s="81" t="s">
        <v>30</v>
      </c>
      <c r="E87" s="80" t="s">
        <v>22</v>
      </c>
      <c r="F87" s="80">
        <v>23.5</v>
      </c>
      <c r="G87" s="141">
        <v>135.53</v>
      </c>
      <c r="H87" s="141">
        <v>161.56</v>
      </c>
      <c r="I87" s="141">
        <v>3796.66</v>
      </c>
      <c r="J87" s="142">
        <v>4.7833317620543858E-3</v>
      </c>
    </row>
    <row r="88" spans="1:10" ht="33" customHeight="1">
      <c r="A88" s="80" t="s">
        <v>141</v>
      </c>
      <c r="B88" s="80" t="s">
        <v>502</v>
      </c>
      <c r="C88" s="80" t="s">
        <v>15</v>
      </c>
      <c r="D88" s="81" t="s">
        <v>503</v>
      </c>
      <c r="E88" s="80" t="s">
        <v>12</v>
      </c>
      <c r="F88" s="80">
        <v>5.6</v>
      </c>
      <c r="G88" s="141">
        <v>256.08999999999997</v>
      </c>
      <c r="H88" s="141">
        <v>305.27999999999997</v>
      </c>
      <c r="I88" s="141">
        <v>1709.56</v>
      </c>
      <c r="J88" s="142">
        <v>2.1538385441776972E-3</v>
      </c>
    </row>
    <row r="89" spans="1:10" ht="33.75" customHeight="1">
      <c r="A89" s="80" t="s">
        <v>142</v>
      </c>
      <c r="B89" s="80" t="s">
        <v>139</v>
      </c>
      <c r="C89" s="80" t="s">
        <v>4</v>
      </c>
      <c r="D89" s="81" t="s">
        <v>140</v>
      </c>
      <c r="E89" s="80" t="s">
        <v>22</v>
      </c>
      <c r="F89" s="80">
        <v>1.61</v>
      </c>
      <c r="G89" s="141">
        <v>3830.29</v>
      </c>
      <c r="H89" s="141">
        <v>4566.08</v>
      </c>
      <c r="I89" s="141">
        <v>7351.38</v>
      </c>
      <c r="J89" s="142">
        <v>9.2618484270204256E-3</v>
      </c>
    </row>
    <row r="90" spans="1:10" ht="26.1" customHeight="1">
      <c r="A90" s="80" t="s">
        <v>504</v>
      </c>
      <c r="B90" s="80" t="s">
        <v>365</v>
      </c>
      <c r="C90" s="80" t="s">
        <v>23</v>
      </c>
      <c r="D90" s="81" t="s">
        <v>366</v>
      </c>
      <c r="E90" s="80" t="s">
        <v>6</v>
      </c>
      <c r="F90" s="80">
        <v>16.48</v>
      </c>
      <c r="G90" s="141">
        <v>26.53</v>
      </c>
      <c r="H90" s="141">
        <v>31.62</v>
      </c>
      <c r="I90" s="141">
        <v>521.09</v>
      </c>
      <c r="J90" s="142">
        <v>6.5651028743393398E-4</v>
      </c>
    </row>
    <row r="91" spans="1:10" ht="27.95" customHeight="1" thickBot="1">
      <c r="A91" s="85" t="s">
        <v>505</v>
      </c>
      <c r="B91" s="85" t="s">
        <v>506</v>
      </c>
      <c r="C91" s="85" t="s">
        <v>11</v>
      </c>
      <c r="D91" s="86" t="s">
        <v>507</v>
      </c>
      <c r="E91" s="85" t="s">
        <v>498</v>
      </c>
      <c r="F91" s="85">
        <v>3</v>
      </c>
      <c r="G91" s="143">
        <v>229.41</v>
      </c>
      <c r="H91" s="143">
        <v>273.47000000000003</v>
      </c>
      <c r="I91" s="143">
        <v>820.41</v>
      </c>
      <c r="J91" s="144">
        <v>1.0336172348609143E-3</v>
      </c>
    </row>
    <row r="92" spans="1:10" ht="32.25" customHeight="1" thickBot="1">
      <c r="A92" s="151" t="s">
        <v>143</v>
      </c>
      <c r="B92" s="152"/>
      <c r="C92" s="153"/>
      <c r="D92" s="159" t="s">
        <v>416</v>
      </c>
      <c r="E92" s="153"/>
      <c r="F92" s="153"/>
      <c r="G92" s="153"/>
      <c r="H92" s="154"/>
      <c r="I92" s="155">
        <v>16512.07</v>
      </c>
      <c r="J92" s="156">
        <v>2.0803208316853592E-2</v>
      </c>
    </row>
    <row r="93" spans="1:10" ht="24" customHeight="1">
      <c r="A93" s="87" t="s">
        <v>144</v>
      </c>
      <c r="B93" s="87" t="s">
        <v>145</v>
      </c>
      <c r="C93" s="87" t="s">
        <v>15</v>
      </c>
      <c r="D93" s="88" t="s">
        <v>146</v>
      </c>
      <c r="E93" s="87" t="s">
        <v>19</v>
      </c>
      <c r="F93" s="87">
        <v>1</v>
      </c>
      <c r="G93" s="147">
        <v>4259.6899999999996</v>
      </c>
      <c r="H93" s="147">
        <v>5077.97</v>
      </c>
      <c r="I93" s="147">
        <v>5077.97</v>
      </c>
      <c r="J93" s="148">
        <v>6.3976271743477978E-3</v>
      </c>
    </row>
    <row r="94" spans="1:10" ht="24" customHeight="1">
      <c r="A94" s="80" t="s">
        <v>147</v>
      </c>
      <c r="B94" s="80" t="s">
        <v>149</v>
      </c>
      <c r="C94" s="80" t="s">
        <v>15</v>
      </c>
      <c r="D94" s="81" t="s">
        <v>150</v>
      </c>
      <c r="E94" s="80" t="s">
        <v>19</v>
      </c>
      <c r="F94" s="80">
        <v>1</v>
      </c>
      <c r="G94" s="141">
        <v>2882.69</v>
      </c>
      <c r="H94" s="141">
        <v>3436.45</v>
      </c>
      <c r="I94" s="141">
        <v>3436.45</v>
      </c>
      <c r="J94" s="142">
        <v>4.3295107894074777E-3</v>
      </c>
    </row>
    <row r="95" spans="1:10" ht="24" customHeight="1">
      <c r="A95" s="80" t="s">
        <v>148</v>
      </c>
      <c r="B95" s="80" t="s">
        <v>417</v>
      </c>
      <c r="C95" s="80" t="s">
        <v>15</v>
      </c>
      <c r="D95" s="81" t="s">
        <v>418</v>
      </c>
      <c r="E95" s="80" t="s">
        <v>19</v>
      </c>
      <c r="F95" s="80">
        <v>1</v>
      </c>
      <c r="G95" s="141">
        <v>2494.1799999999998</v>
      </c>
      <c r="H95" s="141">
        <v>2973.31</v>
      </c>
      <c r="I95" s="141">
        <v>2973.31</v>
      </c>
      <c r="J95" s="142">
        <v>3.7460104832758071E-3</v>
      </c>
    </row>
    <row r="96" spans="1:10" ht="27.95" customHeight="1" thickBot="1">
      <c r="A96" s="85" t="s">
        <v>151</v>
      </c>
      <c r="B96" s="85" t="s">
        <v>419</v>
      </c>
      <c r="C96" s="85" t="s">
        <v>15</v>
      </c>
      <c r="D96" s="86" t="s">
        <v>420</v>
      </c>
      <c r="E96" s="85" t="s">
        <v>19</v>
      </c>
      <c r="F96" s="85">
        <v>1</v>
      </c>
      <c r="G96" s="143">
        <v>4214.7</v>
      </c>
      <c r="H96" s="143">
        <v>5024.34</v>
      </c>
      <c r="I96" s="143">
        <v>5024.34</v>
      </c>
      <c r="J96" s="144">
        <v>6.3300598698225108E-3</v>
      </c>
    </row>
    <row r="97" spans="1:10" ht="27.95" customHeight="1" thickBot="1">
      <c r="A97" s="151" t="s">
        <v>152</v>
      </c>
      <c r="B97" s="152"/>
      <c r="C97" s="153"/>
      <c r="D97" s="159" t="s">
        <v>421</v>
      </c>
      <c r="E97" s="153"/>
      <c r="F97" s="153"/>
      <c r="G97" s="153"/>
      <c r="H97" s="154"/>
      <c r="I97" s="155">
        <v>384419.88</v>
      </c>
      <c r="J97" s="156">
        <v>0.48432248923241361</v>
      </c>
    </row>
    <row r="98" spans="1:10" ht="21.95" customHeight="1" thickBot="1">
      <c r="A98" s="151" t="s">
        <v>153</v>
      </c>
      <c r="B98" s="152"/>
      <c r="C98" s="153"/>
      <c r="D98" s="159" t="s">
        <v>45</v>
      </c>
      <c r="E98" s="153"/>
      <c r="F98" s="153"/>
      <c r="G98" s="153"/>
      <c r="H98" s="154"/>
      <c r="I98" s="155">
        <v>33901.800000000003</v>
      </c>
      <c r="J98" s="156">
        <v>4.2712161934651868E-2</v>
      </c>
    </row>
    <row r="99" spans="1:10" ht="24" customHeight="1">
      <c r="A99" s="87" t="s">
        <v>508</v>
      </c>
      <c r="B99" s="87" t="s">
        <v>46</v>
      </c>
      <c r="C99" s="87" t="s">
        <v>4</v>
      </c>
      <c r="D99" s="88" t="s">
        <v>47</v>
      </c>
      <c r="E99" s="87" t="s">
        <v>22</v>
      </c>
      <c r="F99" s="87">
        <v>10.96</v>
      </c>
      <c r="G99" s="147">
        <v>74.239999999999995</v>
      </c>
      <c r="H99" s="147">
        <v>88.5</v>
      </c>
      <c r="I99" s="147">
        <v>969.96</v>
      </c>
      <c r="J99" s="148">
        <v>1.2220321218972129E-3</v>
      </c>
    </row>
    <row r="100" spans="1:10" ht="24" customHeight="1">
      <c r="A100" s="80" t="s">
        <v>509</v>
      </c>
      <c r="B100" s="80" t="s">
        <v>48</v>
      </c>
      <c r="C100" s="80" t="s">
        <v>4</v>
      </c>
      <c r="D100" s="81" t="s">
        <v>49</v>
      </c>
      <c r="E100" s="80" t="s">
        <v>22</v>
      </c>
      <c r="F100" s="80">
        <v>5.29</v>
      </c>
      <c r="G100" s="141">
        <v>3516.09</v>
      </c>
      <c r="H100" s="141">
        <v>4191.53</v>
      </c>
      <c r="I100" s="141">
        <v>22173.19</v>
      </c>
      <c r="J100" s="142">
        <v>2.7935533862149017E-2</v>
      </c>
    </row>
    <row r="101" spans="1:10" ht="27.95" customHeight="1" thickBot="1">
      <c r="A101" s="85" t="s">
        <v>510</v>
      </c>
      <c r="B101" s="85" t="s">
        <v>50</v>
      </c>
      <c r="C101" s="85" t="s">
        <v>4</v>
      </c>
      <c r="D101" s="86" t="s">
        <v>477</v>
      </c>
      <c r="E101" s="85" t="s">
        <v>22</v>
      </c>
      <c r="F101" s="85">
        <v>5.16</v>
      </c>
      <c r="G101" s="143">
        <v>1749.03</v>
      </c>
      <c r="H101" s="143">
        <v>2085.0100000000002</v>
      </c>
      <c r="I101" s="143">
        <v>10758.65</v>
      </c>
      <c r="J101" s="144">
        <v>1.3554595950605642E-2</v>
      </c>
    </row>
    <row r="102" spans="1:10" ht="26.1" customHeight="1" thickBot="1">
      <c r="A102" s="151" t="s">
        <v>154</v>
      </c>
      <c r="B102" s="152"/>
      <c r="C102" s="153"/>
      <c r="D102" s="159" t="s">
        <v>54</v>
      </c>
      <c r="E102" s="153"/>
      <c r="F102" s="153"/>
      <c r="G102" s="153"/>
      <c r="H102" s="154"/>
      <c r="I102" s="155">
        <v>130618.08</v>
      </c>
      <c r="J102" s="156">
        <v>0.16456296080306393</v>
      </c>
    </row>
    <row r="103" spans="1:10" ht="27.95" customHeight="1" thickBot="1">
      <c r="A103" s="89" t="s">
        <v>511</v>
      </c>
      <c r="B103" s="89" t="s">
        <v>396</v>
      </c>
      <c r="C103" s="89" t="s">
        <v>4</v>
      </c>
      <c r="D103" s="90" t="s">
        <v>422</v>
      </c>
      <c r="E103" s="89" t="s">
        <v>6</v>
      </c>
      <c r="F103" s="89">
        <v>439.2</v>
      </c>
      <c r="G103" s="150">
        <v>249.48</v>
      </c>
      <c r="H103" s="150">
        <v>297.39999999999998</v>
      </c>
      <c r="I103" s="150">
        <v>130618.08</v>
      </c>
      <c r="J103" s="149">
        <v>0.16456296080306393</v>
      </c>
    </row>
    <row r="104" spans="1:10" ht="21.95" customHeight="1" thickBot="1">
      <c r="A104" s="151" t="s">
        <v>444</v>
      </c>
      <c r="B104" s="152"/>
      <c r="C104" s="153"/>
      <c r="D104" s="159" t="s">
        <v>83</v>
      </c>
      <c r="E104" s="153"/>
      <c r="F104" s="153"/>
      <c r="G104" s="153"/>
      <c r="H104" s="154"/>
      <c r="I104" s="155">
        <v>54071.93</v>
      </c>
      <c r="J104" s="156">
        <v>6.8124082800298524E-2</v>
      </c>
    </row>
    <row r="105" spans="1:10" ht="26.1" customHeight="1">
      <c r="A105" s="87" t="s">
        <v>512</v>
      </c>
      <c r="B105" s="87" t="s">
        <v>513</v>
      </c>
      <c r="C105" s="87" t="s">
        <v>4</v>
      </c>
      <c r="D105" s="88" t="s">
        <v>514</v>
      </c>
      <c r="E105" s="87" t="s">
        <v>6</v>
      </c>
      <c r="F105" s="87">
        <v>439.2</v>
      </c>
      <c r="G105" s="147">
        <v>86</v>
      </c>
      <c r="H105" s="147">
        <v>102.52</v>
      </c>
      <c r="I105" s="147">
        <v>45026.78</v>
      </c>
      <c r="J105" s="148">
        <v>5.6728289316671808E-2</v>
      </c>
    </row>
    <row r="106" spans="1:10" ht="24" customHeight="1">
      <c r="A106" s="80" t="s">
        <v>515</v>
      </c>
      <c r="B106" s="80" t="s">
        <v>423</v>
      </c>
      <c r="C106" s="80" t="s">
        <v>4</v>
      </c>
      <c r="D106" s="81" t="s">
        <v>424</v>
      </c>
      <c r="E106" s="80" t="s">
        <v>606</v>
      </c>
      <c r="F106" s="80">
        <v>53</v>
      </c>
      <c r="G106" s="141">
        <v>90.26</v>
      </c>
      <c r="H106" s="141">
        <v>107.59</v>
      </c>
      <c r="I106" s="141">
        <v>5702.27</v>
      </c>
      <c r="J106" s="142">
        <v>7.1841695613538903E-3</v>
      </c>
    </row>
    <row r="107" spans="1:10" ht="24" customHeight="1">
      <c r="A107" s="80" t="s">
        <v>516</v>
      </c>
      <c r="B107" s="80" t="s">
        <v>323</v>
      </c>
      <c r="C107" s="80" t="s">
        <v>4</v>
      </c>
      <c r="D107" s="81" t="s">
        <v>324</v>
      </c>
      <c r="E107" s="80" t="s">
        <v>606</v>
      </c>
      <c r="F107" s="80">
        <v>60</v>
      </c>
      <c r="G107" s="141">
        <v>42.84</v>
      </c>
      <c r="H107" s="141">
        <v>51.06</v>
      </c>
      <c r="I107" s="141">
        <v>3063.6</v>
      </c>
      <c r="J107" s="142">
        <v>3.8597649476723793E-3</v>
      </c>
    </row>
    <row r="108" spans="1:10" ht="27.95" customHeight="1" thickBot="1">
      <c r="A108" s="85" t="s">
        <v>517</v>
      </c>
      <c r="B108" s="85" t="s">
        <v>425</v>
      </c>
      <c r="C108" s="85" t="s">
        <v>4</v>
      </c>
      <c r="D108" s="86" t="s">
        <v>426</v>
      </c>
      <c r="E108" s="85" t="s">
        <v>322</v>
      </c>
      <c r="F108" s="85">
        <v>1</v>
      </c>
      <c r="G108" s="143">
        <v>234.28</v>
      </c>
      <c r="H108" s="143">
        <v>279.27999999999997</v>
      </c>
      <c r="I108" s="143">
        <v>279.27999999999997</v>
      </c>
      <c r="J108" s="144">
        <v>3.5185897460045116E-4</v>
      </c>
    </row>
    <row r="109" spans="1:10" ht="27.95" customHeight="1" thickBot="1">
      <c r="A109" s="151" t="s">
        <v>445</v>
      </c>
      <c r="B109" s="152"/>
      <c r="C109" s="153"/>
      <c r="D109" s="159" t="s">
        <v>393</v>
      </c>
      <c r="E109" s="153"/>
      <c r="F109" s="153"/>
      <c r="G109" s="153"/>
      <c r="H109" s="154"/>
      <c r="I109" s="155">
        <v>35325.53</v>
      </c>
      <c r="J109" s="156">
        <v>4.4505889297541804E-2</v>
      </c>
    </row>
    <row r="110" spans="1:10" ht="32.1" customHeight="1" thickBot="1">
      <c r="A110" s="151" t="s">
        <v>518</v>
      </c>
      <c r="B110" s="152"/>
      <c r="C110" s="153"/>
      <c r="D110" s="159" t="s">
        <v>133</v>
      </c>
      <c r="E110" s="153"/>
      <c r="F110" s="153"/>
      <c r="G110" s="153"/>
      <c r="H110" s="154"/>
      <c r="I110" s="155">
        <v>7585.44</v>
      </c>
      <c r="J110" s="156">
        <v>9.5567356785063243E-3</v>
      </c>
    </row>
    <row r="111" spans="1:10" ht="24" customHeight="1">
      <c r="A111" s="87" t="s">
        <v>519</v>
      </c>
      <c r="B111" s="87" t="s">
        <v>55</v>
      </c>
      <c r="C111" s="87" t="s">
        <v>4</v>
      </c>
      <c r="D111" s="88" t="s">
        <v>56</v>
      </c>
      <c r="E111" s="87" t="s">
        <v>6</v>
      </c>
      <c r="F111" s="87">
        <v>25.8</v>
      </c>
      <c r="G111" s="147">
        <v>112.42</v>
      </c>
      <c r="H111" s="147">
        <v>134.01</v>
      </c>
      <c r="I111" s="147">
        <v>3457.45</v>
      </c>
      <c r="J111" s="148">
        <v>4.3559682459622237E-3</v>
      </c>
    </row>
    <row r="112" spans="1:10" ht="24" customHeight="1">
      <c r="A112" s="80" t="s">
        <v>520</v>
      </c>
      <c r="B112" s="80" t="s">
        <v>57</v>
      </c>
      <c r="C112" s="80" t="s">
        <v>4</v>
      </c>
      <c r="D112" s="81" t="s">
        <v>58</v>
      </c>
      <c r="E112" s="80" t="s">
        <v>6</v>
      </c>
      <c r="F112" s="80">
        <v>64.5</v>
      </c>
      <c r="G112" s="141">
        <v>13.65</v>
      </c>
      <c r="H112" s="141">
        <v>16.27</v>
      </c>
      <c r="I112" s="141">
        <v>1049.4100000000001</v>
      </c>
      <c r="J112" s="142">
        <v>1.322129499196002E-3</v>
      </c>
    </row>
    <row r="113" spans="1:10" ht="27.95" customHeight="1" thickBot="1">
      <c r="A113" s="85" t="s">
        <v>521</v>
      </c>
      <c r="B113" s="85" t="s">
        <v>59</v>
      </c>
      <c r="C113" s="85" t="s">
        <v>4</v>
      </c>
      <c r="D113" s="86" t="s">
        <v>60</v>
      </c>
      <c r="E113" s="85" t="s">
        <v>6</v>
      </c>
      <c r="F113" s="85">
        <v>64.5</v>
      </c>
      <c r="G113" s="143">
        <v>40.04</v>
      </c>
      <c r="H113" s="143">
        <v>47.73</v>
      </c>
      <c r="I113" s="143">
        <v>3078.58</v>
      </c>
      <c r="J113" s="144">
        <v>3.8786379333480983E-3</v>
      </c>
    </row>
    <row r="114" spans="1:10" ht="24" customHeight="1" thickBot="1">
      <c r="A114" s="151" t="s">
        <v>522</v>
      </c>
      <c r="B114" s="152"/>
      <c r="C114" s="153"/>
      <c r="D114" s="159" t="s">
        <v>136</v>
      </c>
      <c r="E114" s="153"/>
      <c r="F114" s="153"/>
      <c r="G114" s="153"/>
      <c r="H114" s="154"/>
      <c r="I114" s="155">
        <v>27740.09</v>
      </c>
      <c r="J114" s="156">
        <v>3.4949153619035479E-2</v>
      </c>
    </row>
    <row r="115" spans="1:10" ht="24" customHeight="1">
      <c r="A115" s="87" t="s">
        <v>523</v>
      </c>
      <c r="B115" s="87" t="s">
        <v>50</v>
      </c>
      <c r="C115" s="87" t="s">
        <v>4</v>
      </c>
      <c r="D115" s="88" t="s">
        <v>477</v>
      </c>
      <c r="E115" s="87" t="s">
        <v>22</v>
      </c>
      <c r="F115" s="87">
        <v>3.27</v>
      </c>
      <c r="G115" s="147">
        <v>1749.03</v>
      </c>
      <c r="H115" s="147">
        <v>2085.0100000000002</v>
      </c>
      <c r="I115" s="147">
        <v>6817.98</v>
      </c>
      <c r="J115" s="148">
        <v>8.5898290305298757E-3</v>
      </c>
    </row>
    <row r="116" spans="1:10" ht="21.95" customHeight="1">
      <c r="A116" s="80" t="s">
        <v>524</v>
      </c>
      <c r="B116" s="80" t="s">
        <v>77</v>
      </c>
      <c r="C116" s="80" t="s">
        <v>4</v>
      </c>
      <c r="D116" s="81" t="s">
        <v>390</v>
      </c>
      <c r="E116" s="80" t="s">
        <v>22</v>
      </c>
      <c r="F116" s="80">
        <v>1.44</v>
      </c>
      <c r="G116" s="141">
        <v>3371.53</v>
      </c>
      <c r="H116" s="141">
        <v>4019.2</v>
      </c>
      <c r="I116" s="141">
        <v>5787.64</v>
      </c>
      <c r="J116" s="142">
        <v>7.2917254216433511E-3</v>
      </c>
    </row>
    <row r="117" spans="1:10" ht="24" customHeight="1">
      <c r="A117" s="80" t="s">
        <v>525</v>
      </c>
      <c r="B117" s="80" t="s">
        <v>55</v>
      </c>
      <c r="C117" s="80" t="s">
        <v>4</v>
      </c>
      <c r="D117" s="81" t="s">
        <v>56</v>
      </c>
      <c r="E117" s="80" t="s">
        <v>6</v>
      </c>
      <c r="F117" s="80">
        <v>56.6</v>
      </c>
      <c r="G117" s="141">
        <v>112.42</v>
      </c>
      <c r="H117" s="141">
        <v>134.01</v>
      </c>
      <c r="I117" s="141">
        <v>7584.96</v>
      </c>
      <c r="J117" s="142">
        <v>9.5561309366422147E-3</v>
      </c>
    </row>
    <row r="118" spans="1:10" ht="32.1" customHeight="1">
      <c r="A118" s="80" t="s">
        <v>526</v>
      </c>
      <c r="B118" s="80" t="s">
        <v>29</v>
      </c>
      <c r="C118" s="80" t="s">
        <v>4</v>
      </c>
      <c r="D118" s="81" t="s">
        <v>30</v>
      </c>
      <c r="E118" s="80" t="s">
        <v>22</v>
      </c>
      <c r="F118" s="80">
        <v>14.67</v>
      </c>
      <c r="G118" s="141">
        <v>135.53</v>
      </c>
      <c r="H118" s="141">
        <v>161.56</v>
      </c>
      <c r="I118" s="141">
        <v>2370.08</v>
      </c>
      <c r="J118" s="142">
        <v>2.9860137443463095E-3</v>
      </c>
    </row>
    <row r="119" spans="1:10" ht="21.95" customHeight="1">
      <c r="A119" s="80" t="s">
        <v>527</v>
      </c>
      <c r="B119" s="80" t="s">
        <v>427</v>
      </c>
      <c r="C119" s="80" t="s">
        <v>4</v>
      </c>
      <c r="D119" s="81" t="s">
        <v>428</v>
      </c>
      <c r="E119" s="80" t="s">
        <v>6</v>
      </c>
      <c r="F119" s="80">
        <v>26.3</v>
      </c>
      <c r="G119" s="141">
        <v>53.75</v>
      </c>
      <c r="H119" s="141">
        <v>64.069999999999993</v>
      </c>
      <c r="I119" s="141">
        <v>1685.04</v>
      </c>
      <c r="J119" s="142">
        <v>2.1229463139528222E-3</v>
      </c>
    </row>
    <row r="120" spans="1:10" ht="26.1" customHeight="1">
      <c r="A120" s="80" t="s">
        <v>528</v>
      </c>
      <c r="B120" s="80" t="s">
        <v>57</v>
      </c>
      <c r="C120" s="80" t="s">
        <v>4</v>
      </c>
      <c r="D120" s="81" t="s">
        <v>58</v>
      </c>
      <c r="E120" s="80" t="s">
        <v>6</v>
      </c>
      <c r="F120" s="80">
        <v>54.6</v>
      </c>
      <c r="G120" s="141">
        <v>13.65</v>
      </c>
      <c r="H120" s="141">
        <v>16.27</v>
      </c>
      <c r="I120" s="141">
        <v>888.34</v>
      </c>
      <c r="J120" s="142">
        <v>1.1192008074210999E-3</v>
      </c>
    </row>
    <row r="121" spans="1:10" ht="27.95" customHeight="1" thickBot="1">
      <c r="A121" s="85" t="s">
        <v>529</v>
      </c>
      <c r="B121" s="85" t="s">
        <v>59</v>
      </c>
      <c r="C121" s="85" t="s">
        <v>4</v>
      </c>
      <c r="D121" s="86" t="s">
        <v>60</v>
      </c>
      <c r="E121" s="85" t="s">
        <v>6</v>
      </c>
      <c r="F121" s="85">
        <v>54.6</v>
      </c>
      <c r="G121" s="143">
        <v>40.04</v>
      </c>
      <c r="H121" s="143">
        <v>47.73</v>
      </c>
      <c r="I121" s="143">
        <v>2606.0500000000002</v>
      </c>
      <c r="J121" s="144">
        <v>3.2833073644998054E-3</v>
      </c>
    </row>
    <row r="122" spans="1:10" ht="24" customHeight="1" thickBot="1">
      <c r="A122" s="151" t="s">
        <v>446</v>
      </c>
      <c r="B122" s="152"/>
      <c r="C122" s="153"/>
      <c r="D122" s="159" t="s">
        <v>429</v>
      </c>
      <c r="E122" s="153"/>
      <c r="F122" s="153"/>
      <c r="G122" s="153"/>
      <c r="H122" s="154"/>
      <c r="I122" s="155">
        <v>38142.04</v>
      </c>
      <c r="J122" s="156">
        <v>4.8054350771875504E-2</v>
      </c>
    </row>
    <row r="123" spans="1:10" ht="36" customHeight="1">
      <c r="A123" s="87" t="s">
        <v>530</v>
      </c>
      <c r="B123" s="87" t="s">
        <v>370</v>
      </c>
      <c r="C123" s="87" t="s">
        <v>4</v>
      </c>
      <c r="D123" s="88" t="s">
        <v>371</v>
      </c>
      <c r="E123" s="87" t="s">
        <v>22</v>
      </c>
      <c r="F123" s="87">
        <v>41.29</v>
      </c>
      <c r="G123" s="147">
        <v>15.07</v>
      </c>
      <c r="H123" s="147">
        <v>17.96</v>
      </c>
      <c r="I123" s="147">
        <v>741.56</v>
      </c>
      <c r="J123" s="148">
        <v>9.342757848922606E-4</v>
      </c>
    </row>
    <row r="124" spans="1:10" ht="33" customHeight="1" thickBot="1">
      <c r="A124" s="85" t="s">
        <v>531</v>
      </c>
      <c r="B124" s="85" t="s">
        <v>473</v>
      </c>
      <c r="C124" s="85" t="s">
        <v>11</v>
      </c>
      <c r="D124" s="86" t="s">
        <v>474</v>
      </c>
      <c r="E124" s="85" t="s">
        <v>6</v>
      </c>
      <c r="F124" s="85">
        <v>412.9</v>
      </c>
      <c r="G124" s="143">
        <v>75.989999999999995</v>
      </c>
      <c r="H124" s="143">
        <v>90.58</v>
      </c>
      <c r="I124" s="143">
        <v>37400.480000000003</v>
      </c>
      <c r="J124" s="144">
        <v>4.7120074986983243E-2</v>
      </c>
    </row>
    <row r="125" spans="1:10" ht="26.1" customHeight="1" thickBot="1">
      <c r="A125" s="151" t="s">
        <v>447</v>
      </c>
      <c r="B125" s="152"/>
      <c r="C125" s="153"/>
      <c r="D125" s="159" t="s">
        <v>430</v>
      </c>
      <c r="E125" s="153"/>
      <c r="F125" s="153"/>
      <c r="G125" s="153"/>
      <c r="H125" s="154"/>
      <c r="I125" s="155">
        <v>53323.91</v>
      </c>
      <c r="J125" s="156">
        <v>6.718166819781847E-2</v>
      </c>
    </row>
    <row r="126" spans="1:10" ht="76.5" customHeight="1">
      <c r="A126" s="87" t="s">
        <v>532</v>
      </c>
      <c r="B126" s="87" t="s">
        <v>61</v>
      </c>
      <c r="C126" s="87" t="s">
        <v>23</v>
      </c>
      <c r="D126" s="88" t="s">
        <v>62</v>
      </c>
      <c r="E126" s="87" t="s">
        <v>6</v>
      </c>
      <c r="F126" s="87">
        <v>134.85</v>
      </c>
      <c r="G126" s="147">
        <v>181.19</v>
      </c>
      <c r="H126" s="147">
        <v>215.99</v>
      </c>
      <c r="I126" s="147">
        <v>29126.25</v>
      </c>
      <c r="J126" s="148">
        <v>3.6695547332270088E-2</v>
      </c>
    </row>
    <row r="127" spans="1:10" ht="32.1" customHeight="1">
      <c r="A127" s="80" t="s">
        <v>533</v>
      </c>
      <c r="B127" s="80" t="s">
        <v>431</v>
      </c>
      <c r="C127" s="80" t="s">
        <v>4</v>
      </c>
      <c r="D127" s="81" t="s">
        <v>432</v>
      </c>
      <c r="E127" s="80" t="s">
        <v>6</v>
      </c>
      <c r="F127" s="80">
        <v>669.33</v>
      </c>
      <c r="G127" s="141">
        <v>24.48</v>
      </c>
      <c r="H127" s="141">
        <v>29.18</v>
      </c>
      <c r="I127" s="141">
        <v>19531.04</v>
      </c>
      <c r="J127" s="142">
        <v>2.4606744869952717E-2</v>
      </c>
    </row>
    <row r="128" spans="1:10" ht="27.95" customHeight="1" thickBot="1">
      <c r="A128" s="85" t="s">
        <v>534</v>
      </c>
      <c r="B128" s="85" t="s">
        <v>63</v>
      </c>
      <c r="C128" s="85" t="s">
        <v>4</v>
      </c>
      <c r="D128" s="86" t="s">
        <v>433</v>
      </c>
      <c r="E128" s="85" t="s">
        <v>6</v>
      </c>
      <c r="F128" s="85">
        <v>6</v>
      </c>
      <c r="G128" s="143">
        <v>652.44000000000005</v>
      </c>
      <c r="H128" s="143">
        <v>777.77</v>
      </c>
      <c r="I128" s="143">
        <v>4666.62</v>
      </c>
      <c r="J128" s="144">
        <v>5.879375995595665E-3</v>
      </c>
    </row>
    <row r="129" spans="1:10" ht="32.1" customHeight="1" thickBot="1">
      <c r="A129" s="151" t="s">
        <v>448</v>
      </c>
      <c r="B129" s="152"/>
      <c r="C129" s="153"/>
      <c r="D129" s="159" t="s">
        <v>434</v>
      </c>
      <c r="E129" s="153"/>
      <c r="F129" s="153"/>
      <c r="G129" s="153"/>
      <c r="H129" s="154"/>
      <c r="I129" s="155">
        <v>19763.169999999998</v>
      </c>
      <c r="J129" s="156">
        <v>2.4899200555193346E-2</v>
      </c>
    </row>
    <row r="130" spans="1:10" ht="27.95" customHeight="1" thickBot="1">
      <c r="A130" s="89" t="s">
        <v>535</v>
      </c>
      <c r="B130" s="89" t="s">
        <v>435</v>
      </c>
      <c r="C130" s="89" t="s">
        <v>4</v>
      </c>
      <c r="D130" s="90" t="s">
        <v>436</v>
      </c>
      <c r="E130" s="89" t="s">
        <v>437</v>
      </c>
      <c r="F130" s="89">
        <v>1</v>
      </c>
      <c r="G130" s="150">
        <v>16578.45</v>
      </c>
      <c r="H130" s="150">
        <v>19763.169999999998</v>
      </c>
      <c r="I130" s="150">
        <v>19763.169999999998</v>
      </c>
      <c r="J130" s="149">
        <v>2.4899200555193346E-2</v>
      </c>
    </row>
    <row r="131" spans="1:10" ht="38.1" customHeight="1" thickBot="1">
      <c r="A131" s="151" t="s">
        <v>451</v>
      </c>
      <c r="B131" s="152"/>
      <c r="C131" s="153"/>
      <c r="D131" s="159" t="s">
        <v>67</v>
      </c>
      <c r="E131" s="153"/>
      <c r="F131" s="153"/>
      <c r="G131" s="153"/>
      <c r="H131" s="154"/>
      <c r="I131" s="155">
        <v>13627.57</v>
      </c>
      <c r="J131" s="156">
        <v>1.7169087677226691E-2</v>
      </c>
    </row>
    <row r="132" spans="1:10" ht="38.1" customHeight="1">
      <c r="A132" s="87" t="s">
        <v>536</v>
      </c>
      <c r="B132" s="87" t="s">
        <v>68</v>
      </c>
      <c r="C132" s="87" t="s">
        <v>23</v>
      </c>
      <c r="D132" s="88" t="s">
        <v>69</v>
      </c>
      <c r="E132" s="87" t="s">
        <v>6</v>
      </c>
      <c r="F132" s="87">
        <v>64.5</v>
      </c>
      <c r="G132" s="147">
        <v>17.71</v>
      </c>
      <c r="H132" s="147">
        <v>21.11</v>
      </c>
      <c r="I132" s="147">
        <v>1361.59</v>
      </c>
      <c r="J132" s="148">
        <v>1.7154384890655553E-3</v>
      </c>
    </row>
    <row r="133" spans="1:10" ht="38.1" customHeight="1">
      <c r="A133" s="80" t="s">
        <v>537</v>
      </c>
      <c r="B133" s="80" t="s">
        <v>387</v>
      </c>
      <c r="C133" s="80" t="s">
        <v>23</v>
      </c>
      <c r="D133" s="81" t="s">
        <v>438</v>
      </c>
      <c r="E133" s="80" t="s">
        <v>6</v>
      </c>
      <c r="F133" s="80">
        <v>80.900000000000006</v>
      </c>
      <c r="G133" s="141">
        <v>20.84</v>
      </c>
      <c r="H133" s="141">
        <v>24.84</v>
      </c>
      <c r="I133" s="141">
        <v>2009.55</v>
      </c>
      <c r="J133" s="142">
        <v>2.5317896104566622E-3</v>
      </c>
    </row>
    <row r="134" spans="1:10" ht="33.75" customHeight="1" thickBot="1">
      <c r="A134" s="85" t="s">
        <v>538</v>
      </c>
      <c r="B134" s="85" t="s">
        <v>387</v>
      </c>
      <c r="C134" s="85" t="s">
        <v>23</v>
      </c>
      <c r="D134" s="86" t="s">
        <v>388</v>
      </c>
      <c r="E134" s="85" t="s">
        <v>6</v>
      </c>
      <c r="F134" s="85">
        <v>412.9</v>
      </c>
      <c r="G134" s="143">
        <v>20.84</v>
      </c>
      <c r="H134" s="143">
        <v>24.84</v>
      </c>
      <c r="I134" s="143">
        <v>10256.43</v>
      </c>
      <c r="J134" s="144">
        <v>1.2921859577704472E-2</v>
      </c>
    </row>
    <row r="135" spans="1:10" ht="24" customHeight="1" thickBot="1">
      <c r="A135" s="151" t="s">
        <v>539</v>
      </c>
      <c r="B135" s="152"/>
      <c r="C135" s="153"/>
      <c r="D135" s="159" t="s">
        <v>65</v>
      </c>
      <c r="E135" s="153"/>
      <c r="F135" s="153"/>
      <c r="G135" s="153"/>
      <c r="H135" s="154"/>
      <c r="I135" s="155">
        <v>5645.85</v>
      </c>
      <c r="J135" s="156">
        <v>7.1130871947434728E-3</v>
      </c>
    </row>
    <row r="136" spans="1:10" ht="24" customHeight="1">
      <c r="A136" s="87" t="s">
        <v>540</v>
      </c>
      <c r="B136" s="87" t="s">
        <v>55</v>
      </c>
      <c r="C136" s="87" t="s">
        <v>4</v>
      </c>
      <c r="D136" s="88" t="s">
        <v>56</v>
      </c>
      <c r="E136" s="87" t="s">
        <v>6</v>
      </c>
      <c r="F136" s="87">
        <v>1</v>
      </c>
      <c r="G136" s="147">
        <v>112.42</v>
      </c>
      <c r="H136" s="147">
        <v>134.01</v>
      </c>
      <c r="I136" s="147">
        <v>134.01</v>
      </c>
      <c r="J136" s="148">
        <v>1.6883636918578652E-4</v>
      </c>
    </row>
    <row r="137" spans="1:10" ht="26.1" customHeight="1">
      <c r="A137" s="80" t="s">
        <v>541</v>
      </c>
      <c r="B137" s="80" t="s">
        <v>57</v>
      </c>
      <c r="C137" s="80" t="s">
        <v>4</v>
      </c>
      <c r="D137" s="81" t="s">
        <v>58</v>
      </c>
      <c r="E137" s="80" t="s">
        <v>6</v>
      </c>
      <c r="F137" s="80">
        <v>2</v>
      </c>
      <c r="G137" s="141">
        <v>13.65</v>
      </c>
      <c r="H137" s="141">
        <v>16.27</v>
      </c>
      <c r="I137" s="141">
        <v>32.54</v>
      </c>
      <c r="J137" s="142">
        <v>4.0996458871020769E-5</v>
      </c>
    </row>
    <row r="138" spans="1:10" ht="21.95" customHeight="1">
      <c r="A138" s="80" t="s">
        <v>542</v>
      </c>
      <c r="B138" s="80" t="s">
        <v>59</v>
      </c>
      <c r="C138" s="80" t="s">
        <v>4</v>
      </c>
      <c r="D138" s="81" t="s">
        <v>60</v>
      </c>
      <c r="E138" s="80" t="s">
        <v>6</v>
      </c>
      <c r="F138" s="80">
        <v>2</v>
      </c>
      <c r="G138" s="141">
        <v>40.04</v>
      </c>
      <c r="H138" s="141">
        <v>47.73</v>
      </c>
      <c r="I138" s="141">
        <v>95.46</v>
      </c>
      <c r="J138" s="142">
        <v>1.2026803822457414E-4</v>
      </c>
    </row>
    <row r="139" spans="1:10" ht="32.1" customHeight="1">
      <c r="A139" s="80" t="s">
        <v>543</v>
      </c>
      <c r="B139" s="80" t="s">
        <v>108</v>
      </c>
      <c r="C139" s="80" t="s">
        <v>4</v>
      </c>
      <c r="D139" s="81" t="s">
        <v>109</v>
      </c>
      <c r="E139" s="80" t="s">
        <v>110</v>
      </c>
      <c r="F139" s="80">
        <v>8</v>
      </c>
      <c r="G139" s="141">
        <v>250.51</v>
      </c>
      <c r="H139" s="141">
        <v>298.63</v>
      </c>
      <c r="I139" s="141">
        <v>2389.04</v>
      </c>
      <c r="J139" s="142">
        <v>3.0099010479785943E-3</v>
      </c>
    </row>
    <row r="140" spans="1:10" ht="33.75" customHeight="1">
      <c r="A140" s="80" t="s">
        <v>544</v>
      </c>
      <c r="B140" s="80" t="s">
        <v>441</v>
      </c>
      <c r="C140" s="80" t="s">
        <v>99</v>
      </c>
      <c r="D140" s="81" t="s">
        <v>442</v>
      </c>
      <c r="E140" s="80" t="s">
        <v>322</v>
      </c>
      <c r="F140" s="80">
        <v>8</v>
      </c>
      <c r="G140" s="141">
        <v>264.54000000000002</v>
      </c>
      <c r="H140" s="141">
        <v>315.35000000000002</v>
      </c>
      <c r="I140" s="141">
        <v>2522.8000000000002</v>
      </c>
      <c r="J140" s="142">
        <v>3.1784224474434909E-3</v>
      </c>
    </row>
    <row r="141" spans="1:10" ht="48" customHeight="1" thickBot="1">
      <c r="A141" s="85" t="s">
        <v>545</v>
      </c>
      <c r="B141" s="85" t="s">
        <v>439</v>
      </c>
      <c r="C141" s="85" t="s">
        <v>23</v>
      </c>
      <c r="D141" s="86" t="s">
        <v>440</v>
      </c>
      <c r="E141" s="85" t="s">
        <v>322</v>
      </c>
      <c r="F141" s="85">
        <v>1</v>
      </c>
      <c r="G141" s="143">
        <v>395.94</v>
      </c>
      <c r="H141" s="143">
        <v>472</v>
      </c>
      <c r="I141" s="143">
        <v>472</v>
      </c>
      <c r="J141" s="144">
        <v>5.9466283304000626E-4</v>
      </c>
    </row>
    <row r="142" spans="1:10" ht="27.95" customHeight="1" thickBot="1">
      <c r="A142" s="151" t="s">
        <v>155</v>
      </c>
      <c r="B142" s="152"/>
      <c r="C142" s="153"/>
      <c r="D142" s="159" t="s">
        <v>443</v>
      </c>
      <c r="E142" s="153"/>
      <c r="F142" s="153"/>
      <c r="G142" s="153"/>
      <c r="H142" s="154"/>
      <c r="I142" s="155">
        <v>24634.75</v>
      </c>
      <c r="J142" s="156">
        <v>3.1036801326763334E-2</v>
      </c>
    </row>
    <row r="143" spans="1:10" ht="26.1" customHeight="1" thickBot="1">
      <c r="A143" s="151" t="s">
        <v>157</v>
      </c>
      <c r="B143" s="152"/>
      <c r="C143" s="153"/>
      <c r="D143" s="159" t="s">
        <v>546</v>
      </c>
      <c r="E143" s="153"/>
      <c r="F143" s="153"/>
      <c r="G143" s="153"/>
      <c r="H143" s="154"/>
      <c r="I143" s="155">
        <v>8942.24</v>
      </c>
      <c r="J143" s="156">
        <v>1.1266139347719631E-2</v>
      </c>
    </row>
    <row r="144" spans="1:10" ht="32.25" customHeight="1" thickBot="1">
      <c r="A144" s="89" t="s">
        <v>547</v>
      </c>
      <c r="B144" s="89" t="s">
        <v>548</v>
      </c>
      <c r="C144" s="89" t="s">
        <v>11</v>
      </c>
      <c r="D144" s="90" t="s">
        <v>549</v>
      </c>
      <c r="E144" s="89" t="s">
        <v>498</v>
      </c>
      <c r="F144" s="89">
        <v>8</v>
      </c>
      <c r="G144" s="150">
        <v>937.66</v>
      </c>
      <c r="H144" s="150">
        <v>1117.78</v>
      </c>
      <c r="I144" s="150">
        <v>8942.24</v>
      </c>
      <c r="J144" s="149">
        <v>1.1266139347719631E-2</v>
      </c>
    </row>
    <row r="145" spans="1:10" ht="26.1" customHeight="1" thickBot="1">
      <c r="A145" s="151" t="s">
        <v>160</v>
      </c>
      <c r="B145" s="152"/>
      <c r="C145" s="153"/>
      <c r="D145" s="159" t="s">
        <v>550</v>
      </c>
      <c r="E145" s="153"/>
      <c r="F145" s="153"/>
      <c r="G145" s="153"/>
      <c r="H145" s="154"/>
      <c r="I145" s="155">
        <v>15692.51</v>
      </c>
      <c r="J145" s="156">
        <v>1.9770661979043702E-2</v>
      </c>
    </row>
    <row r="146" spans="1:10" ht="26.1" customHeight="1">
      <c r="A146" s="87" t="s">
        <v>551</v>
      </c>
      <c r="B146" s="87" t="s">
        <v>50</v>
      </c>
      <c r="C146" s="87" t="s">
        <v>4</v>
      </c>
      <c r="D146" s="88" t="s">
        <v>477</v>
      </c>
      <c r="E146" s="87" t="s">
        <v>22</v>
      </c>
      <c r="F146" s="87">
        <v>0.28000000000000003</v>
      </c>
      <c r="G146" s="147">
        <v>1749.03</v>
      </c>
      <c r="H146" s="147">
        <v>2085.0100000000002</v>
      </c>
      <c r="I146" s="147">
        <v>583.79999999999995</v>
      </c>
      <c r="J146" s="148">
        <v>7.3551729222193988E-4</v>
      </c>
    </row>
    <row r="147" spans="1:10" ht="28.5" customHeight="1">
      <c r="A147" s="80" t="s">
        <v>552</v>
      </c>
      <c r="B147" s="80" t="s">
        <v>55</v>
      </c>
      <c r="C147" s="80" t="s">
        <v>4</v>
      </c>
      <c r="D147" s="81" t="s">
        <v>56</v>
      </c>
      <c r="E147" s="80" t="s">
        <v>6</v>
      </c>
      <c r="F147" s="80">
        <v>19.2</v>
      </c>
      <c r="G147" s="141">
        <v>112.42</v>
      </c>
      <c r="H147" s="141">
        <v>134.01</v>
      </c>
      <c r="I147" s="141">
        <v>2572.9899999999998</v>
      </c>
      <c r="J147" s="142">
        <v>3.2416557686093341E-3</v>
      </c>
    </row>
    <row r="148" spans="1:10" s="78" customFormat="1" ht="31.5" customHeight="1">
      <c r="A148" s="80" t="s">
        <v>553</v>
      </c>
      <c r="B148" s="80" t="s">
        <v>139</v>
      </c>
      <c r="C148" s="80" t="s">
        <v>4</v>
      </c>
      <c r="D148" s="81" t="s">
        <v>140</v>
      </c>
      <c r="E148" s="80" t="s">
        <v>22</v>
      </c>
      <c r="F148" s="80">
        <v>1.2</v>
      </c>
      <c r="G148" s="141">
        <v>3830.29</v>
      </c>
      <c r="H148" s="141">
        <v>4566.08</v>
      </c>
      <c r="I148" s="141">
        <v>5479.29</v>
      </c>
      <c r="J148" s="142">
        <v>6.9032417678978296E-3</v>
      </c>
    </row>
    <row r="149" spans="1:10" s="78" customFormat="1" ht="32.1" customHeight="1">
      <c r="A149" s="80" t="s">
        <v>554</v>
      </c>
      <c r="B149" s="80" t="s">
        <v>59</v>
      </c>
      <c r="C149" s="80" t="s">
        <v>4</v>
      </c>
      <c r="D149" s="81" t="s">
        <v>60</v>
      </c>
      <c r="E149" s="80" t="s">
        <v>6</v>
      </c>
      <c r="F149" s="80">
        <v>38.4</v>
      </c>
      <c r="G149" s="141">
        <v>40.04</v>
      </c>
      <c r="H149" s="141">
        <v>47.73</v>
      </c>
      <c r="I149" s="141">
        <v>1832.83</v>
      </c>
      <c r="J149" s="142">
        <v>2.3091438141540563E-3</v>
      </c>
    </row>
    <row r="150" spans="1:10" s="78" customFormat="1" ht="30.75" customHeight="1">
      <c r="A150" s="80" t="s">
        <v>555</v>
      </c>
      <c r="B150" s="80" t="s">
        <v>387</v>
      </c>
      <c r="C150" s="80" t="s">
        <v>23</v>
      </c>
      <c r="D150" s="81" t="s">
        <v>388</v>
      </c>
      <c r="E150" s="80" t="s">
        <v>6</v>
      </c>
      <c r="F150" s="80">
        <v>50</v>
      </c>
      <c r="G150" s="141">
        <v>20.84</v>
      </c>
      <c r="H150" s="141">
        <v>24.84</v>
      </c>
      <c r="I150" s="141">
        <v>1242</v>
      </c>
      <c r="J150" s="142">
        <v>1.5647695733806944E-3</v>
      </c>
    </row>
    <row r="151" spans="1:10" s="78" customFormat="1" ht="27.95" customHeight="1" thickBot="1">
      <c r="A151" s="85" t="s">
        <v>556</v>
      </c>
      <c r="B151" s="85" t="s">
        <v>449</v>
      </c>
      <c r="C151" s="85" t="s">
        <v>99</v>
      </c>
      <c r="D151" s="86" t="s">
        <v>450</v>
      </c>
      <c r="E151" s="85" t="s">
        <v>606</v>
      </c>
      <c r="F151" s="85">
        <v>48</v>
      </c>
      <c r="G151" s="143">
        <v>69.59</v>
      </c>
      <c r="H151" s="143">
        <v>82.95</v>
      </c>
      <c r="I151" s="143">
        <v>3981.6</v>
      </c>
      <c r="J151" s="144">
        <v>5.0163337627798493E-3</v>
      </c>
    </row>
    <row r="152" spans="1:10" ht="32.1" customHeight="1" thickBot="1">
      <c r="A152" s="151" t="s">
        <v>161</v>
      </c>
      <c r="B152" s="152"/>
      <c r="C152" s="153"/>
      <c r="D152" s="159" t="s">
        <v>156</v>
      </c>
      <c r="E152" s="153"/>
      <c r="F152" s="153"/>
      <c r="G152" s="153"/>
      <c r="H152" s="154"/>
      <c r="I152" s="155">
        <v>26265.43</v>
      </c>
      <c r="J152" s="156">
        <v>3.3091260624605871E-2</v>
      </c>
    </row>
    <row r="153" spans="1:10" ht="32.1" customHeight="1">
      <c r="A153" s="87" t="s">
        <v>163</v>
      </c>
      <c r="B153" s="87" t="s">
        <v>452</v>
      </c>
      <c r="C153" s="87" t="s">
        <v>23</v>
      </c>
      <c r="D153" s="88" t="s">
        <v>453</v>
      </c>
      <c r="E153" s="87" t="s">
        <v>322</v>
      </c>
      <c r="F153" s="87">
        <v>12</v>
      </c>
      <c r="G153" s="147">
        <v>70.97</v>
      </c>
      <c r="H153" s="147">
        <v>84.6</v>
      </c>
      <c r="I153" s="147">
        <v>1015.2</v>
      </c>
      <c r="J153" s="148">
        <v>1.2790290425894371E-3</v>
      </c>
    </row>
    <row r="154" spans="1:10" ht="33" customHeight="1">
      <c r="A154" s="80" t="s">
        <v>166</v>
      </c>
      <c r="B154" s="80" t="s">
        <v>158</v>
      </c>
      <c r="C154" s="80" t="s">
        <v>4</v>
      </c>
      <c r="D154" s="81" t="s">
        <v>159</v>
      </c>
      <c r="E154" s="80" t="s">
        <v>6</v>
      </c>
      <c r="F154" s="80">
        <v>12</v>
      </c>
      <c r="G154" s="141">
        <v>30.93</v>
      </c>
      <c r="H154" s="141">
        <v>36.869999999999997</v>
      </c>
      <c r="I154" s="141">
        <v>442.44</v>
      </c>
      <c r="J154" s="142">
        <v>5.5742081324199229E-4</v>
      </c>
    </row>
    <row r="155" spans="1:10" ht="42" customHeight="1">
      <c r="A155" s="80" t="s">
        <v>456</v>
      </c>
      <c r="B155" s="80" t="s">
        <v>557</v>
      </c>
      <c r="C155" s="80" t="s">
        <v>11</v>
      </c>
      <c r="D155" s="81" t="s">
        <v>558</v>
      </c>
      <c r="E155" s="80" t="s">
        <v>498</v>
      </c>
      <c r="F155" s="80">
        <v>7</v>
      </c>
      <c r="G155" s="141">
        <v>1546.96</v>
      </c>
      <c r="H155" s="141">
        <v>1844.13</v>
      </c>
      <c r="I155" s="141">
        <v>12908.91</v>
      </c>
      <c r="J155" s="142">
        <v>1.6263663118767938E-2</v>
      </c>
    </row>
    <row r="156" spans="1:10" ht="37.5" customHeight="1">
      <c r="A156" s="80" t="s">
        <v>559</v>
      </c>
      <c r="B156" s="80" t="s">
        <v>560</v>
      </c>
      <c r="C156" s="80" t="s">
        <v>11</v>
      </c>
      <c r="D156" s="81" t="s">
        <v>561</v>
      </c>
      <c r="E156" s="80" t="s">
        <v>498</v>
      </c>
      <c r="F156" s="80">
        <v>2</v>
      </c>
      <c r="G156" s="141">
        <v>2974.52</v>
      </c>
      <c r="H156" s="141">
        <v>3545.92</v>
      </c>
      <c r="I156" s="141">
        <v>7091.84</v>
      </c>
      <c r="J156" s="142">
        <v>8.9348594615814361E-3</v>
      </c>
    </row>
    <row r="157" spans="1:10" ht="26.1" customHeight="1" thickBot="1">
      <c r="A157" s="85" t="s">
        <v>607</v>
      </c>
      <c r="B157" s="85" t="s">
        <v>608</v>
      </c>
      <c r="C157" s="85" t="s">
        <v>4</v>
      </c>
      <c r="D157" s="86" t="s">
        <v>609</v>
      </c>
      <c r="E157" s="85" t="s">
        <v>322</v>
      </c>
      <c r="F157" s="85">
        <v>4</v>
      </c>
      <c r="G157" s="143">
        <v>1008.11</v>
      </c>
      <c r="H157" s="143">
        <v>1201.76</v>
      </c>
      <c r="I157" s="143">
        <v>4807.04</v>
      </c>
      <c r="J157" s="144">
        <v>6.0562881884250672E-3</v>
      </c>
    </row>
    <row r="158" spans="1:10" s="102" customFormat="1" ht="30" customHeight="1" thickBot="1">
      <c r="A158" s="151" t="s">
        <v>562</v>
      </c>
      <c r="B158" s="152"/>
      <c r="C158" s="153"/>
      <c r="D158" s="159" t="s">
        <v>162</v>
      </c>
      <c r="E158" s="153"/>
      <c r="F158" s="153"/>
      <c r="G158" s="153"/>
      <c r="H158" s="154"/>
      <c r="I158" s="155">
        <v>5402.2</v>
      </c>
      <c r="J158" s="156">
        <v>6.8061177047642404E-3</v>
      </c>
    </row>
    <row r="159" spans="1:10" s="102" customFormat="1" ht="26.1" customHeight="1">
      <c r="A159" s="87" t="s">
        <v>563</v>
      </c>
      <c r="B159" s="87" t="s">
        <v>164</v>
      </c>
      <c r="C159" s="87" t="s">
        <v>15</v>
      </c>
      <c r="D159" s="88" t="s">
        <v>165</v>
      </c>
      <c r="E159" s="87" t="s">
        <v>6</v>
      </c>
      <c r="F159" s="87">
        <v>952.32</v>
      </c>
      <c r="G159" s="147">
        <v>2.36</v>
      </c>
      <c r="H159" s="147">
        <v>2.81</v>
      </c>
      <c r="I159" s="147">
        <v>2676.01</v>
      </c>
      <c r="J159" s="148">
        <v>3.3714484911936166E-3</v>
      </c>
    </row>
    <row r="160" spans="1:10" s="102" customFormat="1" ht="35.25" customHeight="1">
      <c r="A160" s="80" t="s">
        <v>564</v>
      </c>
      <c r="B160" s="80" t="s">
        <v>454</v>
      </c>
      <c r="C160" s="80" t="s">
        <v>23</v>
      </c>
      <c r="D160" s="81" t="s">
        <v>455</v>
      </c>
      <c r="E160" s="80" t="s">
        <v>606</v>
      </c>
      <c r="F160" s="80">
        <v>56.2</v>
      </c>
      <c r="G160" s="141">
        <v>6.03</v>
      </c>
      <c r="H160" s="141">
        <v>7.18</v>
      </c>
      <c r="I160" s="141">
        <v>403.51</v>
      </c>
      <c r="J160" s="142">
        <v>5.083737283050274E-4</v>
      </c>
    </row>
    <row r="161" spans="1:10" ht="32.25" customHeight="1">
      <c r="A161" s="80" t="s">
        <v>565</v>
      </c>
      <c r="B161" s="80" t="s">
        <v>610</v>
      </c>
      <c r="C161" s="80" t="s">
        <v>23</v>
      </c>
      <c r="D161" s="81" t="s">
        <v>611</v>
      </c>
      <c r="E161" s="80" t="s">
        <v>606</v>
      </c>
      <c r="F161" s="80">
        <v>28</v>
      </c>
      <c r="G161" s="141">
        <v>1.71</v>
      </c>
      <c r="H161" s="141">
        <v>2.0299999999999998</v>
      </c>
      <c r="I161" s="141">
        <v>56.84</v>
      </c>
      <c r="J161" s="142">
        <v>7.161151574151261E-5</v>
      </c>
    </row>
    <row r="162" spans="1:10" ht="24" customHeight="1" thickBot="1">
      <c r="A162" s="85" t="s">
        <v>612</v>
      </c>
      <c r="B162" s="85" t="s">
        <v>43</v>
      </c>
      <c r="C162" s="85" t="s">
        <v>15</v>
      </c>
      <c r="D162" s="86" t="s">
        <v>566</v>
      </c>
      <c r="E162" s="85" t="s">
        <v>19</v>
      </c>
      <c r="F162" s="85">
        <v>1</v>
      </c>
      <c r="G162" s="143">
        <v>1900.72</v>
      </c>
      <c r="H162" s="143">
        <v>2265.84</v>
      </c>
      <c r="I162" s="143">
        <v>2265.84</v>
      </c>
      <c r="J162" s="144">
        <v>2.8546839695240841E-3</v>
      </c>
    </row>
    <row r="163" spans="1:10" ht="24" customHeight="1" thickBot="1">
      <c r="A163" s="139"/>
      <c r="B163" s="140"/>
      <c r="C163" s="140"/>
      <c r="D163" s="140"/>
      <c r="E163" s="145"/>
      <c r="F163" s="145"/>
      <c r="G163" s="145"/>
      <c r="H163" s="145"/>
      <c r="I163" s="145"/>
      <c r="J163" s="146"/>
    </row>
    <row r="164" spans="1:10" ht="27.95" customHeight="1" thickBot="1">
      <c r="A164" s="170"/>
      <c r="B164" s="170"/>
      <c r="C164" s="170"/>
      <c r="D164" s="132"/>
      <c r="E164" s="164" t="s">
        <v>372</v>
      </c>
      <c r="F164" s="165"/>
      <c r="G164" s="166"/>
      <c r="H164" s="167">
        <v>665846.16</v>
      </c>
      <c r="I164" s="168"/>
      <c r="J164" s="169"/>
    </row>
    <row r="165" spans="1:10" s="102" customFormat="1" ht="27.95" customHeight="1" thickBot="1">
      <c r="A165" s="170"/>
      <c r="B165" s="170"/>
      <c r="C165" s="170"/>
      <c r="D165" s="132"/>
      <c r="E165" s="164" t="s">
        <v>373</v>
      </c>
      <c r="F165" s="165"/>
      <c r="G165" s="166"/>
      <c r="H165" s="167">
        <v>127880.93</v>
      </c>
      <c r="I165" s="168"/>
      <c r="J165" s="169"/>
    </row>
    <row r="166" spans="1:10" s="102" customFormat="1" ht="27.95" customHeight="1" thickBot="1">
      <c r="A166" s="170"/>
      <c r="B166" s="170"/>
      <c r="C166" s="170"/>
      <c r="D166" s="132"/>
      <c r="E166" s="164" t="s">
        <v>374</v>
      </c>
      <c r="F166" s="165"/>
      <c r="G166" s="166"/>
      <c r="H166" s="167">
        <v>793727.09</v>
      </c>
      <c r="I166" s="168"/>
      <c r="J166" s="169"/>
    </row>
    <row r="167" spans="1:10" ht="58.5" customHeight="1">
      <c r="A167" s="131"/>
      <c r="B167" s="131"/>
      <c r="C167" s="131"/>
      <c r="D167" s="131"/>
      <c r="E167" s="131"/>
      <c r="F167" s="131"/>
      <c r="G167" s="131"/>
      <c r="H167" s="131"/>
      <c r="I167" s="131"/>
      <c r="J167" s="131"/>
    </row>
    <row r="168" spans="1:10" ht="60" customHeight="1">
      <c r="A168" s="162" t="s">
        <v>567</v>
      </c>
      <c r="B168" s="163"/>
      <c r="C168" s="163"/>
      <c r="D168" s="163"/>
      <c r="E168" s="163"/>
      <c r="F168" s="163"/>
      <c r="G168" s="163"/>
      <c r="H168" s="163"/>
      <c r="I168" s="163"/>
      <c r="J168" s="163"/>
    </row>
  </sheetData>
  <mergeCells count="16">
    <mergeCell ref="A6:J6"/>
    <mergeCell ref="A164:C164"/>
    <mergeCell ref="H164:J164"/>
    <mergeCell ref="A165:C165"/>
    <mergeCell ref="A1:J1"/>
    <mergeCell ref="A2:J2"/>
    <mergeCell ref="A3:J3"/>
    <mergeCell ref="A4:J4"/>
    <mergeCell ref="A5:J5"/>
    <mergeCell ref="A168:J168"/>
    <mergeCell ref="E166:G166"/>
    <mergeCell ref="E165:G165"/>
    <mergeCell ref="E164:G164"/>
    <mergeCell ref="H165:J165"/>
    <mergeCell ref="A166:C166"/>
    <mergeCell ref="H166:J166"/>
  </mergeCells>
  <pageMargins left="0.5" right="0.5" top="1" bottom="1" header="0.5" footer="0.5"/>
  <pageSetup paperSize="9" scale="53" fitToHeight="0" orientation="portrait" r:id="rId1"/>
  <headerFooter>
    <oddHeader>&amp;L &amp;CPREFEITURA MUNICIPAL DE ANANINDEUA</oddHeader>
    <oddFooter>&amp;L &amp;CPraça Conjunto Moara</oddFooter>
  </headerFooter>
  <rowBreaks count="2" manualBreakCount="2">
    <brk id="49" max="16383" man="1"/>
    <brk id="142" max="9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8"/>
  <sheetViews>
    <sheetView view="pageBreakPreview" topLeftCell="A71" zoomScale="90" zoomScaleNormal="100" zoomScaleSheetLayoutView="90" workbookViewId="0">
      <selection activeCell="H81" sqref="H81"/>
    </sheetView>
  </sheetViews>
  <sheetFormatPr defaultRowHeight="14.25"/>
  <cols>
    <col min="1" max="1" width="13.625" customWidth="1"/>
    <col min="2" max="3" width="10.625" customWidth="1"/>
    <col min="4" max="4" width="24.625" customWidth="1"/>
    <col min="8" max="9" width="11.375" customWidth="1"/>
    <col min="10" max="10" width="13.625" customWidth="1"/>
  </cols>
  <sheetData>
    <row r="1" spans="1:10" ht="24.95" customHeight="1">
      <c r="A1" s="194" t="s">
        <v>300</v>
      </c>
      <c r="B1" s="195"/>
      <c r="C1" s="195"/>
      <c r="D1" s="195"/>
      <c r="E1" s="195"/>
      <c r="F1" s="195"/>
      <c r="G1" s="195"/>
      <c r="H1" s="195"/>
      <c r="I1" s="195"/>
      <c r="J1" s="196"/>
    </row>
    <row r="2" spans="1:10" ht="24.95" customHeight="1">
      <c r="A2" s="197" t="s">
        <v>168</v>
      </c>
      <c r="B2" s="198"/>
      <c r="C2" s="198"/>
      <c r="D2" s="198"/>
      <c r="E2" s="198"/>
      <c r="F2" s="198"/>
      <c r="G2" s="198"/>
      <c r="H2" s="198"/>
      <c r="I2" s="198"/>
      <c r="J2" s="199"/>
    </row>
    <row r="3" spans="1:10" ht="24.95" customHeight="1">
      <c r="A3" s="197" t="s">
        <v>376</v>
      </c>
      <c r="B3" s="198"/>
      <c r="C3" s="198"/>
      <c r="D3" s="198"/>
      <c r="E3" s="198"/>
      <c r="F3" s="198"/>
      <c r="G3" s="198"/>
      <c r="H3" s="198"/>
      <c r="I3" s="198"/>
      <c r="J3" s="199"/>
    </row>
    <row r="4" spans="1:10" ht="24.95" customHeight="1">
      <c r="A4" s="200" t="s">
        <v>467</v>
      </c>
      <c r="B4" s="201"/>
      <c r="C4" s="201"/>
      <c r="D4" s="201"/>
      <c r="E4" s="201"/>
      <c r="F4" s="201"/>
      <c r="G4" s="201"/>
      <c r="H4" s="201"/>
      <c r="I4" s="201"/>
      <c r="J4" s="202"/>
    </row>
    <row r="5" spans="1:10" ht="24.95" customHeight="1" thickBot="1">
      <c r="A5" s="200" t="s">
        <v>568</v>
      </c>
      <c r="B5" s="201"/>
      <c r="C5" s="201"/>
      <c r="D5" s="201"/>
      <c r="E5" s="201"/>
      <c r="F5" s="201"/>
      <c r="G5" s="201"/>
      <c r="H5" s="201"/>
      <c r="I5" s="201"/>
      <c r="J5" s="202"/>
    </row>
    <row r="6" spans="1:10" ht="18" customHeight="1">
      <c r="A6" s="186" t="s">
        <v>301</v>
      </c>
      <c r="B6" s="187"/>
      <c r="C6" s="187"/>
      <c r="D6" s="187"/>
      <c r="E6" s="187"/>
      <c r="F6" s="187"/>
      <c r="G6" s="187"/>
      <c r="H6" s="187"/>
      <c r="I6" s="187"/>
      <c r="J6" s="188"/>
    </row>
    <row r="7" spans="1:10" ht="18" customHeight="1" thickBot="1">
      <c r="A7" s="189" t="s">
        <v>302</v>
      </c>
      <c r="B7" s="190"/>
      <c r="C7" s="190"/>
      <c r="D7" s="190"/>
      <c r="E7" s="190"/>
      <c r="F7" s="190"/>
      <c r="G7" s="190"/>
      <c r="H7" s="190"/>
      <c r="I7" s="190"/>
      <c r="J7" s="191"/>
    </row>
    <row r="8" spans="1:10" ht="15">
      <c r="A8" s="114" t="s">
        <v>13</v>
      </c>
      <c r="B8" s="115" t="s">
        <v>303</v>
      </c>
      <c r="C8" s="115" t="s">
        <v>304</v>
      </c>
      <c r="D8" s="115" t="s">
        <v>305</v>
      </c>
      <c r="E8" s="193" t="s">
        <v>306</v>
      </c>
      <c r="F8" s="193"/>
      <c r="G8" s="115" t="s">
        <v>307</v>
      </c>
      <c r="H8" s="115" t="s">
        <v>308</v>
      </c>
      <c r="I8" s="115" t="s">
        <v>309</v>
      </c>
      <c r="J8" s="116" t="s">
        <v>310</v>
      </c>
    </row>
    <row r="9" spans="1:10" ht="25.5">
      <c r="A9" s="117" t="s">
        <v>311</v>
      </c>
      <c r="B9" s="105" t="s">
        <v>469</v>
      </c>
      <c r="C9" s="105" t="s">
        <v>11</v>
      </c>
      <c r="D9" s="105" t="s">
        <v>470</v>
      </c>
      <c r="E9" s="184" t="s">
        <v>325</v>
      </c>
      <c r="F9" s="184"/>
      <c r="G9" s="105" t="s">
        <v>16</v>
      </c>
      <c r="H9" s="106">
        <v>1</v>
      </c>
      <c r="I9" s="103">
        <v>6714.44</v>
      </c>
      <c r="J9" s="118">
        <v>6714.44</v>
      </c>
    </row>
    <row r="10" spans="1:10" ht="38.25">
      <c r="A10" s="119" t="s">
        <v>312</v>
      </c>
      <c r="B10" s="107" t="s">
        <v>331</v>
      </c>
      <c r="C10" s="107" t="s">
        <v>23</v>
      </c>
      <c r="D10" s="107" t="s">
        <v>332</v>
      </c>
      <c r="E10" s="185" t="s">
        <v>333</v>
      </c>
      <c r="F10" s="185"/>
      <c r="G10" s="107" t="s">
        <v>334</v>
      </c>
      <c r="H10" s="108">
        <v>1</v>
      </c>
      <c r="I10" s="109">
        <v>4490.1000000000004</v>
      </c>
      <c r="J10" s="120">
        <v>4490.1000000000004</v>
      </c>
    </row>
    <row r="11" spans="1:10" ht="38.25">
      <c r="A11" s="119" t="s">
        <v>312</v>
      </c>
      <c r="B11" s="107" t="s">
        <v>335</v>
      </c>
      <c r="C11" s="107" t="s">
        <v>23</v>
      </c>
      <c r="D11" s="107" t="s">
        <v>336</v>
      </c>
      <c r="E11" s="185" t="s">
        <v>333</v>
      </c>
      <c r="F11" s="185"/>
      <c r="G11" s="107" t="s">
        <v>334</v>
      </c>
      <c r="H11" s="108">
        <v>1</v>
      </c>
      <c r="I11" s="109">
        <v>2224.34</v>
      </c>
      <c r="J11" s="120">
        <v>2224.34</v>
      </c>
    </row>
    <row r="12" spans="1:10" ht="25.5">
      <c r="A12" s="123"/>
      <c r="B12" s="126"/>
      <c r="C12" s="126"/>
      <c r="D12" s="126"/>
      <c r="E12" s="126" t="s">
        <v>317</v>
      </c>
      <c r="F12" s="124">
        <v>5973.78</v>
      </c>
      <c r="G12" s="126" t="s">
        <v>318</v>
      </c>
      <c r="H12" s="124">
        <v>0</v>
      </c>
      <c r="I12" s="126" t="s">
        <v>319</v>
      </c>
      <c r="J12" s="125">
        <v>5973.78</v>
      </c>
    </row>
    <row r="13" spans="1:10" ht="26.25" thickBot="1">
      <c r="A13" s="123"/>
      <c r="B13" s="126"/>
      <c r="C13" s="126"/>
      <c r="D13" s="126"/>
      <c r="E13" s="126" t="s">
        <v>320</v>
      </c>
      <c r="F13" s="124">
        <v>1289.8399999999999</v>
      </c>
      <c r="G13" s="126"/>
      <c r="H13" s="203" t="s">
        <v>321</v>
      </c>
      <c r="I13" s="203"/>
      <c r="J13" s="125">
        <v>8004.28</v>
      </c>
    </row>
    <row r="14" spans="1:10" ht="15" thickTop="1">
      <c r="A14" s="127"/>
      <c r="B14" s="113"/>
      <c r="C14" s="113"/>
      <c r="D14" s="113"/>
      <c r="E14" s="113"/>
      <c r="F14" s="113"/>
      <c r="G14" s="113"/>
      <c r="H14" s="113"/>
      <c r="I14" s="113"/>
      <c r="J14" s="128"/>
    </row>
    <row r="15" spans="1:10" ht="15">
      <c r="A15" s="129" t="s">
        <v>17</v>
      </c>
      <c r="B15" s="104" t="s">
        <v>303</v>
      </c>
      <c r="C15" s="104" t="s">
        <v>304</v>
      </c>
      <c r="D15" s="104" t="s">
        <v>305</v>
      </c>
      <c r="E15" s="183" t="s">
        <v>306</v>
      </c>
      <c r="F15" s="183"/>
      <c r="G15" s="104" t="s">
        <v>307</v>
      </c>
      <c r="H15" s="104" t="s">
        <v>308</v>
      </c>
      <c r="I15" s="104" t="s">
        <v>309</v>
      </c>
      <c r="J15" s="130" t="s">
        <v>310</v>
      </c>
    </row>
    <row r="16" spans="1:10" ht="38.25">
      <c r="A16" s="117" t="s">
        <v>311</v>
      </c>
      <c r="B16" s="105" t="s">
        <v>471</v>
      </c>
      <c r="C16" s="105" t="s">
        <v>11</v>
      </c>
      <c r="D16" s="105" t="s">
        <v>472</v>
      </c>
      <c r="E16" s="184" t="s">
        <v>325</v>
      </c>
      <c r="F16" s="184"/>
      <c r="G16" s="105" t="s">
        <v>12</v>
      </c>
      <c r="H16" s="106">
        <v>1</v>
      </c>
      <c r="I16" s="103">
        <v>134.93</v>
      </c>
      <c r="J16" s="118">
        <v>134.93</v>
      </c>
    </row>
    <row r="17" spans="1:10" ht="25.5">
      <c r="A17" s="119" t="s">
        <v>312</v>
      </c>
      <c r="B17" s="107" t="s">
        <v>326</v>
      </c>
      <c r="C17" s="107" t="s">
        <v>23</v>
      </c>
      <c r="D17" s="107" t="s">
        <v>327</v>
      </c>
      <c r="E17" s="185" t="s">
        <v>325</v>
      </c>
      <c r="F17" s="185"/>
      <c r="G17" s="107" t="s">
        <v>6</v>
      </c>
      <c r="H17" s="108">
        <v>1</v>
      </c>
      <c r="I17" s="109">
        <v>105.05</v>
      </c>
      <c r="J17" s="120">
        <v>105.05</v>
      </c>
    </row>
    <row r="18" spans="1:10" ht="25.5">
      <c r="A18" s="119" t="s">
        <v>312</v>
      </c>
      <c r="B18" s="107" t="s">
        <v>328</v>
      </c>
      <c r="C18" s="107" t="s">
        <v>15</v>
      </c>
      <c r="D18" s="107" t="s">
        <v>329</v>
      </c>
      <c r="E18" s="185" t="s">
        <v>330</v>
      </c>
      <c r="F18" s="185"/>
      <c r="G18" s="107" t="s">
        <v>6</v>
      </c>
      <c r="H18" s="108">
        <v>1</v>
      </c>
      <c r="I18" s="109">
        <v>29.88</v>
      </c>
      <c r="J18" s="120">
        <v>29.88</v>
      </c>
    </row>
    <row r="19" spans="1:10" ht="25.5">
      <c r="A19" s="123"/>
      <c r="B19" s="126"/>
      <c r="C19" s="126"/>
      <c r="D19" s="126"/>
      <c r="E19" s="126" t="s">
        <v>317</v>
      </c>
      <c r="F19" s="124">
        <v>34.35</v>
      </c>
      <c r="G19" s="126" t="s">
        <v>318</v>
      </c>
      <c r="H19" s="124">
        <v>0</v>
      </c>
      <c r="I19" s="126" t="s">
        <v>319</v>
      </c>
      <c r="J19" s="125">
        <v>34.35</v>
      </c>
    </row>
    <row r="20" spans="1:10" ht="26.25" thickBot="1">
      <c r="A20" s="123"/>
      <c r="B20" s="126"/>
      <c r="C20" s="126"/>
      <c r="D20" s="126"/>
      <c r="E20" s="126" t="s">
        <v>320</v>
      </c>
      <c r="F20" s="124">
        <v>25.92</v>
      </c>
      <c r="G20" s="126"/>
      <c r="H20" s="203" t="s">
        <v>321</v>
      </c>
      <c r="I20" s="203"/>
      <c r="J20" s="125">
        <v>160.85</v>
      </c>
    </row>
    <row r="21" spans="1:10" ht="15" thickTop="1">
      <c r="A21" s="127"/>
      <c r="B21" s="113"/>
      <c r="C21" s="113"/>
      <c r="D21" s="113"/>
      <c r="E21" s="113"/>
      <c r="F21" s="113"/>
      <c r="G21" s="113"/>
      <c r="H21" s="113"/>
      <c r="I21" s="113"/>
      <c r="J21" s="128"/>
    </row>
    <row r="22" spans="1:10" ht="15">
      <c r="A22" s="129" t="s">
        <v>44</v>
      </c>
      <c r="B22" s="104" t="s">
        <v>303</v>
      </c>
      <c r="C22" s="104" t="s">
        <v>304</v>
      </c>
      <c r="D22" s="104" t="s">
        <v>305</v>
      </c>
      <c r="E22" s="183" t="s">
        <v>306</v>
      </c>
      <c r="F22" s="183"/>
      <c r="G22" s="104" t="s">
        <v>307</v>
      </c>
      <c r="H22" s="104" t="s">
        <v>308</v>
      </c>
      <c r="I22" s="104" t="s">
        <v>309</v>
      </c>
      <c r="J22" s="130" t="s">
        <v>310</v>
      </c>
    </row>
    <row r="23" spans="1:10" ht="51">
      <c r="A23" s="117" t="s">
        <v>311</v>
      </c>
      <c r="B23" s="105" t="s">
        <v>473</v>
      </c>
      <c r="C23" s="105" t="s">
        <v>11</v>
      </c>
      <c r="D23" s="105" t="s">
        <v>474</v>
      </c>
      <c r="E23" s="184" t="s">
        <v>596</v>
      </c>
      <c r="F23" s="184"/>
      <c r="G23" s="105" t="s">
        <v>6</v>
      </c>
      <c r="H23" s="106">
        <v>1</v>
      </c>
      <c r="I23" s="103">
        <v>75.989999999999995</v>
      </c>
      <c r="J23" s="118">
        <v>75.989999999999995</v>
      </c>
    </row>
    <row r="24" spans="1:10" ht="25.5">
      <c r="A24" s="119" t="s">
        <v>312</v>
      </c>
      <c r="B24" s="107" t="s">
        <v>354</v>
      </c>
      <c r="C24" s="107" t="s">
        <v>23</v>
      </c>
      <c r="D24" s="107" t="s">
        <v>351</v>
      </c>
      <c r="E24" s="185" t="s">
        <v>333</v>
      </c>
      <c r="F24" s="185"/>
      <c r="G24" s="107" t="s">
        <v>314</v>
      </c>
      <c r="H24" s="108">
        <v>0.42699999999999999</v>
      </c>
      <c r="I24" s="109">
        <v>26.61</v>
      </c>
      <c r="J24" s="120">
        <v>11.36</v>
      </c>
    </row>
    <row r="25" spans="1:10" ht="25.5">
      <c r="A25" s="119" t="s">
        <v>312</v>
      </c>
      <c r="B25" s="107" t="s">
        <v>352</v>
      </c>
      <c r="C25" s="107" t="s">
        <v>23</v>
      </c>
      <c r="D25" s="107" t="s">
        <v>313</v>
      </c>
      <c r="E25" s="185" t="s">
        <v>333</v>
      </c>
      <c r="F25" s="185"/>
      <c r="G25" s="107" t="s">
        <v>314</v>
      </c>
      <c r="H25" s="108">
        <v>0.63729999999999998</v>
      </c>
      <c r="I25" s="109">
        <v>21.15</v>
      </c>
      <c r="J25" s="120">
        <v>13.47</v>
      </c>
    </row>
    <row r="26" spans="1:10" ht="76.5">
      <c r="A26" s="119" t="s">
        <v>312</v>
      </c>
      <c r="B26" s="107" t="s">
        <v>355</v>
      </c>
      <c r="C26" s="107" t="s">
        <v>23</v>
      </c>
      <c r="D26" s="107" t="s">
        <v>356</v>
      </c>
      <c r="E26" s="185" t="s">
        <v>357</v>
      </c>
      <c r="F26" s="185"/>
      <c r="G26" s="107" t="s">
        <v>22</v>
      </c>
      <c r="H26" s="108">
        <v>7.1400000000000005E-2</v>
      </c>
      <c r="I26" s="109">
        <v>656.37</v>
      </c>
      <c r="J26" s="120">
        <v>46.86</v>
      </c>
    </row>
    <row r="27" spans="1:10" ht="51">
      <c r="A27" s="121" t="s">
        <v>315</v>
      </c>
      <c r="B27" s="110" t="s">
        <v>358</v>
      </c>
      <c r="C27" s="110" t="s">
        <v>23</v>
      </c>
      <c r="D27" s="110" t="s">
        <v>359</v>
      </c>
      <c r="E27" s="192" t="s">
        <v>316</v>
      </c>
      <c r="F27" s="192"/>
      <c r="G27" s="110" t="s">
        <v>360</v>
      </c>
      <c r="H27" s="111">
        <v>0.10834770000000001</v>
      </c>
      <c r="I27" s="112">
        <v>39.76</v>
      </c>
      <c r="J27" s="122">
        <v>4.3</v>
      </c>
    </row>
    <row r="28" spans="1:10" ht="25.5">
      <c r="A28" s="123"/>
      <c r="B28" s="126"/>
      <c r="C28" s="126"/>
      <c r="D28" s="126"/>
      <c r="E28" s="126" t="s">
        <v>317</v>
      </c>
      <c r="F28" s="124">
        <v>21.27</v>
      </c>
      <c r="G28" s="126" t="s">
        <v>318</v>
      </c>
      <c r="H28" s="124">
        <v>0</v>
      </c>
      <c r="I28" s="126" t="s">
        <v>319</v>
      </c>
      <c r="J28" s="125">
        <v>21.27</v>
      </c>
    </row>
    <row r="29" spans="1:10" ht="26.25" thickBot="1">
      <c r="A29" s="123"/>
      <c r="B29" s="126"/>
      <c r="C29" s="126"/>
      <c r="D29" s="126"/>
      <c r="E29" s="126" t="s">
        <v>320</v>
      </c>
      <c r="F29" s="124">
        <v>14.59</v>
      </c>
      <c r="G29" s="126"/>
      <c r="H29" s="203" t="s">
        <v>321</v>
      </c>
      <c r="I29" s="203"/>
      <c r="J29" s="125">
        <v>90.58</v>
      </c>
    </row>
    <row r="30" spans="1:10" ht="15" thickTop="1">
      <c r="A30" s="127"/>
      <c r="B30" s="113"/>
      <c r="C30" s="113"/>
      <c r="D30" s="113"/>
      <c r="E30" s="113"/>
      <c r="F30" s="113"/>
      <c r="G30" s="113"/>
      <c r="H30" s="113"/>
      <c r="I30" s="113"/>
      <c r="J30" s="128"/>
    </row>
    <row r="31" spans="1:10" ht="15">
      <c r="A31" s="129" t="s">
        <v>132</v>
      </c>
      <c r="B31" s="104" t="s">
        <v>303</v>
      </c>
      <c r="C31" s="104" t="s">
        <v>304</v>
      </c>
      <c r="D31" s="104" t="s">
        <v>305</v>
      </c>
      <c r="E31" s="183" t="s">
        <v>306</v>
      </c>
      <c r="F31" s="183"/>
      <c r="G31" s="104" t="s">
        <v>307</v>
      </c>
      <c r="H31" s="104" t="s">
        <v>308</v>
      </c>
      <c r="I31" s="104" t="s">
        <v>309</v>
      </c>
      <c r="J31" s="130" t="s">
        <v>310</v>
      </c>
    </row>
    <row r="32" spans="1:10" ht="25.5">
      <c r="A32" s="117" t="s">
        <v>311</v>
      </c>
      <c r="B32" s="105" t="s">
        <v>496</v>
      </c>
      <c r="C32" s="105" t="s">
        <v>11</v>
      </c>
      <c r="D32" s="105" t="s">
        <v>497</v>
      </c>
      <c r="E32" s="184" t="s">
        <v>333</v>
      </c>
      <c r="F32" s="184"/>
      <c r="G32" s="105" t="s">
        <v>498</v>
      </c>
      <c r="H32" s="106">
        <v>1</v>
      </c>
      <c r="I32" s="103">
        <v>13000</v>
      </c>
      <c r="J32" s="118">
        <v>13000</v>
      </c>
    </row>
    <row r="33" spans="1:10" ht="25.5">
      <c r="A33" s="121" t="s">
        <v>315</v>
      </c>
      <c r="B33" s="110" t="s">
        <v>597</v>
      </c>
      <c r="C33" s="110" t="s">
        <v>11</v>
      </c>
      <c r="D33" s="110" t="s">
        <v>497</v>
      </c>
      <c r="E33" s="192" t="s">
        <v>316</v>
      </c>
      <c r="F33" s="192"/>
      <c r="G33" s="110" t="s">
        <v>498</v>
      </c>
      <c r="H33" s="111">
        <v>1</v>
      </c>
      <c r="I33" s="112">
        <v>13000</v>
      </c>
      <c r="J33" s="122">
        <v>13000</v>
      </c>
    </row>
    <row r="34" spans="1:10" ht="25.5">
      <c r="A34" s="123"/>
      <c r="B34" s="126"/>
      <c r="C34" s="126"/>
      <c r="D34" s="126"/>
      <c r="E34" s="126" t="s">
        <v>317</v>
      </c>
      <c r="F34" s="124">
        <v>0</v>
      </c>
      <c r="G34" s="126" t="s">
        <v>318</v>
      </c>
      <c r="H34" s="124">
        <v>0</v>
      </c>
      <c r="I34" s="126" t="s">
        <v>319</v>
      </c>
      <c r="J34" s="125">
        <v>0</v>
      </c>
    </row>
    <row r="35" spans="1:10" ht="26.25" thickBot="1">
      <c r="A35" s="123"/>
      <c r="B35" s="126"/>
      <c r="C35" s="126"/>
      <c r="D35" s="126"/>
      <c r="E35" s="126" t="s">
        <v>320</v>
      </c>
      <c r="F35" s="124">
        <v>2497.3000000000002</v>
      </c>
      <c r="G35" s="126"/>
      <c r="H35" s="203" t="s">
        <v>321</v>
      </c>
      <c r="I35" s="203"/>
      <c r="J35" s="125">
        <v>15497.3</v>
      </c>
    </row>
    <row r="36" spans="1:10" ht="15" thickTop="1">
      <c r="A36" s="127"/>
      <c r="B36" s="113"/>
      <c r="C36" s="113"/>
      <c r="D36" s="113"/>
      <c r="E36" s="113"/>
      <c r="F36" s="113"/>
      <c r="G36" s="113"/>
      <c r="H36" s="113"/>
      <c r="I36" s="113"/>
      <c r="J36" s="128"/>
    </row>
    <row r="37" spans="1:10" ht="15">
      <c r="A37" s="129" t="s">
        <v>505</v>
      </c>
      <c r="B37" s="104" t="s">
        <v>303</v>
      </c>
      <c r="C37" s="104" t="s">
        <v>304</v>
      </c>
      <c r="D37" s="104" t="s">
        <v>305</v>
      </c>
      <c r="E37" s="183" t="s">
        <v>306</v>
      </c>
      <c r="F37" s="183"/>
      <c r="G37" s="104" t="s">
        <v>307</v>
      </c>
      <c r="H37" s="104" t="s">
        <v>308</v>
      </c>
      <c r="I37" s="104" t="s">
        <v>309</v>
      </c>
      <c r="J37" s="130" t="s">
        <v>310</v>
      </c>
    </row>
    <row r="38" spans="1:10" ht="25.5">
      <c r="A38" s="117" t="s">
        <v>311</v>
      </c>
      <c r="B38" s="105" t="s">
        <v>506</v>
      </c>
      <c r="C38" s="105" t="s">
        <v>11</v>
      </c>
      <c r="D38" s="105" t="s">
        <v>507</v>
      </c>
      <c r="E38" s="184" t="s">
        <v>333</v>
      </c>
      <c r="F38" s="184"/>
      <c r="G38" s="105" t="s">
        <v>498</v>
      </c>
      <c r="H38" s="106">
        <v>1</v>
      </c>
      <c r="I38" s="103">
        <v>229.41</v>
      </c>
      <c r="J38" s="118">
        <v>229.41</v>
      </c>
    </row>
    <row r="39" spans="1:10" ht="25.5">
      <c r="A39" s="119" t="s">
        <v>312</v>
      </c>
      <c r="B39" s="107" t="s">
        <v>354</v>
      </c>
      <c r="C39" s="107" t="s">
        <v>23</v>
      </c>
      <c r="D39" s="107" t="s">
        <v>351</v>
      </c>
      <c r="E39" s="185" t="s">
        <v>333</v>
      </c>
      <c r="F39" s="185"/>
      <c r="G39" s="107" t="s">
        <v>314</v>
      </c>
      <c r="H39" s="108">
        <v>1.5</v>
      </c>
      <c r="I39" s="109">
        <v>26.61</v>
      </c>
      <c r="J39" s="120">
        <v>39.909999999999997</v>
      </c>
    </row>
    <row r="40" spans="1:10">
      <c r="A40" s="121" t="s">
        <v>315</v>
      </c>
      <c r="B40" s="110" t="s">
        <v>598</v>
      </c>
      <c r="C40" s="110" t="s">
        <v>11</v>
      </c>
      <c r="D40" s="110" t="s">
        <v>599</v>
      </c>
      <c r="E40" s="192" t="s">
        <v>353</v>
      </c>
      <c r="F40" s="192"/>
      <c r="G40" s="110" t="s">
        <v>498</v>
      </c>
      <c r="H40" s="111">
        <v>1</v>
      </c>
      <c r="I40" s="112">
        <v>189.5</v>
      </c>
      <c r="J40" s="122">
        <v>189.5</v>
      </c>
    </row>
    <row r="41" spans="1:10" ht="25.5">
      <c r="A41" s="123"/>
      <c r="B41" s="126"/>
      <c r="C41" s="126"/>
      <c r="D41" s="126"/>
      <c r="E41" s="126" t="s">
        <v>317</v>
      </c>
      <c r="F41" s="124">
        <v>28.78</v>
      </c>
      <c r="G41" s="126" t="s">
        <v>318</v>
      </c>
      <c r="H41" s="124">
        <v>0</v>
      </c>
      <c r="I41" s="126" t="s">
        <v>319</v>
      </c>
      <c r="J41" s="125">
        <v>28.78</v>
      </c>
    </row>
    <row r="42" spans="1:10" ht="26.25" thickBot="1">
      <c r="A42" s="123"/>
      <c r="B42" s="126"/>
      <c r="C42" s="126"/>
      <c r="D42" s="126"/>
      <c r="E42" s="126" t="s">
        <v>320</v>
      </c>
      <c r="F42" s="124">
        <v>44.06</v>
      </c>
      <c r="G42" s="126"/>
      <c r="H42" s="203" t="s">
        <v>321</v>
      </c>
      <c r="I42" s="203"/>
      <c r="J42" s="125">
        <v>273.47000000000003</v>
      </c>
    </row>
    <row r="43" spans="1:10" ht="15" thickTop="1">
      <c r="A43" s="127"/>
      <c r="B43" s="113"/>
      <c r="C43" s="113"/>
      <c r="D43" s="113"/>
      <c r="E43" s="113"/>
      <c r="F43" s="113"/>
      <c r="G43" s="113"/>
      <c r="H43" s="113"/>
      <c r="I43" s="113"/>
      <c r="J43" s="128"/>
    </row>
    <row r="44" spans="1:10" ht="15">
      <c r="A44" s="129" t="s">
        <v>547</v>
      </c>
      <c r="B44" s="104" t="s">
        <v>303</v>
      </c>
      <c r="C44" s="104" t="s">
        <v>304</v>
      </c>
      <c r="D44" s="104" t="s">
        <v>305</v>
      </c>
      <c r="E44" s="183" t="s">
        <v>306</v>
      </c>
      <c r="F44" s="183"/>
      <c r="G44" s="104" t="s">
        <v>307</v>
      </c>
      <c r="H44" s="104" t="s">
        <v>308</v>
      </c>
      <c r="I44" s="104" t="s">
        <v>309</v>
      </c>
      <c r="J44" s="130" t="s">
        <v>310</v>
      </c>
    </row>
    <row r="45" spans="1:10" ht="38.25">
      <c r="A45" s="117" t="s">
        <v>311</v>
      </c>
      <c r="B45" s="105" t="s">
        <v>548</v>
      </c>
      <c r="C45" s="105" t="s">
        <v>11</v>
      </c>
      <c r="D45" s="105" t="s">
        <v>549</v>
      </c>
      <c r="E45" s="184" t="s">
        <v>333</v>
      </c>
      <c r="F45" s="184"/>
      <c r="G45" s="105" t="s">
        <v>498</v>
      </c>
      <c r="H45" s="106">
        <v>1</v>
      </c>
      <c r="I45" s="103">
        <v>937.66</v>
      </c>
      <c r="J45" s="118">
        <v>937.66</v>
      </c>
    </row>
    <row r="46" spans="1:10" ht="25.5">
      <c r="A46" s="119" t="s">
        <v>312</v>
      </c>
      <c r="B46" s="107" t="s">
        <v>55</v>
      </c>
      <c r="C46" s="107" t="s">
        <v>4</v>
      </c>
      <c r="D46" s="107" t="s">
        <v>56</v>
      </c>
      <c r="E46" s="185" t="s">
        <v>299</v>
      </c>
      <c r="F46" s="185"/>
      <c r="G46" s="107" t="s">
        <v>6</v>
      </c>
      <c r="H46" s="108">
        <v>3.5</v>
      </c>
      <c r="I46" s="109">
        <v>112.42</v>
      </c>
      <c r="J46" s="120">
        <v>393.47</v>
      </c>
    </row>
    <row r="47" spans="1:10" ht="38.25">
      <c r="A47" s="119" t="s">
        <v>312</v>
      </c>
      <c r="B47" s="107" t="s">
        <v>367</v>
      </c>
      <c r="C47" s="107" t="s">
        <v>4</v>
      </c>
      <c r="D47" s="107" t="s">
        <v>368</v>
      </c>
      <c r="E47" s="185" t="s">
        <v>299</v>
      </c>
      <c r="F47" s="185"/>
      <c r="G47" s="107" t="s">
        <v>22</v>
      </c>
      <c r="H47" s="108">
        <v>0.12</v>
      </c>
      <c r="I47" s="109">
        <v>3816.63</v>
      </c>
      <c r="J47" s="120">
        <v>457.99</v>
      </c>
    </row>
    <row r="48" spans="1:10" ht="63.75">
      <c r="A48" s="119" t="s">
        <v>312</v>
      </c>
      <c r="B48" s="107" t="s">
        <v>365</v>
      </c>
      <c r="C48" s="107" t="s">
        <v>23</v>
      </c>
      <c r="D48" s="107" t="s">
        <v>366</v>
      </c>
      <c r="E48" s="185" t="s">
        <v>361</v>
      </c>
      <c r="F48" s="185"/>
      <c r="G48" s="107" t="s">
        <v>6</v>
      </c>
      <c r="H48" s="108">
        <v>3</v>
      </c>
      <c r="I48" s="109">
        <v>26.53</v>
      </c>
      <c r="J48" s="120">
        <v>79.59</v>
      </c>
    </row>
    <row r="49" spans="1:10">
      <c r="A49" s="121" t="s">
        <v>315</v>
      </c>
      <c r="B49" s="110" t="s">
        <v>347</v>
      </c>
      <c r="C49" s="110" t="s">
        <v>23</v>
      </c>
      <c r="D49" s="110" t="s">
        <v>348</v>
      </c>
      <c r="E49" s="192" t="s">
        <v>346</v>
      </c>
      <c r="F49" s="192"/>
      <c r="G49" s="110" t="s">
        <v>314</v>
      </c>
      <c r="H49" s="111">
        <v>0.23</v>
      </c>
      <c r="I49" s="112">
        <v>18.78</v>
      </c>
      <c r="J49" s="122">
        <v>4.3099999999999996</v>
      </c>
    </row>
    <row r="50" spans="1:10" ht="25.5">
      <c r="A50" s="121" t="s">
        <v>315</v>
      </c>
      <c r="B50" s="110" t="s">
        <v>461</v>
      </c>
      <c r="C50" s="110" t="s">
        <v>23</v>
      </c>
      <c r="D50" s="110" t="s">
        <v>462</v>
      </c>
      <c r="E50" s="192" t="s">
        <v>346</v>
      </c>
      <c r="F50" s="192"/>
      <c r="G50" s="110" t="s">
        <v>314</v>
      </c>
      <c r="H50" s="111">
        <v>0.17</v>
      </c>
      <c r="I50" s="112">
        <v>13.57</v>
      </c>
      <c r="J50" s="122">
        <v>2.2999999999999998</v>
      </c>
    </row>
    <row r="51" spans="1:10" ht="25.5">
      <c r="A51" s="123"/>
      <c r="B51" s="126"/>
      <c r="C51" s="126"/>
      <c r="D51" s="126"/>
      <c r="E51" s="126" t="s">
        <v>317</v>
      </c>
      <c r="F51" s="124">
        <v>313.83</v>
      </c>
      <c r="G51" s="126" t="s">
        <v>318</v>
      </c>
      <c r="H51" s="124">
        <v>0</v>
      </c>
      <c r="I51" s="126" t="s">
        <v>319</v>
      </c>
      <c r="J51" s="125">
        <v>313.83</v>
      </c>
    </row>
    <row r="52" spans="1:10" ht="26.25" thickBot="1">
      <c r="A52" s="123"/>
      <c r="B52" s="126"/>
      <c r="C52" s="126"/>
      <c r="D52" s="126"/>
      <c r="E52" s="126" t="s">
        <v>320</v>
      </c>
      <c r="F52" s="124">
        <v>180.12</v>
      </c>
      <c r="G52" s="126"/>
      <c r="H52" s="203" t="s">
        <v>321</v>
      </c>
      <c r="I52" s="203"/>
      <c r="J52" s="125">
        <v>1117.78</v>
      </c>
    </row>
    <row r="53" spans="1:10" ht="15" thickTop="1">
      <c r="A53" s="127"/>
      <c r="B53" s="113"/>
      <c r="C53" s="113"/>
      <c r="D53" s="113"/>
      <c r="E53" s="113"/>
      <c r="F53" s="113"/>
      <c r="G53" s="113"/>
      <c r="H53" s="113"/>
      <c r="I53" s="113"/>
      <c r="J53" s="128"/>
    </row>
    <row r="54" spans="1:10" ht="15">
      <c r="A54" s="129" t="s">
        <v>456</v>
      </c>
      <c r="B54" s="104" t="s">
        <v>303</v>
      </c>
      <c r="C54" s="104" t="s">
        <v>304</v>
      </c>
      <c r="D54" s="104" t="s">
        <v>305</v>
      </c>
      <c r="E54" s="183" t="s">
        <v>306</v>
      </c>
      <c r="F54" s="183"/>
      <c r="G54" s="104" t="s">
        <v>307</v>
      </c>
      <c r="H54" s="104" t="s">
        <v>308</v>
      </c>
      <c r="I54" s="104" t="s">
        <v>309</v>
      </c>
      <c r="J54" s="130" t="s">
        <v>310</v>
      </c>
    </row>
    <row r="55" spans="1:10" ht="76.5">
      <c r="A55" s="117" t="s">
        <v>311</v>
      </c>
      <c r="B55" s="105" t="s">
        <v>557</v>
      </c>
      <c r="C55" s="105" t="s">
        <v>11</v>
      </c>
      <c r="D55" s="105" t="s">
        <v>558</v>
      </c>
      <c r="E55" s="184" t="s">
        <v>364</v>
      </c>
      <c r="F55" s="184"/>
      <c r="G55" s="105" t="s">
        <v>498</v>
      </c>
      <c r="H55" s="106">
        <v>1</v>
      </c>
      <c r="I55" s="103">
        <v>1546.96</v>
      </c>
      <c r="J55" s="118">
        <v>1546.96</v>
      </c>
    </row>
    <row r="56" spans="1:10" ht="38.25">
      <c r="A56" s="119" t="s">
        <v>312</v>
      </c>
      <c r="B56" s="107" t="s">
        <v>457</v>
      </c>
      <c r="C56" s="107" t="s">
        <v>15</v>
      </c>
      <c r="D56" s="107" t="s">
        <v>458</v>
      </c>
      <c r="E56" s="185" t="s">
        <v>337</v>
      </c>
      <c r="F56" s="185"/>
      <c r="G56" s="107" t="s">
        <v>22</v>
      </c>
      <c r="H56" s="108">
        <v>2.7E-2</v>
      </c>
      <c r="I56" s="109">
        <v>745.79</v>
      </c>
      <c r="J56" s="120">
        <v>20.13</v>
      </c>
    </row>
    <row r="57" spans="1:10" ht="25.5">
      <c r="A57" s="119" t="s">
        <v>312</v>
      </c>
      <c r="B57" s="107" t="s">
        <v>340</v>
      </c>
      <c r="C57" s="107" t="s">
        <v>15</v>
      </c>
      <c r="D57" s="107" t="s">
        <v>341</v>
      </c>
      <c r="E57" s="185" t="s">
        <v>338</v>
      </c>
      <c r="F57" s="185"/>
      <c r="G57" s="107" t="s">
        <v>339</v>
      </c>
      <c r="H57" s="108">
        <v>2.5</v>
      </c>
      <c r="I57" s="109">
        <v>3.75</v>
      </c>
      <c r="J57" s="120">
        <v>9.3699999999999992</v>
      </c>
    </row>
    <row r="58" spans="1:10" ht="25.5">
      <c r="A58" s="119" t="s">
        <v>312</v>
      </c>
      <c r="B58" s="107" t="s">
        <v>342</v>
      </c>
      <c r="C58" s="107" t="s">
        <v>15</v>
      </c>
      <c r="D58" s="107" t="s">
        <v>343</v>
      </c>
      <c r="E58" s="185" t="s">
        <v>338</v>
      </c>
      <c r="F58" s="185"/>
      <c r="G58" s="107" t="s">
        <v>339</v>
      </c>
      <c r="H58" s="108">
        <v>2.5</v>
      </c>
      <c r="I58" s="109">
        <v>3.58</v>
      </c>
      <c r="J58" s="120">
        <v>8.9499999999999993</v>
      </c>
    </row>
    <row r="59" spans="1:10" ht="38.25">
      <c r="A59" s="119" t="s">
        <v>312</v>
      </c>
      <c r="B59" s="107" t="s">
        <v>600</v>
      </c>
      <c r="C59" s="107" t="s">
        <v>99</v>
      </c>
      <c r="D59" s="107" t="s">
        <v>601</v>
      </c>
      <c r="E59" s="185" t="s">
        <v>602</v>
      </c>
      <c r="F59" s="185"/>
      <c r="G59" s="107" t="s">
        <v>322</v>
      </c>
      <c r="H59" s="108">
        <v>2</v>
      </c>
      <c r="I59" s="109">
        <v>253.33</v>
      </c>
      <c r="J59" s="120">
        <v>506.66</v>
      </c>
    </row>
    <row r="60" spans="1:10" ht="63.75">
      <c r="A60" s="121" t="s">
        <v>315</v>
      </c>
      <c r="B60" s="110" t="s">
        <v>459</v>
      </c>
      <c r="C60" s="110" t="s">
        <v>15</v>
      </c>
      <c r="D60" s="110" t="s">
        <v>460</v>
      </c>
      <c r="E60" s="192" t="s">
        <v>316</v>
      </c>
      <c r="F60" s="192"/>
      <c r="G60" s="110" t="s">
        <v>19</v>
      </c>
      <c r="H60" s="111">
        <v>1</v>
      </c>
      <c r="I60" s="112">
        <v>920.9</v>
      </c>
      <c r="J60" s="122">
        <v>920.9</v>
      </c>
    </row>
    <row r="61" spans="1:10">
      <c r="A61" s="121" t="s">
        <v>315</v>
      </c>
      <c r="B61" s="110" t="s">
        <v>344</v>
      </c>
      <c r="C61" s="110" t="s">
        <v>23</v>
      </c>
      <c r="D61" s="110" t="s">
        <v>345</v>
      </c>
      <c r="E61" s="192" t="s">
        <v>346</v>
      </c>
      <c r="F61" s="192"/>
      <c r="G61" s="110" t="s">
        <v>314</v>
      </c>
      <c r="H61" s="111">
        <v>2.5</v>
      </c>
      <c r="I61" s="112">
        <v>18.78</v>
      </c>
      <c r="J61" s="122">
        <v>46.95</v>
      </c>
    </row>
    <row r="62" spans="1:10">
      <c r="A62" s="121" t="s">
        <v>315</v>
      </c>
      <c r="B62" s="110" t="s">
        <v>349</v>
      </c>
      <c r="C62" s="110" t="s">
        <v>23</v>
      </c>
      <c r="D62" s="110" t="s">
        <v>350</v>
      </c>
      <c r="E62" s="192" t="s">
        <v>346</v>
      </c>
      <c r="F62" s="192"/>
      <c r="G62" s="110" t="s">
        <v>314</v>
      </c>
      <c r="H62" s="111">
        <v>2.5</v>
      </c>
      <c r="I62" s="112">
        <v>13.6</v>
      </c>
      <c r="J62" s="122">
        <v>34</v>
      </c>
    </row>
    <row r="63" spans="1:10" ht="25.5">
      <c r="A63" s="123"/>
      <c r="B63" s="126"/>
      <c r="C63" s="126"/>
      <c r="D63" s="126"/>
      <c r="E63" s="126" t="s">
        <v>317</v>
      </c>
      <c r="F63" s="124">
        <v>165.29999999999998</v>
      </c>
      <c r="G63" s="126" t="s">
        <v>318</v>
      </c>
      <c r="H63" s="124">
        <v>0</v>
      </c>
      <c r="I63" s="126" t="s">
        <v>319</v>
      </c>
      <c r="J63" s="125">
        <v>165.29999999999998</v>
      </c>
    </row>
    <row r="64" spans="1:10" ht="26.25" thickBot="1">
      <c r="A64" s="123"/>
      <c r="B64" s="126"/>
      <c r="C64" s="126"/>
      <c r="D64" s="126"/>
      <c r="E64" s="126" t="s">
        <v>320</v>
      </c>
      <c r="F64" s="124">
        <v>297.17</v>
      </c>
      <c r="G64" s="126"/>
      <c r="H64" s="203" t="s">
        <v>321</v>
      </c>
      <c r="I64" s="203"/>
      <c r="J64" s="125">
        <v>1844.13</v>
      </c>
    </row>
    <row r="65" spans="1:10" ht="15" thickTop="1">
      <c r="A65" s="127"/>
      <c r="B65" s="113"/>
      <c r="C65" s="113"/>
      <c r="D65" s="113"/>
      <c r="E65" s="113"/>
      <c r="F65" s="113"/>
      <c r="G65" s="113"/>
      <c r="H65" s="113"/>
      <c r="I65" s="113"/>
      <c r="J65" s="128"/>
    </row>
    <row r="66" spans="1:10" ht="15">
      <c r="A66" s="129" t="s">
        <v>559</v>
      </c>
      <c r="B66" s="104" t="s">
        <v>303</v>
      </c>
      <c r="C66" s="104" t="s">
        <v>304</v>
      </c>
      <c r="D66" s="104" t="s">
        <v>305</v>
      </c>
      <c r="E66" s="183" t="s">
        <v>306</v>
      </c>
      <c r="F66" s="183"/>
      <c r="G66" s="104" t="s">
        <v>307</v>
      </c>
      <c r="H66" s="104" t="s">
        <v>308</v>
      </c>
      <c r="I66" s="104" t="s">
        <v>309</v>
      </c>
      <c r="J66" s="130" t="s">
        <v>310</v>
      </c>
    </row>
    <row r="67" spans="1:10" ht="76.5">
      <c r="A67" s="117" t="s">
        <v>311</v>
      </c>
      <c r="B67" s="105" t="s">
        <v>560</v>
      </c>
      <c r="C67" s="105" t="s">
        <v>11</v>
      </c>
      <c r="D67" s="105" t="s">
        <v>561</v>
      </c>
      <c r="E67" s="184" t="s">
        <v>364</v>
      </c>
      <c r="F67" s="184"/>
      <c r="G67" s="105" t="s">
        <v>498</v>
      </c>
      <c r="H67" s="106">
        <v>1</v>
      </c>
      <c r="I67" s="103">
        <v>2974.52</v>
      </c>
      <c r="J67" s="118">
        <v>2974.52</v>
      </c>
    </row>
    <row r="68" spans="1:10" ht="38.25">
      <c r="A68" s="119" t="s">
        <v>312</v>
      </c>
      <c r="B68" s="107" t="s">
        <v>457</v>
      </c>
      <c r="C68" s="107" t="s">
        <v>15</v>
      </c>
      <c r="D68" s="107" t="s">
        <v>458</v>
      </c>
      <c r="E68" s="185" t="s">
        <v>337</v>
      </c>
      <c r="F68" s="185"/>
      <c r="G68" s="107" t="s">
        <v>22</v>
      </c>
      <c r="H68" s="108">
        <v>2.7E-2</v>
      </c>
      <c r="I68" s="109">
        <v>745.79</v>
      </c>
      <c r="J68" s="120">
        <v>20.13</v>
      </c>
    </row>
    <row r="69" spans="1:10" ht="25.5">
      <c r="A69" s="119" t="s">
        <v>312</v>
      </c>
      <c r="B69" s="107" t="s">
        <v>340</v>
      </c>
      <c r="C69" s="107" t="s">
        <v>15</v>
      </c>
      <c r="D69" s="107" t="s">
        <v>341</v>
      </c>
      <c r="E69" s="185" t="s">
        <v>338</v>
      </c>
      <c r="F69" s="185"/>
      <c r="G69" s="107" t="s">
        <v>339</v>
      </c>
      <c r="H69" s="108">
        <v>2.5</v>
      </c>
      <c r="I69" s="109">
        <v>3.75</v>
      </c>
      <c r="J69" s="120">
        <v>9.3699999999999992</v>
      </c>
    </row>
    <row r="70" spans="1:10" ht="25.5">
      <c r="A70" s="119" t="s">
        <v>312</v>
      </c>
      <c r="B70" s="107" t="s">
        <v>342</v>
      </c>
      <c r="C70" s="107" t="s">
        <v>15</v>
      </c>
      <c r="D70" s="107" t="s">
        <v>343</v>
      </c>
      <c r="E70" s="185" t="s">
        <v>338</v>
      </c>
      <c r="F70" s="185"/>
      <c r="G70" s="107" t="s">
        <v>339</v>
      </c>
      <c r="H70" s="108">
        <v>2.5</v>
      </c>
      <c r="I70" s="109">
        <v>3.58</v>
      </c>
      <c r="J70" s="120">
        <v>8.9499999999999993</v>
      </c>
    </row>
    <row r="71" spans="1:10" ht="38.25">
      <c r="A71" s="119" t="s">
        <v>312</v>
      </c>
      <c r="B71" s="107" t="s">
        <v>600</v>
      </c>
      <c r="C71" s="107" t="s">
        <v>99</v>
      </c>
      <c r="D71" s="107" t="s">
        <v>601</v>
      </c>
      <c r="E71" s="185" t="s">
        <v>602</v>
      </c>
      <c r="F71" s="185"/>
      <c r="G71" s="107" t="s">
        <v>322</v>
      </c>
      <c r="H71" s="108">
        <v>4</v>
      </c>
      <c r="I71" s="109">
        <v>253.33</v>
      </c>
      <c r="J71" s="120">
        <v>1013.32</v>
      </c>
    </row>
    <row r="72" spans="1:10" ht="63.75">
      <c r="A72" s="121" t="s">
        <v>315</v>
      </c>
      <c r="B72" s="110" t="s">
        <v>459</v>
      </c>
      <c r="C72" s="110" t="s">
        <v>15</v>
      </c>
      <c r="D72" s="110" t="s">
        <v>460</v>
      </c>
      <c r="E72" s="192" t="s">
        <v>316</v>
      </c>
      <c r="F72" s="192"/>
      <c r="G72" s="110" t="s">
        <v>19</v>
      </c>
      <c r="H72" s="111">
        <v>2</v>
      </c>
      <c r="I72" s="112">
        <v>920.9</v>
      </c>
      <c r="J72" s="122">
        <v>1841.8</v>
      </c>
    </row>
    <row r="73" spans="1:10">
      <c r="A73" s="121" t="s">
        <v>315</v>
      </c>
      <c r="B73" s="110" t="s">
        <v>344</v>
      </c>
      <c r="C73" s="110" t="s">
        <v>23</v>
      </c>
      <c r="D73" s="110" t="s">
        <v>345</v>
      </c>
      <c r="E73" s="192" t="s">
        <v>346</v>
      </c>
      <c r="F73" s="192"/>
      <c r="G73" s="110" t="s">
        <v>314</v>
      </c>
      <c r="H73" s="111">
        <v>2.5</v>
      </c>
      <c r="I73" s="112">
        <v>18.78</v>
      </c>
      <c r="J73" s="122">
        <v>46.95</v>
      </c>
    </row>
    <row r="74" spans="1:10">
      <c r="A74" s="121" t="s">
        <v>315</v>
      </c>
      <c r="B74" s="110" t="s">
        <v>349</v>
      </c>
      <c r="C74" s="110" t="s">
        <v>23</v>
      </c>
      <c r="D74" s="110" t="s">
        <v>350</v>
      </c>
      <c r="E74" s="192" t="s">
        <v>346</v>
      </c>
      <c r="F74" s="192"/>
      <c r="G74" s="110" t="s">
        <v>314</v>
      </c>
      <c r="H74" s="111">
        <v>2.5</v>
      </c>
      <c r="I74" s="112">
        <v>13.6</v>
      </c>
      <c r="J74" s="122">
        <v>34</v>
      </c>
    </row>
    <row r="75" spans="1:10" ht="25.5">
      <c r="A75" s="123"/>
      <c r="B75" s="126"/>
      <c r="C75" s="126"/>
      <c r="D75" s="126"/>
      <c r="E75" s="126" t="s">
        <v>317</v>
      </c>
      <c r="F75" s="124">
        <v>246.4</v>
      </c>
      <c r="G75" s="126" t="s">
        <v>318</v>
      </c>
      <c r="H75" s="124">
        <v>0</v>
      </c>
      <c r="I75" s="126" t="s">
        <v>319</v>
      </c>
      <c r="J75" s="125">
        <v>246.4</v>
      </c>
    </row>
    <row r="76" spans="1:10" ht="26.25" thickBot="1">
      <c r="A76" s="123"/>
      <c r="B76" s="126"/>
      <c r="C76" s="126"/>
      <c r="D76" s="126"/>
      <c r="E76" s="126" t="s">
        <v>320</v>
      </c>
      <c r="F76" s="124">
        <v>571.4</v>
      </c>
      <c r="G76" s="126"/>
      <c r="H76" s="203" t="s">
        <v>321</v>
      </c>
      <c r="I76" s="203"/>
      <c r="J76" s="125">
        <v>3545.92</v>
      </c>
    </row>
    <row r="77" spans="1:10" ht="15" thickTop="1">
      <c r="A77" s="127"/>
      <c r="B77" s="113"/>
      <c r="C77" s="113"/>
      <c r="D77" s="113"/>
      <c r="E77" s="113"/>
      <c r="F77" s="113"/>
      <c r="G77" s="113"/>
      <c r="H77" s="113"/>
      <c r="I77" s="113"/>
      <c r="J77" s="128"/>
    </row>
    <row r="78" spans="1:10">
      <c r="A78" s="204" t="s">
        <v>369</v>
      </c>
      <c r="B78" s="205"/>
      <c r="C78" s="205"/>
      <c r="D78" s="205"/>
      <c r="E78" s="205"/>
      <c r="F78" s="205"/>
      <c r="G78" s="205"/>
      <c r="H78" s="205"/>
      <c r="I78" s="205"/>
      <c r="J78" s="206"/>
    </row>
  </sheetData>
  <mergeCells count="62">
    <mergeCell ref="E50:F50"/>
    <mergeCell ref="H52:I52"/>
    <mergeCell ref="E54:F54"/>
    <mergeCell ref="E55:F55"/>
    <mergeCell ref="E56:F56"/>
    <mergeCell ref="H29:I29"/>
    <mergeCell ref="H35:I35"/>
    <mergeCell ref="H42:I42"/>
    <mergeCell ref="E48:F48"/>
    <mergeCell ref="E49:F49"/>
    <mergeCell ref="H13:I13"/>
    <mergeCell ref="E15:F15"/>
    <mergeCell ref="E16:F16"/>
    <mergeCell ref="E17:F17"/>
    <mergeCell ref="H20:I20"/>
    <mergeCell ref="H76:I76"/>
    <mergeCell ref="A78:J78"/>
    <mergeCell ref="E61:F61"/>
    <mergeCell ref="E62:F62"/>
    <mergeCell ref="H64:I64"/>
    <mergeCell ref="E70:F70"/>
    <mergeCell ref="E71:F71"/>
    <mergeCell ref="E73:F73"/>
    <mergeCell ref="E74:F74"/>
    <mergeCell ref="E66:F66"/>
    <mergeCell ref="E58:F58"/>
    <mergeCell ref="E57:F57"/>
    <mergeCell ref="E68:F68"/>
    <mergeCell ref="E69:F69"/>
    <mergeCell ref="E59:F59"/>
    <mergeCell ref="E60:F60"/>
    <mergeCell ref="E67:F67"/>
    <mergeCell ref="E72:F72"/>
    <mergeCell ref="A1:J1"/>
    <mergeCell ref="A2:J2"/>
    <mergeCell ref="A3:J3"/>
    <mergeCell ref="A4:J4"/>
    <mergeCell ref="A5:J5"/>
    <mergeCell ref="A6:J6"/>
    <mergeCell ref="A7:J7"/>
    <mergeCell ref="E38:F38"/>
    <mergeCell ref="E39:F39"/>
    <mergeCell ref="E40:F40"/>
    <mergeCell ref="E32:F32"/>
    <mergeCell ref="E33:F33"/>
    <mergeCell ref="E37:F37"/>
    <mergeCell ref="E26:F26"/>
    <mergeCell ref="E27:F27"/>
    <mergeCell ref="E31:F31"/>
    <mergeCell ref="E8:F8"/>
    <mergeCell ref="E9:F9"/>
    <mergeCell ref="E10:F10"/>
    <mergeCell ref="E11:F11"/>
    <mergeCell ref="E18:F18"/>
    <mergeCell ref="E22:F22"/>
    <mergeCell ref="E23:F23"/>
    <mergeCell ref="E24:F24"/>
    <mergeCell ref="E25:F25"/>
    <mergeCell ref="E47:F47"/>
    <mergeCell ref="E44:F44"/>
    <mergeCell ref="E45:F45"/>
    <mergeCell ref="E46:F46"/>
  </mergeCells>
  <pageMargins left="0.511811024" right="0.511811024" top="0.78740157499999996" bottom="0.78740157499999996" header="0.31496062000000002" footer="0.31496062000000002"/>
  <pageSetup paperSize="9" scale="68" orientation="portrait" verticalDpi="300" r:id="rId1"/>
  <rowBreaks count="1" manualBreakCount="1">
    <brk id="42" max="9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showWhiteSpace="0" view="pageBreakPreview" topLeftCell="A15" zoomScale="90" zoomScaleNormal="100" zoomScaleSheetLayoutView="90" workbookViewId="0">
      <selection activeCell="N24" sqref="N24"/>
    </sheetView>
  </sheetViews>
  <sheetFormatPr defaultRowHeight="14.25"/>
  <cols>
    <col min="1" max="1" width="5.625" customWidth="1"/>
    <col min="2" max="2" width="29.625" customWidth="1"/>
    <col min="3" max="3" width="13.625" customWidth="1"/>
    <col min="4" max="9" width="11.875" customWidth="1"/>
  </cols>
  <sheetData>
    <row r="1" spans="1:9" ht="24" customHeight="1">
      <c r="A1" s="207" t="s">
        <v>167</v>
      </c>
      <c r="B1" s="208"/>
      <c r="C1" s="208"/>
      <c r="D1" s="208"/>
      <c r="E1" s="208"/>
      <c r="F1" s="208"/>
      <c r="G1" s="208"/>
      <c r="H1" s="208"/>
      <c r="I1" s="209"/>
    </row>
    <row r="2" spans="1:9" ht="24" customHeight="1">
      <c r="A2" s="210" t="s">
        <v>286</v>
      </c>
      <c r="B2" s="211"/>
      <c r="C2" s="211"/>
      <c r="D2" s="211"/>
      <c r="E2" s="211"/>
      <c r="F2" s="211"/>
      <c r="G2" s="211"/>
      <c r="H2" s="211"/>
      <c r="I2" s="212"/>
    </row>
    <row r="3" spans="1:9" ht="24" customHeight="1">
      <c r="A3" s="210" t="s">
        <v>376</v>
      </c>
      <c r="B3" s="211"/>
      <c r="C3" s="211"/>
      <c r="D3" s="211"/>
      <c r="E3" s="211"/>
      <c r="F3" s="211"/>
      <c r="G3" s="211"/>
      <c r="H3" s="211"/>
      <c r="I3" s="212"/>
    </row>
    <row r="4" spans="1:9" ht="24" customHeight="1">
      <c r="A4" s="210" t="s">
        <v>467</v>
      </c>
      <c r="B4" s="211"/>
      <c r="C4" s="211"/>
      <c r="D4" s="211"/>
      <c r="E4" s="211"/>
      <c r="F4" s="211"/>
      <c r="G4" s="211"/>
      <c r="H4" s="211"/>
      <c r="I4" s="212"/>
    </row>
    <row r="5" spans="1:9" s="78" customFormat="1" ht="24" customHeight="1" thickBot="1">
      <c r="A5" s="216" t="s">
        <v>569</v>
      </c>
      <c r="B5" s="217"/>
      <c r="C5" s="217"/>
      <c r="D5" s="217"/>
      <c r="E5" s="217"/>
      <c r="F5" s="217"/>
      <c r="G5" s="217"/>
      <c r="H5" s="217"/>
      <c r="I5" s="218"/>
    </row>
    <row r="6" spans="1:9" ht="27.95" customHeight="1" thickBot="1">
      <c r="A6" s="213" t="s">
        <v>287</v>
      </c>
      <c r="B6" s="214"/>
      <c r="C6" s="214"/>
      <c r="D6" s="214"/>
      <c r="E6" s="214"/>
      <c r="F6" s="214"/>
      <c r="G6" s="214"/>
      <c r="H6" s="214"/>
      <c r="I6" s="215"/>
    </row>
    <row r="7" spans="1:9" ht="15.95" customHeight="1" thickBot="1">
      <c r="A7" s="221" t="s">
        <v>288</v>
      </c>
      <c r="B7" s="221" t="s">
        <v>297</v>
      </c>
      <c r="C7" s="221" t="s">
        <v>298</v>
      </c>
      <c r="D7" s="213" t="s">
        <v>18</v>
      </c>
      <c r="E7" s="214"/>
      <c r="F7" s="214"/>
      <c r="G7" s="214"/>
      <c r="H7" s="214"/>
      <c r="I7" s="215"/>
    </row>
    <row r="8" spans="1:9" ht="15.95" customHeight="1" thickBot="1">
      <c r="A8" s="222"/>
      <c r="B8" s="222"/>
      <c r="C8" s="222"/>
      <c r="D8" s="75">
        <v>1</v>
      </c>
      <c r="E8" s="76">
        <v>2</v>
      </c>
      <c r="F8" s="76">
        <v>3</v>
      </c>
      <c r="G8" s="76">
        <v>4</v>
      </c>
      <c r="H8" s="76">
        <v>5</v>
      </c>
      <c r="I8" s="77">
        <v>6</v>
      </c>
    </row>
    <row r="9" spans="1:9" ht="26.1" customHeight="1" thickBot="1">
      <c r="A9" s="91" t="s">
        <v>0</v>
      </c>
      <c r="B9" s="92" t="s">
        <v>1</v>
      </c>
      <c r="C9" s="92" t="s">
        <v>570</v>
      </c>
      <c r="D9" s="93" t="s">
        <v>570</v>
      </c>
      <c r="E9" s="92" t="s">
        <v>299</v>
      </c>
      <c r="F9" s="92" t="s">
        <v>299</v>
      </c>
      <c r="G9" s="92" t="s">
        <v>299</v>
      </c>
      <c r="H9" s="92" t="s">
        <v>299</v>
      </c>
      <c r="I9" s="94" t="s">
        <v>299</v>
      </c>
    </row>
    <row r="10" spans="1:9" ht="26.1" customHeight="1" thickTop="1" thickBot="1">
      <c r="A10" s="95" t="s">
        <v>20</v>
      </c>
      <c r="B10" s="79" t="s">
        <v>377</v>
      </c>
      <c r="C10" s="79" t="s">
        <v>571</v>
      </c>
      <c r="D10" s="96" t="s">
        <v>571</v>
      </c>
      <c r="E10" s="79" t="s">
        <v>299</v>
      </c>
      <c r="F10" s="79" t="s">
        <v>299</v>
      </c>
      <c r="G10" s="79" t="s">
        <v>299</v>
      </c>
      <c r="H10" s="79" t="s">
        <v>299</v>
      </c>
      <c r="I10" s="97" t="s">
        <v>299</v>
      </c>
    </row>
    <row r="11" spans="1:9" ht="26.1" customHeight="1" thickTop="1" thickBot="1">
      <c r="A11" s="95" t="s">
        <v>26</v>
      </c>
      <c r="B11" s="79" t="s">
        <v>27</v>
      </c>
      <c r="C11" s="79" t="s">
        <v>572</v>
      </c>
      <c r="D11" s="96" t="s">
        <v>572</v>
      </c>
      <c r="E11" s="79" t="s">
        <v>299</v>
      </c>
      <c r="F11" s="79" t="s">
        <v>299</v>
      </c>
      <c r="G11" s="79" t="s">
        <v>299</v>
      </c>
      <c r="H11" s="79" t="s">
        <v>299</v>
      </c>
      <c r="I11" s="97" t="s">
        <v>299</v>
      </c>
    </row>
    <row r="12" spans="1:9" ht="26.1" customHeight="1" thickTop="1" thickBot="1">
      <c r="A12" s="95" t="s">
        <v>31</v>
      </c>
      <c r="B12" s="79" t="s">
        <v>378</v>
      </c>
      <c r="C12" s="79" t="s">
        <v>573</v>
      </c>
      <c r="D12" s="79" t="s">
        <v>299</v>
      </c>
      <c r="E12" s="96" t="s">
        <v>574</v>
      </c>
      <c r="F12" s="96" t="s">
        <v>575</v>
      </c>
      <c r="G12" s="79" t="s">
        <v>299</v>
      </c>
      <c r="H12" s="79" t="s">
        <v>299</v>
      </c>
      <c r="I12" s="97" t="s">
        <v>299</v>
      </c>
    </row>
    <row r="13" spans="1:9" ht="26.1" customHeight="1" thickTop="1" thickBot="1">
      <c r="A13" s="95" t="s">
        <v>43</v>
      </c>
      <c r="B13" s="79" t="s">
        <v>32</v>
      </c>
      <c r="C13" s="79" t="s">
        <v>613</v>
      </c>
      <c r="D13" s="79" t="s">
        <v>299</v>
      </c>
      <c r="E13" s="96" t="s">
        <v>614</v>
      </c>
      <c r="F13" s="96" t="s">
        <v>614</v>
      </c>
      <c r="G13" s="96" t="s">
        <v>615</v>
      </c>
      <c r="H13" s="79" t="s">
        <v>299</v>
      </c>
      <c r="I13" s="97" t="s">
        <v>299</v>
      </c>
    </row>
    <row r="14" spans="1:9" ht="26.1" customHeight="1" thickTop="1" thickBot="1">
      <c r="A14" s="95" t="s">
        <v>70</v>
      </c>
      <c r="B14" s="79" t="s">
        <v>71</v>
      </c>
      <c r="C14" s="79" t="s">
        <v>576</v>
      </c>
      <c r="D14" s="79" t="s">
        <v>299</v>
      </c>
      <c r="E14" s="96" t="s">
        <v>577</v>
      </c>
      <c r="F14" s="96" t="s">
        <v>578</v>
      </c>
      <c r="G14" s="96" t="s">
        <v>579</v>
      </c>
      <c r="H14" s="79" t="s">
        <v>299</v>
      </c>
      <c r="I14" s="97" t="s">
        <v>299</v>
      </c>
    </row>
    <row r="15" spans="1:9" ht="26.1" customHeight="1" thickTop="1" thickBot="1">
      <c r="A15" s="95" t="s">
        <v>131</v>
      </c>
      <c r="B15" s="79" t="s">
        <v>406</v>
      </c>
      <c r="C15" s="79" t="s">
        <v>580</v>
      </c>
      <c r="D15" s="79" t="s">
        <v>299</v>
      </c>
      <c r="E15" s="79" t="s">
        <v>299</v>
      </c>
      <c r="F15" s="79" t="s">
        <v>299</v>
      </c>
      <c r="G15" s="79" t="s">
        <v>299</v>
      </c>
      <c r="H15" s="96" t="s">
        <v>581</v>
      </c>
      <c r="I15" s="98" t="s">
        <v>582</v>
      </c>
    </row>
    <row r="16" spans="1:9" ht="26.1" customHeight="1" thickTop="1" thickBot="1">
      <c r="A16" s="95" t="s">
        <v>135</v>
      </c>
      <c r="B16" s="79" t="s">
        <v>499</v>
      </c>
      <c r="C16" s="79" t="s">
        <v>583</v>
      </c>
      <c r="D16" s="79" t="s">
        <v>299</v>
      </c>
      <c r="E16" s="79" t="s">
        <v>299</v>
      </c>
      <c r="F16" s="79" t="s">
        <v>299</v>
      </c>
      <c r="G16" s="79" t="s">
        <v>299</v>
      </c>
      <c r="H16" s="96" t="s">
        <v>584</v>
      </c>
      <c r="I16" s="98" t="s">
        <v>585</v>
      </c>
    </row>
    <row r="17" spans="1:9" ht="26.1" customHeight="1" thickTop="1" thickBot="1">
      <c r="A17" s="95" t="s">
        <v>143</v>
      </c>
      <c r="B17" s="79" t="s">
        <v>416</v>
      </c>
      <c r="C17" s="79" t="s">
        <v>586</v>
      </c>
      <c r="D17" s="79" t="s">
        <v>299</v>
      </c>
      <c r="E17" s="79" t="s">
        <v>299</v>
      </c>
      <c r="F17" s="79" t="s">
        <v>299</v>
      </c>
      <c r="G17" s="79" t="s">
        <v>299</v>
      </c>
      <c r="H17" s="96" t="s">
        <v>587</v>
      </c>
      <c r="I17" s="98" t="s">
        <v>588</v>
      </c>
    </row>
    <row r="18" spans="1:9" ht="26.1" customHeight="1" thickTop="1" thickBot="1">
      <c r="A18" s="95" t="s">
        <v>152</v>
      </c>
      <c r="B18" s="79" t="s">
        <v>421</v>
      </c>
      <c r="C18" s="79" t="s">
        <v>589</v>
      </c>
      <c r="D18" s="79" t="s">
        <v>299</v>
      </c>
      <c r="E18" s="79" t="s">
        <v>299</v>
      </c>
      <c r="F18" s="96" t="s">
        <v>590</v>
      </c>
      <c r="G18" s="96" t="s">
        <v>591</v>
      </c>
      <c r="H18" s="96" t="s">
        <v>592</v>
      </c>
      <c r="I18" s="97" t="s">
        <v>299</v>
      </c>
    </row>
    <row r="19" spans="1:9" ht="26.1" customHeight="1" thickTop="1" thickBot="1">
      <c r="A19" s="95" t="s">
        <v>155</v>
      </c>
      <c r="B19" s="79" t="s">
        <v>443</v>
      </c>
      <c r="C19" s="79" t="s">
        <v>593</v>
      </c>
      <c r="D19" s="79" t="s">
        <v>299</v>
      </c>
      <c r="E19" s="79" t="s">
        <v>299</v>
      </c>
      <c r="F19" s="79" t="s">
        <v>299</v>
      </c>
      <c r="G19" s="79" t="s">
        <v>299</v>
      </c>
      <c r="H19" s="96" t="s">
        <v>594</v>
      </c>
      <c r="I19" s="98" t="s">
        <v>595</v>
      </c>
    </row>
    <row r="20" spans="1:9" ht="26.1" customHeight="1" thickTop="1" thickBot="1">
      <c r="A20" s="95" t="s">
        <v>161</v>
      </c>
      <c r="B20" s="79" t="s">
        <v>156</v>
      </c>
      <c r="C20" s="79" t="s">
        <v>616</v>
      </c>
      <c r="D20" s="79" t="s">
        <v>299</v>
      </c>
      <c r="E20" s="79" t="s">
        <v>299</v>
      </c>
      <c r="F20" s="79" t="s">
        <v>299</v>
      </c>
      <c r="G20" s="79" t="s">
        <v>299</v>
      </c>
      <c r="H20" s="79" t="s">
        <v>299</v>
      </c>
      <c r="I20" s="98" t="s">
        <v>616</v>
      </c>
    </row>
    <row r="21" spans="1:9" s="102" customFormat="1" ht="26.1" customHeight="1" thickTop="1" thickBot="1">
      <c r="A21" s="95" t="s">
        <v>562</v>
      </c>
      <c r="B21" s="79" t="s">
        <v>162</v>
      </c>
      <c r="C21" s="79" t="s">
        <v>617</v>
      </c>
      <c r="D21" s="79" t="s">
        <v>299</v>
      </c>
      <c r="E21" s="79" t="s">
        <v>299</v>
      </c>
      <c r="F21" s="79" t="s">
        <v>299</v>
      </c>
      <c r="G21" s="79" t="s">
        <v>299</v>
      </c>
      <c r="H21" s="79" t="s">
        <v>299</v>
      </c>
      <c r="I21" s="98" t="s">
        <v>617</v>
      </c>
    </row>
    <row r="22" spans="1:9" s="102" customFormat="1" ht="2.25" customHeight="1" thickTop="1" thickBot="1">
      <c r="A22" s="99"/>
      <c r="B22" s="100"/>
      <c r="C22" s="100"/>
      <c r="D22" s="100"/>
      <c r="E22" s="100"/>
      <c r="F22" s="100"/>
      <c r="G22" s="100"/>
      <c r="H22" s="100"/>
      <c r="I22" s="101"/>
    </row>
    <row r="23" spans="1:9" s="102" customFormat="1" ht="26.1" customHeight="1">
      <c r="A23" s="223" t="s">
        <v>463</v>
      </c>
      <c r="B23" s="224"/>
      <c r="C23" s="137"/>
      <c r="D23" s="137" t="s">
        <v>618</v>
      </c>
      <c r="E23" s="137" t="s">
        <v>619</v>
      </c>
      <c r="F23" s="137" t="s">
        <v>620</v>
      </c>
      <c r="G23" s="137" t="s">
        <v>621</v>
      </c>
      <c r="H23" s="137" t="s">
        <v>622</v>
      </c>
      <c r="I23" s="161" t="s">
        <v>623</v>
      </c>
    </row>
    <row r="24" spans="1:9" s="78" customFormat="1" ht="26.1" customHeight="1">
      <c r="A24" s="200" t="s">
        <v>464</v>
      </c>
      <c r="B24" s="201"/>
      <c r="C24" s="134"/>
      <c r="D24" s="134" t="s">
        <v>624</v>
      </c>
      <c r="E24" s="134" t="s">
        <v>625</v>
      </c>
      <c r="F24" s="134" t="s">
        <v>626</v>
      </c>
      <c r="G24" s="134" t="s">
        <v>627</v>
      </c>
      <c r="H24" s="134" t="s">
        <v>628</v>
      </c>
      <c r="I24" s="135" t="s">
        <v>629</v>
      </c>
    </row>
    <row r="25" spans="1:9" ht="26.1" customHeight="1">
      <c r="A25" s="200" t="s">
        <v>465</v>
      </c>
      <c r="B25" s="201"/>
      <c r="C25" s="134"/>
      <c r="D25" s="134" t="s">
        <v>618</v>
      </c>
      <c r="E25" s="134" t="s">
        <v>630</v>
      </c>
      <c r="F25" s="134" t="s">
        <v>631</v>
      </c>
      <c r="G25" s="134" t="s">
        <v>632</v>
      </c>
      <c r="H25" s="134" t="s">
        <v>633</v>
      </c>
      <c r="I25" s="135" t="s">
        <v>634</v>
      </c>
    </row>
    <row r="26" spans="1:9" ht="26.1" customHeight="1" thickBot="1">
      <c r="A26" s="219" t="s">
        <v>466</v>
      </c>
      <c r="B26" s="220"/>
      <c r="C26" s="136"/>
      <c r="D26" s="136" t="s">
        <v>624</v>
      </c>
      <c r="E26" s="136" t="s">
        <v>635</v>
      </c>
      <c r="F26" s="136" t="s">
        <v>636</v>
      </c>
      <c r="G26" s="136" t="s">
        <v>637</v>
      </c>
      <c r="H26" s="136" t="s">
        <v>638</v>
      </c>
      <c r="I26" s="138" t="s">
        <v>639</v>
      </c>
    </row>
    <row r="27" spans="1:9" ht="26.1" customHeight="1">
      <c r="A27" s="132"/>
      <c r="B27" s="132"/>
      <c r="C27" s="132"/>
      <c r="D27" s="132"/>
      <c r="E27" s="132"/>
      <c r="F27" s="132"/>
      <c r="G27" s="132"/>
      <c r="H27" s="133"/>
      <c r="I27" s="133"/>
    </row>
    <row r="28" spans="1:9">
      <c r="A28" s="131"/>
      <c r="B28" s="131"/>
      <c r="C28" s="131"/>
      <c r="D28" s="131"/>
      <c r="E28" s="131"/>
      <c r="F28" s="131"/>
      <c r="G28" s="131"/>
      <c r="H28" s="133"/>
      <c r="I28" s="133"/>
    </row>
    <row r="29" spans="1:9" ht="47.25" customHeight="1">
      <c r="A29" s="162" t="s">
        <v>567</v>
      </c>
      <c r="B29" s="162"/>
      <c r="C29" s="162"/>
      <c r="D29" s="162"/>
      <c r="E29" s="162"/>
      <c r="F29" s="162"/>
      <c r="G29" s="162"/>
      <c r="H29" s="162"/>
      <c r="I29" s="162"/>
    </row>
  </sheetData>
  <mergeCells count="15">
    <mergeCell ref="A29:I29"/>
    <mergeCell ref="A1:I1"/>
    <mergeCell ref="A2:I2"/>
    <mergeCell ref="A3:I3"/>
    <mergeCell ref="A4:I4"/>
    <mergeCell ref="A6:I6"/>
    <mergeCell ref="A5:I5"/>
    <mergeCell ref="A25:B25"/>
    <mergeCell ref="A26:B26"/>
    <mergeCell ref="A7:A8"/>
    <mergeCell ref="B7:B8"/>
    <mergeCell ref="C7:C8"/>
    <mergeCell ref="D7:I7"/>
    <mergeCell ref="A24:B24"/>
    <mergeCell ref="A23:B23"/>
  </mergeCells>
  <pageMargins left="0.51181102362204722" right="0.51181102362204722" top="0.59055118110236227" bottom="0.59055118110236227" header="0.19685039370078741" footer="0.19685039370078741"/>
  <pageSetup paperSize="9" scale="74" orientation="landscape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view="pageBreakPreview" zoomScale="60" zoomScaleNormal="100" workbookViewId="0">
      <selection activeCell="A6" sqref="A6:H6"/>
    </sheetView>
  </sheetViews>
  <sheetFormatPr defaultRowHeight="14.25"/>
  <cols>
    <col min="1" max="1" width="18.875" customWidth="1"/>
    <col min="2" max="7" width="13.625" customWidth="1"/>
    <col min="8" max="8" width="22.875" customWidth="1"/>
  </cols>
  <sheetData>
    <row r="1" spans="1:8" ht="20.100000000000001" customHeight="1">
      <c r="A1" s="227" t="s">
        <v>167</v>
      </c>
      <c r="B1" s="228"/>
      <c r="C1" s="228"/>
      <c r="D1" s="228"/>
      <c r="E1" s="228"/>
      <c r="F1" s="228"/>
      <c r="G1" s="228"/>
      <c r="H1" s="229"/>
    </row>
    <row r="2" spans="1:8" ht="20.100000000000001" customHeight="1">
      <c r="A2" s="230" t="s">
        <v>168</v>
      </c>
      <c r="B2" s="231"/>
      <c r="C2" s="231"/>
      <c r="D2" s="231"/>
      <c r="E2" s="231"/>
      <c r="F2" s="231"/>
      <c r="G2" s="231"/>
      <c r="H2" s="232"/>
    </row>
    <row r="3" spans="1:8" ht="20.100000000000001" customHeight="1">
      <c r="A3" s="230" t="s">
        <v>376</v>
      </c>
      <c r="B3" s="231"/>
      <c r="C3" s="231"/>
      <c r="D3" s="231"/>
      <c r="E3" s="231"/>
      <c r="F3" s="231"/>
      <c r="G3" s="231"/>
      <c r="H3" s="232"/>
    </row>
    <row r="4" spans="1:8" ht="20.100000000000001" customHeight="1">
      <c r="A4" s="230" t="s">
        <v>467</v>
      </c>
      <c r="B4" s="231"/>
      <c r="C4" s="231"/>
      <c r="D4" s="231"/>
      <c r="E4" s="231"/>
      <c r="F4" s="231"/>
      <c r="G4" s="231"/>
      <c r="H4" s="232"/>
    </row>
    <row r="5" spans="1:8" s="102" customFormat="1" ht="20.100000000000001" customHeight="1" thickBot="1">
      <c r="A5" s="236" t="s">
        <v>569</v>
      </c>
      <c r="B5" s="237"/>
      <c r="C5" s="237"/>
      <c r="D5" s="237"/>
      <c r="E5" s="237"/>
      <c r="F5" s="237"/>
      <c r="G5" s="237"/>
      <c r="H5" s="238"/>
    </row>
    <row r="6" spans="1:8" ht="20.100000000000001" customHeight="1" thickBot="1">
      <c r="A6" s="233" t="s">
        <v>241</v>
      </c>
      <c r="B6" s="234"/>
      <c r="C6" s="234"/>
      <c r="D6" s="234"/>
      <c r="E6" s="234"/>
      <c r="F6" s="234"/>
      <c r="G6" s="234"/>
      <c r="H6" s="235"/>
    </row>
    <row r="7" spans="1:8" ht="27.75" customHeight="1">
      <c r="A7" s="25"/>
      <c r="B7" s="26"/>
      <c r="C7" s="26"/>
      <c r="D7" s="26"/>
      <c r="E7" s="26"/>
      <c r="F7" s="26"/>
      <c r="G7" s="26"/>
      <c r="H7" s="27" t="s">
        <v>242</v>
      </c>
    </row>
    <row r="8" spans="1:8" ht="20.100000000000001" customHeight="1">
      <c r="A8" s="28"/>
      <c r="B8" s="29" t="s">
        <v>243</v>
      </c>
      <c r="C8" s="29"/>
      <c r="D8" s="29"/>
      <c r="E8" s="29"/>
      <c r="F8" s="29"/>
      <c r="G8" s="29"/>
      <c r="H8" s="30">
        <v>3</v>
      </c>
    </row>
    <row r="9" spans="1:8" ht="20.100000000000001" customHeight="1" thickBot="1">
      <c r="A9" s="31"/>
      <c r="B9" s="29" t="s">
        <v>244</v>
      </c>
      <c r="C9" s="29"/>
      <c r="D9" s="29"/>
      <c r="E9" s="29"/>
      <c r="F9" s="29"/>
      <c r="G9" s="29"/>
      <c r="H9" s="30">
        <v>0.59</v>
      </c>
    </row>
    <row r="10" spans="1:8" ht="20.100000000000001" customHeight="1" thickBot="1">
      <c r="A10" s="32" t="s">
        <v>245</v>
      </c>
      <c r="B10" s="33"/>
      <c r="C10" s="33"/>
      <c r="D10" s="33"/>
      <c r="E10" s="33"/>
      <c r="F10" s="33"/>
      <c r="G10" s="33"/>
      <c r="H10" s="34">
        <f>H8+H9</f>
        <v>3.59</v>
      </c>
    </row>
    <row r="11" spans="1:8" ht="20.100000000000001" customHeight="1">
      <c r="A11" s="35" t="s">
        <v>246</v>
      </c>
      <c r="B11" s="29"/>
      <c r="C11" s="29"/>
      <c r="D11" s="29"/>
      <c r="E11" s="29"/>
      <c r="F11" s="29"/>
      <c r="G11" s="29"/>
      <c r="H11" s="30"/>
    </row>
    <row r="12" spans="1:8" ht="20.100000000000001" customHeight="1">
      <c r="A12" s="28" t="s">
        <v>247</v>
      </c>
      <c r="B12" s="36" t="s">
        <v>248</v>
      </c>
      <c r="C12" s="36"/>
      <c r="D12" s="36"/>
      <c r="E12" s="36"/>
      <c r="F12" s="36"/>
      <c r="G12" s="36"/>
      <c r="H12" s="30">
        <v>0.97</v>
      </c>
    </row>
    <row r="13" spans="1:8" ht="20.100000000000001" customHeight="1" thickBot="1">
      <c r="A13" s="28" t="s">
        <v>249</v>
      </c>
      <c r="B13" s="36" t="s">
        <v>250</v>
      </c>
      <c r="C13" s="36"/>
      <c r="D13" s="36"/>
      <c r="E13" s="36"/>
      <c r="F13" s="36"/>
      <c r="G13" s="36"/>
      <c r="H13" s="30">
        <v>0.8</v>
      </c>
    </row>
    <row r="14" spans="1:8" ht="20.100000000000001" customHeight="1" thickBot="1">
      <c r="A14" s="32" t="s">
        <v>245</v>
      </c>
      <c r="B14" s="33"/>
      <c r="C14" s="33"/>
      <c r="D14" s="33"/>
      <c r="E14" s="33"/>
      <c r="F14" s="33"/>
      <c r="G14" s="33"/>
      <c r="H14" s="34">
        <f>H12+H13</f>
        <v>1.77</v>
      </c>
    </row>
    <row r="15" spans="1:8" ht="20.100000000000001" customHeight="1" thickBot="1">
      <c r="A15" s="37" t="s">
        <v>251</v>
      </c>
      <c r="B15" s="36"/>
      <c r="C15" s="36"/>
      <c r="D15" s="36"/>
      <c r="E15" s="36"/>
      <c r="F15" s="36"/>
      <c r="G15" s="36"/>
      <c r="H15" s="38" t="s">
        <v>252</v>
      </c>
    </row>
    <row r="16" spans="1:8" ht="20.100000000000001" customHeight="1" thickBot="1">
      <c r="A16" s="39" t="s">
        <v>253</v>
      </c>
      <c r="B16" s="33" t="s">
        <v>254</v>
      </c>
      <c r="C16" s="33"/>
      <c r="D16" s="33"/>
      <c r="E16" s="33"/>
      <c r="F16" s="33"/>
      <c r="G16" s="33"/>
      <c r="H16" s="34">
        <f>H17+H18</f>
        <v>6.15</v>
      </c>
    </row>
    <row r="17" spans="1:8" ht="20.100000000000001" customHeight="1">
      <c r="A17" s="31" t="s">
        <v>255</v>
      </c>
      <c r="B17" s="36" t="s">
        <v>256</v>
      </c>
      <c r="C17" s="36"/>
      <c r="D17" s="36"/>
      <c r="E17" s="36"/>
      <c r="F17" s="36"/>
      <c r="G17" s="36"/>
      <c r="H17" s="30">
        <f>H23</f>
        <v>3.65</v>
      </c>
    </row>
    <row r="18" spans="1:8" ht="20.100000000000001" customHeight="1" thickBot="1">
      <c r="A18" s="31" t="s">
        <v>257</v>
      </c>
      <c r="B18" s="36" t="s">
        <v>258</v>
      </c>
      <c r="C18" s="36"/>
      <c r="D18" s="36"/>
      <c r="E18" s="36"/>
      <c r="F18" s="36"/>
      <c r="G18" s="36"/>
      <c r="H18" s="30">
        <v>2.5</v>
      </c>
    </row>
    <row r="19" spans="1:8" ht="20.100000000000001" customHeight="1" thickBot="1">
      <c r="A19" s="40" t="s">
        <v>259</v>
      </c>
      <c r="B19" s="41" t="s">
        <v>260</v>
      </c>
      <c r="C19" s="41"/>
      <c r="D19" s="41"/>
      <c r="E19" s="41"/>
      <c r="F19" s="41"/>
      <c r="G19" s="41"/>
      <c r="H19" s="42">
        <v>6.16</v>
      </c>
    </row>
    <row r="20" spans="1:8" ht="20.100000000000001" customHeight="1">
      <c r="A20" s="43"/>
      <c r="B20" s="44"/>
      <c r="C20" s="44"/>
      <c r="D20" s="44"/>
      <c r="E20" s="44"/>
      <c r="F20" s="44"/>
      <c r="G20" s="44"/>
      <c r="H20" s="45"/>
    </row>
    <row r="21" spans="1:8" ht="20.100000000000001" customHeight="1" thickBot="1">
      <c r="A21" s="43"/>
      <c r="B21" s="44"/>
      <c r="C21" s="44"/>
      <c r="D21" s="44"/>
      <c r="E21" s="44"/>
      <c r="F21" s="44"/>
      <c r="G21" s="44"/>
      <c r="H21" s="45"/>
    </row>
    <row r="22" spans="1:8" ht="20.100000000000001" customHeight="1" thickBot="1">
      <c r="A22" s="46" t="s">
        <v>261</v>
      </c>
      <c r="B22" s="47"/>
      <c r="C22" s="47"/>
      <c r="D22" s="47"/>
      <c r="E22" s="47"/>
      <c r="F22" s="47"/>
      <c r="G22" s="47"/>
      <c r="H22" s="48"/>
    </row>
    <row r="23" spans="1:8" ht="20.100000000000001" customHeight="1">
      <c r="A23" s="28" t="s">
        <v>255</v>
      </c>
      <c r="B23" s="29" t="s">
        <v>256</v>
      </c>
      <c r="C23" s="29"/>
      <c r="D23" s="29"/>
      <c r="E23" s="29"/>
      <c r="F23" s="29"/>
      <c r="G23" s="29"/>
      <c r="H23" s="49">
        <f>H24+H25+H26</f>
        <v>3.65</v>
      </c>
    </row>
    <row r="24" spans="1:8" ht="20.100000000000001" customHeight="1">
      <c r="A24" s="31" t="s">
        <v>262</v>
      </c>
      <c r="B24" s="36" t="s">
        <v>263</v>
      </c>
      <c r="C24" s="36"/>
      <c r="D24" s="36"/>
      <c r="E24" s="36"/>
      <c r="F24" s="36"/>
      <c r="G24" s="36"/>
      <c r="H24" s="50">
        <v>0.65</v>
      </c>
    </row>
    <row r="25" spans="1:8" ht="20.100000000000001" customHeight="1">
      <c r="A25" s="31" t="s">
        <v>264</v>
      </c>
      <c r="B25" s="36" t="s">
        <v>265</v>
      </c>
      <c r="C25" s="36"/>
      <c r="D25" s="36"/>
      <c r="E25" s="36"/>
      <c r="F25" s="36"/>
      <c r="G25" s="36"/>
      <c r="H25" s="50">
        <v>3</v>
      </c>
    </row>
    <row r="26" spans="1:8" ht="20.100000000000001" customHeight="1" thickBot="1">
      <c r="A26" s="31" t="s">
        <v>266</v>
      </c>
      <c r="B26" s="36" t="s">
        <v>267</v>
      </c>
      <c r="C26" s="36"/>
      <c r="D26" s="36"/>
      <c r="E26" s="36"/>
      <c r="F26" s="36"/>
      <c r="G26" s="36"/>
      <c r="H26" s="50">
        <v>0</v>
      </c>
    </row>
    <row r="27" spans="1:8" ht="20.100000000000001" customHeight="1" thickBot="1">
      <c r="A27" s="46" t="s">
        <v>268</v>
      </c>
      <c r="B27" s="47"/>
      <c r="C27" s="47"/>
      <c r="D27" s="47"/>
      <c r="E27" s="47"/>
      <c r="F27" s="47"/>
      <c r="G27" s="47"/>
      <c r="H27" s="48"/>
    </row>
    <row r="28" spans="1:8" ht="20.100000000000001" customHeight="1">
      <c r="A28" s="28" t="s">
        <v>257</v>
      </c>
      <c r="B28" s="29" t="s">
        <v>269</v>
      </c>
      <c r="C28" s="29"/>
      <c r="D28" s="29"/>
      <c r="E28" s="29"/>
      <c r="F28" s="29"/>
      <c r="G28" s="29"/>
      <c r="H28" s="49">
        <f>H29</f>
        <v>2.5</v>
      </c>
    </row>
    <row r="29" spans="1:8" ht="20.100000000000001" customHeight="1">
      <c r="A29" s="31" t="s">
        <v>270</v>
      </c>
      <c r="B29" s="36" t="s">
        <v>263</v>
      </c>
      <c r="C29" s="36"/>
      <c r="D29" s="36"/>
      <c r="E29" s="36"/>
      <c r="F29" s="36"/>
      <c r="G29" s="36"/>
      <c r="H29" s="30">
        <v>2.5</v>
      </c>
    </row>
    <row r="30" spans="1:8" ht="20.100000000000001" customHeight="1">
      <c r="A30" s="43"/>
      <c r="B30" s="44"/>
      <c r="C30" s="44"/>
      <c r="D30" s="44"/>
      <c r="E30" s="44"/>
      <c r="F30" s="44"/>
      <c r="G30" s="44"/>
      <c r="H30" s="45"/>
    </row>
    <row r="31" spans="1:8" ht="20.100000000000001" customHeight="1">
      <c r="A31" s="43"/>
      <c r="B31" s="44"/>
      <c r="C31" s="44"/>
      <c r="D31" s="44"/>
      <c r="E31" s="44"/>
      <c r="F31" s="44"/>
      <c r="G31" s="44"/>
      <c r="H31" s="45"/>
    </row>
    <row r="32" spans="1:8" ht="80.25" customHeight="1">
      <c r="A32" s="51" t="s">
        <v>271</v>
      </c>
      <c r="B32" s="52"/>
      <c r="C32" s="52"/>
      <c r="D32" s="52"/>
      <c r="E32" s="52"/>
      <c r="F32" s="52"/>
      <c r="G32" s="52"/>
      <c r="H32" s="53"/>
    </row>
    <row r="33" spans="1:8" ht="20.100000000000001" customHeight="1">
      <c r="A33" s="54" t="s">
        <v>272</v>
      </c>
      <c r="B33" s="55"/>
      <c r="C33" s="56">
        <f>H8/100</f>
        <v>0.03</v>
      </c>
      <c r="D33" s="55"/>
      <c r="E33" s="44"/>
      <c r="F33" s="57" t="s">
        <v>272</v>
      </c>
      <c r="G33" s="57"/>
      <c r="H33" s="58">
        <f>C33</f>
        <v>0.03</v>
      </c>
    </row>
    <row r="34" spans="1:8" ht="20.100000000000001" customHeight="1">
      <c r="A34" s="54" t="s">
        <v>273</v>
      </c>
      <c r="B34" s="55"/>
      <c r="C34" s="56">
        <f>H13/100</f>
        <v>8.0000000000000002E-3</v>
      </c>
      <c r="D34" s="55"/>
      <c r="E34" s="44"/>
      <c r="F34" s="57" t="s">
        <v>273</v>
      </c>
      <c r="G34" s="57"/>
      <c r="H34" s="58">
        <f>C34</f>
        <v>8.0000000000000002E-3</v>
      </c>
    </row>
    <row r="35" spans="1:8" ht="20.100000000000001" customHeight="1">
      <c r="A35" s="54" t="s">
        <v>274</v>
      </c>
      <c r="B35" s="55"/>
      <c r="C35" s="56">
        <f>H12/100</f>
        <v>9.7000000000000003E-3</v>
      </c>
      <c r="D35" s="55"/>
      <c r="E35" s="44"/>
      <c r="F35" s="57" t="s">
        <v>274</v>
      </c>
      <c r="G35" s="57"/>
      <c r="H35" s="58">
        <f>C35</f>
        <v>9.7000000000000003E-3</v>
      </c>
    </row>
    <row r="36" spans="1:8" ht="20.100000000000001" customHeight="1">
      <c r="A36" s="54" t="s">
        <v>275</v>
      </c>
      <c r="B36" s="55"/>
      <c r="C36" s="59">
        <f>1+C33+C34+C35</f>
        <v>1.0477000000000001</v>
      </c>
      <c r="D36" s="55"/>
      <c r="E36" s="44"/>
      <c r="F36" s="57" t="s">
        <v>275</v>
      </c>
      <c r="G36" s="57"/>
      <c r="H36" s="60">
        <f>1+H33+H34+H35</f>
        <v>1.0477000000000001</v>
      </c>
    </row>
    <row r="37" spans="1:8" ht="20.100000000000001" customHeight="1">
      <c r="A37" s="54" t="s">
        <v>276</v>
      </c>
      <c r="B37" s="55"/>
      <c r="C37" s="56">
        <f>H9/100</f>
        <v>5.8999999999999999E-3</v>
      </c>
      <c r="D37" s="55"/>
      <c r="E37" s="44"/>
      <c r="F37" s="57" t="s">
        <v>276</v>
      </c>
      <c r="G37" s="57"/>
      <c r="H37" s="58">
        <f>C37</f>
        <v>5.8999999999999999E-3</v>
      </c>
    </row>
    <row r="38" spans="1:8" ht="20.100000000000001" customHeight="1">
      <c r="A38" s="54" t="s">
        <v>277</v>
      </c>
      <c r="B38" s="55"/>
      <c r="C38" s="59">
        <f>1+C37</f>
        <v>1.0059</v>
      </c>
      <c r="D38" s="55"/>
      <c r="E38" s="44"/>
      <c r="F38" s="57" t="s">
        <v>277</v>
      </c>
      <c r="G38" s="57"/>
      <c r="H38" s="60">
        <f>1+H37</f>
        <v>1.0059</v>
      </c>
    </row>
    <row r="39" spans="1:8" ht="20.100000000000001" customHeight="1">
      <c r="A39" s="54" t="s">
        <v>278</v>
      </c>
      <c r="B39" s="55"/>
      <c r="C39" s="56">
        <f>H19/100</f>
        <v>6.1600000000000002E-2</v>
      </c>
      <c r="D39" s="55"/>
      <c r="E39" s="44"/>
      <c r="F39" s="57" t="s">
        <v>278</v>
      </c>
      <c r="G39" s="57"/>
      <c r="H39" s="58">
        <f>C39</f>
        <v>6.1600000000000002E-2</v>
      </c>
    </row>
    <row r="40" spans="1:8" ht="20.100000000000001" customHeight="1">
      <c r="A40" s="54" t="s">
        <v>279</v>
      </c>
      <c r="B40" s="55"/>
      <c r="C40" s="59">
        <f>1+C39</f>
        <v>1.0616000000000001</v>
      </c>
      <c r="D40" s="55"/>
      <c r="E40" s="44"/>
      <c r="F40" s="57" t="s">
        <v>279</v>
      </c>
      <c r="G40" s="57"/>
      <c r="H40" s="60">
        <f>1+H39</f>
        <v>1.0616000000000001</v>
      </c>
    </row>
    <row r="41" spans="1:8" ht="20.100000000000001" customHeight="1">
      <c r="A41" s="54"/>
      <c r="B41" s="55"/>
      <c r="C41" s="55"/>
      <c r="D41" s="55"/>
      <c r="E41" s="44"/>
      <c r="F41" s="57"/>
      <c r="G41" s="57"/>
      <c r="H41" s="61"/>
    </row>
    <row r="42" spans="1:8" ht="20.100000000000001" customHeight="1">
      <c r="A42" s="54" t="s">
        <v>280</v>
      </c>
      <c r="B42" s="55"/>
      <c r="C42" s="56">
        <f>H16/100</f>
        <v>6.1500000000000006E-2</v>
      </c>
      <c r="D42" s="55"/>
      <c r="E42" s="44"/>
      <c r="F42" s="57" t="s">
        <v>280</v>
      </c>
      <c r="G42" s="57"/>
      <c r="H42" s="58">
        <f>C42-(H26/100)</f>
        <v>6.1500000000000006E-2</v>
      </c>
    </row>
    <row r="43" spans="1:8" ht="20.100000000000001" customHeight="1">
      <c r="A43" s="54" t="s">
        <v>281</v>
      </c>
      <c r="B43" s="55"/>
      <c r="C43" s="59">
        <f>1-C42</f>
        <v>0.9385</v>
      </c>
      <c r="D43" s="55"/>
      <c r="E43" s="44"/>
      <c r="F43" s="57" t="s">
        <v>281</v>
      </c>
      <c r="G43" s="57"/>
      <c r="H43" s="60">
        <f>1-H42</f>
        <v>0.9385</v>
      </c>
    </row>
    <row r="44" spans="1:8" ht="20.100000000000001" customHeight="1" thickBot="1">
      <c r="A44" s="54"/>
      <c r="B44" s="55"/>
      <c r="C44" s="55"/>
      <c r="D44" s="55"/>
      <c r="E44" s="44"/>
      <c r="F44" s="57"/>
      <c r="G44" s="57"/>
      <c r="H44" s="61"/>
    </row>
    <row r="45" spans="1:8" ht="20.100000000000001" customHeight="1" thickBot="1">
      <c r="A45" s="62" t="s">
        <v>282</v>
      </c>
      <c r="B45" s="63"/>
      <c r="C45" s="64">
        <f>(C36*C38*C40)/C43-1</f>
        <v>0.19211563781353247</v>
      </c>
      <c r="D45" s="55"/>
      <c r="E45" s="44"/>
      <c r="F45" s="65" t="s">
        <v>283</v>
      </c>
      <c r="G45" s="66"/>
      <c r="H45" s="67">
        <f>(H36*H38*H40)/H43-1</f>
        <v>0.19211563781353247</v>
      </c>
    </row>
    <row r="46" spans="1:8" ht="20.100000000000001" customHeight="1">
      <c r="A46" s="68"/>
      <c r="B46" s="57"/>
      <c r="C46" s="57"/>
      <c r="D46" s="57"/>
      <c r="E46" s="44"/>
      <c r="F46" s="57"/>
      <c r="G46" s="57"/>
      <c r="H46" s="69" t="s">
        <v>284</v>
      </c>
    </row>
    <row r="47" spans="1:8" ht="20.100000000000001" customHeight="1">
      <c r="A47" s="68"/>
      <c r="B47" s="57"/>
      <c r="C47" s="57"/>
      <c r="D47" s="57"/>
      <c r="E47" s="57"/>
      <c r="F47" s="225" t="s">
        <v>285</v>
      </c>
      <c r="G47" s="225"/>
      <c r="H47" s="226"/>
    </row>
    <row r="48" spans="1:8" ht="20.100000000000001" customHeight="1">
      <c r="A48" s="70"/>
      <c r="B48" s="71"/>
      <c r="C48" s="71"/>
      <c r="D48" s="71"/>
      <c r="E48" s="71"/>
      <c r="F48" s="225"/>
      <c r="G48" s="225"/>
      <c r="H48" s="226"/>
    </row>
    <row r="49" spans="1:8" ht="6.75" customHeight="1" thickBot="1">
      <c r="A49" s="72"/>
      <c r="B49" s="73"/>
      <c r="C49" s="73"/>
      <c r="D49" s="73"/>
      <c r="E49" s="73"/>
      <c r="F49" s="73"/>
      <c r="G49" s="73"/>
      <c r="H49" s="74"/>
    </row>
  </sheetData>
  <mergeCells count="7">
    <mergeCell ref="F47:H48"/>
    <mergeCell ref="A1:H1"/>
    <mergeCell ref="A2:H2"/>
    <mergeCell ref="A3:H3"/>
    <mergeCell ref="A4:H4"/>
    <mergeCell ref="A6:H6"/>
    <mergeCell ref="A5:H5"/>
  </mergeCells>
  <pageMargins left="0.511811024" right="0.511811024" top="0.78740157499999996" bottom="0.78740157499999996" header="0.31496062000000002" footer="0.31496062000000002"/>
  <pageSetup paperSize="9" scale="68" orientation="portrait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4"/>
  <sheetViews>
    <sheetView view="pageBreakPreview" zoomScale="60" zoomScaleNormal="100" workbookViewId="0">
      <selection activeCell="A6" sqref="A6:D6"/>
    </sheetView>
  </sheetViews>
  <sheetFormatPr defaultRowHeight="14.25"/>
  <cols>
    <col min="1" max="1" width="12.625" customWidth="1"/>
    <col min="2" max="2" width="35.625" customWidth="1"/>
    <col min="3" max="3" width="28.625" customWidth="1"/>
    <col min="4" max="4" width="33.625" customWidth="1"/>
  </cols>
  <sheetData>
    <row r="1" spans="1:4" ht="21" customHeight="1">
      <c r="A1" s="244" t="s">
        <v>167</v>
      </c>
      <c r="B1" s="245"/>
      <c r="C1" s="245"/>
      <c r="D1" s="246"/>
    </row>
    <row r="2" spans="1:4" ht="21" customHeight="1">
      <c r="A2" s="247" t="s">
        <v>168</v>
      </c>
      <c r="B2" s="248"/>
      <c r="C2" s="248"/>
      <c r="D2" s="249"/>
    </row>
    <row r="3" spans="1:4" ht="21" customHeight="1">
      <c r="A3" s="1"/>
      <c r="B3" s="250" t="s">
        <v>376</v>
      </c>
      <c r="C3" s="250"/>
      <c r="D3" s="251"/>
    </row>
    <row r="4" spans="1:4" ht="21" customHeight="1">
      <c r="A4" s="247" t="s">
        <v>467</v>
      </c>
      <c r="B4" s="248"/>
      <c r="C4" s="248"/>
      <c r="D4" s="249"/>
    </row>
    <row r="5" spans="1:4" s="102" customFormat="1" ht="21" customHeight="1" thickBot="1">
      <c r="A5" s="255" t="s">
        <v>375</v>
      </c>
      <c r="B5" s="256"/>
      <c r="C5" s="256"/>
      <c r="D5" s="257"/>
    </row>
    <row r="6" spans="1:4" ht="21" customHeight="1" thickBot="1">
      <c r="A6" s="252" t="s">
        <v>170</v>
      </c>
      <c r="B6" s="253"/>
      <c r="C6" s="253"/>
      <c r="D6" s="254"/>
    </row>
    <row r="7" spans="1:4" ht="21" customHeight="1">
      <c r="A7" s="2" t="s">
        <v>171</v>
      </c>
      <c r="B7" s="3" t="s">
        <v>172</v>
      </c>
      <c r="C7" s="3" t="s">
        <v>173</v>
      </c>
      <c r="D7" s="4" t="s">
        <v>174</v>
      </c>
    </row>
    <row r="8" spans="1:4" ht="21" customHeight="1">
      <c r="A8" s="239" t="s">
        <v>175</v>
      </c>
      <c r="B8" s="240"/>
      <c r="C8" s="240"/>
      <c r="D8" s="241"/>
    </row>
    <row r="9" spans="1:4" ht="21" customHeight="1">
      <c r="A9" s="5" t="s">
        <v>176</v>
      </c>
      <c r="B9" s="6" t="s">
        <v>177</v>
      </c>
      <c r="C9" s="7">
        <v>20</v>
      </c>
      <c r="D9" s="8">
        <v>20</v>
      </c>
    </row>
    <row r="10" spans="1:4" ht="21" customHeight="1">
      <c r="A10" s="5" t="s">
        <v>178</v>
      </c>
      <c r="B10" s="6" t="s">
        <v>179</v>
      </c>
      <c r="C10" s="7">
        <v>1.5</v>
      </c>
      <c r="D10" s="8">
        <v>1.5</v>
      </c>
    </row>
    <row r="11" spans="1:4" ht="21" customHeight="1">
      <c r="A11" s="5" t="s">
        <v>180</v>
      </c>
      <c r="B11" s="6" t="s">
        <v>181</v>
      </c>
      <c r="C11" s="7">
        <v>1</v>
      </c>
      <c r="D11" s="8">
        <v>1</v>
      </c>
    </row>
    <row r="12" spans="1:4" ht="21" customHeight="1">
      <c r="A12" s="5" t="s">
        <v>182</v>
      </c>
      <c r="B12" s="6" t="s">
        <v>183</v>
      </c>
      <c r="C12" s="7">
        <v>0.2</v>
      </c>
      <c r="D12" s="8">
        <v>0.2</v>
      </c>
    </row>
    <row r="13" spans="1:4" ht="21" customHeight="1">
      <c r="A13" s="5" t="s">
        <v>184</v>
      </c>
      <c r="B13" s="6" t="s">
        <v>185</v>
      </c>
      <c r="C13" s="7">
        <v>0.6</v>
      </c>
      <c r="D13" s="8">
        <v>0.6</v>
      </c>
    </row>
    <row r="14" spans="1:4" ht="21" customHeight="1">
      <c r="A14" s="5" t="s">
        <v>186</v>
      </c>
      <c r="B14" s="6" t="s">
        <v>187</v>
      </c>
      <c r="C14" s="7">
        <v>2.5</v>
      </c>
      <c r="D14" s="8">
        <v>2.5</v>
      </c>
    </row>
    <row r="15" spans="1:4" ht="21" customHeight="1">
      <c r="A15" s="5" t="s">
        <v>188</v>
      </c>
      <c r="B15" s="6" t="s">
        <v>189</v>
      </c>
      <c r="C15" s="7">
        <v>3</v>
      </c>
      <c r="D15" s="8">
        <v>3</v>
      </c>
    </row>
    <row r="16" spans="1:4" ht="21" customHeight="1">
      <c r="A16" s="5" t="s">
        <v>190</v>
      </c>
      <c r="B16" s="6" t="s">
        <v>191</v>
      </c>
      <c r="C16" s="7">
        <v>8</v>
      </c>
      <c r="D16" s="8">
        <v>8</v>
      </c>
    </row>
    <row r="17" spans="1:4" ht="21" customHeight="1">
      <c r="A17" s="5" t="s">
        <v>192</v>
      </c>
      <c r="B17" s="6" t="s">
        <v>193</v>
      </c>
      <c r="C17" s="7">
        <v>0</v>
      </c>
      <c r="D17" s="8">
        <v>0</v>
      </c>
    </row>
    <row r="18" spans="1:4" ht="21" customHeight="1">
      <c r="A18" s="9" t="s">
        <v>194</v>
      </c>
      <c r="B18" s="10" t="s">
        <v>195</v>
      </c>
      <c r="C18" s="11">
        <f>SUM(C9:C17)</f>
        <v>36.799999999999997</v>
      </c>
      <c r="D18" s="12">
        <f>SUM(D9:D17)</f>
        <v>36.799999999999997</v>
      </c>
    </row>
    <row r="19" spans="1:4" ht="21" customHeight="1">
      <c r="A19" s="239" t="s">
        <v>196</v>
      </c>
      <c r="B19" s="240"/>
      <c r="C19" s="240"/>
      <c r="D19" s="241"/>
    </row>
    <row r="20" spans="1:4" ht="21" customHeight="1">
      <c r="A20" s="5" t="s">
        <v>197</v>
      </c>
      <c r="B20" s="6" t="s">
        <v>198</v>
      </c>
      <c r="C20" s="7">
        <v>18.11</v>
      </c>
      <c r="D20" s="8">
        <v>0</v>
      </c>
    </row>
    <row r="21" spans="1:4" ht="21" customHeight="1">
      <c r="A21" s="5" t="s">
        <v>199</v>
      </c>
      <c r="B21" s="6" t="s">
        <v>200</v>
      </c>
      <c r="C21" s="7">
        <v>4.1500000000000004</v>
      </c>
      <c r="D21" s="8">
        <v>0</v>
      </c>
    </row>
    <row r="22" spans="1:4" ht="21" customHeight="1">
      <c r="A22" s="5" t="s">
        <v>201</v>
      </c>
      <c r="B22" s="6" t="s">
        <v>202</v>
      </c>
      <c r="C22" s="7">
        <v>0.91</v>
      </c>
      <c r="D22" s="8">
        <v>0.69</v>
      </c>
    </row>
    <row r="23" spans="1:4" ht="21" customHeight="1">
      <c r="A23" s="5" t="s">
        <v>203</v>
      </c>
      <c r="B23" s="6" t="s">
        <v>204</v>
      </c>
      <c r="C23" s="7">
        <v>10.94</v>
      </c>
      <c r="D23" s="8">
        <v>8.33</v>
      </c>
    </row>
    <row r="24" spans="1:4" ht="21" customHeight="1">
      <c r="A24" s="5" t="s">
        <v>205</v>
      </c>
      <c r="B24" s="6" t="s">
        <v>206</v>
      </c>
      <c r="C24" s="7">
        <v>7.0000000000000007E-2</v>
      </c>
      <c r="D24" s="8">
        <v>0.06</v>
      </c>
    </row>
    <row r="25" spans="1:4" ht="21" customHeight="1">
      <c r="A25" s="5" t="s">
        <v>207</v>
      </c>
      <c r="B25" s="6" t="s">
        <v>208</v>
      </c>
      <c r="C25" s="7">
        <v>0.73</v>
      </c>
      <c r="D25" s="8">
        <v>0.56000000000000005</v>
      </c>
    </row>
    <row r="26" spans="1:4" ht="21" customHeight="1">
      <c r="A26" s="5" t="s">
        <v>209</v>
      </c>
      <c r="B26" s="6" t="s">
        <v>210</v>
      </c>
      <c r="C26" s="7">
        <v>2.66</v>
      </c>
      <c r="D26" s="8">
        <v>0</v>
      </c>
    </row>
    <row r="27" spans="1:4" ht="21" customHeight="1">
      <c r="A27" s="5" t="s">
        <v>211</v>
      </c>
      <c r="B27" s="6" t="s">
        <v>212</v>
      </c>
      <c r="C27" s="7">
        <v>0.11</v>
      </c>
      <c r="D27" s="8">
        <v>0.09</v>
      </c>
    </row>
    <row r="28" spans="1:4" ht="21" customHeight="1">
      <c r="A28" s="5" t="s">
        <v>213</v>
      </c>
      <c r="B28" s="6" t="s">
        <v>214</v>
      </c>
      <c r="C28" s="7">
        <v>8.5299999999999994</v>
      </c>
      <c r="D28" s="8">
        <v>6.5</v>
      </c>
    </row>
    <row r="29" spans="1:4" ht="21" customHeight="1">
      <c r="A29" s="5" t="s">
        <v>215</v>
      </c>
      <c r="B29" s="6" t="s">
        <v>216</v>
      </c>
      <c r="C29" s="7">
        <v>0.03</v>
      </c>
      <c r="D29" s="8">
        <v>0.03</v>
      </c>
    </row>
    <row r="30" spans="1:4" ht="33" customHeight="1">
      <c r="A30" s="9" t="s">
        <v>217</v>
      </c>
      <c r="B30" s="13" t="s">
        <v>218</v>
      </c>
      <c r="C30" s="11">
        <f>SUM(C20:C29)</f>
        <v>46.239999999999995</v>
      </c>
      <c r="D30" s="12">
        <f>SUM(D20:D29)</f>
        <v>16.260000000000002</v>
      </c>
    </row>
    <row r="31" spans="1:4" ht="21" customHeight="1">
      <c r="A31" s="239" t="s">
        <v>219</v>
      </c>
      <c r="B31" s="240"/>
      <c r="C31" s="240"/>
      <c r="D31" s="241"/>
    </row>
    <row r="32" spans="1:4" ht="21" customHeight="1">
      <c r="A32" s="5" t="s">
        <v>220</v>
      </c>
      <c r="B32" s="6" t="s">
        <v>221</v>
      </c>
      <c r="C32" s="7">
        <v>5.23</v>
      </c>
      <c r="D32" s="8">
        <v>3.98</v>
      </c>
    </row>
    <row r="33" spans="1:4" ht="21" customHeight="1">
      <c r="A33" s="5" t="s">
        <v>222</v>
      </c>
      <c r="B33" s="6" t="s">
        <v>223</v>
      </c>
      <c r="C33" s="7">
        <v>0.12</v>
      </c>
      <c r="D33" s="8">
        <v>0.09</v>
      </c>
    </row>
    <row r="34" spans="1:4" ht="21" customHeight="1">
      <c r="A34" s="5" t="s">
        <v>224</v>
      </c>
      <c r="B34" s="6" t="s">
        <v>225</v>
      </c>
      <c r="C34" s="7">
        <v>5.28</v>
      </c>
      <c r="D34" s="8">
        <v>4.0199999999999996</v>
      </c>
    </row>
    <row r="35" spans="1:4" ht="21" customHeight="1">
      <c r="A35" s="5" t="s">
        <v>226</v>
      </c>
      <c r="B35" s="6" t="s">
        <v>227</v>
      </c>
      <c r="C35" s="7">
        <v>3.9</v>
      </c>
      <c r="D35" s="8">
        <v>2.97</v>
      </c>
    </row>
    <row r="36" spans="1:4" ht="21" customHeight="1">
      <c r="A36" s="5" t="s">
        <v>228</v>
      </c>
      <c r="B36" s="6" t="s">
        <v>229</v>
      </c>
      <c r="C36" s="7">
        <v>0.44</v>
      </c>
      <c r="D36" s="8">
        <v>0.34</v>
      </c>
    </row>
    <row r="37" spans="1:4" ht="30.75" customHeight="1">
      <c r="A37" s="9" t="s">
        <v>230</v>
      </c>
      <c r="B37" s="13" t="s">
        <v>231</v>
      </c>
      <c r="C37" s="11">
        <f>SUM(C32:C36)</f>
        <v>14.97</v>
      </c>
      <c r="D37" s="12">
        <f>SUM(D32:D36)</f>
        <v>11.4</v>
      </c>
    </row>
    <row r="38" spans="1:4" ht="21" customHeight="1">
      <c r="A38" s="239" t="s">
        <v>232</v>
      </c>
      <c r="B38" s="240"/>
      <c r="C38" s="240"/>
      <c r="D38" s="241"/>
    </row>
    <row r="39" spans="1:4" ht="21" customHeight="1">
      <c r="A39" s="5" t="s">
        <v>233</v>
      </c>
      <c r="B39" s="6" t="s">
        <v>234</v>
      </c>
      <c r="C39" s="7">
        <v>17.02</v>
      </c>
      <c r="D39" s="8">
        <v>5.98</v>
      </c>
    </row>
    <row r="40" spans="1:4" ht="54" customHeight="1">
      <c r="A40" s="5" t="s">
        <v>235</v>
      </c>
      <c r="B40" s="14" t="s">
        <v>236</v>
      </c>
      <c r="C40" s="15">
        <v>0.46</v>
      </c>
      <c r="D40" s="16">
        <v>0.35</v>
      </c>
    </row>
    <row r="41" spans="1:4" ht="32.25" customHeight="1" thickBot="1">
      <c r="A41" s="17" t="s">
        <v>237</v>
      </c>
      <c r="B41" s="18" t="s">
        <v>238</v>
      </c>
      <c r="C41" s="19">
        <f>SUM(C39:C40)</f>
        <v>17.48</v>
      </c>
      <c r="D41" s="20">
        <f>SUM(D39:D40)</f>
        <v>6.33</v>
      </c>
    </row>
    <row r="42" spans="1:4" ht="21" customHeight="1" thickBot="1">
      <c r="A42" s="242" t="s">
        <v>239</v>
      </c>
      <c r="B42" s="243"/>
      <c r="C42" s="21">
        <f>(C18+C30+C37+C41)</f>
        <v>115.49</v>
      </c>
      <c r="D42" s="22">
        <f>D18+D30+D37+D41</f>
        <v>70.790000000000006</v>
      </c>
    </row>
    <row r="43" spans="1:4">
      <c r="A43" s="23"/>
      <c r="B43" s="23"/>
      <c r="C43" s="24"/>
      <c r="D43" s="24"/>
    </row>
    <row r="44" spans="1:4">
      <c r="A44" s="23" t="s">
        <v>240</v>
      </c>
      <c r="B44" s="23"/>
      <c r="C44" s="24"/>
      <c r="D44" s="24"/>
    </row>
  </sheetData>
  <mergeCells count="11">
    <mergeCell ref="A19:D19"/>
    <mergeCell ref="A31:D31"/>
    <mergeCell ref="A38:D38"/>
    <mergeCell ref="A42:B42"/>
    <mergeCell ref="A1:D1"/>
    <mergeCell ref="A2:D2"/>
    <mergeCell ref="B3:D3"/>
    <mergeCell ref="A4:D4"/>
    <mergeCell ref="A6:D6"/>
    <mergeCell ref="A8:D8"/>
    <mergeCell ref="A5:D5"/>
  </mergeCells>
  <pageMargins left="0.511811024" right="0.511811024" top="0.78740157499999996" bottom="0.78740157499999996" header="0.31496062000000002" footer="0.31496062000000002"/>
  <pageSetup paperSize="9" scale="76" orientation="portrait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Orçamento Sintético</vt:lpstr>
      <vt:lpstr>CPU</vt:lpstr>
      <vt:lpstr>CRONOGRAMA</vt:lpstr>
      <vt:lpstr>BDI</vt:lpstr>
      <vt:lpstr>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axlsx</dc:creator>
  <cp:lastModifiedBy>Jose Cardoso</cp:lastModifiedBy>
  <cp:revision>0</cp:revision>
  <cp:lastPrinted>2023-03-03T19:34:01Z</cp:lastPrinted>
  <dcterms:created xsi:type="dcterms:W3CDTF">2022-12-06T12:58:05Z</dcterms:created>
  <dcterms:modified xsi:type="dcterms:W3CDTF">2023-03-03T19:37:51Z</dcterms:modified>
</cp:coreProperties>
</file>