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NICIANA NOURA\PMA 2022\LICITAÇÃO\34-22- PRAÇA CONJUNTO ANTÔNIO QUEIROZ\LICITAÇÃO\TEXTO\"/>
    </mc:Choice>
  </mc:AlternateContent>
  <bookViews>
    <workbookView xWindow="0" yWindow="0" windowWidth="20490" windowHeight="8940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Cronograma!$A$1:$I$24</definedName>
    <definedName name="_xlnm.Print_Area" localSheetId="0">'Orçamento Sintético'!$A$1:$J$138</definedName>
    <definedName name="_xlnm.Print_Titles" localSheetId="2">CPU!$1:$7</definedName>
    <definedName name="_xlnm.Print_Titles" localSheetId="0">'Orçamento Sintético'!$1:$7</definedName>
  </definedNames>
  <calcPr calcId="152511"/>
</workbook>
</file>

<file path=xl/calcChain.xml><?xml version="1.0" encoding="utf-8"?>
<calcChain xmlns="http://schemas.openxmlformats.org/spreadsheetml/2006/main">
  <c r="C43" i="4" l="1"/>
  <c r="C42" i="4"/>
  <c r="H42" i="4" s="1"/>
  <c r="H43" i="4" s="1"/>
  <c r="C41" i="4"/>
  <c r="C40" i="4"/>
  <c r="H40" i="4" s="1"/>
  <c r="H41" i="4" s="1"/>
  <c r="C38" i="4"/>
  <c r="H38" i="4" s="1"/>
  <c r="C37" i="4"/>
  <c r="H37" i="4" s="1"/>
  <c r="C36" i="4"/>
  <c r="H36" i="4" s="1"/>
  <c r="H31" i="4"/>
  <c r="H26" i="4"/>
  <c r="H17" i="4" s="1"/>
  <c r="H16" i="4" s="1"/>
  <c r="C45" i="4" s="1"/>
  <c r="H14" i="4"/>
  <c r="H10" i="4"/>
  <c r="H45" i="4" l="1"/>
  <c r="H46" i="4" s="1"/>
  <c r="C46" i="4"/>
  <c r="H39" i="4"/>
  <c r="H48" i="4" s="1"/>
  <c r="C39" i="4"/>
  <c r="C48" i="4" s="1"/>
  <c r="D41" i="5" l="1"/>
  <c r="C41" i="5"/>
  <c r="D37" i="5"/>
  <c r="C37" i="5"/>
  <c r="D30" i="5"/>
  <c r="C30" i="5"/>
  <c r="D18" i="5"/>
  <c r="D42" i="5" s="1"/>
  <c r="C18" i="5"/>
  <c r="C42" i="5" s="1"/>
</calcChain>
</file>

<file path=xl/sharedStrings.xml><?xml version="1.0" encoding="utf-8"?>
<sst xmlns="http://schemas.openxmlformats.org/spreadsheetml/2006/main" count="1062" uniqueCount="567">
  <si>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</si>
  <si>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</si>
  <si>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</si>
  <si>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</si>
  <si>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</si>
  <si>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</si>
  <si>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</si>
  <si>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</si>
  <si>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</si>
  <si>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</si>
  <si>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</si>
  <si>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</si>
  <si>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</si>
  <si>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</si>
  <si>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</si>
  <si>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</si>
  <si>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</si>
  <si>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</si>
  <si>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</si>
  <si>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m</t>
  </si>
  <si>
    <t xml:space="preserve"> 1.4 </t>
  </si>
  <si>
    <t xml:space="preserve"> 2 </t>
  </si>
  <si>
    <t>DEMOLIÇÕES E RETIRADAS</t>
  </si>
  <si>
    <t xml:space="preserve"> 2.1 </t>
  </si>
  <si>
    <t xml:space="preserve"> 2.1.1 </t>
  </si>
  <si>
    <t xml:space="preserve"> 011450 </t>
  </si>
  <si>
    <t>Aluguel de andaime metálico tipo fachadeiro (incluindo montagem e desmontagem)</t>
  </si>
  <si>
    <t xml:space="preserve"> 2.1.2 </t>
  </si>
  <si>
    <t>ORSE</t>
  </si>
  <si>
    <t xml:space="preserve"> 2.1.3 </t>
  </si>
  <si>
    <t xml:space="preserve"> 018050 </t>
  </si>
  <si>
    <t>SBC</t>
  </si>
  <si>
    <t>DUTO CONDUTOR DE ENTULHO COM 1 BOCA+1SUPORTE</t>
  </si>
  <si>
    <t xml:space="preserve"> 2.1.4 </t>
  </si>
  <si>
    <t xml:space="preserve"> 2.1.5 </t>
  </si>
  <si>
    <t xml:space="preserve"> 97629 </t>
  </si>
  <si>
    <t>SINAPI</t>
  </si>
  <si>
    <t>DEMOLIÇÃO DE LAJES, DE FORMA MECANIZADA COM MARTELETE, SEM REAPROVEITAMENTO. AF_12/2017</t>
  </si>
  <si>
    <t>m³</t>
  </si>
  <si>
    <t xml:space="preserve"> 2.1.6 </t>
  </si>
  <si>
    <t xml:space="preserve"> 97627 </t>
  </si>
  <si>
    <t>DEMOLIÇÃO DE PILARES E VIGAS EM CONCRETO ARMADO, DE FORMA MECANIZADA COM MARTELETE, SEM REAPROVEITAMENTO. AF_12/2017</t>
  </si>
  <si>
    <t xml:space="preserve"> 2.1.7 </t>
  </si>
  <si>
    <t xml:space="preserve"> 020174 </t>
  </si>
  <si>
    <t>Retirada de entulho - manualmente (incluindo caixa coletora)</t>
  </si>
  <si>
    <t xml:space="preserve"> 2.1.8 </t>
  </si>
  <si>
    <t xml:space="preserve"> 72817 </t>
  </si>
  <si>
    <t>BANDEJA SALVA-VIDAS/COLETA DE ENTULHOS, COM TABUA</t>
  </si>
  <si>
    <t xml:space="preserve"> 97062 </t>
  </si>
  <si>
    <t>COLOCAÇÃO DE TELA EM ANDAIME FACHADEIRO. AF_11/2017</t>
  </si>
  <si>
    <t xml:space="preserve"> 2.2 </t>
  </si>
  <si>
    <t>PRAÇA</t>
  </si>
  <si>
    <t xml:space="preserve"> 2.2.1 </t>
  </si>
  <si>
    <t xml:space="preserve"> 020628 </t>
  </si>
  <si>
    <t>Retirada de piso cimentado</t>
  </si>
  <si>
    <t xml:space="preserve"> 2.2.2 </t>
  </si>
  <si>
    <t xml:space="preserve"> 010008 </t>
  </si>
  <si>
    <t>Limpeza do terreno</t>
  </si>
  <si>
    <t xml:space="preserve"> 2.2.3 </t>
  </si>
  <si>
    <t xml:space="preserve"> 98531 </t>
  </si>
  <si>
    <t>CORTE RASO E RECORTE DE ÁRVORE COM DIÂMETRO DE TRONCO MAIOR OU IGUAL A 0,60 M.AF_05/2018</t>
  </si>
  <si>
    <t>UN</t>
  </si>
  <si>
    <t xml:space="preserve"> 2.2.4 </t>
  </si>
  <si>
    <t xml:space="preserve"> 98528 </t>
  </si>
  <si>
    <t>REMOÇÃO DE RAÍZES REMANESCENTES DE TRONCO DE ÁRVORE COM DIÂMETRO MAIOR OU IGUAL A 0,60 M.AF_05/2018</t>
  </si>
  <si>
    <t xml:space="preserve"> 2.2.5 </t>
  </si>
  <si>
    <t xml:space="preserve"> 020016 </t>
  </si>
  <si>
    <t>Demolição manual de alvenaria de tijolo</t>
  </si>
  <si>
    <t xml:space="preserve"> 2.2.6 </t>
  </si>
  <si>
    <t xml:space="preserve"> 021527 </t>
  </si>
  <si>
    <t>Retirada de grade de ferro</t>
  </si>
  <si>
    <t xml:space="preserve"> 2.2.7 </t>
  </si>
  <si>
    <t xml:space="preserve"> 7228 </t>
  </si>
  <si>
    <t>Remoção de banco de concreto pré-moldado</t>
  </si>
  <si>
    <t>un</t>
  </si>
  <si>
    <t xml:space="preserve"> 3 </t>
  </si>
  <si>
    <t>MOVIMENTO DE TERRA</t>
  </si>
  <si>
    <t xml:space="preserve"> 3.1 </t>
  </si>
  <si>
    <t xml:space="preserve"> 030011 </t>
  </si>
  <si>
    <t>Aterro incluindo carga, descarga, transporte e apiloamento</t>
  </si>
  <si>
    <t xml:space="preserve"> 4 </t>
  </si>
  <si>
    <t>PAVIMENTAÇÃO</t>
  </si>
  <si>
    <t xml:space="preserve"> 4.1 </t>
  </si>
  <si>
    <t xml:space="preserve"> 4.2 </t>
  </si>
  <si>
    <t xml:space="preserve"> 261471 </t>
  </si>
  <si>
    <t>Bloco de concreto intertravado pigmentado (incl. colchão de areia e rejuntamento)</t>
  </si>
  <si>
    <t xml:space="preserve"> 4.3 </t>
  </si>
  <si>
    <t xml:space="preserve"> 4.4 </t>
  </si>
  <si>
    <t xml:space="preserve"> 260278 </t>
  </si>
  <si>
    <t>Colchão de areia e=20 cm</t>
  </si>
  <si>
    <t xml:space="preserve"> 4.5 </t>
  </si>
  <si>
    <t xml:space="preserve"> 4.6 </t>
  </si>
  <si>
    <t xml:space="preserve"> 4.7 </t>
  </si>
  <si>
    <t xml:space="preserve"> 94264 </t>
  </si>
  <si>
    <t>GUIA (MEIO-FIO) CONCRETO, MOLDADA  IN LOCO  EM TRECHO CURVO COM EXTRUSORA, 13 CM BASE X 22 CM ALTURA. AF_06/2016</t>
  </si>
  <si>
    <t xml:space="preserve"> 4.8 </t>
  </si>
  <si>
    <t xml:space="preserve"> 94263 </t>
  </si>
  <si>
    <t>GUIA (MEIO-FIO) CONCRETO, MOLDADA  IN LOCO  EM TRECHO RETO COM EXTRUSORA, 13 CM BASE X 22 CM ALTURA. AF_06/2016</t>
  </si>
  <si>
    <t xml:space="preserve"> 5 </t>
  </si>
  <si>
    <t>PINTURA</t>
  </si>
  <si>
    <t xml:space="preserve"> 5.1 </t>
  </si>
  <si>
    <t xml:space="preserve"> 102498 </t>
  </si>
  <si>
    <t>PINTURA DE MEIO-FIO COM TINTA BRANCA A BASE DE CAL (CAIAÇÃO). AF_05/2021</t>
  </si>
  <si>
    <t xml:space="preserve"> 6 </t>
  </si>
  <si>
    <t>PAISAGISMO</t>
  </si>
  <si>
    <t xml:space="preserve"> 6.1 </t>
  </si>
  <si>
    <t xml:space="preserve"> 260168 </t>
  </si>
  <si>
    <t>Plantio de grama (incl. terra preta)</t>
  </si>
  <si>
    <t xml:space="preserve"> 7 </t>
  </si>
  <si>
    <t>EQUIPAMENTO</t>
  </si>
  <si>
    <t xml:space="preserve"> 7.1 </t>
  </si>
  <si>
    <t xml:space="preserve"> 7.1.1 </t>
  </si>
  <si>
    <t xml:space="preserve"> 2440 </t>
  </si>
  <si>
    <t>Gangorra com 3 pranchas em aço industrial ou madeira (Sergipark ou similar)</t>
  </si>
  <si>
    <t xml:space="preserve"> 7.1.2 </t>
  </si>
  <si>
    <t xml:space="preserve"> 2418 </t>
  </si>
  <si>
    <t>Escorregadeira em aço carbono c/2,00m de pista (Sergipark ou similar)</t>
  </si>
  <si>
    <t xml:space="preserve"> 7.1.3 </t>
  </si>
  <si>
    <t xml:space="preserve"> 11098 </t>
  </si>
  <si>
    <t>Brinquedo - Play Aventura, modelo M-205, da Lúdico Brinquedos Inteligentes ou similar - fornecimento e montagem</t>
  </si>
  <si>
    <t xml:space="preserve"> 7.1.4 </t>
  </si>
  <si>
    <t xml:space="preserve"> 9160 </t>
  </si>
  <si>
    <t>Brinquedo - Gira-gira (carrossel ø=1,70m), em tubo de ferro galvanizado de 1 1/2" e assento em chapa galvanizada e=1/4", sergipark ou similar</t>
  </si>
  <si>
    <t xml:space="preserve"> 7.1.5 </t>
  </si>
  <si>
    <t xml:space="preserve"> 7.2 </t>
  </si>
  <si>
    <t xml:space="preserve"> 7.2.1 </t>
  </si>
  <si>
    <t xml:space="preserve"> 9143 </t>
  </si>
  <si>
    <t>Equipamento de ginástica - alongador - galvanizado - Rev 01</t>
  </si>
  <si>
    <t xml:space="preserve"> 7.2.2 </t>
  </si>
  <si>
    <t xml:space="preserve"> 9145 </t>
  </si>
  <si>
    <t>Equipamento de ginástica - elíptico - galvanizado - Rev 01</t>
  </si>
  <si>
    <t xml:space="preserve"> 7.2.3 </t>
  </si>
  <si>
    <t xml:space="preserve"> 13195 </t>
  </si>
  <si>
    <t>Equipamento de ginástica - simulador de Remo Individual - galvanizado</t>
  </si>
  <si>
    <t xml:space="preserve"> 7.2.4 </t>
  </si>
  <si>
    <t xml:space="preserve"> 13194 </t>
  </si>
  <si>
    <t>Equipamento de ginástica - APC - Bicicleta de Mão - galvanizado</t>
  </si>
  <si>
    <t xml:space="preserve"> 7.2.5 </t>
  </si>
  <si>
    <t xml:space="preserve"> 11089 </t>
  </si>
  <si>
    <t>Equipamento de ginástica - roda de ombro - galvanizado - Rev 01</t>
  </si>
  <si>
    <t xml:space="preserve"> 7.2.6 </t>
  </si>
  <si>
    <t xml:space="preserve"> 7.3 </t>
  </si>
  <si>
    <t xml:space="preserve"> 7.3.1 </t>
  </si>
  <si>
    <t xml:space="preserve"> 251510 </t>
  </si>
  <si>
    <t>Lixeira em tela moeda</t>
  </si>
  <si>
    <t xml:space="preserve"> 7.3.2 </t>
  </si>
  <si>
    <t xml:space="preserve"> 7.4 </t>
  </si>
  <si>
    <t xml:space="preserve"> 7.4.1 </t>
  </si>
  <si>
    <t xml:space="preserve"> 040285 </t>
  </si>
  <si>
    <t>Baldrame em conc.simples c/seixo incl.forma mad.br.</t>
  </si>
  <si>
    <t xml:space="preserve"> 7.4.2 </t>
  </si>
  <si>
    <t xml:space="preserve"> 060046 </t>
  </si>
  <si>
    <t>Alvenaria tijolo de barro a cutelo</t>
  </si>
  <si>
    <t xml:space="preserve"> 7.4.3 </t>
  </si>
  <si>
    <t xml:space="preserve"> 110143 </t>
  </si>
  <si>
    <t>Chapisco de cimento e areia no traço 1:3</t>
  </si>
  <si>
    <t xml:space="preserve"> 7.4.4 </t>
  </si>
  <si>
    <t xml:space="preserve"> 110763 </t>
  </si>
  <si>
    <t>Reboco com argamassa 1:6:Adit. Plast.</t>
  </si>
  <si>
    <t xml:space="preserve"> 7.4.5 </t>
  </si>
  <si>
    <t xml:space="preserve"> 7.4.6 </t>
  </si>
  <si>
    <t xml:space="preserve"> 102492 </t>
  </si>
  <si>
    <t xml:space="preserve"> 7.5 </t>
  </si>
  <si>
    <t>MESA COM BANCOS</t>
  </si>
  <si>
    <t xml:space="preserve"> 7.5.1 </t>
  </si>
  <si>
    <t xml:space="preserve"> 8 </t>
  </si>
  <si>
    <t>QUADRA POLIESPORTIVA</t>
  </si>
  <si>
    <t xml:space="preserve"> 8.1 </t>
  </si>
  <si>
    <t>PISO</t>
  </si>
  <si>
    <t xml:space="preserve"> 8.2 </t>
  </si>
  <si>
    <t xml:space="preserve"> 251530 </t>
  </si>
  <si>
    <t>Tela de nylon</t>
  </si>
  <si>
    <t xml:space="preserve"> 030010 </t>
  </si>
  <si>
    <t>Escavação manual ate 1.50m de profundidade</t>
  </si>
  <si>
    <t xml:space="preserve"> 051172 </t>
  </si>
  <si>
    <t xml:space="preserve"> 100766 </t>
  </si>
  <si>
    <t>KG</t>
  </si>
  <si>
    <t xml:space="preserve"> 250610 </t>
  </si>
  <si>
    <t>Equipamento completo p/ quadra de esportes</t>
  </si>
  <si>
    <t>CJ</t>
  </si>
  <si>
    <t xml:space="preserve"> 9 </t>
  </si>
  <si>
    <t>QUADRA DE AREIA</t>
  </si>
  <si>
    <t xml:space="preserve"> 9.1 </t>
  </si>
  <si>
    <t>SERVIÇOS COMPLEMENTARES</t>
  </si>
  <si>
    <t xml:space="preserve"> 2450 </t>
  </si>
  <si>
    <t>Limpeza geral</t>
  </si>
  <si>
    <t>Total Geral</t>
  </si>
  <si>
    <t>PREFEITURA MUNICIPAL DE ANANINDEUA - PMA</t>
  </si>
  <si>
    <t/>
  </si>
  <si>
    <t>Porcentagem</t>
  </si>
  <si>
    <t>Custo</t>
  </si>
  <si>
    <t>Porcentagem Acumulado</t>
  </si>
  <si>
    <t>Custo Acumulado</t>
  </si>
  <si>
    <t>1º Mês</t>
  </si>
  <si>
    <t>2º Mês</t>
  </si>
  <si>
    <t>3º Mês</t>
  </si>
  <si>
    <t>4º Mês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</si>
  <si>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</si>
  <si>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</si>
  <si>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</si>
  <si>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</si>
  <si>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</si>
  <si>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</si>
  <si>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</si>
  <si>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</si>
  <si>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</si>
  <si>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</si>
  <si>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</si>
  <si>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</si>
  <si>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</si>
  <si>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</si>
  <si>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</si>
  <si>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</si>
  <si>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</si>
  <si>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</si>
  <si>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</si>
  <si>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</si>
  <si>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</si>
  <si>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</si>
  <si>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SERVENTE COM ENCARGOS COMPLEMENTARES</t>
  </si>
  <si>
    <t>H</t>
  </si>
  <si>
    <t xml:space="preserve"> 88309 </t>
  </si>
  <si>
    <t>PEDREIRO COM ENCARGOS COMPLEMENTARES</t>
  </si>
  <si>
    <t xml:space="preserve"> 88316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</si>
  <si>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</si>
  <si>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</si>
  <si>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</si>
  <si>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</si>
  <si>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</si>
  <si>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</si>
  <si>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</si>
  <si>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</si>
  <si>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 xml:space="preserve"> 126 </t>
  </si>
  <si>
    <t>Concreto simples fabricado na obra, fck=15 mpa, lançado e adensado</t>
  </si>
  <si>
    <t>Concreto Simples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</si>
  <si>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</si>
  <si>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</si>
  <si>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</si>
  <si>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</si>
  <si>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</si>
  <si>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</si>
  <si>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00002436 </t>
  </si>
  <si>
    <t>ELETRICISTA (HORISTA)</t>
  </si>
  <si>
    <t>Mão de Obra</t>
  </si>
  <si>
    <t xml:space="preserve"> 00006111 </t>
  </si>
  <si>
    <t>SERVENTE DE OBRAS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</si>
  <si>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</si>
  <si>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</si>
  <si>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</si>
  <si>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</si>
  <si>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</si>
  <si>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</si>
  <si>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</si>
  <si>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</si>
  <si>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</si>
  <si>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</si>
  <si>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</si>
  <si>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</si>
  <si>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</si>
  <si>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</si>
  <si>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</si>
  <si>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</si>
  <si>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</si>
  <si>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</si>
  <si>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</si>
  <si>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</si>
  <si>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</si>
  <si>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</si>
  <si>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</si>
  <si>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</si>
  <si>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</si>
  <si>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</si>
  <si>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</si>
  <si>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</si>
  <si>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</si>
  <si>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</si>
  <si>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</si>
  <si>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</si>
  <si>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</si>
  <si>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</si>
  <si>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</si>
  <si>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</si>
  <si>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</si>
  <si>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</si>
  <si>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</si>
  <si>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</si>
  <si>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</si>
  <si>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</si>
  <si>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</si>
  <si>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</si>
  <si>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</si>
  <si>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PREFEITURA MUNICIPAL DE ANANINDEUA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</si>
  <si>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</si>
  <si>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</si>
  <si>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</si>
  <si>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</si>
  <si>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</si>
  <si>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</si>
  <si>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</si>
  <si>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</si>
  <si>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</si>
  <si>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</si>
  <si>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</si>
  <si>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</si>
  <si>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</si>
  <si>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</si>
  <si>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</si>
  <si>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</si>
  <si>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</si>
  <si>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</si>
  <si>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</si>
  <si>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</si>
  <si>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</si>
  <si>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</si>
  <si>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</si>
  <si>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</si>
  <si>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</si>
  <si>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</si>
  <si>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</si>
  <si>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</si>
  <si>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</si>
  <si>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</si>
  <si>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</si>
  <si>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</si>
  <si>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</si>
  <si>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</si>
  <si>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</si>
  <si>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</si>
  <si>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</si>
  <si>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</si>
  <si>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</si>
  <si>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</si>
  <si>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</si>
  <si>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</si>
  <si>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</si>
  <si>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</si>
  <si>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</si>
  <si>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</si>
  <si>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</si>
  <si>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</si>
  <si>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</si>
  <si>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</si>
  <si>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</si>
  <si>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</si>
  <si>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</si>
  <si>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</si>
  <si>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</si>
  <si>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</si>
  <si>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</si>
  <si>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</si>
  <si>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</si>
  <si>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</si>
  <si>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</si>
  <si>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</si>
  <si>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</si>
  <si>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</si>
  <si>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</si>
  <si>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</si>
  <si>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</si>
  <si>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</si>
  <si>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</si>
  <si>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</si>
  <si>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</si>
  <si>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LOCAL: CONJUNTO ANTONIO QUEIROZ - BAIRRO 40 HORAS - ANANINDEUA - PA</t>
  </si>
  <si>
    <t>100,0%</t>
  </si>
  <si>
    <t>5º Mês</t>
  </si>
  <si>
    <t>6º Mês</t>
  </si>
  <si>
    <t xml:space="preserve"> 6.2 </t>
  </si>
  <si>
    <t xml:space="preserve"> 98511 </t>
  </si>
  <si>
    <t>PLANTIO DE ÁRVORE ORNAMENTAL COM ALTURA DE MUDA MAIOR QUE 2,00 M E MENOR OU IGUAL A 4,00 M. AF_05/2018</t>
  </si>
  <si>
    <t xml:space="preserve"> 9.2 </t>
  </si>
  <si>
    <t>EQUIPAMENTOS</t>
  </si>
  <si>
    <t xml:space="preserve"> 060045 </t>
  </si>
  <si>
    <t>Alvenaria tijolo de barro a singelo</t>
  </si>
  <si>
    <t xml:space="preserve"> 070030 </t>
  </si>
  <si>
    <t>Cobertura - telha aluminio trapezoidal e= 0,5mm</t>
  </si>
  <si>
    <t>_______________________________________________________________
Niciana Pinto Noura
Diretor/Gerente</t>
  </si>
  <si>
    <t>DATA DO ORÇAMENTO: MARÇO/2023</t>
  </si>
  <si>
    <t>100,00%
59.491,28</t>
  </si>
  <si>
    <t>100,00%
94.734,16</t>
  </si>
  <si>
    <t>50,00%
47.367,08</t>
  </si>
  <si>
    <t>100,00%
14.776,27</t>
  </si>
  <si>
    <t>20,00%
2.955,25</t>
  </si>
  <si>
    <t>80,00%
11.821,02</t>
  </si>
  <si>
    <t>100,00%
161.612,94</t>
  </si>
  <si>
    <t>20,00%
32.322,59</t>
  </si>
  <si>
    <t>50,00%
80.806,47</t>
  </si>
  <si>
    <t>30,00%
48.483,88</t>
  </si>
  <si>
    <t>100,00%
557.253,36</t>
  </si>
  <si>
    <t>10,00%
55.725,34</t>
  </si>
  <si>
    <t>20,00%
111.450,67</t>
  </si>
  <si>
    <t>40,00%
222.901,34</t>
  </si>
  <si>
    <t>30,00%
167.176,01</t>
  </si>
  <si>
    <t>100,00%
76.248,35</t>
  </si>
  <si>
    <t>20,00%
15.249,67</t>
  </si>
  <si>
    <t>60,00%
45.749,01</t>
  </si>
  <si>
    <t>100,00%
98.754,73</t>
  </si>
  <si>
    <t>50,00%
49.377,37</t>
  </si>
  <si>
    <t>100,00%
6.785,18</t>
  </si>
  <si>
    <t>100,00%
6.868,19</t>
  </si>
  <si>
    <t>9,93%</t>
  </si>
  <si>
    <t>9,85%</t>
  </si>
  <si>
    <t>15,87%</t>
  </si>
  <si>
    <t>32,46%</t>
  </si>
  <si>
    <t>26,04%</t>
  </si>
  <si>
    <t>5,86%</t>
  </si>
  <si>
    <t>19,78%</t>
  </si>
  <si>
    <t>35,65%</t>
  </si>
  <si>
    <t>68,11%</t>
  </si>
  <si>
    <t>94,14%</t>
  </si>
  <si>
    <t>CRONOGRAMA FÍSICO E FINANCEIRO</t>
  </si>
  <si>
    <t>ITEM</t>
  </si>
  <si>
    <t>DESCRIÇÃO DOS SERVIÇOS</t>
  </si>
  <si>
    <t>TOTAL POR ETAPA</t>
  </si>
  <si>
    <t>SECRETARIA MUNICIPAL DE SANEAMENTO E INFRAESTRUTURA - SESAN</t>
  </si>
  <si>
    <t>OBRA: REFORMA DA PRAÇA ANTONIO QUEIROZ</t>
  </si>
  <si>
    <t>ORÇAMENTO</t>
  </si>
  <si>
    <t xml:space="preserve"> 00019 </t>
  </si>
  <si>
    <t>TAPUME COM TELHA METÁLICA E REDE DE NYLON</t>
  </si>
  <si>
    <t xml:space="preserve"> 00020 </t>
  </si>
  <si>
    <t>LOCAÇÃO DE OBRA COM TOPÓGRAFO</t>
  </si>
  <si>
    <t>mês</t>
  </si>
  <si>
    <t xml:space="preserve"> 1.5 </t>
  </si>
  <si>
    <t xml:space="preserve"> 4656 </t>
  </si>
  <si>
    <t>Locação de Banheiro químico</t>
  </si>
  <si>
    <t>CAIXA D'ÁGUA</t>
  </si>
  <si>
    <t>M²/Mê</t>
  </si>
  <si>
    <t xml:space="preserve"> 022357 </t>
  </si>
  <si>
    <t>RETIRADA DE ESCADA</t>
  </si>
  <si>
    <t xml:space="preserve"> 00041 </t>
  </si>
  <si>
    <t>PISO EM CONCRETO COM 20MPA COM JUNTA ELÁSTICA POLIURETANO E=7CM</t>
  </si>
  <si>
    <t xml:space="preserve"> 260728 </t>
  </si>
  <si>
    <t>Bloco de concreto intertravado e=8cm (incl. colchao de areia e rejuntamento)</t>
  </si>
  <si>
    <t>FUNDAÇÃO</t>
  </si>
  <si>
    <t xml:space="preserve"> 5.1.1 </t>
  </si>
  <si>
    <t xml:space="preserve"> 5.1.2 </t>
  </si>
  <si>
    <t>Concreto armado FCK=25MPA com forma aparente - 1 reaproveitamento</t>
  </si>
  <si>
    <t xml:space="preserve"> 5.1.3 </t>
  </si>
  <si>
    <t xml:space="preserve"> 5.2 </t>
  </si>
  <si>
    <t>ESTRUTURA</t>
  </si>
  <si>
    <t xml:space="preserve"> 5.2.1 </t>
  </si>
  <si>
    <t xml:space="preserve"> 5.2.2 </t>
  </si>
  <si>
    <t xml:space="preserve"> 5.2.3 </t>
  </si>
  <si>
    <t xml:space="preserve"> 5.2.4 </t>
  </si>
  <si>
    <t>PILAR METÁLICO PERFIL LAMINADO OU SOLDADO EM AÇO ESTRUTURAL, COM CONEXÕES SOLDADAS, INCLUSOS MÃO DE OBRA, TRANSPORTE E IÇAMENTO UTILIZANDO GUINDASTE - FORNECIMENTO E INSTALAÇÃO. AF_01/2020_PA</t>
  </si>
  <si>
    <t xml:space="preserve"> 5.3 </t>
  </si>
  <si>
    <t>COBERTURA</t>
  </si>
  <si>
    <t xml:space="preserve"> 5.3.1 </t>
  </si>
  <si>
    <t xml:space="preserve"> 071361 </t>
  </si>
  <si>
    <t>Estrutura metálica p/ cobertura - 2 águas-vão 20m</t>
  </si>
  <si>
    <t xml:space="preserve"> 5.3.2 </t>
  </si>
  <si>
    <t xml:space="preserve"> 5.3.3 </t>
  </si>
  <si>
    <t xml:space="preserve"> 070277 </t>
  </si>
  <si>
    <t>Calha em chapa galvanizada</t>
  </si>
  <si>
    <t xml:space="preserve"> 5.3.4 </t>
  </si>
  <si>
    <t xml:space="preserve"> 180102 </t>
  </si>
  <si>
    <t>Tubo em PVC - 100mm (LS)</t>
  </si>
  <si>
    <t xml:space="preserve"> 5.3.5 </t>
  </si>
  <si>
    <t xml:space="preserve"> 180414 </t>
  </si>
  <si>
    <t>Caixa em alvenaria de  30x30x30cm c/ tpo. concreto - DRENAGEM</t>
  </si>
  <si>
    <t xml:space="preserve"> 5.4 </t>
  </si>
  <si>
    <t>SERRALHERIA</t>
  </si>
  <si>
    <t xml:space="preserve"> 5.4.1 </t>
  </si>
  <si>
    <t xml:space="preserve"> 102364 </t>
  </si>
  <si>
    <t>ALAMBRADO PARA QUADRA POLIESPORTIVA, ESTRUTURADO POR TUBOS DE ACO GALVANIZADO, (MONTANTES COM DIAMETRO 2", TRAVESSAS E ESCORAS COM DIÂMETRO 1 ¼), COM TELA DE ARAME GALVANIZADO, FIO 10 BWG E MALHA QUADRADA 5X5CM (EXCETO MURETA). AF_03/2021</t>
  </si>
  <si>
    <t xml:space="preserve"> 5.4.2 </t>
  </si>
  <si>
    <t xml:space="preserve"> 5.4.3 </t>
  </si>
  <si>
    <t xml:space="preserve"> 886 </t>
  </si>
  <si>
    <t>Tubo aço galvanizado c/costura 1" (25mm), p/condução fluidos, classe leve, e=2,65mm, 2,11kg/m, NBR-5580</t>
  </si>
  <si>
    <t xml:space="preserve"> 5.4.4 </t>
  </si>
  <si>
    <t xml:space="preserve"> 090623 </t>
  </si>
  <si>
    <t>Portão tubo/tela arame galv.c/ferragens (incl.pint.anti-corrosiva)</t>
  </si>
  <si>
    <t xml:space="preserve"> 5.5 </t>
  </si>
  <si>
    <t xml:space="preserve"> 5.5.1 </t>
  </si>
  <si>
    <t xml:space="preserve"> 5.6 </t>
  </si>
  <si>
    <t xml:space="preserve"> 5.6.1 </t>
  </si>
  <si>
    <t xml:space="preserve"> 5.7 </t>
  </si>
  <si>
    <t>INSTALAÇÃO ELÉTRICA</t>
  </si>
  <si>
    <t xml:space="preserve"> 5.7.1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</si>
  <si>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</si>
  <si>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</si>
  <si>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5.7.2 </t>
  </si>
  <si>
    <t xml:space="preserve"> 170081 </t>
  </si>
  <si>
    <t>Ponto de luz / força (c/tubul., cx. e fiaçao) ate 200W</t>
  </si>
  <si>
    <t>PT</t>
  </si>
  <si>
    <t xml:space="preserve"> 5.7.3 </t>
  </si>
  <si>
    <t xml:space="preserve"> 060316 </t>
  </si>
  <si>
    <t>REFLETOR 100W LED LINEAR BLINDADO A PROVA D'AGUA</t>
  </si>
  <si>
    <t xml:space="preserve"> 5.7.4 </t>
  </si>
  <si>
    <t xml:space="preserve"> 171059 </t>
  </si>
  <si>
    <t>Rele fotoeletrico</t>
  </si>
  <si>
    <t xml:space="preserve"> 5.8 </t>
  </si>
  <si>
    <t xml:space="preserve"> 5.8.1 </t>
  </si>
  <si>
    <t xml:space="preserve"> 88489 </t>
  </si>
  <si>
    <t>APLICAÇÃO MANUAL DE PINTURA COM TINTA LÁTEX ACRÍLICA EM PAREDES, DUAS DEMÃOS. AF_06/2014</t>
  </si>
  <si>
    <t xml:space="preserve"> 5.8.2 </t>
  </si>
  <si>
    <t>PINTURA DE PISO COM TINTA ACRÍLICA, APLICAÇÃO MANUAL, 3 DEMÃOS, INCLUSO FUNDO PREPARADOR. AF_05/2021</t>
  </si>
  <si>
    <t xml:space="preserve"> 5.8.3 </t>
  </si>
  <si>
    <t xml:space="preserve"> 102506 </t>
  </si>
  <si>
    <t>PINTURA DE DEMARCAÇÃO DE QUADRA POLIESPORTIVA COM TINTA EPÓXI, E = 5 CM, APLICAÇÃO MANUAL. AF_05/2021</t>
  </si>
  <si>
    <t xml:space="preserve"> 6.1.1 </t>
  </si>
  <si>
    <t xml:space="preserve"> 6.1.2 </t>
  </si>
  <si>
    <t xml:space="preserve"> 6.1.3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</si>
  <si>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</si>
  <si>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</si>
  <si>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</si>
  <si>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</si>
  <si>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</si>
  <si>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</si>
  <si>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</si>
  <si>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</si>
  <si>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6.4 </t>
  </si>
  <si>
    <t xml:space="preserve"> 6.4.1 </t>
  </si>
  <si>
    <t xml:space="preserve"> 102688 </t>
  </si>
  <si>
    <t>DRENO ESPINHA DE PEIXE (SEÇÃO (0,40 X 0,40 M), COM TUBO DE PEAD CORRUGADO PERFURADO, DN 100 MM, ENCHIMENTO COM AREIA, INCLUSIVE CONEXÕES. AF_07/2021</t>
  </si>
  <si>
    <t xml:space="preserve"> 6.4.2 </t>
  </si>
  <si>
    <t xml:space="preserve"> 6.5 </t>
  </si>
  <si>
    <t xml:space="preserve"> 6.5.1 </t>
  </si>
  <si>
    <t xml:space="preserve"> 6.5.2 </t>
  </si>
  <si>
    <t xml:space="preserve"> 6.5.3 </t>
  </si>
  <si>
    <t xml:space="preserve"> 6.6 </t>
  </si>
  <si>
    <t xml:space="preserve"> 6.6.1 </t>
  </si>
  <si>
    <t xml:space="preserve"> 172516 </t>
  </si>
  <si>
    <t>ESPORTE-EQUIPAMENTO E ACESSORIOS PARA QUADRA DE VOLEI</t>
  </si>
  <si>
    <t>PLAYGROUND</t>
  </si>
  <si>
    <t xml:space="preserve"> 00044 </t>
  </si>
  <si>
    <t>Balanço duplo com Balanço PCD</t>
  </si>
  <si>
    <t>Unidade</t>
  </si>
  <si>
    <t>GINÁSTICA</t>
  </si>
  <si>
    <t xml:space="preserve"> 3222 </t>
  </si>
  <si>
    <t>Equipamento de ginástica nº 06 (padrão emurb)</t>
  </si>
  <si>
    <t>URBANIZAÇÃO</t>
  </si>
  <si>
    <t xml:space="preserve"> 00061 </t>
  </si>
  <si>
    <t>Poste decorativo com 02 pétalas, em tubo de alumínio com difusor em vidro leitoso brilhante, ref. XR-708/2 da XOULUX ou similar, com 5,00m, inclusive lâmpada LED 500W</t>
  </si>
  <si>
    <t>BANCO ARCO</t>
  </si>
  <si>
    <t xml:space="preserve"> 051171 </t>
  </si>
  <si>
    <t>Concreto armado FCK=20MPA com forma aparente - 1 reaproveitamento (incl. lançamento e adensamento)</t>
  </si>
  <si>
    <t xml:space="preserve"> 102491 </t>
  </si>
  <si>
    <t>PINTURA DE BANCO COM TINTA ACRÍLICA, APLICAÇÃO MANUAL, 2 DEMÃOS, INCLUSO FUNDO PREPARADOR. AF_05/2021</t>
  </si>
  <si>
    <t xml:space="preserve"> 00049 </t>
  </si>
  <si>
    <t>MESA COM CADEIRAS EM ALVENARIA E CONCRETO, COM TABULEIRO DE DAMA OU XADREZ</t>
  </si>
  <si>
    <t>Placa de inauguração de obra em alumínio 0,40 x 0,60 m</t>
  </si>
  <si>
    <t>Total sem BDI</t>
  </si>
  <si>
    <t>Total do BDI</t>
  </si>
  <si>
    <t>BANCO</t>
  </si>
  <si>
    <t>UNID.</t>
  </si>
  <si>
    <t>QUANT.</t>
  </si>
  <si>
    <t>PREÇO UNIT.</t>
  </si>
  <si>
    <t>PREÇO UNIT. COM BDI</t>
  </si>
  <si>
    <t>TOTAL</t>
  </si>
  <si>
    <t>PESO (%)</t>
  </si>
  <si>
    <t>TOTAL SEM BDI</t>
  </si>
  <si>
    <t>TOTAL DO BDI</t>
  </si>
  <si>
    <t>TOTAL GERAL</t>
  </si>
  <si>
    <t>ASTU - ASSENTAMENTO DE TUBOS E PECAS</t>
  </si>
  <si>
    <t xml:space="preserve"> 00000041 </t>
  </si>
  <si>
    <t>INEL - INSTALAÇÃO ELÉTRICA/ELETRIFICAÇÃO E ILUMINAÇÃO EXTERNA</t>
  </si>
  <si>
    <t xml:space="preserve"> 172880 </t>
  </si>
  <si>
    <t>LUMINARIA PUBLICA COB SUPER C/1 LED PETALA 100W 6500K BRANCO</t>
  </si>
  <si>
    <t>URBANIZACAO</t>
  </si>
  <si>
    <t xml:space="preserve"> 9158 </t>
  </si>
  <si>
    <t>Poste decorativo com 02 pétalas, difusor em vidro leitoso brilhante ref. XR-708/2 da Xoulux ou similar, com 6,00m un</t>
  </si>
  <si>
    <t xml:space="preserve"> 050681 </t>
  </si>
  <si>
    <t>Concreto armado Fck=15 MPA c/forma mad. branca (incl. lançamento e adensamento)</t>
  </si>
  <si>
    <t>PINT - PINTURAS</t>
  </si>
  <si>
    <t>Composições Auxiliares</t>
  </si>
  <si>
    <t>SECRETARIA MUNICIPAL SANEAMENTO E INFRAESTRUTURA - SESAN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</si>
</sst>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7" formatCode="&quot;R$&quot;\ #,##0.00"/>
  </numFmts>
  <fonts count="32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2"/>
      <name val="Arial"/>
      <family val="1"/>
    </font>
    <font>
      <sz val="12"/>
      <name val="Arial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0D8"/>
      </patternFill>
    </fill>
  </fills>
  <borders count="7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9" fontId="9" fillId="0" borderId="0" applyFill="0" applyBorder="0" applyAlignment="0" applyProtection="0"/>
    <xf numFmtId="0" fontId="9" fillId="0" borderId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2" fontId="1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2" fontId="13" fillId="0" borderId="29" xfId="0" applyNumberFormat="1" applyFont="1" applyBorder="1" applyAlignment="1">
      <alignment horizontal="center"/>
    </xf>
    <xf numFmtId="0" fontId="16" fillId="12" borderId="30" xfId="0" applyFont="1" applyFill="1" applyBorder="1"/>
    <xf numFmtId="0" fontId="16" fillId="12" borderId="31" xfId="0" applyFont="1" applyFill="1" applyBorder="1"/>
    <xf numFmtId="0" fontId="16" fillId="12" borderId="32" xfId="0" applyFont="1" applyFill="1" applyBorder="1"/>
    <xf numFmtId="2" fontId="16" fillId="12" borderId="33" xfId="0" applyNumberFormat="1" applyFont="1" applyFill="1" applyBorder="1" applyAlignment="1">
      <alignment horizontal="center"/>
    </xf>
    <xf numFmtId="0" fontId="15" fillId="0" borderId="34" xfId="0" applyFont="1" applyBorder="1"/>
    <xf numFmtId="0" fontId="15" fillId="0" borderId="25" xfId="0" applyFont="1" applyBorder="1" applyAlignment="1">
      <alignment horizont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6" fillId="12" borderId="35" xfId="0" applyFont="1" applyFill="1" applyBorder="1"/>
    <xf numFmtId="0" fontId="16" fillId="12" borderId="27" xfId="0" applyFont="1" applyFill="1" applyBorder="1"/>
    <xf numFmtId="0" fontId="16" fillId="12" borderId="28" xfId="0" applyFont="1" applyFill="1" applyBorder="1"/>
    <xf numFmtId="2" fontId="16" fillId="12" borderId="29" xfId="0" applyNumberFormat="1" applyFont="1" applyFill="1" applyBorder="1" applyAlignment="1">
      <alignment horizontal="center"/>
    </xf>
    <xf numFmtId="0" fontId="13" fillId="0" borderId="35" xfId="0" applyFont="1" applyBorder="1"/>
    <xf numFmtId="0" fontId="13" fillId="0" borderId="29" xfId="0" applyFont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/>
    </xf>
    <xf numFmtId="0" fontId="16" fillId="12" borderId="26" xfId="0" applyFont="1" applyFill="1" applyBorder="1"/>
    <xf numFmtId="2" fontId="15" fillId="12" borderId="25" xfId="0" applyNumberFormat="1" applyFont="1" applyFill="1" applyBorder="1" applyAlignment="1">
      <alignment horizontal="center"/>
    </xf>
    <xf numFmtId="0" fontId="15" fillId="12" borderId="26" xfId="0" applyFont="1" applyFill="1" applyBorder="1"/>
    <xf numFmtId="0" fontId="15" fillId="12" borderId="27" xfId="0" applyFont="1" applyFill="1" applyBorder="1"/>
    <xf numFmtId="0" fontId="15" fillId="12" borderId="28" xfId="0" applyFont="1" applyFill="1" applyBorder="1"/>
    <xf numFmtId="2" fontId="15" fillId="12" borderId="29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43" fontId="17" fillId="0" borderId="40" xfId="5" applyFont="1" applyBorder="1"/>
    <xf numFmtId="2" fontId="18" fillId="0" borderId="40" xfId="0" applyNumberFormat="1" applyFont="1" applyBorder="1"/>
    <xf numFmtId="0" fontId="19" fillId="13" borderId="39" xfId="0" applyFont="1" applyFill="1" applyBorder="1"/>
    <xf numFmtId="0" fontId="19" fillId="13" borderId="0" xfId="0" applyFont="1" applyFill="1"/>
    <xf numFmtId="0" fontId="20" fillId="13" borderId="0" xfId="0" applyFont="1" applyFill="1"/>
    <xf numFmtId="166" fontId="21" fillId="13" borderId="40" xfId="0" applyNumberFormat="1" applyFont="1" applyFill="1" applyBorder="1"/>
    <xf numFmtId="0" fontId="0" fillId="0" borderId="40" xfId="0" applyBorder="1"/>
    <xf numFmtId="0" fontId="22" fillId="0" borderId="17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2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2" fontId="23" fillId="0" borderId="29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/>
    <xf numFmtId="0" fontId="13" fillId="0" borderId="31" xfId="0" applyFont="1" applyBorder="1"/>
    <xf numFmtId="0" fontId="13" fillId="0" borderId="32" xfId="0" applyFont="1" applyBorder="1"/>
    <xf numFmtId="2" fontId="23" fillId="0" borderId="44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25" fillId="0" borderId="39" xfId="0" applyFont="1" applyBorder="1"/>
    <xf numFmtId="0" fontId="25" fillId="0" borderId="0" xfId="0" applyFont="1"/>
    <xf numFmtId="10" fontId="25" fillId="0" borderId="0" xfId="6" applyNumberFormat="1" applyFont="1" applyBorder="1"/>
    <xf numFmtId="0" fontId="26" fillId="0" borderId="0" xfId="0" applyFont="1"/>
    <xf numFmtId="10" fontId="27" fillId="0" borderId="40" xfId="6" applyNumberFormat="1" applyFont="1" applyBorder="1"/>
    <xf numFmtId="10" fontId="28" fillId="0" borderId="0" xfId="0" applyNumberFormat="1" applyFont="1"/>
    <xf numFmtId="10" fontId="29" fillId="0" borderId="40" xfId="0" applyNumberFormat="1" applyFont="1" applyBorder="1"/>
    <xf numFmtId="0" fontId="26" fillId="0" borderId="40" xfId="0" applyFont="1" applyBorder="1"/>
    <xf numFmtId="0" fontId="28" fillId="14" borderId="35" xfId="0" applyFont="1" applyFill="1" applyBorder="1" applyAlignment="1">
      <alignment horizontal="right"/>
    </xf>
    <xf numFmtId="0" fontId="28" fillId="14" borderId="27" xfId="0" applyFont="1" applyFill="1" applyBorder="1"/>
    <xf numFmtId="10" fontId="28" fillId="14" borderId="28" xfId="0" applyNumberFormat="1" applyFont="1" applyFill="1" applyBorder="1"/>
    <xf numFmtId="0" fontId="29" fillId="0" borderId="26" xfId="0" applyFont="1" applyBorder="1"/>
    <xf numFmtId="0" fontId="29" fillId="0" borderId="27" xfId="0" applyFont="1" applyBorder="1"/>
    <xf numFmtId="10" fontId="29" fillId="0" borderId="48" xfId="0" applyNumberFormat="1" applyFont="1" applyBorder="1"/>
    <xf numFmtId="0" fontId="26" fillId="0" borderId="39" xfId="0" applyFont="1" applyBorder="1"/>
    <xf numFmtId="0" fontId="27" fillId="0" borderId="40" xfId="0" applyFont="1" applyBorder="1" applyAlignment="1">
      <alignment horizontal="right"/>
    </xf>
    <xf numFmtId="0" fontId="9" fillId="15" borderId="17" xfId="7" applyFill="1" applyBorder="1"/>
    <xf numFmtId="0" fontId="9" fillId="15" borderId="15" xfId="7" applyFill="1" applyBorder="1"/>
    <xf numFmtId="0" fontId="9" fillId="0" borderId="9" xfId="3" applyBorder="1" applyAlignment="1">
      <alignment horizontal="center" vertical="center"/>
    </xf>
    <xf numFmtId="0" fontId="9" fillId="0" borderId="9" xfId="3" applyBorder="1" applyAlignment="1">
      <alignment vertical="center"/>
    </xf>
    <xf numFmtId="43" fontId="0" fillId="0" borderId="9" xfId="1" applyFont="1" applyBorder="1" applyAlignment="1">
      <alignment vertical="center"/>
    </xf>
    <xf numFmtId="0" fontId="8" fillId="0" borderId="9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166" fontId="8" fillId="0" borderId="9" xfId="3" applyNumberFormat="1" applyFont="1" applyBorder="1" applyAlignment="1">
      <alignment vertical="center"/>
    </xf>
    <xf numFmtId="0" fontId="9" fillId="0" borderId="9" xfId="3" applyBorder="1" applyAlignment="1">
      <alignment vertical="center" wrapText="1"/>
    </xf>
    <xf numFmtId="166" fontId="9" fillId="0" borderId="9" xfId="3" applyNumberFormat="1" applyBorder="1" applyAlignment="1">
      <alignment vertical="center"/>
    </xf>
    <xf numFmtId="166" fontId="8" fillId="17" borderId="9" xfId="3" applyNumberFormat="1" applyFont="1" applyFill="1" applyBorder="1" applyAlignment="1">
      <alignment vertical="center"/>
    </xf>
    <xf numFmtId="0" fontId="9" fillId="0" borderId="0" xfId="3" applyAlignment="1">
      <alignment vertical="center"/>
    </xf>
    <xf numFmtId="44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6" fillId="6" borderId="2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165" fontId="6" fillId="7" borderId="2" xfId="0" applyNumberFormat="1" applyFont="1" applyFill="1" applyBorder="1" applyAlignment="1">
      <alignment horizontal="center" vertical="center" wrapText="1"/>
    </xf>
    <xf numFmtId="4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40" xfId="0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0" fontId="26" fillId="0" borderId="41" xfId="0" applyFont="1" applyBorder="1" applyAlignment="1">
      <alignment horizontal="left" wrapText="1"/>
    </xf>
    <xf numFmtId="0" fontId="8" fillId="0" borderId="26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17" borderId="9" xfId="3" applyFont="1" applyFill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8" borderId="53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center" vertical="center" wrapText="1"/>
    </xf>
    <xf numFmtId="0" fontId="3" fillId="8" borderId="58" xfId="0" applyFont="1" applyFill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4" fillId="9" borderId="6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61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10" fillId="0" borderId="60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167" fontId="4" fillId="9" borderId="0" xfId="0" applyNumberFormat="1" applyFont="1" applyFill="1" applyBorder="1" applyAlignment="1">
      <alignment horizontal="center" vertical="center" wrapText="1"/>
    </xf>
    <xf numFmtId="167" fontId="4" fillId="9" borderId="40" xfId="0" applyNumberFormat="1" applyFont="1" applyFill="1" applyBorder="1" applyAlignment="1">
      <alignment horizontal="center" vertical="center" wrapText="1"/>
    </xf>
    <xf numFmtId="167" fontId="4" fillId="9" borderId="15" xfId="0" applyNumberFormat="1" applyFont="1" applyFill="1" applyBorder="1" applyAlignment="1">
      <alignment horizontal="center" vertical="center" wrapText="1"/>
    </xf>
    <xf numFmtId="167" fontId="4" fillId="9" borderId="41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5" fillId="18" borderId="2" xfId="0" applyFont="1" applyFill="1" applyBorder="1" applyAlignment="1">
      <alignment horizontal="center" vertical="center" wrapText="1"/>
    </xf>
    <xf numFmtId="4" fontId="5" fillId="18" borderId="2" xfId="0" applyNumberFormat="1" applyFont="1" applyFill="1" applyBorder="1" applyAlignment="1">
      <alignment horizontal="center" vertical="center" wrapText="1"/>
    </xf>
    <xf numFmtId="4" fontId="4" fillId="9" borderId="0" xfId="0" applyNumberFormat="1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4" fontId="2" fillId="5" borderId="62" xfId="0" applyNumberFormat="1" applyFont="1" applyFill="1" applyBorder="1" applyAlignment="1">
      <alignment horizontal="center" vertical="center" wrapText="1"/>
    </xf>
    <xf numFmtId="44" fontId="2" fillId="5" borderId="62" xfId="2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left" vertical="center" wrapText="1"/>
    </xf>
    <xf numFmtId="164" fontId="3" fillId="8" borderId="52" xfId="0" applyNumberFormat="1" applyFont="1" applyFill="1" applyBorder="1" applyAlignment="1">
      <alignment horizontal="center"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left" vertical="center" wrapText="1"/>
    </xf>
    <xf numFmtId="0" fontId="4" fillId="9" borderId="45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6" fillId="9" borderId="45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167" fontId="4" fillId="9" borderId="45" xfId="0" applyNumberFormat="1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167" fontId="4" fillId="9" borderId="46" xfId="0" applyNumberFormat="1" applyFont="1" applyFill="1" applyBorder="1" applyAlignment="1">
      <alignment horizontal="center" vertical="center" wrapText="1"/>
    </xf>
    <xf numFmtId="167" fontId="3" fillId="8" borderId="65" xfId="0" applyNumberFormat="1" applyFont="1" applyFill="1" applyBorder="1" applyAlignment="1">
      <alignment horizontal="center" vertical="center" wrapText="1"/>
    </xf>
    <xf numFmtId="167" fontId="3" fillId="8" borderId="66" xfId="0" applyNumberFormat="1" applyFont="1" applyFill="1" applyBorder="1" applyAlignment="1">
      <alignment horizontal="center" vertical="center" wrapText="1"/>
    </xf>
    <xf numFmtId="167" fontId="3" fillId="8" borderId="52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167" fontId="5" fillId="0" borderId="63" xfId="0" applyNumberFormat="1" applyFont="1" applyFill="1" applyBorder="1" applyAlignment="1">
      <alignment horizontal="center" vertical="center" wrapText="1"/>
    </xf>
    <xf numFmtId="167" fontId="3" fillId="8" borderId="68" xfId="0" applyNumberFormat="1" applyFont="1" applyFill="1" applyBorder="1" applyAlignment="1">
      <alignment horizontal="center" vertical="center" wrapText="1"/>
    </xf>
    <xf numFmtId="167" fontId="3" fillId="8" borderId="69" xfId="0" applyNumberFormat="1" applyFont="1" applyFill="1" applyBorder="1" applyAlignment="1">
      <alignment horizontal="center" vertical="center" wrapText="1"/>
    </xf>
    <xf numFmtId="167" fontId="5" fillId="0" borderId="7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63" xfId="0" applyNumberFormat="1" applyFont="1" applyFill="1" applyBorder="1" applyAlignment="1">
      <alignment horizontal="center" vertical="center" wrapText="1"/>
    </xf>
    <xf numFmtId="2" fontId="3" fillId="8" borderId="68" xfId="0" applyNumberFormat="1" applyFont="1" applyFill="1" applyBorder="1" applyAlignment="1">
      <alignment horizontal="center" vertical="center" wrapText="1"/>
    </xf>
    <xf numFmtId="2" fontId="3" fillId="8" borderId="65" xfId="0" applyNumberFormat="1" applyFont="1" applyFill="1" applyBorder="1" applyAlignment="1">
      <alignment horizontal="center" vertical="center" wrapText="1"/>
    </xf>
    <xf numFmtId="2" fontId="5" fillId="0" borderId="7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165" fontId="5" fillId="18" borderId="2" xfId="0" applyNumberFormat="1" applyFont="1" applyFill="1" applyBorder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2" fillId="10" borderId="45" xfId="4" applyFont="1" applyFill="1" applyBorder="1" applyAlignment="1">
      <alignment horizontal="center" vertical="center" wrapText="1"/>
    </xf>
    <xf numFmtId="0" fontId="12" fillId="10" borderId="8" xfId="4" applyFont="1" applyFill="1" applyBorder="1" applyAlignment="1">
      <alignment horizontal="center" vertical="center" wrapText="1"/>
    </xf>
    <xf numFmtId="0" fontId="12" fillId="10" borderId="46" xfId="4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/>
    </xf>
    <xf numFmtId="0" fontId="8" fillId="16" borderId="45" xfId="3" applyFont="1" applyFill="1" applyBorder="1" applyAlignment="1">
      <alignment horizontal="center" vertical="center"/>
    </xf>
    <xf numFmtId="0" fontId="8" fillId="16" borderId="8" xfId="3" applyFont="1" applyFill="1" applyBorder="1" applyAlignment="1">
      <alignment horizontal="center" vertical="center"/>
    </xf>
    <xf numFmtId="0" fontId="8" fillId="16" borderId="46" xfId="3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vertical="center"/>
    </xf>
  </cellXfs>
  <cellStyles count="8">
    <cellStyle name="Moeda" xfId="2" builtinId="4"/>
    <cellStyle name="Normal" xfId="0" builtinId="0"/>
    <cellStyle name="Normal 2" xfId="3"/>
    <cellStyle name="Normal 4" xfId="7"/>
    <cellStyle name="Normal_F-06-09" xfId="4"/>
    <cellStyle name="Porcentagem 4" xfId="6"/>
    <cellStyle name="Vírgula" xfId="1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105833</xdr:rowOff>
    </xdr:from>
    <xdr:to>
      <xdr:col>3</xdr:col>
      <xdr:colOff>30654</xdr:colOff>
      <xdr:row>4</xdr:row>
      <xdr:rowOff>157238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05833"/>
          <a:ext cx="1977987" cy="1279072"/>
        </a:xfrm>
        <a:prstGeom prst="rect">
          <a:avLst/>
        </a:prstGeom>
      </xdr:spPr>
    </xdr:pic>
    <xdr:clientData/>
  </xdr:twoCellAnchor>
  <xdr:twoCellAnchor>
    <xdr:from>
      <xdr:col>8</xdr:col>
      <xdr:colOff>560916</xdr:colOff>
      <xdr:row>0</xdr:row>
      <xdr:rowOff>10584</xdr:rowOff>
    </xdr:from>
    <xdr:to>
      <xdr:col>9</xdr:col>
      <xdr:colOff>976246</xdr:colOff>
      <xdr:row>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9990666" y="10584"/>
          <a:ext cx="1605955" cy="148960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- 01/2023 - Pará</a:t>
          </a:r>
        </a:p>
        <a:p>
          <a:pPr algn="ctr"/>
          <a:r>
            <a:rPr lang="pt-BR" sz="1100"/>
            <a:t>SBC - 02/2023 - Pará</a:t>
          </a:r>
        </a:p>
        <a:p>
          <a:pPr algn="ctr"/>
          <a:r>
            <a:rPr lang="pt-BR" sz="1100"/>
            <a:t>SICRO3 - 10/2022 - Pará</a:t>
          </a:r>
        </a:p>
        <a:p>
          <a:pPr algn="ctr"/>
          <a:r>
            <a:rPr lang="pt-BR" sz="1100"/>
            <a:t>ORSE - 11/2022 - Sergipe</a:t>
          </a:r>
        </a:p>
        <a:p>
          <a:pPr algn="ctr"/>
          <a:r>
            <a:rPr lang="pt-BR" sz="1100"/>
            <a:t>SEDOP - 02/2023 - Pará</a:t>
          </a:r>
        </a:p>
        <a:p>
          <a:pPr algn="ctr"/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1</xdr:col>
      <xdr:colOff>1673187</xdr:colOff>
      <xdr:row>4</xdr:row>
      <xdr:rowOff>174172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4300"/>
          <a:ext cx="1977987" cy="1279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2</xdr:col>
      <xdr:colOff>330162</xdr:colOff>
      <xdr:row>4</xdr:row>
      <xdr:rowOff>202747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2875"/>
          <a:ext cx="1977987" cy="1279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178553</xdr:rowOff>
    </xdr:from>
    <xdr:to>
      <xdr:col>1</xdr:col>
      <xdr:colOff>523875</xdr:colOff>
      <xdr:row>4</xdr:row>
      <xdr:rowOff>154064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8553"/>
          <a:ext cx="1838325" cy="11947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109416</xdr:colOff>
      <xdr:row>0</xdr:row>
      <xdr:rowOff>209550</xdr:rowOff>
    </xdr:from>
    <xdr:to>
      <xdr:col>1</xdr:col>
      <xdr:colOff>451204</xdr:colOff>
      <xdr:row>3</xdr:row>
      <xdr:rowOff>240323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16" y="209550"/>
          <a:ext cx="1437163" cy="945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abSelected="1" showOutlineSymbols="0" showWhiteSpace="0" view="pageBreakPreview" zoomScale="70" zoomScaleNormal="85" zoomScaleSheetLayoutView="70" workbookViewId="0">
      <selection activeCell="D9" sqref="D9"/>
    </sheetView>
  </sheetViews>
  <sheetFormatPr defaultRowHeight="14.25"/>
  <cols>
    <col min="1" max="1" width="5.875" style="2" bestFit="1" customWidth="1"/>
    <col min="2" max="2" width="14.375" style="2" bestFit="1" customWidth="1"/>
    <col min="3" max="3" width="8.625" style="2" customWidth="1"/>
    <col min="4" max="4" width="45.625" style="99" customWidth="1"/>
    <col min="5" max="5" width="8" style="2" bestFit="1" customWidth="1"/>
    <col min="6" max="6" width="13" style="98" bestFit="1" customWidth="1"/>
    <col min="7" max="7" width="11.75" style="97" bestFit="1" customWidth="1"/>
    <col min="8" max="8" width="16.5" style="97" bestFit="1" customWidth="1"/>
    <col min="9" max="9" width="15.625" style="97" bestFit="1" customWidth="1"/>
    <col min="10" max="10" width="13" style="2" bestFit="1" customWidth="1"/>
  </cols>
  <sheetData>
    <row r="1" spans="1:10" ht="24" customHeight="1">
      <c r="A1" s="170" t="s">
        <v>187</v>
      </c>
      <c r="B1" s="171"/>
      <c r="C1" s="171"/>
      <c r="D1" s="171"/>
      <c r="E1" s="171"/>
      <c r="F1" s="171"/>
      <c r="G1" s="171"/>
      <c r="H1" s="171"/>
      <c r="I1" s="171"/>
      <c r="J1" s="172"/>
    </row>
    <row r="2" spans="1:10" ht="24" customHeight="1">
      <c r="A2" s="173" t="s">
        <v>414</v>
      </c>
      <c r="B2" s="114"/>
      <c r="C2" s="114"/>
      <c r="D2" s="114"/>
      <c r="E2" s="114"/>
      <c r="F2" s="114"/>
      <c r="G2" s="114"/>
      <c r="H2" s="114"/>
      <c r="I2" s="114"/>
      <c r="J2" s="174"/>
    </row>
    <row r="3" spans="1:10" ht="24" customHeight="1">
      <c r="A3" s="175" t="s">
        <v>415</v>
      </c>
      <c r="B3" s="117"/>
      <c r="C3" s="117"/>
      <c r="D3" s="117"/>
      <c r="E3" s="117"/>
      <c r="F3" s="117"/>
      <c r="G3" s="117"/>
      <c r="H3" s="117"/>
      <c r="I3" s="117"/>
      <c r="J3" s="176"/>
    </row>
    <row r="4" spans="1:10" ht="24" customHeight="1">
      <c r="A4" s="173" t="s">
        <v>363</v>
      </c>
      <c r="B4" s="114"/>
      <c r="C4" s="114"/>
      <c r="D4" s="114"/>
      <c r="E4" s="114"/>
      <c r="F4" s="114"/>
      <c r="G4" s="114"/>
      <c r="H4" s="114"/>
      <c r="I4" s="114"/>
      <c r="J4" s="174"/>
    </row>
    <row r="5" spans="1:10" ht="23.25" customHeight="1" thickBot="1">
      <c r="A5" s="177" t="s">
        <v>377</v>
      </c>
      <c r="B5" s="142"/>
      <c r="C5" s="142"/>
      <c r="D5" s="142"/>
      <c r="E5" s="142"/>
      <c r="F5" s="142"/>
      <c r="G5" s="142"/>
      <c r="H5" s="142"/>
      <c r="I5" s="142"/>
      <c r="J5" s="178"/>
    </row>
    <row r="6" spans="1:10" ht="26.1" customHeight="1" thickBot="1">
      <c r="A6" s="252" t="s">
        <v>416</v>
      </c>
      <c r="B6" s="186"/>
      <c r="C6" s="186"/>
      <c r="D6" s="186"/>
      <c r="E6" s="186"/>
      <c r="F6" s="186"/>
      <c r="G6" s="186"/>
      <c r="H6" s="186"/>
      <c r="I6" s="186"/>
      <c r="J6" s="253"/>
    </row>
    <row r="7" spans="1:10" ht="30" customHeight="1" thickBot="1">
      <c r="A7" s="192" t="s">
        <v>411</v>
      </c>
      <c r="B7" s="193" t="s">
        <v>293</v>
      </c>
      <c r="C7" s="192" t="s">
        <v>544</v>
      </c>
      <c r="D7" s="192" t="s">
        <v>412</v>
      </c>
      <c r="E7" s="194" t="s">
        <v>545</v>
      </c>
      <c r="F7" s="195" t="s">
        <v>546</v>
      </c>
      <c r="G7" s="196" t="s">
        <v>547</v>
      </c>
      <c r="H7" s="196" t="s">
        <v>548</v>
      </c>
      <c r="I7" s="196" t="s">
        <v>549</v>
      </c>
      <c r="J7" s="193" t="s">
        <v>550</v>
      </c>
    </row>
    <row r="8" spans="1:10" ht="27.95" customHeight="1" thickBot="1">
      <c r="A8" s="199" t="s">
        <v>7</v>
      </c>
      <c r="B8" s="200"/>
      <c r="C8" s="201"/>
      <c r="D8" s="202" t="s">
        <v>8</v>
      </c>
      <c r="E8" s="201"/>
      <c r="F8" s="201"/>
      <c r="G8" s="218"/>
      <c r="H8" s="219"/>
      <c r="I8" s="220">
        <v>59491.28</v>
      </c>
      <c r="J8" s="203">
        <v>5.52623579031358E-2</v>
      </c>
    </row>
    <row r="9" spans="1:10" ht="24" customHeight="1">
      <c r="A9" s="233" t="s">
        <v>9</v>
      </c>
      <c r="B9" s="107" t="s">
        <v>10</v>
      </c>
      <c r="C9" s="107" t="s">
        <v>11</v>
      </c>
      <c r="D9" s="108" t="s">
        <v>12</v>
      </c>
      <c r="E9" s="107" t="s">
        <v>13</v>
      </c>
      <c r="F9" s="227">
        <v>18</v>
      </c>
      <c r="G9" s="221">
        <v>174.28</v>
      </c>
      <c r="H9" s="221">
        <v>207.75</v>
      </c>
      <c r="I9" s="221">
        <v>3739.5</v>
      </c>
      <c r="J9" s="109">
        <v>3.4736786194342487E-3</v>
      </c>
    </row>
    <row r="10" spans="1:10" ht="24" customHeight="1">
      <c r="A10" s="234" t="s">
        <v>14</v>
      </c>
      <c r="B10" s="190" t="s">
        <v>15</v>
      </c>
      <c r="C10" s="190" t="s">
        <v>11</v>
      </c>
      <c r="D10" s="191" t="s">
        <v>16</v>
      </c>
      <c r="E10" s="190" t="s">
        <v>13</v>
      </c>
      <c r="F10" s="228">
        <v>9</v>
      </c>
      <c r="G10" s="222">
        <v>734.73</v>
      </c>
      <c r="H10" s="222">
        <v>875.87</v>
      </c>
      <c r="I10" s="222">
        <v>7882.83</v>
      </c>
      <c r="J10" s="235">
        <v>7.3224810888179908E-3</v>
      </c>
    </row>
    <row r="11" spans="1:10" ht="24" customHeight="1">
      <c r="A11" s="234" t="s">
        <v>17</v>
      </c>
      <c r="B11" s="190" t="s">
        <v>417</v>
      </c>
      <c r="C11" s="190" t="s">
        <v>18</v>
      </c>
      <c r="D11" s="191" t="s">
        <v>418</v>
      </c>
      <c r="E11" s="190" t="s">
        <v>19</v>
      </c>
      <c r="F11" s="228">
        <v>207.8</v>
      </c>
      <c r="G11" s="222">
        <v>134.93</v>
      </c>
      <c r="H11" s="222">
        <v>160.85</v>
      </c>
      <c r="I11" s="222">
        <v>33424.629999999997</v>
      </c>
      <c r="J11" s="235">
        <v>3.1048648908544075E-2</v>
      </c>
    </row>
    <row r="12" spans="1:10" ht="24" customHeight="1">
      <c r="A12" s="234" t="s">
        <v>20</v>
      </c>
      <c r="B12" s="190" t="s">
        <v>419</v>
      </c>
      <c r="C12" s="190" t="s">
        <v>18</v>
      </c>
      <c r="D12" s="191" t="s">
        <v>420</v>
      </c>
      <c r="E12" s="190" t="s">
        <v>421</v>
      </c>
      <c r="F12" s="228">
        <v>1</v>
      </c>
      <c r="G12" s="222">
        <v>6714.44</v>
      </c>
      <c r="H12" s="222">
        <v>8004.28</v>
      </c>
      <c r="I12" s="222">
        <v>8004.28</v>
      </c>
      <c r="J12" s="235">
        <v>7.4352978472964747E-3</v>
      </c>
    </row>
    <row r="13" spans="1:10" ht="24" customHeight="1" thickBot="1">
      <c r="A13" s="236" t="s">
        <v>422</v>
      </c>
      <c r="B13" s="197" t="s">
        <v>423</v>
      </c>
      <c r="C13" s="197" t="s">
        <v>28</v>
      </c>
      <c r="D13" s="198" t="s">
        <v>424</v>
      </c>
      <c r="E13" s="197" t="s">
        <v>421</v>
      </c>
      <c r="F13" s="229">
        <v>6</v>
      </c>
      <c r="G13" s="223">
        <v>900.38</v>
      </c>
      <c r="H13" s="223">
        <v>1073.3399999999999</v>
      </c>
      <c r="I13" s="223">
        <v>6440.04</v>
      </c>
      <c r="J13" s="237">
        <v>5.9822514390430103E-3</v>
      </c>
    </row>
    <row r="14" spans="1:10" ht="27.95" customHeight="1" thickBot="1">
      <c r="A14" s="199" t="s">
        <v>21</v>
      </c>
      <c r="B14" s="204"/>
      <c r="C14" s="205"/>
      <c r="D14" s="206" t="s">
        <v>22</v>
      </c>
      <c r="E14" s="205"/>
      <c r="F14" s="230"/>
      <c r="G14" s="224"/>
      <c r="H14" s="225"/>
      <c r="I14" s="220">
        <v>94734.16</v>
      </c>
      <c r="J14" s="203">
        <v>8.8000006985442761E-2</v>
      </c>
    </row>
    <row r="15" spans="1:10" ht="27.95" customHeight="1" thickBot="1">
      <c r="A15" s="199" t="s">
        <v>23</v>
      </c>
      <c r="B15" s="200"/>
      <c r="C15" s="201"/>
      <c r="D15" s="202" t="s">
        <v>425</v>
      </c>
      <c r="E15" s="201"/>
      <c r="F15" s="231"/>
      <c r="G15" s="218"/>
      <c r="H15" s="219"/>
      <c r="I15" s="220">
        <v>64277.36</v>
      </c>
      <c r="J15" s="203">
        <v>5.9708220656686239E-2</v>
      </c>
    </row>
    <row r="16" spans="1:10" ht="32.1" customHeight="1">
      <c r="A16" s="233" t="s">
        <v>24</v>
      </c>
      <c r="B16" s="107" t="s">
        <v>25</v>
      </c>
      <c r="C16" s="107" t="s">
        <v>11</v>
      </c>
      <c r="D16" s="108" t="s">
        <v>26</v>
      </c>
      <c r="E16" s="107" t="s">
        <v>426</v>
      </c>
      <c r="F16" s="227">
        <v>687.9</v>
      </c>
      <c r="G16" s="221">
        <v>18.23</v>
      </c>
      <c r="H16" s="221">
        <v>21.73</v>
      </c>
      <c r="I16" s="221">
        <v>14948.06</v>
      </c>
      <c r="J16" s="109">
        <v>1.3885481060040197E-2</v>
      </c>
    </row>
    <row r="17" spans="1:10" ht="32.1" customHeight="1">
      <c r="A17" s="234" t="s">
        <v>27</v>
      </c>
      <c r="B17" s="190" t="s">
        <v>30</v>
      </c>
      <c r="C17" s="190" t="s">
        <v>31</v>
      </c>
      <c r="D17" s="191" t="s">
        <v>32</v>
      </c>
      <c r="E17" s="190" t="s">
        <v>19</v>
      </c>
      <c r="F17" s="228">
        <v>20</v>
      </c>
      <c r="G17" s="222">
        <v>217.5</v>
      </c>
      <c r="H17" s="222">
        <v>259.27999999999997</v>
      </c>
      <c r="I17" s="222">
        <v>5185.6000000000004</v>
      </c>
      <c r="J17" s="235">
        <v>4.8169829787239578E-3</v>
      </c>
    </row>
    <row r="18" spans="1:10" ht="24" customHeight="1">
      <c r="A18" s="234" t="s">
        <v>29</v>
      </c>
      <c r="B18" s="190" t="s">
        <v>427</v>
      </c>
      <c r="C18" s="190" t="s">
        <v>31</v>
      </c>
      <c r="D18" s="191" t="s">
        <v>428</v>
      </c>
      <c r="E18" s="190" t="s">
        <v>61</v>
      </c>
      <c r="F18" s="228">
        <v>1</v>
      </c>
      <c r="G18" s="222">
        <v>70.91</v>
      </c>
      <c r="H18" s="222">
        <v>84.53</v>
      </c>
      <c r="I18" s="222">
        <v>84.53</v>
      </c>
      <c r="J18" s="235">
        <v>7.8521207033233591E-5</v>
      </c>
    </row>
    <row r="19" spans="1:10" ht="32.1" customHeight="1">
      <c r="A19" s="234" t="s">
        <v>33</v>
      </c>
      <c r="B19" s="190" t="s">
        <v>48</v>
      </c>
      <c r="C19" s="190" t="s">
        <v>36</v>
      </c>
      <c r="D19" s="191" t="s">
        <v>49</v>
      </c>
      <c r="E19" s="190" t="s">
        <v>13</v>
      </c>
      <c r="F19" s="228">
        <v>229.3</v>
      </c>
      <c r="G19" s="222">
        <v>6.73</v>
      </c>
      <c r="H19" s="222">
        <v>8.02</v>
      </c>
      <c r="I19" s="222">
        <v>1838.98</v>
      </c>
      <c r="J19" s="235">
        <v>1.7082565871285452E-3</v>
      </c>
    </row>
    <row r="20" spans="1:10" ht="32.1" customHeight="1">
      <c r="A20" s="234" t="s">
        <v>34</v>
      </c>
      <c r="B20" s="190" t="s">
        <v>35</v>
      </c>
      <c r="C20" s="190" t="s">
        <v>36</v>
      </c>
      <c r="D20" s="191" t="s">
        <v>37</v>
      </c>
      <c r="E20" s="190" t="s">
        <v>38</v>
      </c>
      <c r="F20" s="228">
        <v>11.84</v>
      </c>
      <c r="G20" s="222">
        <v>124.5</v>
      </c>
      <c r="H20" s="222">
        <v>148.41</v>
      </c>
      <c r="I20" s="222">
        <v>1757.17</v>
      </c>
      <c r="J20" s="235">
        <v>1.6322620296059041E-3</v>
      </c>
    </row>
    <row r="21" spans="1:10" ht="42" customHeight="1">
      <c r="A21" s="234" t="s">
        <v>39</v>
      </c>
      <c r="B21" s="190" t="s">
        <v>40</v>
      </c>
      <c r="C21" s="190" t="s">
        <v>36</v>
      </c>
      <c r="D21" s="191" t="s">
        <v>41</v>
      </c>
      <c r="E21" s="190" t="s">
        <v>38</v>
      </c>
      <c r="F21" s="228">
        <v>60.69</v>
      </c>
      <c r="G21" s="222">
        <v>283.3</v>
      </c>
      <c r="H21" s="222">
        <v>337.72</v>
      </c>
      <c r="I21" s="222">
        <v>20496.22</v>
      </c>
      <c r="J21" s="235">
        <v>1.9039251555881972E-2</v>
      </c>
    </row>
    <row r="22" spans="1:10" ht="32.1" customHeight="1">
      <c r="A22" s="234" t="s">
        <v>42</v>
      </c>
      <c r="B22" s="190" t="s">
        <v>43</v>
      </c>
      <c r="C22" s="190" t="s">
        <v>11</v>
      </c>
      <c r="D22" s="191" t="s">
        <v>44</v>
      </c>
      <c r="E22" s="190" t="s">
        <v>38</v>
      </c>
      <c r="F22" s="228">
        <v>72.53</v>
      </c>
      <c r="G22" s="222">
        <v>108.36</v>
      </c>
      <c r="H22" s="222">
        <v>129.16999999999999</v>
      </c>
      <c r="I22" s="222">
        <v>9368.7000000000007</v>
      </c>
      <c r="J22" s="235">
        <v>8.7027284080475054E-3</v>
      </c>
    </row>
    <row r="23" spans="1:10" ht="32.1" customHeight="1" thickBot="1">
      <c r="A23" s="236" t="s">
        <v>45</v>
      </c>
      <c r="B23" s="197" t="s">
        <v>46</v>
      </c>
      <c r="C23" s="197" t="s">
        <v>36</v>
      </c>
      <c r="D23" s="198" t="s">
        <v>47</v>
      </c>
      <c r="E23" s="197" t="s">
        <v>19</v>
      </c>
      <c r="F23" s="229">
        <v>30</v>
      </c>
      <c r="G23" s="223">
        <v>296.35000000000002</v>
      </c>
      <c r="H23" s="223">
        <v>353.27</v>
      </c>
      <c r="I23" s="223">
        <v>10598.1</v>
      </c>
      <c r="J23" s="237">
        <v>9.844736830224925E-3</v>
      </c>
    </row>
    <row r="24" spans="1:10" ht="27.95" customHeight="1" thickBot="1">
      <c r="A24" s="199" t="s">
        <v>50</v>
      </c>
      <c r="B24" s="200"/>
      <c r="C24" s="201"/>
      <c r="D24" s="202" t="s">
        <v>51</v>
      </c>
      <c r="E24" s="201"/>
      <c r="F24" s="231"/>
      <c r="G24" s="218"/>
      <c r="H24" s="219"/>
      <c r="I24" s="220">
        <v>30456.799999999999</v>
      </c>
      <c r="J24" s="203">
        <v>2.8291786328756525E-2</v>
      </c>
    </row>
    <row r="25" spans="1:10" ht="24" customHeight="1">
      <c r="A25" s="233" t="s">
        <v>52</v>
      </c>
      <c r="B25" s="107" t="s">
        <v>53</v>
      </c>
      <c r="C25" s="107" t="s">
        <v>11</v>
      </c>
      <c r="D25" s="108" t="s">
        <v>54</v>
      </c>
      <c r="E25" s="107" t="s">
        <v>13</v>
      </c>
      <c r="F25" s="227">
        <v>508.12</v>
      </c>
      <c r="G25" s="221">
        <v>27.11</v>
      </c>
      <c r="H25" s="221">
        <v>32.31</v>
      </c>
      <c r="I25" s="221">
        <v>16417.349999999999</v>
      </c>
      <c r="J25" s="109">
        <v>1.5250326964238231E-2</v>
      </c>
    </row>
    <row r="26" spans="1:10" ht="24" customHeight="1">
      <c r="A26" s="234" t="s">
        <v>55</v>
      </c>
      <c r="B26" s="190" t="s">
        <v>56</v>
      </c>
      <c r="C26" s="190" t="s">
        <v>11</v>
      </c>
      <c r="D26" s="191" t="s">
        <v>57</v>
      </c>
      <c r="E26" s="190" t="s">
        <v>13</v>
      </c>
      <c r="F26" s="228">
        <v>508.12</v>
      </c>
      <c r="G26" s="222">
        <v>4.6399999999999997</v>
      </c>
      <c r="H26" s="222">
        <v>5.53</v>
      </c>
      <c r="I26" s="222">
        <v>2809.9</v>
      </c>
      <c r="J26" s="235">
        <v>2.6101589925787657E-3</v>
      </c>
    </row>
    <row r="27" spans="1:10" ht="42" customHeight="1">
      <c r="A27" s="234" t="s">
        <v>58</v>
      </c>
      <c r="B27" s="190" t="s">
        <v>59</v>
      </c>
      <c r="C27" s="190" t="s">
        <v>36</v>
      </c>
      <c r="D27" s="191" t="s">
        <v>60</v>
      </c>
      <c r="E27" s="190" t="s">
        <v>61</v>
      </c>
      <c r="F27" s="228">
        <v>5</v>
      </c>
      <c r="G27" s="222">
        <v>271.07</v>
      </c>
      <c r="H27" s="222">
        <v>323.14</v>
      </c>
      <c r="I27" s="222">
        <v>1615.7</v>
      </c>
      <c r="J27" s="235">
        <v>1.5008483875972498E-3</v>
      </c>
    </row>
    <row r="28" spans="1:10" ht="42" customHeight="1">
      <c r="A28" s="234" t="s">
        <v>62</v>
      </c>
      <c r="B28" s="190" t="s">
        <v>63</v>
      </c>
      <c r="C28" s="190" t="s">
        <v>36</v>
      </c>
      <c r="D28" s="191" t="s">
        <v>64</v>
      </c>
      <c r="E28" s="190" t="s">
        <v>61</v>
      </c>
      <c r="F28" s="228">
        <v>5</v>
      </c>
      <c r="G28" s="222">
        <v>258.06</v>
      </c>
      <c r="H28" s="222">
        <v>307.63</v>
      </c>
      <c r="I28" s="222">
        <v>1538.15</v>
      </c>
      <c r="J28" s="235">
        <v>1.4288110090875223E-3</v>
      </c>
    </row>
    <row r="29" spans="1:10" ht="24" customHeight="1">
      <c r="A29" s="234" t="s">
        <v>65</v>
      </c>
      <c r="B29" s="190" t="s">
        <v>66</v>
      </c>
      <c r="C29" s="190" t="s">
        <v>11</v>
      </c>
      <c r="D29" s="191" t="s">
        <v>67</v>
      </c>
      <c r="E29" s="190" t="s">
        <v>38</v>
      </c>
      <c r="F29" s="228">
        <v>32.96</v>
      </c>
      <c r="G29" s="222">
        <v>62.59</v>
      </c>
      <c r="H29" s="222">
        <v>74.61</v>
      </c>
      <c r="I29" s="222">
        <v>2459.14</v>
      </c>
      <c r="J29" s="235">
        <v>2.2843326755436657E-3</v>
      </c>
    </row>
    <row r="30" spans="1:10" ht="24" customHeight="1">
      <c r="A30" s="234" t="s">
        <v>68</v>
      </c>
      <c r="B30" s="190" t="s">
        <v>69</v>
      </c>
      <c r="C30" s="190" t="s">
        <v>11</v>
      </c>
      <c r="D30" s="191" t="s">
        <v>70</v>
      </c>
      <c r="E30" s="190" t="s">
        <v>13</v>
      </c>
      <c r="F30" s="228">
        <v>188.8</v>
      </c>
      <c r="G30" s="222">
        <v>24.06</v>
      </c>
      <c r="H30" s="222">
        <v>28.68</v>
      </c>
      <c r="I30" s="222">
        <v>5414.78</v>
      </c>
      <c r="J30" s="235">
        <v>5.029871778296612E-3</v>
      </c>
    </row>
    <row r="31" spans="1:10" ht="24" customHeight="1" thickBot="1">
      <c r="A31" s="236" t="s">
        <v>71</v>
      </c>
      <c r="B31" s="197" t="s">
        <v>72</v>
      </c>
      <c r="C31" s="197" t="s">
        <v>28</v>
      </c>
      <c r="D31" s="198" t="s">
        <v>73</v>
      </c>
      <c r="E31" s="190" t="s">
        <v>61</v>
      </c>
      <c r="F31" s="229">
        <v>9</v>
      </c>
      <c r="G31" s="223">
        <v>18.809999999999999</v>
      </c>
      <c r="H31" s="223">
        <v>22.42</v>
      </c>
      <c r="I31" s="223">
        <v>201.78</v>
      </c>
      <c r="J31" s="237">
        <v>1.874365214144786E-4</v>
      </c>
    </row>
    <row r="32" spans="1:10" ht="27.95" customHeight="1" thickBot="1">
      <c r="A32" s="199" t="s">
        <v>75</v>
      </c>
      <c r="B32" s="200"/>
      <c r="C32" s="201"/>
      <c r="D32" s="202" t="s">
        <v>76</v>
      </c>
      <c r="E32" s="201"/>
      <c r="F32" s="231"/>
      <c r="G32" s="218"/>
      <c r="H32" s="219"/>
      <c r="I32" s="220">
        <v>14776.27</v>
      </c>
      <c r="J32" s="203">
        <v>1.3725902707310524E-2</v>
      </c>
    </row>
    <row r="33" spans="1:10" ht="24" customHeight="1" thickBot="1">
      <c r="A33" s="238" t="s">
        <v>77</v>
      </c>
      <c r="B33" s="207" t="s">
        <v>78</v>
      </c>
      <c r="C33" s="207" t="s">
        <v>11</v>
      </c>
      <c r="D33" s="208" t="s">
        <v>79</v>
      </c>
      <c r="E33" s="207" t="s">
        <v>38</v>
      </c>
      <c r="F33" s="232">
        <v>91.46</v>
      </c>
      <c r="G33" s="226">
        <v>135.53</v>
      </c>
      <c r="H33" s="226">
        <v>161.56</v>
      </c>
      <c r="I33" s="226">
        <v>14776.27</v>
      </c>
      <c r="J33" s="239">
        <v>1.3725902707310524E-2</v>
      </c>
    </row>
    <row r="34" spans="1:10" ht="27.95" customHeight="1" thickBot="1">
      <c r="A34" s="199" t="s">
        <v>80</v>
      </c>
      <c r="B34" s="200"/>
      <c r="C34" s="201"/>
      <c r="D34" s="202" t="s">
        <v>81</v>
      </c>
      <c r="E34" s="201"/>
      <c r="F34" s="231"/>
      <c r="G34" s="218"/>
      <c r="H34" s="219"/>
      <c r="I34" s="220">
        <v>161612.94</v>
      </c>
      <c r="J34" s="203">
        <v>0.15012472638104293</v>
      </c>
    </row>
    <row r="35" spans="1:10" ht="32.1" customHeight="1">
      <c r="A35" s="233" t="s">
        <v>82</v>
      </c>
      <c r="B35" s="107" t="s">
        <v>429</v>
      </c>
      <c r="C35" s="107" t="s">
        <v>18</v>
      </c>
      <c r="D35" s="108" t="s">
        <v>430</v>
      </c>
      <c r="E35" s="107" t="s">
        <v>13</v>
      </c>
      <c r="F35" s="227">
        <v>584.20000000000005</v>
      </c>
      <c r="G35" s="221">
        <v>75.989999999999995</v>
      </c>
      <c r="H35" s="221">
        <v>90.58</v>
      </c>
      <c r="I35" s="221">
        <v>52916.83</v>
      </c>
      <c r="J35" s="109">
        <v>4.9155250963828542E-2</v>
      </c>
    </row>
    <row r="36" spans="1:10" ht="32.1" customHeight="1">
      <c r="A36" s="234" t="s">
        <v>83</v>
      </c>
      <c r="B36" s="190" t="s">
        <v>431</v>
      </c>
      <c r="C36" s="190" t="s">
        <v>11</v>
      </c>
      <c r="D36" s="191" t="s">
        <v>432</v>
      </c>
      <c r="E36" s="190" t="s">
        <v>13</v>
      </c>
      <c r="F36" s="228">
        <v>402.71</v>
      </c>
      <c r="G36" s="222">
        <v>133.87</v>
      </c>
      <c r="H36" s="222">
        <v>159.58000000000001</v>
      </c>
      <c r="I36" s="222">
        <v>64264.46</v>
      </c>
      <c r="J36" s="235">
        <v>5.9696237649816151E-2</v>
      </c>
    </row>
    <row r="37" spans="1:10" ht="32.1" customHeight="1">
      <c r="A37" s="234" t="s">
        <v>86</v>
      </c>
      <c r="B37" s="190" t="s">
        <v>84</v>
      </c>
      <c r="C37" s="190" t="s">
        <v>11</v>
      </c>
      <c r="D37" s="191" t="s">
        <v>85</v>
      </c>
      <c r="E37" s="190" t="s">
        <v>13</v>
      </c>
      <c r="F37" s="228">
        <v>146.33000000000001</v>
      </c>
      <c r="G37" s="222">
        <v>58.82</v>
      </c>
      <c r="H37" s="222">
        <v>70.11</v>
      </c>
      <c r="I37" s="222">
        <v>10259.19</v>
      </c>
      <c r="J37" s="235">
        <v>9.5299181590356059E-3</v>
      </c>
    </row>
    <row r="38" spans="1:10" ht="32.1" customHeight="1">
      <c r="A38" s="234" t="s">
        <v>87</v>
      </c>
      <c r="B38" s="190" t="s">
        <v>84</v>
      </c>
      <c r="C38" s="190" t="s">
        <v>11</v>
      </c>
      <c r="D38" s="191" t="s">
        <v>85</v>
      </c>
      <c r="E38" s="190" t="s">
        <v>13</v>
      </c>
      <c r="F38" s="228">
        <v>280.67</v>
      </c>
      <c r="G38" s="222">
        <v>58.82</v>
      </c>
      <c r="H38" s="222">
        <v>70.11</v>
      </c>
      <c r="I38" s="222">
        <v>19677.77</v>
      </c>
      <c r="J38" s="235">
        <v>1.8278980860314126E-2</v>
      </c>
    </row>
    <row r="39" spans="1:10" ht="42" customHeight="1">
      <c r="A39" s="234" t="s">
        <v>90</v>
      </c>
      <c r="B39" s="190" t="s">
        <v>96</v>
      </c>
      <c r="C39" s="190" t="s">
        <v>36</v>
      </c>
      <c r="D39" s="191" t="s">
        <v>97</v>
      </c>
      <c r="E39" s="190" t="s">
        <v>19</v>
      </c>
      <c r="F39" s="228">
        <v>157.36000000000001</v>
      </c>
      <c r="G39" s="222">
        <v>39.32</v>
      </c>
      <c r="H39" s="222">
        <v>46.87</v>
      </c>
      <c r="I39" s="222">
        <v>7375.46</v>
      </c>
      <c r="J39" s="235">
        <v>6.851177352718953E-3</v>
      </c>
    </row>
    <row r="40" spans="1:10" ht="42" customHeight="1">
      <c r="A40" s="234" t="s">
        <v>91</v>
      </c>
      <c r="B40" s="190" t="s">
        <v>93</v>
      </c>
      <c r="C40" s="190" t="s">
        <v>36</v>
      </c>
      <c r="D40" s="191" t="s">
        <v>94</v>
      </c>
      <c r="E40" s="190" t="s">
        <v>19</v>
      </c>
      <c r="F40" s="228">
        <v>3.14</v>
      </c>
      <c r="G40" s="222">
        <v>42.96</v>
      </c>
      <c r="H40" s="222">
        <v>51.21</v>
      </c>
      <c r="I40" s="222">
        <v>160.79</v>
      </c>
      <c r="J40" s="235">
        <v>1.4936028485595208E-4</v>
      </c>
    </row>
    <row r="41" spans="1:10" ht="32.1" customHeight="1">
      <c r="A41" s="234" t="s">
        <v>92</v>
      </c>
      <c r="B41" s="190" t="s">
        <v>101</v>
      </c>
      <c r="C41" s="190" t="s">
        <v>36</v>
      </c>
      <c r="D41" s="191" t="s">
        <v>102</v>
      </c>
      <c r="E41" s="190" t="s">
        <v>19</v>
      </c>
      <c r="F41" s="228">
        <v>160.5</v>
      </c>
      <c r="G41" s="222">
        <v>1.71</v>
      </c>
      <c r="H41" s="222">
        <v>2.0299999999999998</v>
      </c>
      <c r="I41" s="222">
        <v>325.81</v>
      </c>
      <c r="J41" s="235">
        <v>3.0264988126698023E-4</v>
      </c>
    </row>
    <row r="42" spans="1:10" ht="24" customHeight="1" thickBot="1">
      <c r="A42" s="236" t="s">
        <v>95</v>
      </c>
      <c r="B42" s="197" t="s">
        <v>88</v>
      </c>
      <c r="C42" s="197" t="s">
        <v>11</v>
      </c>
      <c r="D42" s="198" t="s">
        <v>89</v>
      </c>
      <c r="E42" s="197" t="s">
        <v>13</v>
      </c>
      <c r="F42" s="229">
        <v>137.94999999999999</v>
      </c>
      <c r="G42" s="223">
        <v>40.340000000000003</v>
      </c>
      <c r="H42" s="223">
        <v>48.08</v>
      </c>
      <c r="I42" s="223">
        <v>6632.63</v>
      </c>
      <c r="J42" s="237">
        <v>6.1611512292066269E-3</v>
      </c>
    </row>
    <row r="43" spans="1:10" ht="27.95" customHeight="1" thickBot="1">
      <c r="A43" s="199" t="s">
        <v>98</v>
      </c>
      <c r="B43" s="200"/>
      <c r="C43" s="201"/>
      <c r="D43" s="202" t="s">
        <v>166</v>
      </c>
      <c r="E43" s="201"/>
      <c r="F43" s="231"/>
      <c r="G43" s="218"/>
      <c r="H43" s="219"/>
      <c r="I43" s="220">
        <v>557253.36</v>
      </c>
      <c r="J43" s="203">
        <v>0.51764115048533133</v>
      </c>
    </row>
    <row r="44" spans="1:10" ht="27.95" customHeight="1" thickBot="1">
      <c r="A44" s="199" t="s">
        <v>100</v>
      </c>
      <c r="B44" s="200"/>
      <c r="C44" s="201"/>
      <c r="D44" s="202" t="s">
        <v>433</v>
      </c>
      <c r="E44" s="201"/>
      <c r="F44" s="231"/>
      <c r="G44" s="218"/>
      <c r="H44" s="219"/>
      <c r="I44" s="220">
        <v>41411.46</v>
      </c>
      <c r="J44" s="203">
        <v>3.8467737184531788E-2</v>
      </c>
    </row>
    <row r="45" spans="1:10" ht="24" customHeight="1">
      <c r="A45" s="233" t="s">
        <v>434</v>
      </c>
      <c r="B45" s="107" t="s">
        <v>172</v>
      </c>
      <c r="C45" s="107" t="s">
        <v>11</v>
      </c>
      <c r="D45" s="108" t="s">
        <v>173</v>
      </c>
      <c r="E45" s="107" t="s">
        <v>38</v>
      </c>
      <c r="F45" s="227">
        <v>12</v>
      </c>
      <c r="G45" s="221">
        <v>74.239999999999995</v>
      </c>
      <c r="H45" s="221">
        <v>88.5</v>
      </c>
      <c r="I45" s="221">
        <v>1062</v>
      </c>
      <c r="J45" s="109">
        <v>9.8650800744462422E-4</v>
      </c>
    </row>
    <row r="46" spans="1:10" ht="32.1" customHeight="1">
      <c r="A46" s="234" t="s">
        <v>435</v>
      </c>
      <c r="B46" s="190" t="s">
        <v>174</v>
      </c>
      <c r="C46" s="190" t="s">
        <v>11</v>
      </c>
      <c r="D46" s="191" t="s">
        <v>436</v>
      </c>
      <c r="E46" s="190" t="s">
        <v>38</v>
      </c>
      <c r="F46" s="228">
        <v>7.85</v>
      </c>
      <c r="G46" s="222">
        <v>3371.53</v>
      </c>
      <c r="H46" s="222">
        <v>4019.2</v>
      </c>
      <c r="I46" s="222">
        <v>31550.720000000001</v>
      </c>
      <c r="J46" s="235">
        <v>2.9307945311340164E-2</v>
      </c>
    </row>
    <row r="47" spans="1:10" ht="24" customHeight="1" thickBot="1">
      <c r="A47" s="236" t="s">
        <v>437</v>
      </c>
      <c r="B47" s="197" t="s">
        <v>148</v>
      </c>
      <c r="C47" s="197" t="s">
        <v>11</v>
      </c>
      <c r="D47" s="198" t="s">
        <v>149</v>
      </c>
      <c r="E47" s="197" t="s">
        <v>38</v>
      </c>
      <c r="F47" s="229">
        <v>4.22</v>
      </c>
      <c r="G47" s="223">
        <v>1749.03</v>
      </c>
      <c r="H47" s="223">
        <v>2085.0100000000002</v>
      </c>
      <c r="I47" s="223">
        <v>8798.74</v>
      </c>
      <c r="J47" s="237">
        <v>8.1732838657469983E-3</v>
      </c>
    </row>
    <row r="48" spans="1:10" ht="27.95" customHeight="1" thickBot="1">
      <c r="A48" s="199" t="s">
        <v>438</v>
      </c>
      <c r="B48" s="200"/>
      <c r="C48" s="201"/>
      <c r="D48" s="202" t="s">
        <v>439</v>
      </c>
      <c r="E48" s="201"/>
      <c r="F48" s="231"/>
      <c r="G48" s="218"/>
      <c r="H48" s="219"/>
      <c r="I48" s="220">
        <v>58252.42</v>
      </c>
      <c r="J48" s="203">
        <v>5.4111561942586983E-2</v>
      </c>
    </row>
    <row r="49" spans="1:10" ht="24" customHeight="1">
      <c r="A49" s="233" t="s">
        <v>440</v>
      </c>
      <c r="B49" s="107" t="s">
        <v>151</v>
      </c>
      <c r="C49" s="107" t="s">
        <v>11</v>
      </c>
      <c r="D49" s="108" t="s">
        <v>152</v>
      </c>
      <c r="E49" s="107" t="s">
        <v>13</v>
      </c>
      <c r="F49" s="227">
        <v>28.2</v>
      </c>
      <c r="G49" s="221">
        <v>112.42</v>
      </c>
      <c r="H49" s="221">
        <v>134.01</v>
      </c>
      <c r="I49" s="221">
        <v>3779.08</v>
      </c>
      <c r="J49" s="109">
        <v>3.5104450854744162E-3</v>
      </c>
    </row>
    <row r="50" spans="1:10" ht="24" customHeight="1">
      <c r="A50" s="234" t="s">
        <v>441</v>
      </c>
      <c r="B50" s="190" t="s">
        <v>154</v>
      </c>
      <c r="C50" s="190" t="s">
        <v>11</v>
      </c>
      <c r="D50" s="191" t="s">
        <v>155</v>
      </c>
      <c r="E50" s="190" t="s">
        <v>13</v>
      </c>
      <c r="F50" s="228">
        <v>56.4</v>
      </c>
      <c r="G50" s="222">
        <v>13.65</v>
      </c>
      <c r="H50" s="222">
        <v>16.27</v>
      </c>
      <c r="I50" s="222">
        <v>917.62</v>
      </c>
      <c r="J50" s="235">
        <v>8.5239122202574011E-4</v>
      </c>
    </row>
    <row r="51" spans="1:10" ht="24" customHeight="1">
      <c r="A51" s="234" t="s">
        <v>442</v>
      </c>
      <c r="B51" s="190" t="s">
        <v>157</v>
      </c>
      <c r="C51" s="190" t="s">
        <v>11</v>
      </c>
      <c r="D51" s="191" t="s">
        <v>158</v>
      </c>
      <c r="E51" s="190" t="s">
        <v>13</v>
      </c>
      <c r="F51" s="228">
        <v>56.4</v>
      </c>
      <c r="G51" s="222">
        <v>40.04</v>
      </c>
      <c r="H51" s="222">
        <v>47.73</v>
      </c>
      <c r="I51" s="222">
        <v>2691.97</v>
      </c>
      <c r="J51" s="235">
        <v>2.5006120158198729E-3</v>
      </c>
    </row>
    <row r="52" spans="1:10" ht="68.099999999999994" customHeight="1" thickBot="1">
      <c r="A52" s="236" t="s">
        <v>443</v>
      </c>
      <c r="B52" s="197" t="s">
        <v>175</v>
      </c>
      <c r="C52" s="197" t="s">
        <v>36</v>
      </c>
      <c r="D52" s="198" t="s">
        <v>444</v>
      </c>
      <c r="E52" s="197" t="s">
        <v>176</v>
      </c>
      <c r="F52" s="229">
        <v>2253.6</v>
      </c>
      <c r="G52" s="223">
        <v>18.940000000000001</v>
      </c>
      <c r="H52" s="223">
        <v>22.57</v>
      </c>
      <c r="I52" s="223">
        <v>50863.75</v>
      </c>
      <c r="J52" s="237">
        <v>4.7248113619266952E-2</v>
      </c>
    </row>
    <row r="53" spans="1:10" ht="27.95" customHeight="1" thickBot="1">
      <c r="A53" s="199" t="s">
        <v>445</v>
      </c>
      <c r="B53" s="200"/>
      <c r="C53" s="201"/>
      <c r="D53" s="202" t="s">
        <v>446</v>
      </c>
      <c r="E53" s="201"/>
      <c r="F53" s="231"/>
      <c r="G53" s="218"/>
      <c r="H53" s="219"/>
      <c r="I53" s="220">
        <v>280844.24</v>
      </c>
      <c r="J53" s="203">
        <v>0.26088050056939721</v>
      </c>
    </row>
    <row r="54" spans="1:10" ht="24" customHeight="1">
      <c r="A54" s="233" t="s">
        <v>447</v>
      </c>
      <c r="B54" s="107" t="s">
        <v>448</v>
      </c>
      <c r="C54" s="107" t="s">
        <v>11</v>
      </c>
      <c r="D54" s="108" t="s">
        <v>449</v>
      </c>
      <c r="E54" s="107" t="s">
        <v>13</v>
      </c>
      <c r="F54" s="227">
        <v>630.4</v>
      </c>
      <c r="G54" s="221">
        <v>249.48</v>
      </c>
      <c r="H54" s="221">
        <v>297.39999999999998</v>
      </c>
      <c r="I54" s="221">
        <v>187480.95999999999</v>
      </c>
      <c r="J54" s="109">
        <v>0.17415392493729312</v>
      </c>
    </row>
    <row r="55" spans="1:10" ht="24" customHeight="1">
      <c r="A55" s="234" t="s">
        <v>450</v>
      </c>
      <c r="B55" s="190" t="s">
        <v>374</v>
      </c>
      <c r="C55" s="190" t="s">
        <v>11</v>
      </c>
      <c r="D55" s="191" t="s">
        <v>375</v>
      </c>
      <c r="E55" s="190" t="s">
        <v>13</v>
      </c>
      <c r="F55" s="228">
        <v>630.4</v>
      </c>
      <c r="G55" s="222">
        <v>112.17</v>
      </c>
      <c r="H55" s="222">
        <v>133.71</v>
      </c>
      <c r="I55" s="222">
        <v>84290.78</v>
      </c>
      <c r="J55" s="235">
        <v>7.8298991924438024E-2</v>
      </c>
    </row>
    <row r="56" spans="1:10" ht="24" customHeight="1">
      <c r="A56" s="234" t="s">
        <v>451</v>
      </c>
      <c r="B56" s="190" t="s">
        <v>452</v>
      </c>
      <c r="C56" s="190" t="s">
        <v>11</v>
      </c>
      <c r="D56" s="191" t="s">
        <v>453</v>
      </c>
      <c r="E56" s="190" t="s">
        <v>19</v>
      </c>
      <c r="F56" s="228">
        <v>58</v>
      </c>
      <c r="G56" s="222">
        <v>90.26</v>
      </c>
      <c r="H56" s="222">
        <v>107.59</v>
      </c>
      <c r="I56" s="222">
        <v>6240.22</v>
      </c>
      <c r="J56" s="235">
        <v>5.7966355915405766E-3</v>
      </c>
    </row>
    <row r="57" spans="1:10" ht="24" customHeight="1">
      <c r="A57" s="234" t="s">
        <v>454</v>
      </c>
      <c r="B57" s="190" t="s">
        <v>455</v>
      </c>
      <c r="C57" s="190" t="s">
        <v>11</v>
      </c>
      <c r="D57" s="191" t="s">
        <v>456</v>
      </c>
      <c r="E57" s="190" t="s">
        <v>19</v>
      </c>
      <c r="F57" s="228">
        <v>50</v>
      </c>
      <c r="G57" s="222">
        <v>42.84</v>
      </c>
      <c r="H57" s="222">
        <v>51.06</v>
      </c>
      <c r="I57" s="222">
        <v>2553</v>
      </c>
      <c r="J57" s="235">
        <v>2.3715206619643364E-3</v>
      </c>
    </row>
    <row r="58" spans="1:10" ht="32.1" customHeight="1" thickBot="1">
      <c r="A58" s="236" t="s">
        <v>457</v>
      </c>
      <c r="B58" s="197" t="s">
        <v>458</v>
      </c>
      <c r="C58" s="197" t="s">
        <v>11</v>
      </c>
      <c r="D58" s="198" t="s">
        <v>459</v>
      </c>
      <c r="E58" s="197" t="s">
        <v>61</v>
      </c>
      <c r="F58" s="229">
        <v>1</v>
      </c>
      <c r="G58" s="223">
        <v>234.28</v>
      </c>
      <c r="H58" s="223">
        <v>279.27999999999997</v>
      </c>
      <c r="I58" s="223">
        <v>279.27999999999997</v>
      </c>
      <c r="J58" s="237">
        <v>2.5942745416114371E-4</v>
      </c>
    </row>
    <row r="59" spans="1:10" ht="27.95" customHeight="1" thickBot="1">
      <c r="A59" s="199" t="s">
        <v>460</v>
      </c>
      <c r="B59" s="200"/>
      <c r="C59" s="201"/>
      <c r="D59" s="202" t="s">
        <v>461</v>
      </c>
      <c r="E59" s="201"/>
      <c r="F59" s="231"/>
      <c r="G59" s="218"/>
      <c r="H59" s="219"/>
      <c r="I59" s="220">
        <v>81136.929999999993</v>
      </c>
      <c r="J59" s="203">
        <v>7.5369332527753241E-2</v>
      </c>
    </row>
    <row r="60" spans="1:10" ht="80.099999999999994" customHeight="1">
      <c r="A60" s="233" t="s">
        <v>462</v>
      </c>
      <c r="B60" s="107" t="s">
        <v>463</v>
      </c>
      <c r="C60" s="107" t="s">
        <v>36</v>
      </c>
      <c r="D60" s="108" t="s">
        <v>464</v>
      </c>
      <c r="E60" s="107" t="s">
        <v>13</v>
      </c>
      <c r="F60" s="227">
        <v>253.6</v>
      </c>
      <c r="G60" s="221">
        <v>208.36</v>
      </c>
      <c r="H60" s="221">
        <v>248.38</v>
      </c>
      <c r="I60" s="221">
        <v>62989.16</v>
      </c>
      <c r="J60" s="109">
        <v>5.8511592017147479E-2</v>
      </c>
    </row>
    <row r="61" spans="1:10" ht="24" customHeight="1">
      <c r="A61" s="234" t="s">
        <v>465</v>
      </c>
      <c r="B61" s="190" t="s">
        <v>170</v>
      </c>
      <c r="C61" s="190" t="s">
        <v>11</v>
      </c>
      <c r="D61" s="191" t="s">
        <v>171</v>
      </c>
      <c r="E61" s="190" t="s">
        <v>13</v>
      </c>
      <c r="F61" s="228">
        <v>416.1</v>
      </c>
      <c r="G61" s="222">
        <v>24.48</v>
      </c>
      <c r="H61" s="222">
        <v>29.18</v>
      </c>
      <c r="I61" s="222">
        <v>12141.79</v>
      </c>
      <c r="J61" s="235">
        <v>1.1278694029859758E-2</v>
      </c>
    </row>
    <row r="62" spans="1:10" ht="32.1" customHeight="1">
      <c r="A62" s="234" t="s">
        <v>466</v>
      </c>
      <c r="B62" s="190" t="s">
        <v>467</v>
      </c>
      <c r="C62" s="190" t="s">
        <v>28</v>
      </c>
      <c r="D62" s="191" t="s">
        <v>468</v>
      </c>
      <c r="E62" s="190" t="s">
        <v>19</v>
      </c>
      <c r="F62" s="228">
        <v>81.900000000000006</v>
      </c>
      <c r="G62" s="222">
        <v>45.59</v>
      </c>
      <c r="H62" s="222">
        <v>54.34</v>
      </c>
      <c r="I62" s="222">
        <v>4450.4399999999996</v>
      </c>
      <c r="J62" s="235">
        <v>4.1340816352653988E-3</v>
      </c>
    </row>
    <row r="63" spans="1:10" ht="32.1" customHeight="1" thickBot="1">
      <c r="A63" s="236" t="s">
        <v>469</v>
      </c>
      <c r="B63" s="197" t="s">
        <v>470</v>
      </c>
      <c r="C63" s="197" t="s">
        <v>11</v>
      </c>
      <c r="D63" s="198" t="s">
        <v>471</v>
      </c>
      <c r="E63" s="197" t="s">
        <v>13</v>
      </c>
      <c r="F63" s="229">
        <v>2</v>
      </c>
      <c r="G63" s="223">
        <v>652.44000000000005</v>
      </c>
      <c r="H63" s="223">
        <v>777.77</v>
      </c>
      <c r="I63" s="223">
        <v>1555.54</v>
      </c>
      <c r="J63" s="237">
        <v>1.4449648454806126E-3</v>
      </c>
    </row>
    <row r="64" spans="1:10" ht="27.95" customHeight="1" thickBot="1">
      <c r="A64" s="199" t="s">
        <v>472</v>
      </c>
      <c r="B64" s="200"/>
      <c r="C64" s="201"/>
      <c r="D64" s="202" t="s">
        <v>168</v>
      </c>
      <c r="E64" s="201"/>
      <c r="F64" s="231"/>
      <c r="G64" s="218"/>
      <c r="H64" s="219"/>
      <c r="I64" s="220">
        <v>48250.15</v>
      </c>
      <c r="J64" s="203">
        <v>4.4820300692471025E-2</v>
      </c>
    </row>
    <row r="65" spans="1:10" ht="32.1" customHeight="1" thickBot="1">
      <c r="A65" s="238" t="s">
        <v>473</v>
      </c>
      <c r="B65" s="207" t="s">
        <v>429</v>
      </c>
      <c r="C65" s="207" t="s">
        <v>18</v>
      </c>
      <c r="D65" s="208" t="s">
        <v>430</v>
      </c>
      <c r="E65" s="207" t="s">
        <v>13</v>
      </c>
      <c r="F65" s="232">
        <v>532.67999999999995</v>
      </c>
      <c r="G65" s="226">
        <v>75.989999999999995</v>
      </c>
      <c r="H65" s="226">
        <v>90.58</v>
      </c>
      <c r="I65" s="226">
        <v>48250.15</v>
      </c>
      <c r="J65" s="239">
        <v>4.4820300692471025E-2</v>
      </c>
    </row>
    <row r="66" spans="1:10" ht="27.95" customHeight="1" thickBot="1">
      <c r="A66" s="199" t="s">
        <v>474</v>
      </c>
      <c r="B66" s="200"/>
      <c r="C66" s="201"/>
      <c r="D66" s="202" t="s">
        <v>371</v>
      </c>
      <c r="E66" s="201"/>
      <c r="F66" s="231"/>
      <c r="G66" s="218"/>
      <c r="H66" s="219"/>
      <c r="I66" s="220">
        <v>19763.169999999998</v>
      </c>
      <c r="J66" s="203">
        <v>1.8358310223624646E-2</v>
      </c>
    </row>
    <row r="67" spans="1:10" ht="24" customHeight="1" thickBot="1">
      <c r="A67" s="238" t="s">
        <v>475</v>
      </c>
      <c r="B67" s="207" t="s">
        <v>177</v>
      </c>
      <c r="C67" s="207" t="s">
        <v>11</v>
      </c>
      <c r="D67" s="208" t="s">
        <v>178</v>
      </c>
      <c r="E67" s="207" t="s">
        <v>179</v>
      </c>
      <c r="F67" s="232">
        <v>1</v>
      </c>
      <c r="G67" s="226">
        <v>16578.45</v>
      </c>
      <c r="H67" s="226">
        <v>19763.169999999998</v>
      </c>
      <c r="I67" s="226">
        <v>19763.169999999998</v>
      </c>
      <c r="J67" s="239">
        <v>1.8358310223624646E-2</v>
      </c>
    </row>
    <row r="68" spans="1:10" ht="27.95" customHeight="1" thickBot="1">
      <c r="A68" s="199" t="s">
        <v>476</v>
      </c>
      <c r="B68" s="200"/>
      <c r="C68" s="201"/>
      <c r="D68" s="202" t="s">
        <v>477</v>
      </c>
      <c r="E68" s="201"/>
      <c r="F68" s="231"/>
      <c r="G68" s="218"/>
      <c r="H68" s="219"/>
      <c r="I68" s="220">
        <v>6317.84</v>
      </c>
      <c r="J68" s="203">
        <v>5.8687379941185919E-3</v>
      </c>
    </row>
    <row r="69" spans="1:10" ht="62.1" customHeight="1">
      <c r="A69" s="233" t="s">
        <v>478</v>
      </c>
      <c r="B69" s="107" t="s">
        <v>479</v>
      </c>
      <c r="C69" s="107" t="s">
        <v>36</v>
      </c>
      <c r="D69" s="108" t="s">
        <v>480</v>
      </c>
      <c r="E69" s="107" t="s">
        <v>61</v>
      </c>
      <c r="F69" s="227">
        <v>1</v>
      </c>
      <c r="G69" s="221">
        <v>395.94</v>
      </c>
      <c r="H69" s="221">
        <v>472</v>
      </c>
      <c r="I69" s="221">
        <v>472</v>
      </c>
      <c r="J69" s="109">
        <v>4.3844800330872187E-4</v>
      </c>
    </row>
    <row r="70" spans="1:10" ht="24" customHeight="1">
      <c r="A70" s="234" t="s">
        <v>481</v>
      </c>
      <c r="B70" s="190" t="s">
        <v>482</v>
      </c>
      <c r="C70" s="190" t="s">
        <v>11</v>
      </c>
      <c r="D70" s="191" t="s">
        <v>483</v>
      </c>
      <c r="E70" s="190" t="s">
        <v>484</v>
      </c>
      <c r="F70" s="228">
        <v>8</v>
      </c>
      <c r="G70" s="222">
        <v>250.51</v>
      </c>
      <c r="H70" s="222">
        <v>298.63</v>
      </c>
      <c r="I70" s="222">
        <v>2389.04</v>
      </c>
      <c r="J70" s="235">
        <v>2.2192157157302308E-3</v>
      </c>
    </row>
    <row r="71" spans="1:10" ht="32.1" customHeight="1">
      <c r="A71" s="234" t="s">
        <v>485</v>
      </c>
      <c r="B71" s="190" t="s">
        <v>486</v>
      </c>
      <c r="C71" s="190" t="s">
        <v>31</v>
      </c>
      <c r="D71" s="191" t="s">
        <v>487</v>
      </c>
      <c r="E71" s="190" t="s">
        <v>61</v>
      </c>
      <c r="F71" s="228">
        <v>8</v>
      </c>
      <c r="G71" s="222">
        <v>264.54000000000002</v>
      </c>
      <c r="H71" s="222">
        <v>315.35000000000002</v>
      </c>
      <c r="I71" s="222">
        <v>2522.8000000000002</v>
      </c>
      <c r="J71" s="235">
        <v>2.3434674210746683E-3</v>
      </c>
    </row>
    <row r="72" spans="1:10" ht="24" customHeight="1" thickBot="1">
      <c r="A72" s="236" t="s">
        <v>488</v>
      </c>
      <c r="B72" s="197" t="s">
        <v>489</v>
      </c>
      <c r="C72" s="197" t="s">
        <v>11</v>
      </c>
      <c r="D72" s="198" t="s">
        <v>490</v>
      </c>
      <c r="E72" s="197" t="s">
        <v>61</v>
      </c>
      <c r="F72" s="229">
        <v>8</v>
      </c>
      <c r="G72" s="223">
        <v>97.94</v>
      </c>
      <c r="H72" s="223">
        <v>116.75</v>
      </c>
      <c r="I72" s="223">
        <v>934</v>
      </c>
      <c r="J72" s="237">
        <v>8.6760685400497073E-4</v>
      </c>
    </row>
    <row r="73" spans="1:10" ht="27.95" customHeight="1" thickBot="1">
      <c r="A73" s="199" t="s">
        <v>491</v>
      </c>
      <c r="B73" s="200"/>
      <c r="C73" s="201"/>
      <c r="D73" s="202" t="s">
        <v>99</v>
      </c>
      <c r="E73" s="201"/>
      <c r="F73" s="231"/>
      <c r="G73" s="218"/>
      <c r="H73" s="219"/>
      <c r="I73" s="220">
        <v>21277.15</v>
      </c>
      <c r="J73" s="203">
        <v>1.9764669350847822E-2</v>
      </c>
    </row>
    <row r="74" spans="1:10" ht="42" customHeight="1">
      <c r="A74" s="233" t="s">
        <v>492</v>
      </c>
      <c r="B74" s="107" t="s">
        <v>493</v>
      </c>
      <c r="C74" s="107" t="s">
        <v>36</v>
      </c>
      <c r="D74" s="108" t="s">
        <v>494</v>
      </c>
      <c r="E74" s="107" t="s">
        <v>13</v>
      </c>
      <c r="F74" s="227">
        <v>75.150000000000006</v>
      </c>
      <c r="G74" s="221">
        <v>17.71</v>
      </c>
      <c r="H74" s="221">
        <v>21.11</v>
      </c>
      <c r="I74" s="221">
        <v>1586.41</v>
      </c>
      <c r="J74" s="109">
        <v>1.4736404595953167E-3</v>
      </c>
    </row>
    <row r="75" spans="1:10" ht="42" customHeight="1">
      <c r="A75" s="234" t="s">
        <v>495</v>
      </c>
      <c r="B75" s="190" t="s">
        <v>161</v>
      </c>
      <c r="C75" s="190" t="s">
        <v>36</v>
      </c>
      <c r="D75" s="191" t="s">
        <v>496</v>
      </c>
      <c r="E75" s="190" t="s">
        <v>13</v>
      </c>
      <c r="F75" s="228">
        <v>532.67999999999995</v>
      </c>
      <c r="G75" s="222">
        <v>26.53</v>
      </c>
      <c r="H75" s="222">
        <v>31.62</v>
      </c>
      <c r="I75" s="222">
        <v>16843.34</v>
      </c>
      <c r="J75" s="235">
        <v>1.5646035576376963E-2</v>
      </c>
    </row>
    <row r="76" spans="1:10" ht="42" customHeight="1" thickBot="1">
      <c r="A76" s="236" t="s">
        <v>497</v>
      </c>
      <c r="B76" s="197" t="s">
        <v>498</v>
      </c>
      <c r="C76" s="197" t="s">
        <v>36</v>
      </c>
      <c r="D76" s="198" t="s">
        <v>499</v>
      </c>
      <c r="E76" s="197" t="s">
        <v>19</v>
      </c>
      <c r="F76" s="229">
        <v>230</v>
      </c>
      <c r="G76" s="223">
        <v>10.39</v>
      </c>
      <c r="H76" s="223">
        <v>12.38</v>
      </c>
      <c r="I76" s="223">
        <v>2847.4</v>
      </c>
      <c r="J76" s="237">
        <v>2.6449933148755393E-3</v>
      </c>
    </row>
    <row r="77" spans="1:10" ht="27.95" customHeight="1" thickBot="1">
      <c r="A77" s="199" t="s">
        <v>103</v>
      </c>
      <c r="B77" s="200"/>
      <c r="C77" s="201"/>
      <c r="D77" s="202" t="s">
        <v>181</v>
      </c>
      <c r="E77" s="201"/>
      <c r="F77" s="231"/>
      <c r="G77" s="218"/>
      <c r="H77" s="219"/>
      <c r="I77" s="220">
        <v>76248.350000000006</v>
      </c>
      <c r="J77" s="203">
        <v>7.0828255959924966E-2</v>
      </c>
    </row>
    <row r="78" spans="1:10" ht="27.95" customHeight="1" thickBot="1">
      <c r="A78" s="199" t="s">
        <v>105</v>
      </c>
      <c r="B78" s="200"/>
      <c r="C78" s="201"/>
      <c r="D78" s="202" t="s">
        <v>433</v>
      </c>
      <c r="E78" s="201"/>
      <c r="F78" s="231"/>
      <c r="G78" s="218"/>
      <c r="H78" s="219"/>
      <c r="I78" s="220">
        <v>21716.29</v>
      </c>
      <c r="J78" s="203">
        <v>2.0172593198671956E-2</v>
      </c>
    </row>
    <row r="79" spans="1:10" ht="24" customHeight="1">
      <c r="A79" s="233" t="s">
        <v>500</v>
      </c>
      <c r="B79" s="107" t="s">
        <v>172</v>
      </c>
      <c r="C79" s="107" t="s">
        <v>11</v>
      </c>
      <c r="D79" s="108" t="s">
        <v>173</v>
      </c>
      <c r="E79" s="107" t="s">
        <v>38</v>
      </c>
      <c r="F79" s="227">
        <v>9</v>
      </c>
      <c r="G79" s="221">
        <v>74.239999999999995</v>
      </c>
      <c r="H79" s="221">
        <v>88.5</v>
      </c>
      <c r="I79" s="221">
        <v>796.5</v>
      </c>
      <c r="J79" s="109">
        <v>7.3988100558346811E-4</v>
      </c>
    </row>
    <row r="80" spans="1:10" ht="32.1" customHeight="1">
      <c r="A80" s="234" t="s">
        <v>501</v>
      </c>
      <c r="B80" s="190" t="s">
        <v>174</v>
      </c>
      <c r="C80" s="190" t="s">
        <v>11</v>
      </c>
      <c r="D80" s="191" t="s">
        <v>436</v>
      </c>
      <c r="E80" s="190" t="s">
        <v>38</v>
      </c>
      <c r="F80" s="228">
        <v>4.0999999999999996</v>
      </c>
      <c r="G80" s="222">
        <v>3371.53</v>
      </c>
      <c r="H80" s="222">
        <v>4019.2</v>
      </c>
      <c r="I80" s="222">
        <v>16478.72</v>
      </c>
      <c r="J80" s="235">
        <v>1.5307334493820976E-2</v>
      </c>
    </row>
    <row r="81" spans="1:10" ht="24" customHeight="1" thickBot="1">
      <c r="A81" s="236" t="s">
        <v>502</v>
      </c>
      <c r="B81" s="197" t="s">
        <v>148</v>
      </c>
      <c r="C81" s="197" t="s">
        <v>11</v>
      </c>
      <c r="D81" s="198" t="s">
        <v>149</v>
      </c>
      <c r="E81" s="197" t="s">
        <v>38</v>
      </c>
      <c r="F81" s="229">
        <v>2.13</v>
      </c>
      <c r="G81" s="223">
        <v>1749.03</v>
      </c>
      <c r="H81" s="223">
        <v>2085.0100000000002</v>
      </c>
      <c r="I81" s="223">
        <v>4441.07</v>
      </c>
      <c r="J81" s="237">
        <v>4.1253776992675115E-3</v>
      </c>
    </row>
    <row r="82" spans="1:10" ht="27.95" customHeight="1" thickBot="1">
      <c r="A82" s="199" t="s">
        <v>367</v>
      </c>
      <c r="B82" s="200"/>
      <c r="C82" s="201"/>
      <c r="D82" s="202" t="s">
        <v>439</v>
      </c>
      <c r="E82" s="201"/>
      <c r="F82" s="231"/>
      <c r="G82" s="218"/>
      <c r="H82" s="219"/>
      <c r="I82" s="220">
        <v>3353.71</v>
      </c>
      <c r="J82" s="203">
        <v>3.1153124007976558E-3</v>
      </c>
    </row>
    <row r="83" spans="1:10" ht="24" customHeight="1">
      <c r="A83" s="233" t="s">
        <v>503</v>
      </c>
      <c r="B83" s="107" t="s">
        <v>151</v>
      </c>
      <c r="C83" s="107" t="s">
        <v>11</v>
      </c>
      <c r="D83" s="108" t="s">
        <v>152</v>
      </c>
      <c r="E83" s="107" t="s">
        <v>13</v>
      </c>
      <c r="F83" s="227">
        <v>12.8</v>
      </c>
      <c r="G83" s="221">
        <v>112.42</v>
      </c>
      <c r="H83" s="221">
        <v>134.01</v>
      </c>
      <c r="I83" s="221">
        <v>1715.32</v>
      </c>
      <c r="J83" s="109">
        <v>1.5933869259227051E-3</v>
      </c>
    </row>
    <row r="84" spans="1:10" ht="24" customHeight="1">
      <c r="A84" s="234" t="s">
        <v>504</v>
      </c>
      <c r="B84" s="190" t="s">
        <v>154</v>
      </c>
      <c r="C84" s="190" t="s">
        <v>11</v>
      </c>
      <c r="D84" s="191" t="s">
        <v>155</v>
      </c>
      <c r="E84" s="190" t="s">
        <v>13</v>
      </c>
      <c r="F84" s="228">
        <v>25.6</v>
      </c>
      <c r="G84" s="222">
        <v>13.65</v>
      </c>
      <c r="H84" s="222">
        <v>16.27</v>
      </c>
      <c r="I84" s="222">
        <v>416.51</v>
      </c>
      <c r="J84" s="235">
        <v>3.869024954621096E-4</v>
      </c>
    </row>
    <row r="85" spans="1:10" ht="24" customHeight="1" thickBot="1">
      <c r="A85" s="236" t="s">
        <v>505</v>
      </c>
      <c r="B85" s="197" t="s">
        <v>157</v>
      </c>
      <c r="C85" s="197" t="s">
        <v>11</v>
      </c>
      <c r="D85" s="198" t="s">
        <v>158</v>
      </c>
      <c r="E85" s="197" t="s">
        <v>13</v>
      </c>
      <c r="F85" s="229">
        <v>25.6</v>
      </c>
      <c r="G85" s="223">
        <v>40.04</v>
      </c>
      <c r="H85" s="223">
        <v>47.73</v>
      </c>
      <c r="I85" s="223">
        <v>1221.8800000000001</v>
      </c>
      <c r="J85" s="237">
        <v>1.1350229794128413E-3</v>
      </c>
    </row>
    <row r="86" spans="1:10" ht="27.95" customHeight="1" thickBot="1">
      <c r="A86" s="199" t="s">
        <v>506</v>
      </c>
      <c r="B86" s="200"/>
      <c r="C86" s="201"/>
      <c r="D86" s="202" t="s">
        <v>461</v>
      </c>
      <c r="E86" s="201"/>
      <c r="F86" s="231"/>
      <c r="G86" s="218"/>
      <c r="H86" s="219"/>
      <c r="I86" s="220">
        <v>32593.61</v>
      </c>
      <c r="J86" s="203">
        <v>3.027670174814235E-2</v>
      </c>
    </row>
    <row r="87" spans="1:10" ht="80.099999999999994" customHeight="1">
      <c r="A87" s="233" t="s">
        <v>507</v>
      </c>
      <c r="B87" s="107" t="s">
        <v>463</v>
      </c>
      <c r="C87" s="107" t="s">
        <v>36</v>
      </c>
      <c r="D87" s="108" t="s">
        <v>464</v>
      </c>
      <c r="E87" s="107" t="s">
        <v>13</v>
      </c>
      <c r="F87" s="227">
        <v>115.15</v>
      </c>
      <c r="G87" s="221">
        <v>208.36</v>
      </c>
      <c r="H87" s="221">
        <v>248.38</v>
      </c>
      <c r="I87" s="221">
        <v>28600.95</v>
      </c>
      <c r="J87" s="109">
        <v>2.6567858941170738E-2</v>
      </c>
    </row>
    <row r="88" spans="1:10" ht="42" customHeight="1">
      <c r="A88" s="234" t="s">
        <v>508</v>
      </c>
      <c r="B88" s="190" t="s">
        <v>467</v>
      </c>
      <c r="C88" s="190" t="s">
        <v>28</v>
      </c>
      <c r="D88" s="191" t="s">
        <v>468</v>
      </c>
      <c r="E88" s="190" t="s">
        <v>19</v>
      </c>
      <c r="F88" s="228">
        <v>18</v>
      </c>
      <c r="G88" s="222">
        <v>45.59</v>
      </c>
      <c r="H88" s="222">
        <v>54.34</v>
      </c>
      <c r="I88" s="222">
        <v>978.12</v>
      </c>
      <c r="J88" s="235">
        <v>9.0859059533120125E-4</v>
      </c>
    </row>
    <row r="89" spans="1:10" ht="24" customHeight="1">
      <c r="A89" s="234" t="s">
        <v>509</v>
      </c>
      <c r="B89" s="190" t="s">
        <v>170</v>
      </c>
      <c r="C89" s="190" t="s">
        <v>11</v>
      </c>
      <c r="D89" s="191" t="s">
        <v>171</v>
      </c>
      <c r="E89" s="190" t="s">
        <v>13</v>
      </c>
      <c r="F89" s="228">
        <v>50</v>
      </c>
      <c r="G89" s="222">
        <v>24.48</v>
      </c>
      <c r="H89" s="222">
        <v>29.18</v>
      </c>
      <c r="I89" s="222">
        <v>1459</v>
      </c>
      <c r="J89" s="235">
        <v>1.355287366159799E-3</v>
      </c>
    </row>
    <row r="90" spans="1:10" ht="32.1" customHeight="1" thickBot="1">
      <c r="A90" s="236" t="s">
        <v>510</v>
      </c>
      <c r="B90" s="197" t="s">
        <v>470</v>
      </c>
      <c r="C90" s="197" t="s">
        <v>11</v>
      </c>
      <c r="D90" s="198" t="s">
        <v>471</v>
      </c>
      <c r="E90" s="197" t="s">
        <v>13</v>
      </c>
      <c r="F90" s="229">
        <v>2</v>
      </c>
      <c r="G90" s="223">
        <v>652.44000000000005</v>
      </c>
      <c r="H90" s="223">
        <v>777.77</v>
      </c>
      <c r="I90" s="223">
        <v>1555.54</v>
      </c>
      <c r="J90" s="237">
        <v>1.4449648454806126E-3</v>
      </c>
    </row>
    <row r="91" spans="1:10" ht="27.95" customHeight="1" thickBot="1">
      <c r="A91" s="199" t="s">
        <v>511</v>
      </c>
      <c r="B91" s="200"/>
      <c r="C91" s="201"/>
      <c r="D91" s="202" t="s">
        <v>168</v>
      </c>
      <c r="E91" s="201"/>
      <c r="F91" s="231"/>
      <c r="G91" s="218"/>
      <c r="H91" s="219"/>
      <c r="I91" s="220">
        <v>15200.11</v>
      </c>
      <c r="J91" s="203">
        <v>1.4119614151637577E-2</v>
      </c>
    </row>
    <row r="92" spans="1:10" ht="51.95" customHeight="1">
      <c r="A92" s="233" t="s">
        <v>512</v>
      </c>
      <c r="B92" s="107" t="s">
        <v>513</v>
      </c>
      <c r="C92" s="107" t="s">
        <v>36</v>
      </c>
      <c r="D92" s="108" t="s">
        <v>514</v>
      </c>
      <c r="E92" s="107" t="s">
        <v>19</v>
      </c>
      <c r="F92" s="227">
        <v>120</v>
      </c>
      <c r="G92" s="221">
        <v>39.880000000000003</v>
      </c>
      <c r="H92" s="221">
        <v>47.54</v>
      </c>
      <c r="I92" s="221">
        <v>5704.8</v>
      </c>
      <c r="J92" s="109">
        <v>5.2992757823635515E-3</v>
      </c>
    </row>
    <row r="93" spans="1:10" ht="24" customHeight="1" thickBot="1">
      <c r="A93" s="236" t="s">
        <v>515</v>
      </c>
      <c r="B93" s="197" t="s">
        <v>88</v>
      </c>
      <c r="C93" s="197" t="s">
        <v>11</v>
      </c>
      <c r="D93" s="198" t="s">
        <v>89</v>
      </c>
      <c r="E93" s="197" t="s">
        <v>13</v>
      </c>
      <c r="F93" s="229">
        <v>197.49</v>
      </c>
      <c r="G93" s="223">
        <v>40.340000000000003</v>
      </c>
      <c r="H93" s="223">
        <v>48.08</v>
      </c>
      <c r="I93" s="223">
        <v>9495.31</v>
      </c>
      <c r="J93" s="237">
        <v>8.820338369274025E-3</v>
      </c>
    </row>
    <row r="94" spans="1:10" ht="27.95" customHeight="1" thickBot="1">
      <c r="A94" s="199" t="s">
        <v>516</v>
      </c>
      <c r="B94" s="200"/>
      <c r="C94" s="201"/>
      <c r="D94" s="202" t="s">
        <v>477</v>
      </c>
      <c r="E94" s="201"/>
      <c r="F94" s="231"/>
      <c r="G94" s="218"/>
      <c r="H94" s="219"/>
      <c r="I94" s="220">
        <v>2927.92</v>
      </c>
      <c r="J94" s="203">
        <v>2.7197895717111713E-3</v>
      </c>
    </row>
    <row r="95" spans="1:10" ht="60" customHeight="1">
      <c r="A95" s="233" t="s">
        <v>517</v>
      </c>
      <c r="B95" s="107" t="s">
        <v>479</v>
      </c>
      <c r="C95" s="107" t="s">
        <v>36</v>
      </c>
      <c r="D95" s="108" t="s">
        <v>480</v>
      </c>
      <c r="E95" s="107" t="s">
        <v>61</v>
      </c>
      <c r="F95" s="227">
        <v>1</v>
      </c>
      <c r="G95" s="221">
        <v>395.94</v>
      </c>
      <c r="H95" s="221">
        <v>472</v>
      </c>
      <c r="I95" s="221">
        <v>472</v>
      </c>
      <c r="J95" s="109">
        <v>4.3844800330872187E-4</v>
      </c>
    </row>
    <row r="96" spans="1:10" ht="24" customHeight="1">
      <c r="A96" s="234" t="s">
        <v>518</v>
      </c>
      <c r="B96" s="190" t="s">
        <v>482</v>
      </c>
      <c r="C96" s="190" t="s">
        <v>11</v>
      </c>
      <c r="D96" s="191" t="s">
        <v>483</v>
      </c>
      <c r="E96" s="190" t="s">
        <v>484</v>
      </c>
      <c r="F96" s="228">
        <v>4</v>
      </c>
      <c r="G96" s="222">
        <v>250.51</v>
      </c>
      <c r="H96" s="222">
        <v>298.63</v>
      </c>
      <c r="I96" s="222">
        <v>1194.52</v>
      </c>
      <c r="J96" s="235">
        <v>1.1096078578651154E-3</v>
      </c>
    </row>
    <row r="97" spans="1:10" ht="32.1" customHeight="1" thickBot="1">
      <c r="A97" s="236" t="s">
        <v>519</v>
      </c>
      <c r="B97" s="197" t="s">
        <v>486</v>
      </c>
      <c r="C97" s="197" t="s">
        <v>31</v>
      </c>
      <c r="D97" s="198" t="s">
        <v>487</v>
      </c>
      <c r="E97" s="197" t="s">
        <v>61</v>
      </c>
      <c r="F97" s="229">
        <v>4</v>
      </c>
      <c r="G97" s="223">
        <v>264.54000000000002</v>
      </c>
      <c r="H97" s="223">
        <v>315.35000000000002</v>
      </c>
      <c r="I97" s="223">
        <v>1261.4000000000001</v>
      </c>
      <c r="J97" s="237">
        <v>1.1717337105373342E-3</v>
      </c>
    </row>
    <row r="98" spans="1:10" ht="27.95" customHeight="1" thickBot="1">
      <c r="A98" s="199" t="s">
        <v>520</v>
      </c>
      <c r="B98" s="200"/>
      <c r="C98" s="201"/>
      <c r="D98" s="202" t="s">
        <v>371</v>
      </c>
      <c r="E98" s="201"/>
      <c r="F98" s="231"/>
      <c r="G98" s="218"/>
      <c r="H98" s="219"/>
      <c r="I98" s="220">
        <v>456.71</v>
      </c>
      <c r="J98" s="203">
        <v>4.2424488896425073E-4</v>
      </c>
    </row>
    <row r="99" spans="1:10" ht="32.1" customHeight="1" thickBot="1">
      <c r="A99" s="238" t="s">
        <v>521</v>
      </c>
      <c r="B99" s="207" t="s">
        <v>522</v>
      </c>
      <c r="C99" s="207" t="s">
        <v>31</v>
      </c>
      <c r="D99" s="208" t="s">
        <v>523</v>
      </c>
      <c r="E99" s="207" t="s">
        <v>61</v>
      </c>
      <c r="F99" s="232">
        <v>1</v>
      </c>
      <c r="G99" s="226">
        <v>383.12</v>
      </c>
      <c r="H99" s="226">
        <v>456.71</v>
      </c>
      <c r="I99" s="226">
        <v>456.71</v>
      </c>
      <c r="J99" s="239">
        <v>4.2424488896425073E-4</v>
      </c>
    </row>
    <row r="100" spans="1:10" ht="27.95" customHeight="1" thickBot="1">
      <c r="A100" s="199" t="s">
        <v>108</v>
      </c>
      <c r="B100" s="200"/>
      <c r="C100" s="201"/>
      <c r="D100" s="202" t="s">
        <v>109</v>
      </c>
      <c r="E100" s="201"/>
      <c r="F100" s="231"/>
      <c r="G100" s="218"/>
      <c r="H100" s="219"/>
      <c r="I100" s="220">
        <v>98754.73</v>
      </c>
      <c r="J100" s="203">
        <v>9.1734775817355785E-2</v>
      </c>
    </row>
    <row r="101" spans="1:10" ht="27.95" customHeight="1" thickBot="1">
      <c r="A101" s="199" t="s">
        <v>110</v>
      </c>
      <c r="B101" s="200"/>
      <c r="C101" s="201"/>
      <c r="D101" s="202" t="s">
        <v>524</v>
      </c>
      <c r="E101" s="201"/>
      <c r="F101" s="231"/>
      <c r="G101" s="218"/>
      <c r="H101" s="219"/>
      <c r="I101" s="220">
        <v>41597.620000000003</v>
      </c>
      <c r="J101" s="203">
        <v>3.8640664049565579E-2</v>
      </c>
    </row>
    <row r="102" spans="1:10" ht="32.1" customHeight="1">
      <c r="A102" s="233" t="s">
        <v>111</v>
      </c>
      <c r="B102" s="107" t="s">
        <v>112</v>
      </c>
      <c r="C102" s="107" t="s">
        <v>28</v>
      </c>
      <c r="D102" s="108" t="s">
        <v>113</v>
      </c>
      <c r="E102" s="190" t="s">
        <v>61</v>
      </c>
      <c r="F102" s="227">
        <v>1</v>
      </c>
      <c r="G102" s="221">
        <v>3990</v>
      </c>
      <c r="H102" s="221">
        <v>4756.47</v>
      </c>
      <c r="I102" s="221">
        <v>4756.47</v>
      </c>
      <c r="J102" s="109">
        <v>4.4183575726649072E-3</v>
      </c>
    </row>
    <row r="103" spans="1:10" ht="32.1" customHeight="1">
      <c r="A103" s="234" t="s">
        <v>114</v>
      </c>
      <c r="B103" s="190" t="s">
        <v>115</v>
      </c>
      <c r="C103" s="190" t="s">
        <v>28</v>
      </c>
      <c r="D103" s="191" t="s">
        <v>116</v>
      </c>
      <c r="E103" s="190" t="s">
        <v>61</v>
      </c>
      <c r="F103" s="228">
        <v>1</v>
      </c>
      <c r="G103" s="222">
        <v>1690</v>
      </c>
      <c r="H103" s="222">
        <v>2014.64</v>
      </c>
      <c r="I103" s="222">
        <v>2014.64</v>
      </c>
      <c r="J103" s="235">
        <v>1.8714298419192444E-3</v>
      </c>
    </row>
    <row r="104" spans="1:10" ht="42" customHeight="1">
      <c r="A104" s="234" t="s">
        <v>117</v>
      </c>
      <c r="B104" s="190" t="s">
        <v>118</v>
      </c>
      <c r="C104" s="190" t="s">
        <v>28</v>
      </c>
      <c r="D104" s="191" t="s">
        <v>119</v>
      </c>
      <c r="E104" s="190" t="s">
        <v>61</v>
      </c>
      <c r="F104" s="228">
        <v>1</v>
      </c>
      <c r="G104" s="222">
        <v>12294.86</v>
      </c>
      <c r="H104" s="222">
        <v>14656.7</v>
      </c>
      <c r="I104" s="222">
        <v>14656.7</v>
      </c>
      <c r="J104" s="235">
        <v>1.3614832309523185E-2</v>
      </c>
    </row>
    <row r="105" spans="1:10" ht="42" customHeight="1">
      <c r="A105" s="234" t="s">
        <v>120</v>
      </c>
      <c r="B105" s="190" t="s">
        <v>121</v>
      </c>
      <c r="C105" s="190" t="s">
        <v>28</v>
      </c>
      <c r="D105" s="191" t="s">
        <v>122</v>
      </c>
      <c r="E105" s="190" t="s">
        <v>61</v>
      </c>
      <c r="F105" s="228">
        <v>1</v>
      </c>
      <c r="G105" s="222">
        <v>3919.57</v>
      </c>
      <c r="H105" s="222">
        <v>4672.51</v>
      </c>
      <c r="I105" s="222">
        <v>4672.51</v>
      </c>
      <c r="J105" s="235">
        <v>4.3403658473305847E-3</v>
      </c>
    </row>
    <row r="106" spans="1:10" ht="24" customHeight="1" thickBot="1">
      <c r="A106" s="236" t="s">
        <v>123</v>
      </c>
      <c r="B106" s="197" t="s">
        <v>525</v>
      </c>
      <c r="C106" s="197" t="s">
        <v>18</v>
      </c>
      <c r="D106" s="198" t="s">
        <v>526</v>
      </c>
      <c r="E106" s="190" t="s">
        <v>61</v>
      </c>
      <c r="F106" s="229">
        <v>1</v>
      </c>
      <c r="G106" s="223">
        <v>13000</v>
      </c>
      <c r="H106" s="223">
        <v>15497.3</v>
      </c>
      <c r="I106" s="223">
        <v>15497.3</v>
      </c>
      <c r="J106" s="237">
        <v>1.4395678478127659E-2</v>
      </c>
    </row>
    <row r="107" spans="1:10" ht="27.95" customHeight="1" thickBot="1">
      <c r="A107" s="199" t="s">
        <v>124</v>
      </c>
      <c r="B107" s="200"/>
      <c r="C107" s="201"/>
      <c r="D107" s="202" t="s">
        <v>528</v>
      </c>
      <c r="E107" s="201"/>
      <c r="F107" s="231"/>
      <c r="G107" s="218"/>
      <c r="H107" s="219"/>
      <c r="I107" s="220">
        <v>17225.93</v>
      </c>
      <c r="J107" s="203">
        <v>1.6001429266177567E-2</v>
      </c>
    </row>
    <row r="108" spans="1:10" ht="24" customHeight="1">
      <c r="A108" s="233" t="s">
        <v>125</v>
      </c>
      <c r="B108" s="107" t="s">
        <v>126</v>
      </c>
      <c r="C108" s="107" t="s">
        <v>28</v>
      </c>
      <c r="D108" s="108" t="s">
        <v>127</v>
      </c>
      <c r="E108" s="190" t="s">
        <v>61</v>
      </c>
      <c r="F108" s="227">
        <v>1</v>
      </c>
      <c r="G108" s="221">
        <v>2665.7</v>
      </c>
      <c r="H108" s="221">
        <v>3177.78</v>
      </c>
      <c r="I108" s="221">
        <v>3177.78</v>
      </c>
      <c r="J108" s="109">
        <v>2.9518883388864195E-3</v>
      </c>
    </row>
    <row r="109" spans="1:10" ht="24" customHeight="1">
      <c r="A109" s="234" t="s">
        <v>128</v>
      </c>
      <c r="B109" s="190" t="s">
        <v>129</v>
      </c>
      <c r="C109" s="190" t="s">
        <v>28</v>
      </c>
      <c r="D109" s="191" t="s">
        <v>130</v>
      </c>
      <c r="E109" s="190" t="s">
        <v>61</v>
      </c>
      <c r="F109" s="228">
        <v>1</v>
      </c>
      <c r="G109" s="222">
        <v>2882.69</v>
      </c>
      <c r="H109" s="222">
        <v>3436.45</v>
      </c>
      <c r="I109" s="222">
        <v>3436.45</v>
      </c>
      <c r="J109" s="235">
        <v>3.1921708495132569E-3</v>
      </c>
    </row>
    <row r="110" spans="1:10" ht="32.1" customHeight="1">
      <c r="A110" s="234" t="s">
        <v>131</v>
      </c>
      <c r="B110" s="190" t="s">
        <v>132</v>
      </c>
      <c r="C110" s="190" t="s">
        <v>28</v>
      </c>
      <c r="D110" s="191" t="s">
        <v>133</v>
      </c>
      <c r="E110" s="190" t="s">
        <v>61</v>
      </c>
      <c r="F110" s="228">
        <v>1</v>
      </c>
      <c r="G110" s="222">
        <v>2838.39</v>
      </c>
      <c r="H110" s="222">
        <v>3383.64</v>
      </c>
      <c r="I110" s="222">
        <v>3383.64</v>
      </c>
      <c r="J110" s="235">
        <v>3.1431148345667874E-3</v>
      </c>
    </row>
    <row r="111" spans="1:10" ht="32.1" customHeight="1">
      <c r="A111" s="234" t="s">
        <v>134</v>
      </c>
      <c r="B111" s="190" t="s">
        <v>135</v>
      </c>
      <c r="C111" s="190" t="s">
        <v>28</v>
      </c>
      <c r="D111" s="191" t="s">
        <v>136</v>
      </c>
      <c r="E111" s="190" t="s">
        <v>61</v>
      </c>
      <c r="F111" s="228">
        <v>1</v>
      </c>
      <c r="G111" s="222">
        <v>2494.1799999999998</v>
      </c>
      <c r="H111" s="222">
        <v>2973.31</v>
      </c>
      <c r="I111" s="222">
        <v>2973.31</v>
      </c>
      <c r="J111" s="235">
        <v>2.761953035419186E-3</v>
      </c>
    </row>
    <row r="112" spans="1:10" ht="32.1" customHeight="1">
      <c r="A112" s="234" t="s">
        <v>137</v>
      </c>
      <c r="B112" s="190" t="s">
        <v>138</v>
      </c>
      <c r="C112" s="190" t="s">
        <v>28</v>
      </c>
      <c r="D112" s="191" t="s">
        <v>139</v>
      </c>
      <c r="E112" s="190" t="s">
        <v>61</v>
      </c>
      <c r="F112" s="228">
        <v>1</v>
      </c>
      <c r="G112" s="222">
        <v>1770.7</v>
      </c>
      <c r="H112" s="222">
        <v>2110.85</v>
      </c>
      <c r="I112" s="222">
        <v>2110.85</v>
      </c>
      <c r="J112" s="235">
        <v>1.9608007792038464E-3</v>
      </c>
    </row>
    <row r="113" spans="1:10" ht="24" customHeight="1" thickBot="1">
      <c r="A113" s="236" t="s">
        <v>140</v>
      </c>
      <c r="B113" s="197" t="s">
        <v>529</v>
      </c>
      <c r="C113" s="197" t="s">
        <v>28</v>
      </c>
      <c r="D113" s="198" t="s">
        <v>530</v>
      </c>
      <c r="E113" s="190" t="s">
        <v>61</v>
      </c>
      <c r="F113" s="229">
        <v>1</v>
      </c>
      <c r="G113" s="223">
        <v>1798.43</v>
      </c>
      <c r="H113" s="223">
        <v>2143.9</v>
      </c>
      <c r="I113" s="223">
        <v>2143.9</v>
      </c>
      <c r="J113" s="237">
        <v>1.9915014285880692E-3</v>
      </c>
    </row>
    <row r="114" spans="1:10" ht="27.95" customHeight="1" thickBot="1">
      <c r="A114" s="199" t="s">
        <v>141</v>
      </c>
      <c r="B114" s="200"/>
      <c r="C114" s="201"/>
      <c r="D114" s="202" t="s">
        <v>531</v>
      </c>
      <c r="E114" s="201"/>
      <c r="F114" s="231"/>
      <c r="G114" s="218"/>
      <c r="H114" s="219"/>
      <c r="I114" s="220">
        <v>13385.32</v>
      </c>
      <c r="J114" s="203">
        <v>1.2433828024678604E-2</v>
      </c>
    </row>
    <row r="115" spans="1:10" ht="24" customHeight="1">
      <c r="A115" s="233" t="s">
        <v>142</v>
      </c>
      <c r="B115" s="107" t="s">
        <v>143</v>
      </c>
      <c r="C115" s="107" t="s">
        <v>11</v>
      </c>
      <c r="D115" s="108" t="s">
        <v>144</v>
      </c>
      <c r="E115" s="107" t="s">
        <v>61</v>
      </c>
      <c r="F115" s="227">
        <v>5</v>
      </c>
      <c r="G115" s="221">
        <v>1008.11</v>
      </c>
      <c r="H115" s="221">
        <v>1201.76</v>
      </c>
      <c r="I115" s="221">
        <v>6008.8</v>
      </c>
      <c r="J115" s="109">
        <v>5.5816660217827283E-3</v>
      </c>
    </row>
    <row r="116" spans="1:10" ht="57.95" customHeight="1" thickBot="1">
      <c r="A116" s="236" t="s">
        <v>145</v>
      </c>
      <c r="B116" s="197" t="s">
        <v>532</v>
      </c>
      <c r="C116" s="197" t="s">
        <v>18</v>
      </c>
      <c r="D116" s="198" t="s">
        <v>533</v>
      </c>
      <c r="E116" s="190" t="s">
        <v>61</v>
      </c>
      <c r="F116" s="229">
        <v>4</v>
      </c>
      <c r="G116" s="223">
        <v>1546.96</v>
      </c>
      <c r="H116" s="223">
        <v>1844.13</v>
      </c>
      <c r="I116" s="223">
        <v>7376.52</v>
      </c>
      <c r="J116" s="237">
        <v>6.8521620028958747E-3</v>
      </c>
    </row>
    <row r="117" spans="1:10" ht="27.95" customHeight="1" thickBot="1">
      <c r="A117" s="199" t="s">
        <v>146</v>
      </c>
      <c r="B117" s="200"/>
      <c r="C117" s="201"/>
      <c r="D117" s="202" t="s">
        <v>534</v>
      </c>
      <c r="E117" s="201"/>
      <c r="F117" s="231"/>
      <c r="G117" s="218"/>
      <c r="H117" s="219"/>
      <c r="I117" s="220">
        <v>22696.38</v>
      </c>
      <c r="J117" s="203">
        <v>2.1083013757067816E-2</v>
      </c>
    </row>
    <row r="118" spans="1:10" ht="24" customHeight="1">
      <c r="A118" s="233" t="s">
        <v>147</v>
      </c>
      <c r="B118" s="107" t="s">
        <v>148</v>
      </c>
      <c r="C118" s="107" t="s">
        <v>11</v>
      </c>
      <c r="D118" s="108" t="s">
        <v>149</v>
      </c>
      <c r="E118" s="107" t="s">
        <v>38</v>
      </c>
      <c r="F118" s="227">
        <v>2.85</v>
      </c>
      <c r="G118" s="221">
        <v>1749.03</v>
      </c>
      <c r="H118" s="221">
        <v>2085.0100000000002</v>
      </c>
      <c r="I118" s="221">
        <v>5942.27</v>
      </c>
      <c r="J118" s="109">
        <v>5.5198652894519465E-3</v>
      </c>
    </row>
    <row r="119" spans="1:10" ht="24" customHeight="1">
      <c r="A119" s="234" t="s">
        <v>150</v>
      </c>
      <c r="B119" s="190" t="s">
        <v>151</v>
      </c>
      <c r="C119" s="190" t="s">
        <v>11</v>
      </c>
      <c r="D119" s="191" t="s">
        <v>152</v>
      </c>
      <c r="E119" s="190" t="s">
        <v>13</v>
      </c>
      <c r="F119" s="228">
        <v>35.61</v>
      </c>
      <c r="G119" s="222">
        <v>112.42</v>
      </c>
      <c r="H119" s="222">
        <v>134.01</v>
      </c>
      <c r="I119" s="222">
        <v>4772.09</v>
      </c>
      <c r="J119" s="235">
        <v>4.4328672290455898E-3</v>
      </c>
    </row>
    <row r="120" spans="1:10" ht="24" customHeight="1">
      <c r="A120" s="234" t="s">
        <v>153</v>
      </c>
      <c r="B120" s="190" t="s">
        <v>154</v>
      </c>
      <c r="C120" s="190" t="s">
        <v>11</v>
      </c>
      <c r="D120" s="191" t="s">
        <v>155</v>
      </c>
      <c r="E120" s="190" t="s">
        <v>13</v>
      </c>
      <c r="F120" s="228">
        <v>71.22</v>
      </c>
      <c r="G120" s="222">
        <v>13.65</v>
      </c>
      <c r="H120" s="222">
        <v>16.27</v>
      </c>
      <c r="I120" s="222">
        <v>1158.74</v>
      </c>
      <c r="J120" s="235">
        <v>1.0763712698176871E-3</v>
      </c>
    </row>
    <row r="121" spans="1:10" ht="24" customHeight="1">
      <c r="A121" s="234" t="s">
        <v>156</v>
      </c>
      <c r="B121" s="190" t="s">
        <v>157</v>
      </c>
      <c r="C121" s="190" t="s">
        <v>11</v>
      </c>
      <c r="D121" s="191" t="s">
        <v>158</v>
      </c>
      <c r="E121" s="190" t="s">
        <v>13</v>
      </c>
      <c r="F121" s="228">
        <v>71.22</v>
      </c>
      <c r="G121" s="222">
        <v>40.04</v>
      </c>
      <c r="H121" s="222">
        <v>47.73</v>
      </c>
      <c r="I121" s="222">
        <v>3399.33</v>
      </c>
      <c r="J121" s="235">
        <v>3.1576895150157575E-3</v>
      </c>
    </row>
    <row r="122" spans="1:10" ht="32.1" customHeight="1">
      <c r="A122" s="234" t="s">
        <v>159</v>
      </c>
      <c r="B122" s="190" t="s">
        <v>535</v>
      </c>
      <c r="C122" s="190" t="s">
        <v>11</v>
      </c>
      <c r="D122" s="191" t="s">
        <v>536</v>
      </c>
      <c r="E122" s="190" t="s">
        <v>38</v>
      </c>
      <c r="F122" s="228">
        <v>1.42</v>
      </c>
      <c r="G122" s="222">
        <v>3340.57</v>
      </c>
      <c r="H122" s="222">
        <v>3982.29</v>
      </c>
      <c r="I122" s="222">
        <v>5654.85</v>
      </c>
      <c r="J122" s="235">
        <v>5.2528764650642493E-3</v>
      </c>
    </row>
    <row r="123" spans="1:10" ht="50.1" customHeight="1" thickBot="1">
      <c r="A123" s="236" t="s">
        <v>160</v>
      </c>
      <c r="B123" s="197" t="s">
        <v>537</v>
      </c>
      <c r="C123" s="197" t="s">
        <v>36</v>
      </c>
      <c r="D123" s="198" t="s">
        <v>538</v>
      </c>
      <c r="E123" s="197" t="s">
        <v>13</v>
      </c>
      <c r="F123" s="229">
        <v>71.22</v>
      </c>
      <c r="G123" s="223">
        <v>20.84</v>
      </c>
      <c r="H123" s="223">
        <v>24.84</v>
      </c>
      <c r="I123" s="223">
        <v>1769.1</v>
      </c>
      <c r="J123" s="237">
        <v>1.6433439886725844E-3</v>
      </c>
    </row>
    <row r="124" spans="1:10" ht="27.95" customHeight="1" thickBot="1">
      <c r="A124" s="199" t="s">
        <v>162</v>
      </c>
      <c r="B124" s="200"/>
      <c r="C124" s="201"/>
      <c r="D124" s="202" t="s">
        <v>163</v>
      </c>
      <c r="E124" s="201"/>
      <c r="F124" s="231"/>
      <c r="G124" s="218"/>
      <c r="H124" s="219"/>
      <c r="I124" s="220">
        <v>3849.48</v>
      </c>
      <c r="J124" s="203">
        <v>3.5758407198662259E-3</v>
      </c>
    </row>
    <row r="125" spans="1:10" ht="32.1" customHeight="1" thickBot="1">
      <c r="A125" s="238" t="s">
        <v>164</v>
      </c>
      <c r="B125" s="207" t="s">
        <v>539</v>
      </c>
      <c r="C125" s="207" t="s">
        <v>18</v>
      </c>
      <c r="D125" s="208" t="s">
        <v>540</v>
      </c>
      <c r="E125" s="190" t="s">
        <v>61</v>
      </c>
      <c r="F125" s="232">
        <v>3</v>
      </c>
      <c r="G125" s="226">
        <v>1076.3900000000001</v>
      </c>
      <c r="H125" s="226">
        <v>1283.1600000000001</v>
      </c>
      <c r="I125" s="226">
        <v>3849.48</v>
      </c>
      <c r="J125" s="239">
        <v>3.5758407198662259E-3</v>
      </c>
    </row>
    <row r="126" spans="1:10" ht="27.95" customHeight="1" thickBot="1">
      <c r="A126" s="199" t="s">
        <v>165</v>
      </c>
      <c r="B126" s="200"/>
      <c r="C126" s="201"/>
      <c r="D126" s="202" t="s">
        <v>104</v>
      </c>
      <c r="E126" s="201"/>
      <c r="F126" s="231"/>
      <c r="G126" s="218"/>
      <c r="H126" s="219"/>
      <c r="I126" s="220">
        <v>6785.18</v>
      </c>
      <c r="J126" s="203">
        <v>6.3028572523099007E-3</v>
      </c>
    </row>
    <row r="127" spans="1:10" ht="24" customHeight="1">
      <c r="A127" s="233" t="s">
        <v>167</v>
      </c>
      <c r="B127" s="107" t="s">
        <v>106</v>
      </c>
      <c r="C127" s="107" t="s">
        <v>11</v>
      </c>
      <c r="D127" s="108" t="s">
        <v>107</v>
      </c>
      <c r="E127" s="107" t="s">
        <v>13</v>
      </c>
      <c r="F127" s="227">
        <v>171.06</v>
      </c>
      <c r="G127" s="221">
        <v>30.93</v>
      </c>
      <c r="H127" s="221">
        <v>36.869999999999997</v>
      </c>
      <c r="I127" s="221">
        <v>6306.98</v>
      </c>
      <c r="J127" s="109">
        <v>5.8586499743814458E-3</v>
      </c>
    </row>
    <row r="128" spans="1:10" ht="45.95" customHeight="1" thickBot="1">
      <c r="A128" s="236" t="s">
        <v>169</v>
      </c>
      <c r="B128" s="197" t="s">
        <v>368</v>
      </c>
      <c r="C128" s="197" t="s">
        <v>36</v>
      </c>
      <c r="D128" s="198" t="s">
        <v>369</v>
      </c>
      <c r="E128" s="197" t="s">
        <v>61</v>
      </c>
      <c r="F128" s="229">
        <v>3</v>
      </c>
      <c r="G128" s="223">
        <v>133.72</v>
      </c>
      <c r="H128" s="223">
        <v>159.4</v>
      </c>
      <c r="I128" s="223">
        <v>478.2</v>
      </c>
      <c r="J128" s="237">
        <v>4.4420727792845506E-4</v>
      </c>
    </row>
    <row r="129" spans="1:10" ht="27.95" customHeight="1" thickBot="1">
      <c r="A129" s="199" t="s">
        <v>180</v>
      </c>
      <c r="B129" s="200"/>
      <c r="C129" s="201"/>
      <c r="D129" s="202" t="s">
        <v>183</v>
      </c>
      <c r="E129" s="201"/>
      <c r="F129" s="231"/>
      <c r="G129" s="218"/>
      <c r="H129" s="219"/>
      <c r="I129" s="220">
        <v>6868.19</v>
      </c>
      <c r="J129" s="203">
        <v>6.3799665081460391E-3</v>
      </c>
    </row>
    <row r="130" spans="1:10" ht="24" customHeight="1">
      <c r="A130" s="233" t="s">
        <v>182</v>
      </c>
      <c r="B130" s="107" t="s">
        <v>184</v>
      </c>
      <c r="C130" s="107" t="s">
        <v>28</v>
      </c>
      <c r="D130" s="108" t="s">
        <v>185</v>
      </c>
      <c r="E130" s="107" t="s">
        <v>13</v>
      </c>
      <c r="F130" s="227">
        <v>1637.85</v>
      </c>
      <c r="G130" s="221">
        <v>2.36</v>
      </c>
      <c r="H130" s="221">
        <v>2.81</v>
      </c>
      <c r="I130" s="221">
        <v>4602.3500000000004</v>
      </c>
      <c r="J130" s="109">
        <v>4.2751931526014749E-3</v>
      </c>
    </row>
    <row r="131" spans="1:10" ht="24" customHeight="1" thickBot="1">
      <c r="A131" s="236" t="s">
        <v>370</v>
      </c>
      <c r="B131" s="197" t="s">
        <v>98</v>
      </c>
      <c r="C131" s="197" t="s">
        <v>28</v>
      </c>
      <c r="D131" s="198" t="s">
        <v>541</v>
      </c>
      <c r="E131" s="190" t="s">
        <v>61</v>
      </c>
      <c r="F131" s="229">
        <v>1</v>
      </c>
      <c r="G131" s="223">
        <v>1900.72</v>
      </c>
      <c r="H131" s="223">
        <v>2265.84</v>
      </c>
      <c r="I131" s="223">
        <v>2265.84</v>
      </c>
      <c r="J131" s="237">
        <v>2.1047733555445642E-3</v>
      </c>
    </row>
    <row r="132" spans="1:10" ht="21.95" customHeight="1" thickBot="1">
      <c r="A132" s="212"/>
      <c r="B132" s="213"/>
      <c r="C132" s="213"/>
      <c r="D132" s="213"/>
      <c r="E132" s="213"/>
      <c r="F132" s="213"/>
      <c r="G132" s="213"/>
      <c r="H132" s="213"/>
      <c r="I132" s="213"/>
      <c r="J132" s="214"/>
    </row>
    <row r="133" spans="1:10" ht="30" customHeight="1" thickBot="1">
      <c r="A133" s="144"/>
      <c r="B133" s="144"/>
      <c r="C133" s="144"/>
      <c r="D133" s="146"/>
      <c r="E133" s="209" t="s">
        <v>551</v>
      </c>
      <c r="F133" s="210"/>
      <c r="G133" s="211"/>
      <c r="H133" s="215">
        <v>903110.67</v>
      </c>
      <c r="I133" s="216"/>
      <c r="J133" s="217"/>
    </row>
    <row r="134" spans="1:10" ht="30" customHeight="1" thickBot="1">
      <c r="A134" s="144"/>
      <c r="B134" s="144"/>
      <c r="C134" s="144"/>
      <c r="D134" s="146"/>
      <c r="E134" s="209" t="s">
        <v>552</v>
      </c>
      <c r="F134" s="210"/>
      <c r="G134" s="211"/>
      <c r="H134" s="215">
        <v>173413.79</v>
      </c>
      <c r="I134" s="216"/>
      <c r="J134" s="217"/>
    </row>
    <row r="135" spans="1:10" ht="30" customHeight="1" thickBot="1">
      <c r="A135" s="144"/>
      <c r="B135" s="144"/>
      <c r="C135" s="144"/>
      <c r="D135" s="146"/>
      <c r="E135" s="209" t="s">
        <v>553</v>
      </c>
      <c r="F135" s="210"/>
      <c r="G135" s="211"/>
      <c r="H135" s="215">
        <v>1076524.46</v>
      </c>
      <c r="I135" s="216"/>
      <c r="J135" s="217"/>
    </row>
    <row r="136" spans="1:10" ht="24" customHeight="1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</row>
    <row r="137" spans="1:10" ht="24" customHeight="1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</row>
    <row r="138" spans="1:10" ht="72" customHeight="1">
      <c r="A138" s="147" t="s">
        <v>376</v>
      </c>
      <c r="B138" s="148"/>
      <c r="C138" s="148"/>
      <c r="D138" s="148"/>
      <c r="E138" s="148"/>
      <c r="F138" s="148"/>
      <c r="G138" s="148"/>
      <c r="H138" s="148"/>
      <c r="I138" s="148"/>
      <c r="J138" s="148"/>
    </row>
  </sheetData>
  <mergeCells count="17">
    <mergeCell ref="H135:J135"/>
    <mergeCell ref="A138:J138"/>
    <mergeCell ref="A132:J132"/>
    <mergeCell ref="E135:G135"/>
    <mergeCell ref="E134:G134"/>
    <mergeCell ref="E133:G133"/>
    <mergeCell ref="A1:J1"/>
    <mergeCell ref="A2:J2"/>
    <mergeCell ref="A3:J3"/>
    <mergeCell ref="A4:J4"/>
    <mergeCell ref="A6:J6"/>
    <mergeCell ref="A5:J5"/>
    <mergeCell ref="A133:C133"/>
    <mergeCell ref="H133:J133"/>
    <mergeCell ref="A134:C134"/>
    <mergeCell ref="H134:J134"/>
    <mergeCell ref="A135:C135"/>
  </mergeCells>
  <pageMargins left="0.51181102362204722" right="0.51181102362204722" top="0.98425196850393704" bottom="0.98425196850393704" header="0.51181102362204722" footer="0.51181102362204722"/>
  <pageSetup paperSize="9" scale="55" fitToHeight="0" orientation="portrait" r:id="rId1"/>
  <headerFooter>
    <oddHeader>&amp;L &amp;C &amp;R</oddHeader>
    <oddFooter>&amp;L &amp;C &amp;R</oddFooter>
  </headerFooter>
  <rowBreaks count="3" manualBreakCount="3">
    <brk id="45" max="9" man="1"/>
    <brk id="80" max="9" man="1"/>
    <brk id="11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F29" sqref="F29"/>
    </sheetView>
  </sheetViews>
  <sheetFormatPr defaultRowHeight="14.25"/>
  <cols>
    <col min="1" max="1" width="6.75" style="1" customWidth="1"/>
    <col min="2" max="2" width="34.875" customWidth="1"/>
    <col min="3" max="3" width="20" style="1" bestFit="1" customWidth="1"/>
    <col min="4" max="7" width="13.625" style="1" customWidth="1"/>
    <col min="8" max="9" width="13.625" customWidth="1"/>
  </cols>
  <sheetData>
    <row r="1" spans="1:9" ht="24" customHeight="1">
      <c r="A1" s="170" t="s">
        <v>187</v>
      </c>
      <c r="B1" s="171"/>
      <c r="C1" s="171"/>
      <c r="D1" s="171"/>
      <c r="E1" s="171"/>
      <c r="F1" s="171"/>
      <c r="G1" s="171"/>
      <c r="H1" s="171"/>
      <c r="I1" s="172"/>
    </row>
    <row r="2" spans="1:9" ht="24" customHeight="1">
      <c r="A2" s="173" t="s">
        <v>414</v>
      </c>
      <c r="B2" s="114"/>
      <c r="C2" s="114"/>
      <c r="D2" s="114"/>
      <c r="E2" s="114"/>
      <c r="F2" s="114"/>
      <c r="G2" s="114"/>
      <c r="H2" s="114"/>
      <c r="I2" s="174"/>
    </row>
    <row r="3" spans="1:9" ht="24" customHeight="1">
      <c r="A3" s="175" t="s">
        <v>415</v>
      </c>
      <c r="B3" s="117"/>
      <c r="C3" s="117"/>
      <c r="D3" s="117"/>
      <c r="E3" s="117"/>
      <c r="F3" s="117"/>
      <c r="G3" s="117"/>
      <c r="H3" s="117"/>
      <c r="I3" s="176"/>
    </row>
    <row r="4" spans="1:9" ht="24" customHeight="1">
      <c r="A4" s="173" t="s">
        <v>363</v>
      </c>
      <c r="B4" s="114"/>
      <c r="C4" s="114"/>
      <c r="D4" s="114"/>
      <c r="E4" s="114"/>
      <c r="F4" s="114"/>
      <c r="G4" s="114"/>
      <c r="H4" s="114"/>
      <c r="I4" s="174"/>
    </row>
    <row r="5" spans="1:9" ht="24" customHeight="1" thickBot="1">
      <c r="A5" s="177" t="s">
        <v>377</v>
      </c>
      <c r="B5" s="142"/>
      <c r="C5" s="142"/>
      <c r="D5" s="142"/>
      <c r="E5" s="142"/>
      <c r="F5" s="142"/>
      <c r="G5" s="142"/>
      <c r="H5" s="142"/>
      <c r="I5" s="178"/>
    </row>
    <row r="6" spans="1:9" ht="26.1" customHeight="1" thickBot="1">
      <c r="A6" s="179" t="s">
        <v>410</v>
      </c>
      <c r="B6" s="119"/>
      <c r="C6" s="119"/>
      <c r="D6" s="119"/>
      <c r="E6" s="119"/>
      <c r="F6" s="119"/>
      <c r="G6" s="119"/>
      <c r="H6" s="119"/>
      <c r="I6" s="180"/>
    </row>
    <row r="7" spans="1:9" ht="26.1" customHeight="1" thickBot="1">
      <c r="A7" s="181" t="s">
        <v>411</v>
      </c>
      <c r="B7" s="181" t="s">
        <v>412</v>
      </c>
      <c r="C7" s="181" t="s">
        <v>413</v>
      </c>
      <c r="D7" s="181" t="s">
        <v>193</v>
      </c>
      <c r="E7" s="181" t="s">
        <v>194</v>
      </c>
      <c r="F7" s="181" t="s">
        <v>195</v>
      </c>
      <c r="G7" s="181" t="s">
        <v>196</v>
      </c>
      <c r="H7" s="181" t="s">
        <v>365</v>
      </c>
      <c r="I7" s="181" t="s">
        <v>366</v>
      </c>
    </row>
    <row r="8" spans="1:9" ht="26.25" thickBot="1">
      <c r="A8" s="149" t="s">
        <v>7</v>
      </c>
      <c r="B8" s="150" t="s">
        <v>8</v>
      </c>
      <c r="C8" s="150" t="s">
        <v>378</v>
      </c>
      <c r="D8" s="151" t="s">
        <v>378</v>
      </c>
      <c r="E8" s="150" t="s">
        <v>188</v>
      </c>
      <c r="F8" s="150" t="s">
        <v>188</v>
      </c>
      <c r="G8" s="150" t="s">
        <v>188</v>
      </c>
      <c r="H8" s="150" t="s">
        <v>188</v>
      </c>
      <c r="I8" s="152" t="s">
        <v>188</v>
      </c>
    </row>
    <row r="9" spans="1:9" ht="27" thickTop="1" thickBot="1">
      <c r="A9" s="153" t="s">
        <v>21</v>
      </c>
      <c r="B9" s="139" t="s">
        <v>22</v>
      </c>
      <c r="C9" s="139" t="s">
        <v>379</v>
      </c>
      <c r="D9" s="140" t="s">
        <v>380</v>
      </c>
      <c r="E9" s="140" t="s">
        <v>380</v>
      </c>
      <c r="F9" s="139" t="s">
        <v>188</v>
      </c>
      <c r="G9" s="139" t="s">
        <v>188</v>
      </c>
      <c r="H9" s="139" t="s">
        <v>188</v>
      </c>
      <c r="I9" s="154" t="s">
        <v>188</v>
      </c>
    </row>
    <row r="10" spans="1:9" ht="27" thickTop="1" thickBot="1">
      <c r="A10" s="153" t="s">
        <v>75</v>
      </c>
      <c r="B10" s="139" t="s">
        <v>76</v>
      </c>
      <c r="C10" s="139" t="s">
        <v>381</v>
      </c>
      <c r="D10" s="139" t="s">
        <v>188</v>
      </c>
      <c r="E10" s="140" t="s">
        <v>382</v>
      </c>
      <c r="F10" s="140" t="s">
        <v>383</v>
      </c>
      <c r="G10" s="139" t="s">
        <v>188</v>
      </c>
      <c r="H10" s="139" t="s">
        <v>188</v>
      </c>
      <c r="I10" s="154" t="s">
        <v>188</v>
      </c>
    </row>
    <row r="11" spans="1:9" ht="27" thickTop="1" thickBot="1">
      <c r="A11" s="153" t="s">
        <v>80</v>
      </c>
      <c r="B11" s="139" t="s">
        <v>81</v>
      </c>
      <c r="C11" s="139" t="s">
        <v>384</v>
      </c>
      <c r="D11" s="139" t="s">
        <v>188</v>
      </c>
      <c r="E11" s="139" t="s">
        <v>188</v>
      </c>
      <c r="F11" s="140" t="s">
        <v>385</v>
      </c>
      <c r="G11" s="140" t="s">
        <v>386</v>
      </c>
      <c r="H11" s="140" t="s">
        <v>387</v>
      </c>
      <c r="I11" s="154" t="s">
        <v>188</v>
      </c>
    </row>
    <row r="12" spans="1:9" ht="27" thickTop="1" thickBot="1">
      <c r="A12" s="153" t="s">
        <v>98</v>
      </c>
      <c r="B12" s="139" t="s">
        <v>166</v>
      </c>
      <c r="C12" s="139" t="s">
        <v>388</v>
      </c>
      <c r="D12" s="139" t="s">
        <v>188</v>
      </c>
      <c r="E12" s="140" t="s">
        <v>389</v>
      </c>
      <c r="F12" s="140" t="s">
        <v>390</v>
      </c>
      <c r="G12" s="140" t="s">
        <v>391</v>
      </c>
      <c r="H12" s="140" t="s">
        <v>392</v>
      </c>
      <c r="I12" s="154" t="s">
        <v>188</v>
      </c>
    </row>
    <row r="13" spans="1:9" ht="27" thickTop="1" thickBot="1">
      <c r="A13" s="153" t="s">
        <v>103</v>
      </c>
      <c r="B13" s="139" t="s">
        <v>181</v>
      </c>
      <c r="C13" s="139" t="s">
        <v>393</v>
      </c>
      <c r="D13" s="139" t="s">
        <v>188</v>
      </c>
      <c r="E13" s="139" t="s">
        <v>188</v>
      </c>
      <c r="F13" s="140" t="s">
        <v>394</v>
      </c>
      <c r="G13" s="140" t="s">
        <v>395</v>
      </c>
      <c r="H13" s="140" t="s">
        <v>394</v>
      </c>
      <c r="I13" s="154" t="s">
        <v>188</v>
      </c>
    </row>
    <row r="14" spans="1:9" ht="27" thickTop="1" thickBot="1">
      <c r="A14" s="153" t="s">
        <v>108</v>
      </c>
      <c r="B14" s="139" t="s">
        <v>109</v>
      </c>
      <c r="C14" s="139" t="s">
        <v>396</v>
      </c>
      <c r="D14" s="139" t="s">
        <v>188</v>
      </c>
      <c r="E14" s="139" t="s">
        <v>188</v>
      </c>
      <c r="F14" s="139" t="s">
        <v>188</v>
      </c>
      <c r="G14" s="139" t="s">
        <v>188</v>
      </c>
      <c r="H14" s="140" t="s">
        <v>397</v>
      </c>
      <c r="I14" s="155" t="s">
        <v>397</v>
      </c>
    </row>
    <row r="15" spans="1:9" ht="27" thickTop="1" thickBot="1">
      <c r="A15" s="153" t="s">
        <v>165</v>
      </c>
      <c r="B15" s="139" t="s">
        <v>104</v>
      </c>
      <c r="C15" s="139" t="s">
        <v>398</v>
      </c>
      <c r="D15" s="139" t="s">
        <v>188</v>
      </c>
      <c r="E15" s="139" t="s">
        <v>188</v>
      </c>
      <c r="F15" s="139" t="s">
        <v>188</v>
      </c>
      <c r="G15" s="139" t="s">
        <v>188</v>
      </c>
      <c r="H15" s="139" t="s">
        <v>188</v>
      </c>
      <c r="I15" s="155" t="s">
        <v>398</v>
      </c>
    </row>
    <row r="16" spans="1:9" ht="27" thickTop="1" thickBot="1">
      <c r="A16" s="153" t="s">
        <v>180</v>
      </c>
      <c r="B16" s="139" t="s">
        <v>183</v>
      </c>
      <c r="C16" s="139" t="s">
        <v>399</v>
      </c>
      <c r="D16" s="139" t="s">
        <v>188</v>
      </c>
      <c r="E16" s="139" t="s">
        <v>188</v>
      </c>
      <c r="F16" s="139" t="s">
        <v>188</v>
      </c>
      <c r="G16" s="139" t="s">
        <v>188</v>
      </c>
      <c r="H16" s="139" t="s">
        <v>188</v>
      </c>
      <c r="I16" s="155" t="s">
        <v>399</v>
      </c>
    </row>
    <row r="17" spans="1:9" ht="2.25" customHeight="1" thickTop="1" thickBot="1">
      <c r="A17" s="156"/>
      <c r="B17" s="157"/>
      <c r="C17" s="157"/>
      <c r="D17" s="157"/>
      <c r="E17" s="157"/>
      <c r="F17" s="157"/>
      <c r="G17" s="157"/>
      <c r="H17" s="157"/>
      <c r="I17" s="158"/>
    </row>
    <row r="18" spans="1:9" ht="24" customHeight="1">
      <c r="A18" s="159" t="s">
        <v>189</v>
      </c>
      <c r="B18" s="160"/>
      <c r="C18" s="161"/>
      <c r="D18" s="161" t="s">
        <v>400</v>
      </c>
      <c r="E18" s="161" t="s">
        <v>401</v>
      </c>
      <c r="F18" s="161" t="s">
        <v>402</v>
      </c>
      <c r="G18" s="161" t="s">
        <v>403</v>
      </c>
      <c r="H18" s="161" t="s">
        <v>404</v>
      </c>
      <c r="I18" s="162" t="s">
        <v>405</v>
      </c>
    </row>
    <row r="19" spans="1:9" ht="24" customHeight="1">
      <c r="A19" s="163" t="s">
        <v>190</v>
      </c>
      <c r="B19" s="164"/>
      <c r="C19" s="165"/>
      <c r="D19" s="182">
        <v>106858.36</v>
      </c>
      <c r="E19" s="182">
        <v>106047.67</v>
      </c>
      <c r="F19" s="182">
        <v>170843.95</v>
      </c>
      <c r="G19" s="182">
        <v>349456.82</v>
      </c>
      <c r="H19" s="182">
        <v>280286.93</v>
      </c>
      <c r="I19" s="183">
        <v>63030.74</v>
      </c>
    </row>
    <row r="20" spans="1:9" ht="24" customHeight="1">
      <c r="A20" s="163" t="s">
        <v>191</v>
      </c>
      <c r="B20" s="164"/>
      <c r="C20" s="165"/>
      <c r="D20" s="165" t="s">
        <v>400</v>
      </c>
      <c r="E20" s="165" t="s">
        <v>406</v>
      </c>
      <c r="F20" s="165" t="s">
        <v>407</v>
      </c>
      <c r="G20" s="165" t="s">
        <v>408</v>
      </c>
      <c r="H20" s="165" t="s">
        <v>409</v>
      </c>
      <c r="I20" s="166" t="s">
        <v>364</v>
      </c>
    </row>
    <row r="21" spans="1:9" ht="24" customHeight="1" thickBot="1">
      <c r="A21" s="167" t="s">
        <v>192</v>
      </c>
      <c r="B21" s="168"/>
      <c r="C21" s="169"/>
      <c r="D21" s="184">
        <v>106858.36</v>
      </c>
      <c r="E21" s="184">
        <v>212906.03</v>
      </c>
      <c r="F21" s="184">
        <v>383749.97</v>
      </c>
      <c r="G21" s="184">
        <v>733206.8</v>
      </c>
      <c r="H21" s="184">
        <v>1013493.72</v>
      </c>
      <c r="I21" s="185">
        <v>1076524.46</v>
      </c>
    </row>
    <row r="22" spans="1:9" ht="20.100000000000001" customHeight="1">
      <c r="A22" s="146"/>
      <c r="B22" s="146"/>
      <c r="C22" s="146"/>
      <c r="D22" s="146"/>
      <c r="E22" s="146"/>
      <c r="F22" s="146"/>
      <c r="G22" s="146"/>
      <c r="H22" s="2"/>
      <c r="I22" s="2"/>
    </row>
    <row r="23" spans="1:9">
      <c r="A23" s="145"/>
      <c r="B23" s="145"/>
      <c r="C23" s="145"/>
      <c r="D23" s="145"/>
      <c r="E23" s="145"/>
      <c r="F23" s="145"/>
      <c r="G23" s="145"/>
      <c r="H23" s="2"/>
      <c r="I23" s="2"/>
    </row>
    <row r="24" spans="1:9" ht="70.5" customHeight="1">
      <c r="A24" s="147" t="s">
        <v>376</v>
      </c>
      <c r="B24" s="147"/>
      <c r="C24" s="147"/>
      <c r="D24" s="147"/>
      <c r="E24" s="147"/>
      <c r="F24" s="147"/>
      <c r="G24" s="147"/>
      <c r="H24" s="147"/>
      <c r="I24" s="147"/>
    </row>
  </sheetData>
  <mergeCells count="11">
    <mergeCell ref="A24:I24"/>
    <mergeCell ref="A5:I5"/>
    <mergeCell ref="A1:I1"/>
    <mergeCell ref="A2:I2"/>
    <mergeCell ref="A3:I3"/>
    <mergeCell ref="A4:I4"/>
    <mergeCell ref="A6:I6"/>
    <mergeCell ref="A18:B18"/>
    <mergeCell ref="A19:B19"/>
    <mergeCell ref="A20:B20"/>
    <mergeCell ref="A21:B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zoomScale="90" zoomScaleNormal="70" zoomScaleSheetLayoutView="90" workbookViewId="0">
      <selection activeCell="A4" sqref="A4:J4"/>
    </sheetView>
  </sheetViews>
  <sheetFormatPr defaultRowHeight="14.25"/>
  <cols>
    <col min="1" max="1" width="11" style="1" bestFit="1" customWidth="1"/>
    <col min="2" max="2" width="14.375" style="1" bestFit="1" customWidth="1"/>
    <col min="3" max="3" width="10" style="1" bestFit="1" customWidth="1"/>
    <col min="4" max="4" width="45.625" customWidth="1"/>
    <col min="5" max="5" width="15" style="1" bestFit="1" customWidth="1"/>
    <col min="6" max="6" width="12" style="1" bestFit="1" customWidth="1"/>
    <col min="7" max="9" width="12" style="2" bestFit="1" customWidth="1"/>
    <col min="10" max="10" width="14" style="2" bestFit="1" customWidth="1"/>
  </cols>
  <sheetData>
    <row r="1" spans="1:10" ht="24" customHeight="1" thickTop="1">
      <c r="A1" s="110" t="s">
        <v>187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24" customHeight="1">
      <c r="A2" s="113" t="s">
        <v>414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ht="24" customHeight="1">
      <c r="A3" s="116" t="s">
        <v>415</v>
      </c>
      <c r="B3" s="117"/>
      <c r="C3" s="117"/>
      <c r="D3" s="117"/>
      <c r="E3" s="117"/>
      <c r="F3" s="117"/>
      <c r="G3" s="117"/>
      <c r="H3" s="117"/>
      <c r="I3" s="117"/>
      <c r="J3" s="118"/>
    </row>
    <row r="4" spans="1:10" ht="24" customHeight="1">
      <c r="A4" s="113" t="s">
        <v>363</v>
      </c>
      <c r="B4" s="114"/>
      <c r="C4" s="114"/>
      <c r="D4" s="114"/>
      <c r="E4" s="114"/>
      <c r="F4" s="114"/>
      <c r="G4" s="114"/>
      <c r="H4" s="114"/>
      <c r="I4" s="114"/>
      <c r="J4" s="115"/>
    </row>
    <row r="5" spans="1:10" ht="24" customHeight="1" thickBot="1">
      <c r="A5" s="141" t="s">
        <v>377</v>
      </c>
      <c r="B5" s="142"/>
      <c r="C5" s="142"/>
      <c r="D5" s="142"/>
      <c r="E5" s="142"/>
      <c r="F5" s="142"/>
      <c r="G5" s="142"/>
      <c r="H5" s="142"/>
      <c r="I5" s="142"/>
      <c r="J5" s="143"/>
    </row>
    <row r="6" spans="1:10" ht="24.95" customHeight="1">
      <c r="A6" s="122" t="s">
        <v>197</v>
      </c>
      <c r="B6" s="123"/>
      <c r="C6" s="123"/>
      <c r="D6" s="123"/>
      <c r="E6" s="123"/>
      <c r="F6" s="123"/>
      <c r="G6" s="123"/>
      <c r="H6" s="123"/>
      <c r="I6" s="123"/>
      <c r="J6" s="124"/>
    </row>
    <row r="7" spans="1:10" ht="24.95" customHeight="1" thickBot="1">
      <c r="A7" s="125" t="s">
        <v>198</v>
      </c>
      <c r="B7" s="126"/>
      <c r="C7" s="126"/>
      <c r="D7" s="126"/>
      <c r="E7" s="126"/>
      <c r="F7" s="126"/>
      <c r="G7" s="126"/>
      <c r="H7" s="126"/>
      <c r="I7" s="126"/>
      <c r="J7" s="127"/>
    </row>
    <row r="8" spans="1:10" ht="20.100000000000001" customHeight="1">
      <c r="A8" s="105" t="s">
        <v>17</v>
      </c>
      <c r="B8" s="105" t="s">
        <v>0</v>
      </c>
      <c r="C8" s="105" t="s">
        <v>1</v>
      </c>
      <c r="D8" s="105" t="s">
        <v>2</v>
      </c>
      <c r="E8" s="121" t="s">
        <v>199</v>
      </c>
      <c r="F8" s="121"/>
      <c r="G8" s="105" t="s">
        <v>3</v>
      </c>
      <c r="H8" s="105" t="s">
        <v>4</v>
      </c>
      <c r="I8" s="105" t="s">
        <v>5</v>
      </c>
      <c r="J8" s="105" t="s">
        <v>6</v>
      </c>
    </row>
    <row r="9" spans="1:10" ht="20.100000000000001" customHeight="1">
      <c r="A9" s="187" t="s">
        <v>200</v>
      </c>
      <c r="B9" s="187" t="s">
        <v>417</v>
      </c>
      <c r="C9" s="187" t="s">
        <v>18</v>
      </c>
      <c r="D9" s="187" t="s">
        <v>418</v>
      </c>
      <c r="E9" s="240" t="s">
        <v>201</v>
      </c>
      <c r="F9" s="240"/>
      <c r="G9" s="187" t="s">
        <v>19</v>
      </c>
      <c r="H9" s="241">
        <v>1</v>
      </c>
      <c r="I9" s="188">
        <v>134.93</v>
      </c>
      <c r="J9" s="188">
        <v>134.93</v>
      </c>
    </row>
    <row r="10" spans="1:10" ht="25.5">
      <c r="A10" s="106" t="s">
        <v>202</v>
      </c>
      <c r="B10" s="106" t="s">
        <v>203</v>
      </c>
      <c r="C10" s="106" t="s">
        <v>36</v>
      </c>
      <c r="D10" s="106" t="s">
        <v>204</v>
      </c>
      <c r="E10" s="120" t="s">
        <v>201</v>
      </c>
      <c r="F10" s="120"/>
      <c r="G10" s="106" t="s">
        <v>13</v>
      </c>
      <c r="H10" s="100">
        <v>1</v>
      </c>
      <c r="I10" s="101">
        <v>105.05</v>
      </c>
      <c r="J10" s="101">
        <v>105.05</v>
      </c>
    </row>
    <row r="11" spans="1:10" ht="25.5">
      <c r="A11" s="106" t="s">
        <v>202</v>
      </c>
      <c r="B11" s="106" t="s">
        <v>205</v>
      </c>
      <c r="C11" s="106" t="s">
        <v>28</v>
      </c>
      <c r="D11" s="106" t="s">
        <v>206</v>
      </c>
      <c r="E11" s="120" t="s">
        <v>207</v>
      </c>
      <c r="F11" s="120"/>
      <c r="G11" s="106" t="s">
        <v>13</v>
      </c>
      <c r="H11" s="100">
        <v>1</v>
      </c>
      <c r="I11" s="101">
        <v>29.88</v>
      </c>
      <c r="J11" s="101">
        <v>29.88</v>
      </c>
    </row>
    <row r="12" spans="1:10" ht="20.100000000000001" customHeight="1">
      <c r="A12" s="146"/>
      <c r="B12" s="146"/>
      <c r="C12" s="146"/>
      <c r="D12" s="146"/>
      <c r="E12" s="146" t="s">
        <v>208</v>
      </c>
      <c r="F12" s="242">
        <v>34.35</v>
      </c>
      <c r="G12" s="146" t="s">
        <v>209</v>
      </c>
      <c r="H12" s="242">
        <v>0</v>
      </c>
      <c r="I12" s="146" t="s">
        <v>210</v>
      </c>
      <c r="J12" s="242">
        <v>34.35</v>
      </c>
    </row>
    <row r="13" spans="1:10" ht="20.100000000000001" customHeight="1" thickBot="1">
      <c r="A13" s="146"/>
      <c r="B13" s="146"/>
      <c r="C13" s="146"/>
      <c r="D13" s="146"/>
      <c r="E13" s="146" t="s">
        <v>211</v>
      </c>
      <c r="F13" s="242">
        <v>25.92</v>
      </c>
      <c r="G13" s="146"/>
      <c r="H13" s="147" t="s">
        <v>212</v>
      </c>
      <c r="I13" s="147"/>
      <c r="J13" s="242">
        <v>160.85</v>
      </c>
    </row>
    <row r="14" spans="1:10" ht="20.100000000000001" customHeight="1" thickTop="1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0" ht="20.100000000000001" customHeight="1">
      <c r="A15" s="105" t="s">
        <v>20</v>
      </c>
      <c r="B15" s="105" t="s">
        <v>0</v>
      </c>
      <c r="C15" s="105" t="s">
        <v>1</v>
      </c>
      <c r="D15" s="105" t="s">
        <v>2</v>
      </c>
      <c r="E15" s="121" t="s">
        <v>199</v>
      </c>
      <c r="F15" s="121"/>
      <c r="G15" s="105" t="s">
        <v>3</v>
      </c>
      <c r="H15" s="105" t="s">
        <v>4</v>
      </c>
      <c r="I15" s="105" t="s">
        <v>5</v>
      </c>
      <c r="J15" s="105" t="s">
        <v>6</v>
      </c>
    </row>
    <row r="16" spans="1:10" ht="20.100000000000001" customHeight="1">
      <c r="A16" s="187" t="s">
        <v>200</v>
      </c>
      <c r="B16" s="187" t="s">
        <v>419</v>
      </c>
      <c r="C16" s="187" t="s">
        <v>18</v>
      </c>
      <c r="D16" s="187" t="s">
        <v>420</v>
      </c>
      <c r="E16" s="240" t="s">
        <v>201</v>
      </c>
      <c r="F16" s="240"/>
      <c r="G16" s="187" t="s">
        <v>421</v>
      </c>
      <c r="H16" s="241">
        <v>1</v>
      </c>
      <c r="I16" s="188">
        <v>6714.44</v>
      </c>
      <c r="J16" s="188">
        <v>6714.44</v>
      </c>
    </row>
    <row r="17" spans="1:10" ht="25.5">
      <c r="A17" s="106" t="s">
        <v>202</v>
      </c>
      <c r="B17" s="106" t="s">
        <v>213</v>
      </c>
      <c r="C17" s="106" t="s">
        <v>36</v>
      </c>
      <c r="D17" s="106" t="s">
        <v>214</v>
      </c>
      <c r="E17" s="120" t="s">
        <v>215</v>
      </c>
      <c r="F17" s="120"/>
      <c r="G17" s="106" t="s">
        <v>216</v>
      </c>
      <c r="H17" s="100">
        <v>1</v>
      </c>
      <c r="I17" s="101">
        <v>4490.1000000000004</v>
      </c>
      <c r="J17" s="101">
        <v>4490.1000000000004</v>
      </c>
    </row>
    <row r="18" spans="1:10" ht="25.5">
      <c r="A18" s="106" t="s">
        <v>202</v>
      </c>
      <c r="B18" s="106" t="s">
        <v>217</v>
      </c>
      <c r="C18" s="106" t="s">
        <v>36</v>
      </c>
      <c r="D18" s="106" t="s">
        <v>218</v>
      </c>
      <c r="E18" s="120" t="s">
        <v>215</v>
      </c>
      <c r="F18" s="120"/>
      <c r="G18" s="106" t="s">
        <v>216</v>
      </c>
      <c r="H18" s="100">
        <v>1</v>
      </c>
      <c r="I18" s="101">
        <v>2224.34</v>
      </c>
      <c r="J18" s="101">
        <v>2224.34</v>
      </c>
    </row>
    <row r="19" spans="1:10" ht="20.100000000000001" customHeight="1">
      <c r="A19" s="146"/>
      <c r="B19" s="146"/>
      <c r="C19" s="146"/>
      <c r="D19" s="146"/>
      <c r="E19" s="146" t="s">
        <v>208</v>
      </c>
      <c r="F19" s="242">
        <v>5973.78</v>
      </c>
      <c r="G19" s="146" t="s">
        <v>209</v>
      </c>
      <c r="H19" s="242">
        <v>0</v>
      </c>
      <c r="I19" s="146" t="s">
        <v>210</v>
      </c>
      <c r="J19" s="242">
        <v>5973.78</v>
      </c>
    </row>
    <row r="20" spans="1:10" ht="20.100000000000001" customHeight="1" thickBot="1">
      <c r="A20" s="146"/>
      <c r="B20" s="146"/>
      <c r="C20" s="146"/>
      <c r="D20" s="146"/>
      <c r="E20" s="146" t="s">
        <v>211</v>
      </c>
      <c r="F20" s="242">
        <v>1289.8399999999999</v>
      </c>
      <c r="G20" s="146"/>
      <c r="H20" s="147" t="s">
        <v>212</v>
      </c>
      <c r="I20" s="147"/>
      <c r="J20" s="242">
        <v>8004.28</v>
      </c>
    </row>
    <row r="21" spans="1:10" ht="20.100000000000001" customHeight="1" thickTop="1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10" ht="20.100000000000001" customHeight="1">
      <c r="A22" s="105" t="s">
        <v>82</v>
      </c>
      <c r="B22" s="105" t="s">
        <v>0</v>
      </c>
      <c r="C22" s="105" t="s">
        <v>1</v>
      </c>
      <c r="D22" s="105" t="s">
        <v>2</v>
      </c>
      <c r="E22" s="121" t="s">
        <v>199</v>
      </c>
      <c r="F22" s="121"/>
      <c r="G22" s="105" t="s">
        <v>3</v>
      </c>
      <c r="H22" s="105" t="s">
        <v>4</v>
      </c>
      <c r="I22" s="105" t="s">
        <v>5</v>
      </c>
      <c r="J22" s="105" t="s">
        <v>6</v>
      </c>
    </row>
    <row r="23" spans="1:10" ht="25.5" customHeight="1">
      <c r="A23" s="187" t="s">
        <v>200</v>
      </c>
      <c r="B23" s="187" t="s">
        <v>429</v>
      </c>
      <c r="C23" s="187" t="s">
        <v>18</v>
      </c>
      <c r="D23" s="187" t="s">
        <v>430</v>
      </c>
      <c r="E23" s="240" t="s">
        <v>554</v>
      </c>
      <c r="F23" s="240"/>
      <c r="G23" s="187" t="s">
        <v>13</v>
      </c>
      <c r="H23" s="241">
        <v>1</v>
      </c>
      <c r="I23" s="188">
        <v>75.989999999999995</v>
      </c>
      <c r="J23" s="188">
        <v>75.989999999999995</v>
      </c>
    </row>
    <row r="24" spans="1:10" ht="25.5">
      <c r="A24" s="106" t="s">
        <v>202</v>
      </c>
      <c r="B24" s="106" t="s">
        <v>221</v>
      </c>
      <c r="C24" s="106" t="s">
        <v>36</v>
      </c>
      <c r="D24" s="106" t="s">
        <v>222</v>
      </c>
      <c r="E24" s="120" t="s">
        <v>215</v>
      </c>
      <c r="F24" s="120"/>
      <c r="G24" s="106" t="s">
        <v>220</v>
      </c>
      <c r="H24" s="100">
        <v>0.42699999999999999</v>
      </c>
      <c r="I24" s="101">
        <v>26.61</v>
      </c>
      <c r="J24" s="101">
        <v>11.36</v>
      </c>
    </row>
    <row r="25" spans="1:10" ht="20.100000000000001" customHeight="1">
      <c r="A25" s="106" t="s">
        <v>202</v>
      </c>
      <c r="B25" s="106" t="s">
        <v>223</v>
      </c>
      <c r="C25" s="106" t="s">
        <v>36</v>
      </c>
      <c r="D25" s="106" t="s">
        <v>219</v>
      </c>
      <c r="E25" s="120" t="s">
        <v>215</v>
      </c>
      <c r="F25" s="120"/>
      <c r="G25" s="106" t="s">
        <v>220</v>
      </c>
      <c r="H25" s="100">
        <v>0.63729999999999998</v>
      </c>
      <c r="I25" s="101">
        <v>21.15</v>
      </c>
      <c r="J25" s="101">
        <v>13.47</v>
      </c>
    </row>
    <row r="26" spans="1:10" ht="20.100000000000001" customHeight="1">
      <c r="A26" s="106" t="s">
        <v>202</v>
      </c>
      <c r="B26" s="106" t="s">
        <v>224</v>
      </c>
      <c r="C26" s="106" t="s">
        <v>36</v>
      </c>
      <c r="D26" s="106" t="s">
        <v>225</v>
      </c>
      <c r="E26" s="120" t="s">
        <v>226</v>
      </c>
      <c r="F26" s="120"/>
      <c r="G26" s="106" t="s">
        <v>38</v>
      </c>
      <c r="H26" s="100">
        <v>7.1400000000000005E-2</v>
      </c>
      <c r="I26" s="101">
        <v>656.37</v>
      </c>
      <c r="J26" s="101">
        <v>46.86</v>
      </c>
    </row>
    <row r="27" spans="1:10" ht="20.100000000000001" customHeight="1">
      <c r="A27" s="104" t="s">
        <v>227</v>
      </c>
      <c r="B27" s="104" t="s">
        <v>228</v>
      </c>
      <c r="C27" s="104" t="s">
        <v>36</v>
      </c>
      <c r="D27" s="104" t="s">
        <v>229</v>
      </c>
      <c r="E27" s="128" t="s">
        <v>230</v>
      </c>
      <c r="F27" s="128"/>
      <c r="G27" s="104" t="s">
        <v>231</v>
      </c>
      <c r="H27" s="102">
        <v>0.10834770000000001</v>
      </c>
      <c r="I27" s="103">
        <v>39.76</v>
      </c>
      <c r="J27" s="103">
        <v>4.3</v>
      </c>
    </row>
    <row r="28" spans="1:10" ht="20.100000000000001" customHeight="1">
      <c r="A28" s="146"/>
      <c r="B28" s="146"/>
      <c r="C28" s="146"/>
      <c r="D28" s="146"/>
      <c r="E28" s="146" t="s">
        <v>208</v>
      </c>
      <c r="F28" s="242">
        <v>21.27</v>
      </c>
      <c r="G28" s="146" t="s">
        <v>209</v>
      </c>
      <c r="H28" s="242">
        <v>0</v>
      </c>
      <c r="I28" s="146" t="s">
        <v>210</v>
      </c>
      <c r="J28" s="242">
        <v>21.27</v>
      </c>
    </row>
    <row r="29" spans="1:10" ht="15" thickBot="1">
      <c r="A29" s="146"/>
      <c r="B29" s="146"/>
      <c r="C29" s="146"/>
      <c r="D29" s="146"/>
      <c r="E29" s="146" t="s">
        <v>211</v>
      </c>
      <c r="F29" s="242">
        <v>14.59</v>
      </c>
      <c r="G29" s="146"/>
      <c r="H29" s="147" t="s">
        <v>212</v>
      </c>
      <c r="I29" s="147"/>
      <c r="J29" s="242">
        <v>90.58</v>
      </c>
    </row>
    <row r="30" spans="1:10" ht="15" thickTop="1">
      <c r="A30" s="243"/>
      <c r="B30" s="243"/>
      <c r="C30" s="243"/>
      <c r="D30" s="243"/>
      <c r="E30" s="243"/>
      <c r="F30" s="243"/>
      <c r="G30" s="243"/>
      <c r="H30" s="243"/>
      <c r="I30" s="243"/>
      <c r="J30" s="243"/>
    </row>
    <row r="31" spans="1:10" ht="15">
      <c r="A31" s="105" t="s">
        <v>123</v>
      </c>
      <c r="B31" s="105" t="s">
        <v>0</v>
      </c>
      <c r="C31" s="105" t="s">
        <v>1</v>
      </c>
      <c r="D31" s="105" t="s">
        <v>2</v>
      </c>
      <c r="E31" s="121" t="s">
        <v>199</v>
      </c>
      <c r="F31" s="121"/>
      <c r="G31" s="105" t="s">
        <v>3</v>
      </c>
      <c r="H31" s="105" t="s">
        <v>4</v>
      </c>
      <c r="I31" s="105" t="s">
        <v>5</v>
      </c>
      <c r="J31" s="105" t="s">
        <v>6</v>
      </c>
    </row>
    <row r="32" spans="1:10">
      <c r="A32" s="187" t="s">
        <v>200</v>
      </c>
      <c r="B32" s="187" t="s">
        <v>525</v>
      </c>
      <c r="C32" s="187" t="s">
        <v>18</v>
      </c>
      <c r="D32" s="187" t="s">
        <v>526</v>
      </c>
      <c r="E32" s="240" t="s">
        <v>215</v>
      </c>
      <c r="F32" s="240"/>
      <c r="G32" s="187" t="s">
        <v>527</v>
      </c>
      <c r="H32" s="241">
        <v>1</v>
      </c>
      <c r="I32" s="188">
        <v>13000</v>
      </c>
      <c r="J32" s="188">
        <v>13000</v>
      </c>
    </row>
    <row r="33" spans="1:10">
      <c r="A33" s="104" t="s">
        <v>227</v>
      </c>
      <c r="B33" s="104" t="s">
        <v>555</v>
      </c>
      <c r="C33" s="104" t="s">
        <v>18</v>
      </c>
      <c r="D33" s="104" t="s">
        <v>526</v>
      </c>
      <c r="E33" s="128" t="s">
        <v>230</v>
      </c>
      <c r="F33" s="128"/>
      <c r="G33" s="104" t="s">
        <v>527</v>
      </c>
      <c r="H33" s="102">
        <v>1</v>
      </c>
      <c r="I33" s="103">
        <v>13000</v>
      </c>
      <c r="J33" s="103">
        <v>13000</v>
      </c>
    </row>
    <row r="34" spans="1:10" ht="20.100000000000001" customHeight="1">
      <c r="A34" s="146"/>
      <c r="B34" s="146"/>
      <c r="C34" s="146"/>
      <c r="D34" s="146"/>
      <c r="E34" s="146" t="s">
        <v>208</v>
      </c>
      <c r="F34" s="242">
        <v>0</v>
      </c>
      <c r="G34" s="146" t="s">
        <v>209</v>
      </c>
      <c r="H34" s="242">
        <v>0</v>
      </c>
      <c r="I34" s="146" t="s">
        <v>210</v>
      </c>
      <c r="J34" s="242">
        <v>0</v>
      </c>
    </row>
    <row r="35" spans="1:10" ht="20.100000000000001" customHeight="1" thickBot="1">
      <c r="A35" s="146"/>
      <c r="B35" s="146"/>
      <c r="C35" s="146"/>
      <c r="D35" s="146"/>
      <c r="E35" s="146" t="s">
        <v>211</v>
      </c>
      <c r="F35" s="242">
        <v>2497.3000000000002</v>
      </c>
      <c r="G35" s="146"/>
      <c r="H35" s="147" t="s">
        <v>212</v>
      </c>
      <c r="I35" s="147"/>
      <c r="J35" s="242">
        <v>15497.3</v>
      </c>
    </row>
    <row r="36" spans="1:10" ht="20.100000000000001" customHeight="1" thickTop="1">
      <c r="A36" s="243"/>
      <c r="B36" s="243"/>
      <c r="C36" s="243"/>
      <c r="D36" s="243"/>
      <c r="E36" s="243"/>
      <c r="F36" s="243"/>
      <c r="G36" s="243"/>
      <c r="H36" s="243"/>
      <c r="I36" s="243"/>
      <c r="J36" s="243"/>
    </row>
    <row r="37" spans="1:10" ht="20.100000000000001" customHeight="1">
      <c r="A37" s="105" t="s">
        <v>145</v>
      </c>
      <c r="B37" s="105" t="s">
        <v>0</v>
      </c>
      <c r="C37" s="105" t="s">
        <v>1</v>
      </c>
      <c r="D37" s="105" t="s">
        <v>2</v>
      </c>
      <c r="E37" s="121" t="s">
        <v>199</v>
      </c>
      <c r="F37" s="121"/>
      <c r="G37" s="105" t="s">
        <v>3</v>
      </c>
      <c r="H37" s="105" t="s">
        <v>4</v>
      </c>
      <c r="I37" s="105" t="s">
        <v>5</v>
      </c>
      <c r="J37" s="105" t="s">
        <v>6</v>
      </c>
    </row>
    <row r="38" spans="1:10" ht="48.75" customHeight="1">
      <c r="A38" s="187" t="s">
        <v>200</v>
      </c>
      <c r="B38" s="187" t="s">
        <v>532</v>
      </c>
      <c r="C38" s="187" t="s">
        <v>18</v>
      </c>
      <c r="D38" s="187" t="s">
        <v>533</v>
      </c>
      <c r="E38" s="240" t="s">
        <v>556</v>
      </c>
      <c r="F38" s="240"/>
      <c r="G38" s="187" t="s">
        <v>527</v>
      </c>
      <c r="H38" s="241">
        <v>1</v>
      </c>
      <c r="I38" s="188">
        <v>1546.96</v>
      </c>
      <c r="J38" s="188">
        <v>1546.96</v>
      </c>
    </row>
    <row r="39" spans="1:10" ht="25.5">
      <c r="A39" s="106" t="s">
        <v>202</v>
      </c>
      <c r="B39" s="106" t="s">
        <v>232</v>
      </c>
      <c r="C39" s="106" t="s">
        <v>28</v>
      </c>
      <c r="D39" s="106" t="s">
        <v>233</v>
      </c>
      <c r="E39" s="120" t="s">
        <v>234</v>
      </c>
      <c r="F39" s="120"/>
      <c r="G39" s="106" t="s">
        <v>38</v>
      </c>
      <c r="H39" s="100">
        <v>2.7E-2</v>
      </c>
      <c r="I39" s="101">
        <v>745.79</v>
      </c>
      <c r="J39" s="101">
        <v>20.13</v>
      </c>
    </row>
    <row r="40" spans="1:10" ht="25.5">
      <c r="A40" s="106" t="s">
        <v>202</v>
      </c>
      <c r="B40" s="106" t="s">
        <v>235</v>
      </c>
      <c r="C40" s="106" t="s">
        <v>28</v>
      </c>
      <c r="D40" s="106" t="s">
        <v>236</v>
      </c>
      <c r="E40" s="120" t="s">
        <v>237</v>
      </c>
      <c r="F40" s="120"/>
      <c r="G40" s="106" t="s">
        <v>238</v>
      </c>
      <c r="H40" s="100">
        <v>2.5</v>
      </c>
      <c r="I40" s="101">
        <v>3.75</v>
      </c>
      <c r="J40" s="101">
        <v>9.3699999999999992</v>
      </c>
    </row>
    <row r="41" spans="1:10" ht="25.5">
      <c r="A41" s="106" t="s">
        <v>202</v>
      </c>
      <c r="B41" s="106" t="s">
        <v>239</v>
      </c>
      <c r="C41" s="106" t="s">
        <v>28</v>
      </c>
      <c r="D41" s="106" t="s">
        <v>240</v>
      </c>
      <c r="E41" s="120" t="s">
        <v>237</v>
      </c>
      <c r="F41" s="120"/>
      <c r="G41" s="106" t="s">
        <v>238</v>
      </c>
      <c r="H41" s="100">
        <v>2.5</v>
      </c>
      <c r="I41" s="101">
        <v>3.58</v>
      </c>
      <c r="J41" s="101">
        <v>8.9499999999999993</v>
      </c>
    </row>
    <row r="42" spans="1:10" ht="25.5">
      <c r="A42" s="106" t="s">
        <v>202</v>
      </c>
      <c r="B42" s="106" t="s">
        <v>557</v>
      </c>
      <c r="C42" s="106" t="s">
        <v>31</v>
      </c>
      <c r="D42" s="106" t="s">
        <v>558</v>
      </c>
      <c r="E42" s="120" t="s">
        <v>559</v>
      </c>
      <c r="F42" s="120"/>
      <c r="G42" s="106" t="s">
        <v>61</v>
      </c>
      <c r="H42" s="100">
        <v>2</v>
      </c>
      <c r="I42" s="101">
        <v>253.33</v>
      </c>
      <c r="J42" s="101">
        <v>506.66</v>
      </c>
    </row>
    <row r="43" spans="1:10" ht="25.5">
      <c r="A43" s="104" t="s">
        <v>227</v>
      </c>
      <c r="B43" s="104" t="s">
        <v>560</v>
      </c>
      <c r="C43" s="104" t="s">
        <v>28</v>
      </c>
      <c r="D43" s="104" t="s">
        <v>561</v>
      </c>
      <c r="E43" s="128" t="s">
        <v>230</v>
      </c>
      <c r="F43" s="128"/>
      <c r="G43" s="104" t="s">
        <v>74</v>
      </c>
      <c r="H43" s="102">
        <v>1</v>
      </c>
      <c r="I43" s="103">
        <v>920.9</v>
      </c>
      <c r="J43" s="103">
        <v>920.9</v>
      </c>
    </row>
    <row r="44" spans="1:10">
      <c r="A44" s="104" t="s">
        <v>227</v>
      </c>
      <c r="B44" s="104" t="s">
        <v>241</v>
      </c>
      <c r="C44" s="104" t="s">
        <v>36</v>
      </c>
      <c r="D44" s="104" t="s">
        <v>242</v>
      </c>
      <c r="E44" s="128" t="s">
        <v>243</v>
      </c>
      <c r="F44" s="128"/>
      <c r="G44" s="104" t="s">
        <v>220</v>
      </c>
      <c r="H44" s="102">
        <v>2.5</v>
      </c>
      <c r="I44" s="103">
        <v>18.78</v>
      </c>
      <c r="J44" s="103">
        <v>46.95</v>
      </c>
    </row>
    <row r="45" spans="1:10">
      <c r="A45" s="104" t="s">
        <v>227</v>
      </c>
      <c r="B45" s="104" t="s">
        <v>244</v>
      </c>
      <c r="C45" s="104" t="s">
        <v>36</v>
      </c>
      <c r="D45" s="104" t="s">
        <v>245</v>
      </c>
      <c r="E45" s="128" t="s">
        <v>243</v>
      </c>
      <c r="F45" s="128"/>
      <c r="G45" s="104" t="s">
        <v>220</v>
      </c>
      <c r="H45" s="102">
        <v>2.5</v>
      </c>
      <c r="I45" s="103">
        <v>13.6</v>
      </c>
      <c r="J45" s="103">
        <v>34</v>
      </c>
    </row>
    <row r="46" spans="1:10" ht="25.5">
      <c r="A46" s="146"/>
      <c r="B46" s="146"/>
      <c r="C46" s="146"/>
      <c r="D46" s="146"/>
      <c r="E46" s="146" t="s">
        <v>208</v>
      </c>
      <c r="F46" s="242">
        <v>165.29999999999998</v>
      </c>
      <c r="G46" s="146" t="s">
        <v>209</v>
      </c>
      <c r="H46" s="242">
        <v>0</v>
      </c>
      <c r="I46" s="146" t="s">
        <v>210</v>
      </c>
      <c r="J46" s="242">
        <v>165.29999999999998</v>
      </c>
    </row>
    <row r="47" spans="1:10" ht="20.100000000000001" customHeight="1" thickBot="1">
      <c r="A47" s="146"/>
      <c r="B47" s="146"/>
      <c r="C47" s="146"/>
      <c r="D47" s="146"/>
      <c r="E47" s="146" t="s">
        <v>211</v>
      </c>
      <c r="F47" s="242">
        <v>297.17</v>
      </c>
      <c r="G47" s="146"/>
      <c r="H47" s="147" t="s">
        <v>212</v>
      </c>
      <c r="I47" s="147"/>
      <c r="J47" s="242">
        <v>1844.13</v>
      </c>
    </row>
    <row r="48" spans="1:10" ht="20.100000000000001" customHeight="1" thickTop="1">
      <c r="A48" s="243"/>
      <c r="B48" s="243"/>
      <c r="C48" s="243"/>
      <c r="D48" s="243"/>
      <c r="E48" s="243"/>
      <c r="F48" s="243"/>
      <c r="G48" s="243"/>
      <c r="H48" s="243"/>
      <c r="I48" s="243"/>
      <c r="J48" s="243"/>
    </row>
    <row r="49" spans="1:10" ht="20.100000000000001" customHeight="1">
      <c r="A49" s="105" t="s">
        <v>164</v>
      </c>
      <c r="B49" s="105" t="s">
        <v>0</v>
      </c>
      <c r="C49" s="105" t="s">
        <v>1</v>
      </c>
      <c r="D49" s="105" t="s">
        <v>2</v>
      </c>
      <c r="E49" s="121" t="s">
        <v>199</v>
      </c>
      <c r="F49" s="121"/>
      <c r="G49" s="105" t="s">
        <v>3</v>
      </c>
      <c r="H49" s="105" t="s">
        <v>4</v>
      </c>
      <c r="I49" s="105" t="s">
        <v>5</v>
      </c>
      <c r="J49" s="105" t="s">
        <v>6</v>
      </c>
    </row>
    <row r="50" spans="1:10" ht="32.25" customHeight="1">
      <c r="A50" s="187" t="s">
        <v>200</v>
      </c>
      <c r="B50" s="187" t="s">
        <v>539</v>
      </c>
      <c r="C50" s="187" t="s">
        <v>18</v>
      </c>
      <c r="D50" s="187" t="s">
        <v>540</v>
      </c>
      <c r="E50" s="240" t="s">
        <v>215</v>
      </c>
      <c r="F50" s="240"/>
      <c r="G50" s="187" t="s">
        <v>527</v>
      </c>
      <c r="H50" s="241">
        <v>1</v>
      </c>
      <c r="I50" s="188">
        <v>1076.3900000000001</v>
      </c>
      <c r="J50" s="188">
        <v>1076.3900000000001</v>
      </c>
    </row>
    <row r="51" spans="1:10" ht="20.100000000000001" customHeight="1">
      <c r="A51" s="106" t="s">
        <v>202</v>
      </c>
      <c r="B51" s="106" t="s">
        <v>372</v>
      </c>
      <c r="C51" s="106" t="s">
        <v>11</v>
      </c>
      <c r="D51" s="106" t="s">
        <v>373</v>
      </c>
      <c r="E51" s="120" t="s">
        <v>188</v>
      </c>
      <c r="F51" s="120"/>
      <c r="G51" s="106" t="s">
        <v>13</v>
      </c>
      <c r="H51" s="100">
        <v>1</v>
      </c>
      <c r="I51" s="101">
        <v>144.29</v>
      </c>
      <c r="J51" s="101">
        <v>144.29</v>
      </c>
    </row>
    <row r="52" spans="1:10" ht="20.100000000000001" customHeight="1">
      <c r="A52" s="106" t="s">
        <v>202</v>
      </c>
      <c r="B52" s="106" t="s">
        <v>154</v>
      </c>
      <c r="C52" s="106" t="s">
        <v>11</v>
      </c>
      <c r="D52" s="106" t="s">
        <v>155</v>
      </c>
      <c r="E52" s="120" t="s">
        <v>188</v>
      </c>
      <c r="F52" s="120"/>
      <c r="G52" s="106" t="s">
        <v>13</v>
      </c>
      <c r="H52" s="100">
        <v>3</v>
      </c>
      <c r="I52" s="101">
        <v>13.65</v>
      </c>
      <c r="J52" s="101">
        <v>40.950000000000003</v>
      </c>
    </row>
    <row r="53" spans="1:10" ht="20.100000000000001" customHeight="1">
      <c r="A53" s="106" t="s">
        <v>202</v>
      </c>
      <c r="B53" s="106" t="s">
        <v>157</v>
      </c>
      <c r="C53" s="106" t="s">
        <v>11</v>
      </c>
      <c r="D53" s="106" t="s">
        <v>158</v>
      </c>
      <c r="E53" s="120" t="s">
        <v>188</v>
      </c>
      <c r="F53" s="120"/>
      <c r="G53" s="106" t="s">
        <v>13</v>
      </c>
      <c r="H53" s="100">
        <v>3</v>
      </c>
      <c r="I53" s="101">
        <v>40.04</v>
      </c>
      <c r="J53" s="101">
        <v>120.12</v>
      </c>
    </row>
    <row r="54" spans="1:10" ht="20.100000000000001" customHeight="1">
      <c r="A54" s="106" t="s">
        <v>202</v>
      </c>
      <c r="B54" s="106" t="s">
        <v>562</v>
      </c>
      <c r="C54" s="106" t="s">
        <v>11</v>
      </c>
      <c r="D54" s="106" t="s">
        <v>563</v>
      </c>
      <c r="E54" s="120" t="s">
        <v>188</v>
      </c>
      <c r="F54" s="120"/>
      <c r="G54" s="106" t="s">
        <v>38</v>
      </c>
      <c r="H54" s="100">
        <v>0.17</v>
      </c>
      <c r="I54" s="101">
        <v>3802.02</v>
      </c>
      <c r="J54" s="101">
        <v>646.34</v>
      </c>
    </row>
    <row r="55" spans="1:10" ht="20.100000000000001" customHeight="1">
      <c r="A55" s="106" t="s">
        <v>202</v>
      </c>
      <c r="B55" s="106" t="s">
        <v>161</v>
      </c>
      <c r="C55" s="106" t="s">
        <v>36</v>
      </c>
      <c r="D55" s="106" t="s">
        <v>496</v>
      </c>
      <c r="E55" s="120" t="s">
        <v>564</v>
      </c>
      <c r="F55" s="120"/>
      <c r="G55" s="106" t="s">
        <v>13</v>
      </c>
      <c r="H55" s="100">
        <v>4.7</v>
      </c>
      <c r="I55" s="101">
        <v>26.53</v>
      </c>
      <c r="J55" s="101">
        <v>124.69</v>
      </c>
    </row>
    <row r="56" spans="1:10" ht="20.100000000000001" customHeight="1">
      <c r="A56" s="146"/>
      <c r="B56" s="146"/>
      <c r="C56" s="146"/>
      <c r="D56" s="146"/>
      <c r="E56" s="146" t="s">
        <v>208</v>
      </c>
      <c r="F56" s="242">
        <v>337.92</v>
      </c>
      <c r="G56" s="146" t="s">
        <v>209</v>
      </c>
      <c r="H56" s="242">
        <v>0</v>
      </c>
      <c r="I56" s="146" t="s">
        <v>210</v>
      </c>
      <c r="J56" s="242">
        <v>337.92</v>
      </c>
    </row>
    <row r="57" spans="1:10" ht="20.100000000000001" customHeight="1" thickBot="1">
      <c r="A57" s="146"/>
      <c r="B57" s="146"/>
      <c r="C57" s="146"/>
      <c r="D57" s="146"/>
      <c r="E57" s="146" t="s">
        <v>211</v>
      </c>
      <c r="F57" s="242">
        <v>206.77</v>
      </c>
      <c r="G57" s="146"/>
      <c r="H57" s="147" t="s">
        <v>212</v>
      </c>
      <c r="I57" s="147"/>
      <c r="J57" s="242">
        <v>1283.1600000000001</v>
      </c>
    </row>
    <row r="58" spans="1:10" ht="15" thickTop="1">
      <c r="A58" s="243"/>
      <c r="B58" s="243"/>
      <c r="C58" s="243"/>
      <c r="D58" s="243"/>
      <c r="E58" s="243"/>
      <c r="F58" s="243"/>
      <c r="G58" s="243"/>
      <c r="H58" s="243"/>
      <c r="I58" s="243"/>
      <c r="J58" s="243"/>
    </row>
    <row r="59" spans="1:10">
      <c r="A59" s="244" t="s">
        <v>565</v>
      </c>
      <c r="B59" s="148"/>
      <c r="C59" s="148"/>
      <c r="D59" s="148"/>
      <c r="E59" s="148"/>
      <c r="F59" s="148"/>
      <c r="G59" s="148"/>
      <c r="H59" s="148"/>
      <c r="I59" s="148"/>
      <c r="J59" s="148"/>
    </row>
    <row r="60" spans="1:10">
      <c r="A60" s="146"/>
      <c r="B60" s="146"/>
      <c r="C60" s="146"/>
      <c r="D60" s="146"/>
      <c r="E60" s="146"/>
      <c r="F60" s="146"/>
      <c r="G60" s="146"/>
      <c r="H60" s="146"/>
      <c r="I60" s="146"/>
      <c r="J60" s="146"/>
    </row>
    <row r="61" spans="1:10" ht="25.5" customHeight="1">
      <c r="A61" s="144"/>
      <c r="B61" s="144"/>
      <c r="C61" s="144"/>
      <c r="D61" s="146"/>
      <c r="E61" s="145"/>
      <c r="F61" s="144" t="s">
        <v>542</v>
      </c>
      <c r="G61" s="144"/>
      <c r="H61" s="189">
        <v>903110.67</v>
      </c>
      <c r="I61" s="144"/>
      <c r="J61" s="144"/>
    </row>
    <row r="62" spans="1:10">
      <c r="A62" s="144"/>
      <c r="B62" s="144"/>
      <c r="C62" s="144"/>
      <c r="D62" s="146"/>
      <c r="E62" s="145"/>
      <c r="F62" s="144" t="s">
        <v>543</v>
      </c>
      <c r="G62" s="144"/>
      <c r="H62" s="189">
        <v>173413.79</v>
      </c>
      <c r="I62" s="144"/>
      <c r="J62" s="144"/>
    </row>
    <row r="63" spans="1:10" ht="20.100000000000001" customHeight="1">
      <c r="A63" s="144"/>
      <c r="B63" s="144"/>
      <c r="C63" s="144"/>
      <c r="D63" s="146"/>
      <c r="E63" s="145"/>
      <c r="F63" s="144" t="s">
        <v>186</v>
      </c>
      <c r="G63" s="144"/>
      <c r="H63" s="189">
        <v>1076524.46</v>
      </c>
      <c r="I63" s="144"/>
      <c r="J63" s="144"/>
    </row>
    <row r="64" spans="1:10" ht="20.100000000000001" customHeight="1">
      <c r="A64" s="145"/>
      <c r="B64" s="145"/>
      <c r="C64" s="145"/>
      <c r="D64" s="145"/>
      <c r="E64" s="145"/>
      <c r="F64" s="145"/>
      <c r="G64" s="145"/>
      <c r="H64" s="145"/>
      <c r="I64" s="145"/>
      <c r="J64" s="145"/>
    </row>
    <row r="65" spans="1:10" ht="73.5" customHeight="1">
      <c r="A65" s="147" t="s">
        <v>376</v>
      </c>
      <c r="B65" s="148"/>
      <c r="C65" s="148"/>
      <c r="D65" s="148"/>
      <c r="E65" s="148"/>
      <c r="F65" s="148"/>
      <c r="G65" s="148"/>
      <c r="H65" s="148"/>
      <c r="I65" s="148"/>
      <c r="J65" s="148"/>
    </row>
  </sheetData>
  <mergeCells count="57">
    <mergeCell ref="A63:C63"/>
    <mergeCell ref="F63:G63"/>
    <mergeCell ref="H63:J63"/>
    <mergeCell ref="A65:J65"/>
    <mergeCell ref="A59:J59"/>
    <mergeCell ref="A61:C61"/>
    <mergeCell ref="F61:G61"/>
    <mergeCell ref="H61:J61"/>
    <mergeCell ref="A62:C62"/>
    <mergeCell ref="F62:G62"/>
    <mergeCell ref="H62:J62"/>
    <mergeCell ref="H47:I47"/>
    <mergeCell ref="E49:F49"/>
    <mergeCell ref="E53:F53"/>
    <mergeCell ref="E54:F54"/>
    <mergeCell ref="E55:F55"/>
    <mergeCell ref="A5:J5"/>
    <mergeCell ref="E25:F25"/>
    <mergeCell ref="E26:F26"/>
    <mergeCell ref="E27:F27"/>
    <mergeCell ref="H29:I29"/>
    <mergeCell ref="A1:J1"/>
    <mergeCell ref="A2:J2"/>
    <mergeCell ref="A3:J3"/>
    <mergeCell ref="A4:J4"/>
    <mergeCell ref="E50:F50"/>
    <mergeCell ref="E52:F52"/>
    <mergeCell ref="E51:F51"/>
    <mergeCell ref="H57:I57"/>
    <mergeCell ref="E44:F44"/>
    <mergeCell ref="E45:F45"/>
    <mergeCell ref="E32:F32"/>
    <mergeCell ref="E33:F33"/>
    <mergeCell ref="E37:F37"/>
    <mergeCell ref="E38:F38"/>
    <mergeCell ref="E39:F39"/>
    <mergeCell ref="E40:F40"/>
    <mergeCell ref="E41:F41"/>
    <mergeCell ref="E42:F42"/>
    <mergeCell ref="H35:I35"/>
    <mergeCell ref="H20:I20"/>
    <mergeCell ref="E43:F43"/>
    <mergeCell ref="H13:I13"/>
    <mergeCell ref="E15:F15"/>
    <mergeCell ref="E16:F16"/>
    <mergeCell ref="E17:F17"/>
    <mergeCell ref="A6:J6"/>
    <mergeCell ref="A7:J7"/>
    <mergeCell ref="E8:F8"/>
    <mergeCell ref="E9:F9"/>
    <mergeCell ref="E10:F10"/>
    <mergeCell ref="E18:F18"/>
    <mergeCell ref="E31:F31"/>
    <mergeCell ref="E11:F11"/>
    <mergeCell ref="E22:F22"/>
    <mergeCell ref="E23:F23"/>
    <mergeCell ref="E24:F24"/>
  </mergeCells>
  <pageMargins left="0.51181102362204722" right="0.51181102362204722" top="0.78740157480314965" bottom="0.78740157480314965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Normal="100" zoomScaleSheetLayoutView="100" workbookViewId="0">
      <selection activeCell="A4" sqref="A4:H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4" customHeight="1" thickTop="1">
      <c r="A1" s="110" t="s">
        <v>187</v>
      </c>
      <c r="B1" s="111"/>
      <c r="C1" s="111"/>
      <c r="D1" s="111"/>
      <c r="E1" s="111"/>
      <c r="F1" s="111"/>
      <c r="G1" s="111"/>
      <c r="H1" s="112"/>
    </row>
    <row r="2" spans="1:8" ht="24" customHeight="1">
      <c r="A2" s="113" t="s">
        <v>414</v>
      </c>
      <c r="B2" s="114"/>
      <c r="C2" s="114"/>
      <c r="D2" s="114"/>
      <c r="E2" s="114"/>
      <c r="F2" s="114"/>
      <c r="G2" s="114"/>
      <c r="H2" s="115"/>
    </row>
    <row r="3" spans="1:8" ht="24" customHeight="1">
      <c r="A3" s="116" t="s">
        <v>415</v>
      </c>
      <c r="B3" s="117"/>
      <c r="C3" s="117"/>
      <c r="D3" s="117"/>
      <c r="E3" s="117"/>
      <c r="F3" s="117"/>
      <c r="G3" s="117"/>
      <c r="H3" s="118"/>
    </row>
    <row r="4" spans="1:8" ht="24" customHeight="1">
      <c r="A4" s="113" t="s">
        <v>363</v>
      </c>
      <c r="B4" s="114"/>
      <c r="C4" s="114"/>
      <c r="D4" s="114"/>
      <c r="E4" s="114"/>
      <c r="F4" s="114"/>
      <c r="G4" s="114"/>
      <c r="H4" s="115"/>
    </row>
    <row r="5" spans="1:8" ht="24" customHeight="1" thickBot="1">
      <c r="A5" s="114" t="s">
        <v>377</v>
      </c>
      <c r="B5" s="114"/>
      <c r="C5" s="114"/>
      <c r="D5" s="114"/>
      <c r="E5" s="114"/>
      <c r="F5" s="114"/>
      <c r="G5" s="114"/>
      <c r="H5" s="114"/>
    </row>
    <row r="6" spans="1:8" ht="24" customHeight="1" thickBot="1">
      <c r="A6" s="245" t="s">
        <v>246</v>
      </c>
      <c r="B6" s="246"/>
      <c r="C6" s="246"/>
      <c r="D6" s="246"/>
      <c r="E6" s="246"/>
      <c r="F6" s="246"/>
      <c r="G6" s="246"/>
      <c r="H6" s="247"/>
    </row>
    <row r="7" spans="1:8" ht="24.75" thickBot="1">
      <c r="A7" s="3"/>
      <c r="B7" s="4"/>
      <c r="C7" s="4"/>
      <c r="D7" s="4"/>
      <c r="E7" s="4"/>
      <c r="F7" s="4"/>
      <c r="G7" s="5"/>
      <c r="H7" s="6" t="s">
        <v>247</v>
      </c>
    </row>
    <row r="8" spans="1:8">
      <c r="A8" s="7"/>
      <c r="B8" s="8" t="s">
        <v>248</v>
      </c>
      <c r="C8" s="9"/>
      <c r="D8" s="9"/>
      <c r="E8" s="9"/>
      <c r="F8" s="9"/>
      <c r="G8" s="10"/>
      <c r="H8" s="11">
        <v>3</v>
      </c>
    </row>
    <row r="9" spans="1:8">
      <c r="A9" s="12"/>
      <c r="B9" s="13" t="s">
        <v>249</v>
      </c>
      <c r="C9" s="14"/>
      <c r="D9" s="14"/>
      <c r="E9" s="14"/>
      <c r="F9" s="14"/>
      <c r="G9" s="15"/>
      <c r="H9" s="16">
        <v>0.59</v>
      </c>
    </row>
    <row r="10" spans="1:8" ht="16.5" thickBot="1">
      <c r="A10" s="17" t="s">
        <v>250</v>
      </c>
      <c r="B10" s="18"/>
      <c r="C10" s="18"/>
      <c r="D10" s="18"/>
      <c r="E10" s="18"/>
      <c r="F10" s="18"/>
      <c r="G10" s="19"/>
      <c r="H10" s="20">
        <f>H8+H9</f>
        <v>3.59</v>
      </c>
    </row>
    <row r="11" spans="1:8">
      <c r="A11" s="21" t="s">
        <v>251</v>
      </c>
      <c r="B11" s="9"/>
      <c r="C11" s="9"/>
      <c r="D11" s="9"/>
      <c r="E11" s="9"/>
      <c r="F11" s="9"/>
      <c r="G11" s="10"/>
      <c r="H11" s="11"/>
    </row>
    <row r="12" spans="1:8">
      <c r="A12" s="22" t="s">
        <v>252</v>
      </c>
      <c r="B12" s="23" t="s">
        <v>253</v>
      </c>
      <c r="C12" s="24"/>
      <c r="D12" s="24"/>
      <c r="E12" s="24"/>
      <c r="F12" s="24"/>
      <c r="G12" s="25"/>
      <c r="H12" s="16">
        <v>0.97</v>
      </c>
    </row>
    <row r="13" spans="1:8">
      <c r="A13" s="22" t="s">
        <v>254</v>
      </c>
      <c r="B13" s="23" t="s">
        <v>255</v>
      </c>
      <c r="C13" s="24"/>
      <c r="D13" s="24"/>
      <c r="E13" s="24"/>
      <c r="F13" s="24"/>
      <c r="G13" s="25"/>
      <c r="H13" s="16">
        <v>0.8</v>
      </c>
    </row>
    <row r="14" spans="1:8" ht="15.75">
      <c r="A14" s="26" t="s">
        <v>250</v>
      </c>
      <c r="B14" s="27"/>
      <c r="C14" s="27"/>
      <c r="D14" s="27"/>
      <c r="E14" s="27"/>
      <c r="F14" s="27"/>
      <c r="G14" s="28"/>
      <c r="H14" s="29">
        <f>H12+H13</f>
        <v>1.77</v>
      </c>
    </row>
    <row r="15" spans="1:8" ht="24" customHeight="1">
      <c r="A15" s="30" t="s">
        <v>256</v>
      </c>
      <c r="B15" s="24"/>
      <c r="C15" s="24"/>
      <c r="D15" s="24"/>
      <c r="E15" s="24"/>
      <c r="F15" s="24"/>
      <c r="G15" s="25"/>
      <c r="H15" s="31" t="s">
        <v>257</v>
      </c>
    </row>
    <row r="16" spans="1:8" ht="15.75">
      <c r="A16" s="32" t="s">
        <v>258</v>
      </c>
      <c r="B16" s="33" t="s">
        <v>259</v>
      </c>
      <c r="C16" s="27"/>
      <c r="D16" s="27"/>
      <c r="E16" s="27"/>
      <c r="F16" s="27"/>
      <c r="G16" s="28"/>
      <c r="H16" s="29">
        <f>H17+H18</f>
        <v>6.15</v>
      </c>
    </row>
    <row r="17" spans="1:8">
      <c r="A17" s="12" t="s">
        <v>260</v>
      </c>
      <c r="B17" s="23" t="s">
        <v>261</v>
      </c>
      <c r="C17" s="24"/>
      <c r="D17" s="24"/>
      <c r="E17" s="24"/>
      <c r="F17" s="24"/>
      <c r="G17" s="25"/>
      <c r="H17" s="16">
        <f>H26</f>
        <v>3.65</v>
      </c>
    </row>
    <row r="18" spans="1:8">
      <c r="A18" s="12" t="s">
        <v>262</v>
      </c>
      <c r="B18" s="23" t="s">
        <v>263</v>
      </c>
      <c r="C18" s="24"/>
      <c r="D18" s="24"/>
      <c r="E18" s="24"/>
      <c r="F18" s="24"/>
      <c r="G18" s="25"/>
      <c r="H18" s="16">
        <v>2.5</v>
      </c>
    </row>
    <row r="19" spans="1:8">
      <c r="A19" s="34" t="s">
        <v>264</v>
      </c>
      <c r="B19" s="35" t="s">
        <v>265</v>
      </c>
      <c r="C19" s="36"/>
      <c r="D19" s="36"/>
      <c r="E19" s="36"/>
      <c r="F19" s="36"/>
      <c r="G19" s="37"/>
      <c r="H19" s="38">
        <v>6.16</v>
      </c>
    </row>
    <row r="20" spans="1:8">
      <c r="A20" s="39"/>
      <c r="B20" s="40"/>
      <c r="C20" s="40"/>
      <c r="D20" s="40"/>
      <c r="E20" s="40"/>
      <c r="F20" s="40"/>
      <c r="G20" s="40"/>
      <c r="H20" s="41"/>
    </row>
    <row r="21" spans="1:8" ht="18.75">
      <c r="A21" s="42"/>
      <c r="H21" s="43"/>
    </row>
    <row r="22" spans="1:8" ht="18.75">
      <c r="A22" s="42"/>
      <c r="H22" s="44"/>
    </row>
    <row r="23" spans="1:8" ht="18.75">
      <c r="A23" s="45"/>
      <c r="B23" s="46"/>
      <c r="C23" s="46"/>
      <c r="D23" s="47"/>
      <c r="E23" s="47"/>
      <c r="F23" s="47"/>
      <c r="G23" s="47"/>
      <c r="H23" s="48"/>
    </row>
    <row r="24" spans="1:8">
      <c r="A24" s="42"/>
      <c r="H24" s="49"/>
    </row>
    <row r="25" spans="1:8" ht="16.5" thickBot="1">
      <c r="A25" s="50" t="s">
        <v>266</v>
      </c>
      <c r="B25" s="51"/>
      <c r="C25" s="51"/>
      <c r="D25" s="51"/>
      <c r="E25" s="51"/>
      <c r="F25" s="51"/>
      <c r="G25" s="51"/>
      <c r="H25" s="52"/>
    </row>
    <row r="26" spans="1:8">
      <c r="A26" s="7" t="s">
        <v>260</v>
      </c>
      <c r="B26" s="8" t="s">
        <v>261</v>
      </c>
      <c r="C26" s="9"/>
      <c r="D26" s="9"/>
      <c r="E26" s="9"/>
      <c r="F26" s="9"/>
      <c r="G26" s="10"/>
      <c r="H26" s="53">
        <f>H27+H28+H29</f>
        <v>3.65</v>
      </c>
    </row>
    <row r="27" spans="1:8">
      <c r="A27" s="54" t="s">
        <v>267</v>
      </c>
      <c r="B27" s="23" t="s">
        <v>268</v>
      </c>
      <c r="C27" s="24"/>
      <c r="D27" s="24"/>
      <c r="E27" s="24"/>
      <c r="F27" s="24"/>
      <c r="G27" s="25"/>
      <c r="H27" s="55">
        <v>0.65</v>
      </c>
    </row>
    <row r="28" spans="1:8">
      <c r="A28" s="12" t="s">
        <v>269</v>
      </c>
      <c r="B28" s="23" t="s">
        <v>270</v>
      </c>
      <c r="C28" s="24"/>
      <c r="D28" s="24"/>
      <c r="E28" s="24"/>
      <c r="F28" s="24"/>
      <c r="G28" s="25"/>
      <c r="H28" s="55">
        <v>3</v>
      </c>
    </row>
    <row r="29" spans="1:8" ht="15" thickBot="1">
      <c r="A29" s="56" t="s">
        <v>271</v>
      </c>
      <c r="B29" s="57" t="s">
        <v>272</v>
      </c>
      <c r="C29" s="58"/>
      <c r="D29" s="58"/>
      <c r="E29" s="58"/>
      <c r="F29" s="58"/>
      <c r="G29" s="59"/>
      <c r="H29" s="60">
        <v>0</v>
      </c>
    </row>
    <row r="30" spans="1:8" ht="16.5" thickBot="1">
      <c r="A30" s="61" t="s">
        <v>273</v>
      </c>
      <c r="B30" s="62"/>
      <c r="C30" s="62"/>
      <c r="D30" s="62"/>
      <c r="E30" s="62"/>
      <c r="F30" s="62"/>
      <c r="G30" s="62"/>
      <c r="H30" s="63"/>
    </row>
    <row r="31" spans="1:8">
      <c r="A31" s="7" t="s">
        <v>262</v>
      </c>
      <c r="B31" s="8" t="s">
        <v>274</v>
      </c>
      <c r="C31" s="9"/>
      <c r="D31" s="9"/>
      <c r="E31" s="9"/>
      <c r="F31" s="9"/>
      <c r="G31" s="10"/>
      <c r="H31" s="53">
        <f>H32</f>
        <v>2.5</v>
      </c>
    </row>
    <row r="32" spans="1:8" ht="15" thickBot="1">
      <c r="A32" s="64" t="s">
        <v>275</v>
      </c>
      <c r="B32" s="57" t="s">
        <v>268</v>
      </c>
      <c r="C32" s="58"/>
      <c r="D32" s="58"/>
      <c r="E32" s="58"/>
      <c r="F32" s="58"/>
      <c r="G32" s="59"/>
      <c r="H32" s="65">
        <v>2.5</v>
      </c>
    </row>
    <row r="33" spans="1:8">
      <c r="A33" s="42"/>
      <c r="H33" s="49"/>
    </row>
    <row r="34" spans="1:8">
      <c r="A34" s="42"/>
      <c r="H34" s="49"/>
    </row>
    <row r="35" spans="1:8" ht="63">
      <c r="A35" s="66" t="s">
        <v>276</v>
      </c>
      <c r="B35" s="67"/>
      <c r="C35" s="67"/>
      <c r="D35" s="67"/>
      <c r="E35" s="67"/>
      <c r="F35" s="67"/>
      <c r="G35" s="67"/>
      <c r="H35" s="68"/>
    </row>
    <row r="36" spans="1:8" ht="17.25">
      <c r="A36" s="69" t="s">
        <v>277</v>
      </c>
      <c r="B36" s="70"/>
      <c r="C36" s="71">
        <f>H8/100</f>
        <v>0.03</v>
      </c>
      <c r="D36" s="70"/>
      <c r="F36" s="72" t="s">
        <v>277</v>
      </c>
      <c r="G36" s="72"/>
      <c r="H36" s="73">
        <f>C36</f>
        <v>0.03</v>
      </c>
    </row>
    <row r="37" spans="1:8" ht="17.25">
      <c r="A37" s="69" t="s">
        <v>278</v>
      </c>
      <c r="B37" s="70"/>
      <c r="C37" s="71">
        <f>H13/100</f>
        <v>8.0000000000000002E-3</v>
      </c>
      <c r="D37" s="70"/>
      <c r="F37" s="72" t="s">
        <v>278</v>
      </c>
      <c r="G37" s="72"/>
      <c r="H37" s="73">
        <f>C37</f>
        <v>8.0000000000000002E-3</v>
      </c>
    </row>
    <row r="38" spans="1:8" ht="17.25">
      <c r="A38" s="69" t="s">
        <v>279</v>
      </c>
      <c r="B38" s="70"/>
      <c r="C38" s="71">
        <f>H12/100</f>
        <v>9.7000000000000003E-3</v>
      </c>
      <c r="D38" s="70"/>
      <c r="F38" s="72" t="s">
        <v>279</v>
      </c>
      <c r="G38" s="72"/>
      <c r="H38" s="73">
        <f>C38</f>
        <v>9.7000000000000003E-3</v>
      </c>
    </row>
    <row r="39" spans="1:8" ht="17.25">
      <c r="A39" s="69" t="s">
        <v>280</v>
      </c>
      <c r="B39" s="70"/>
      <c r="C39" s="74">
        <f>1+C36+C37+C38</f>
        <v>1.0477000000000001</v>
      </c>
      <c r="D39" s="70"/>
      <c r="F39" s="72" t="s">
        <v>280</v>
      </c>
      <c r="G39" s="72"/>
      <c r="H39" s="75">
        <f>1+H36+H37+H38</f>
        <v>1.0477000000000001</v>
      </c>
    </row>
    <row r="40" spans="1:8" ht="17.25">
      <c r="A40" s="69" t="s">
        <v>281</v>
      </c>
      <c r="B40" s="70"/>
      <c r="C40" s="71">
        <f>H9/100</f>
        <v>5.8999999999999999E-3</v>
      </c>
      <c r="D40" s="70"/>
      <c r="F40" s="72" t="s">
        <v>281</v>
      </c>
      <c r="G40" s="72"/>
      <c r="H40" s="73">
        <f>C40</f>
        <v>5.8999999999999999E-3</v>
      </c>
    </row>
    <row r="41" spans="1:8" ht="17.25">
      <c r="A41" s="69" t="s">
        <v>282</v>
      </c>
      <c r="B41" s="70"/>
      <c r="C41" s="74">
        <f>1+C40</f>
        <v>1.0059</v>
      </c>
      <c r="D41" s="70"/>
      <c r="F41" s="72" t="s">
        <v>282</v>
      </c>
      <c r="G41" s="72"/>
      <c r="H41" s="75">
        <f>1+H40</f>
        <v>1.0059</v>
      </c>
    </row>
    <row r="42" spans="1:8" ht="17.25">
      <c r="A42" s="69" t="s">
        <v>283</v>
      </c>
      <c r="B42" s="70"/>
      <c r="C42" s="71">
        <f>H19/100</f>
        <v>6.1600000000000002E-2</v>
      </c>
      <c r="D42" s="70"/>
      <c r="F42" s="72" t="s">
        <v>283</v>
      </c>
      <c r="G42" s="72"/>
      <c r="H42" s="73">
        <f>C42</f>
        <v>6.1600000000000002E-2</v>
      </c>
    </row>
    <row r="43" spans="1:8" ht="17.25">
      <c r="A43" s="69" t="s">
        <v>284</v>
      </c>
      <c r="B43" s="70"/>
      <c r="C43" s="74">
        <f>1+C42</f>
        <v>1.0616000000000001</v>
      </c>
      <c r="D43" s="70"/>
      <c r="F43" s="72" t="s">
        <v>284</v>
      </c>
      <c r="G43" s="72"/>
      <c r="H43" s="75">
        <f>1+H42</f>
        <v>1.0616000000000001</v>
      </c>
    </row>
    <row r="44" spans="1:8" ht="17.25">
      <c r="A44" s="69"/>
      <c r="B44" s="70"/>
      <c r="C44" s="70"/>
      <c r="D44" s="70"/>
      <c r="F44" s="72"/>
      <c r="G44" s="72"/>
      <c r="H44" s="76"/>
    </row>
    <row r="45" spans="1:8" ht="17.25">
      <c r="A45" s="69" t="s">
        <v>285</v>
      </c>
      <c r="B45" s="70"/>
      <c r="C45" s="71">
        <f>H16/100</f>
        <v>6.1500000000000006E-2</v>
      </c>
      <c r="D45" s="70"/>
      <c r="F45" s="72" t="s">
        <v>285</v>
      </c>
      <c r="G45" s="72"/>
      <c r="H45" s="73">
        <f>C45-(H29/100)</f>
        <v>6.1500000000000006E-2</v>
      </c>
    </row>
    <row r="46" spans="1:8" ht="17.25">
      <c r="A46" s="69" t="s">
        <v>286</v>
      </c>
      <c r="B46" s="70"/>
      <c r="C46" s="74">
        <f>1-C45</f>
        <v>0.9385</v>
      </c>
      <c r="D46" s="70"/>
      <c r="F46" s="72" t="s">
        <v>286</v>
      </c>
      <c r="G46" s="72"/>
      <c r="H46" s="75">
        <f>1-H45</f>
        <v>0.9385</v>
      </c>
    </row>
    <row r="47" spans="1:8" ht="17.25">
      <c r="A47" s="69"/>
      <c r="B47" s="70"/>
      <c r="C47" s="70"/>
      <c r="D47" s="70"/>
      <c r="F47" s="72"/>
      <c r="G47" s="72"/>
      <c r="H47" s="76"/>
    </row>
    <row r="48" spans="1:8" ht="17.25">
      <c r="A48" s="77" t="s">
        <v>287</v>
      </c>
      <c r="B48" s="78"/>
      <c r="C48" s="79">
        <f>(C39*C41*C43)/C46-1</f>
        <v>0.19211563781353247</v>
      </c>
      <c r="D48" s="70"/>
      <c r="F48" s="80" t="s">
        <v>288</v>
      </c>
      <c r="G48" s="81"/>
      <c r="H48" s="82">
        <f>(H39*H41*H43)/H46-1</f>
        <v>0.19211563781353247</v>
      </c>
    </row>
    <row r="49" spans="1:8" ht="15">
      <c r="A49" s="83"/>
      <c r="B49" s="72"/>
      <c r="C49" s="72"/>
      <c r="D49" s="72"/>
      <c r="F49" s="72"/>
      <c r="G49" s="72"/>
      <c r="H49" s="84" t="s">
        <v>289</v>
      </c>
    </row>
    <row r="50" spans="1:8" ht="15" customHeight="1">
      <c r="A50" s="83"/>
      <c r="B50" s="72"/>
      <c r="C50" s="72"/>
      <c r="D50" s="72"/>
      <c r="E50" s="72"/>
      <c r="F50" s="129" t="s">
        <v>290</v>
      </c>
      <c r="G50" s="129"/>
      <c r="H50" s="130"/>
    </row>
    <row r="51" spans="1:8" ht="15" customHeight="1" thickBot="1">
      <c r="A51" s="85"/>
      <c r="B51" s="86"/>
      <c r="C51" s="86"/>
      <c r="D51" s="86"/>
      <c r="E51" s="86"/>
      <c r="F51" s="131"/>
      <c r="G51" s="131"/>
      <c r="H51" s="132"/>
    </row>
  </sheetData>
  <mergeCells count="7">
    <mergeCell ref="A6:H6"/>
    <mergeCell ref="F50:H51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Normal="100" zoomScaleSheetLayoutView="100" workbookViewId="0">
      <selection activeCell="A4" sqref="A4:D4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4" ht="24" customHeight="1">
      <c r="A1" s="137" t="s">
        <v>291</v>
      </c>
      <c r="B1" s="114"/>
      <c r="C1" s="114"/>
      <c r="D1" s="138"/>
    </row>
    <row r="2" spans="1:4" ht="24" customHeight="1">
      <c r="A2" s="137" t="s">
        <v>566</v>
      </c>
      <c r="B2" s="114"/>
      <c r="C2" s="114"/>
      <c r="D2" s="138"/>
    </row>
    <row r="3" spans="1:4" ht="24" customHeight="1">
      <c r="A3" s="137" t="s">
        <v>415</v>
      </c>
      <c r="B3" s="114"/>
      <c r="C3" s="114"/>
      <c r="D3" s="138"/>
    </row>
    <row r="4" spans="1:4" ht="24" customHeight="1">
      <c r="A4" s="137" t="s">
        <v>363</v>
      </c>
      <c r="B4" s="114"/>
      <c r="C4" s="114"/>
      <c r="D4" s="138"/>
    </row>
    <row r="5" spans="1:4" ht="24" customHeight="1" thickBot="1">
      <c r="A5" s="137" t="s">
        <v>377</v>
      </c>
      <c r="B5" s="114"/>
      <c r="C5" s="114"/>
      <c r="D5" s="138"/>
    </row>
    <row r="6" spans="1:4" ht="24" customHeight="1" thickBot="1">
      <c r="A6" s="249" t="s">
        <v>292</v>
      </c>
      <c r="B6" s="250"/>
      <c r="C6" s="250"/>
      <c r="D6" s="251"/>
    </row>
    <row r="7" spans="1:4" ht="15">
      <c r="A7" s="248" t="s">
        <v>293</v>
      </c>
      <c r="B7" s="248" t="s">
        <v>294</v>
      </c>
      <c r="C7" s="248" t="s">
        <v>295</v>
      </c>
      <c r="D7" s="248" t="s">
        <v>296</v>
      </c>
    </row>
    <row r="8" spans="1:4" ht="15">
      <c r="A8" s="133" t="s">
        <v>297</v>
      </c>
      <c r="B8" s="134"/>
      <c r="C8" s="134"/>
      <c r="D8" s="135"/>
    </row>
    <row r="9" spans="1:4">
      <c r="A9" s="87" t="s">
        <v>298</v>
      </c>
      <c r="B9" s="88" t="s">
        <v>299</v>
      </c>
      <c r="C9" s="89">
        <v>20</v>
      </c>
      <c r="D9" s="89">
        <v>20</v>
      </c>
    </row>
    <row r="10" spans="1:4">
      <c r="A10" s="87" t="s">
        <v>300</v>
      </c>
      <c r="B10" s="88" t="s">
        <v>301</v>
      </c>
      <c r="C10" s="89">
        <v>1.5</v>
      </c>
      <c r="D10" s="89">
        <v>1.5</v>
      </c>
    </row>
    <row r="11" spans="1:4">
      <c r="A11" s="87" t="s">
        <v>302</v>
      </c>
      <c r="B11" s="88" t="s">
        <v>303</v>
      </c>
      <c r="C11" s="89">
        <v>1</v>
      </c>
      <c r="D11" s="89">
        <v>1</v>
      </c>
    </row>
    <row r="12" spans="1:4">
      <c r="A12" s="87" t="s">
        <v>304</v>
      </c>
      <c r="B12" s="88" t="s">
        <v>305</v>
      </c>
      <c r="C12" s="89">
        <v>0.2</v>
      </c>
      <c r="D12" s="89">
        <v>0.2</v>
      </c>
    </row>
    <row r="13" spans="1:4">
      <c r="A13" s="87" t="s">
        <v>306</v>
      </c>
      <c r="B13" s="88" t="s">
        <v>307</v>
      </c>
      <c r="C13" s="89">
        <v>0.6</v>
      </c>
      <c r="D13" s="89">
        <v>0.6</v>
      </c>
    </row>
    <row r="14" spans="1:4">
      <c r="A14" s="87" t="s">
        <v>308</v>
      </c>
      <c r="B14" s="88" t="s">
        <v>309</v>
      </c>
      <c r="C14" s="89">
        <v>2.5</v>
      </c>
      <c r="D14" s="89">
        <v>2.5</v>
      </c>
    </row>
    <row r="15" spans="1:4">
      <c r="A15" s="87" t="s">
        <v>310</v>
      </c>
      <c r="B15" s="88" t="s">
        <v>311</v>
      </c>
      <c r="C15" s="89">
        <v>3</v>
      </c>
      <c r="D15" s="89">
        <v>3</v>
      </c>
    </row>
    <row r="16" spans="1:4">
      <c r="A16" s="87" t="s">
        <v>312</v>
      </c>
      <c r="B16" s="88" t="s">
        <v>313</v>
      </c>
      <c r="C16" s="89">
        <v>8</v>
      </c>
      <c r="D16" s="89">
        <v>8</v>
      </c>
    </row>
    <row r="17" spans="1:4">
      <c r="A17" s="87" t="s">
        <v>314</v>
      </c>
      <c r="B17" s="88" t="s">
        <v>315</v>
      </c>
      <c r="C17" s="89">
        <v>0</v>
      </c>
      <c r="D17" s="89">
        <v>0</v>
      </c>
    </row>
    <row r="18" spans="1:4" ht="15">
      <c r="A18" s="90" t="s">
        <v>316</v>
      </c>
      <c r="B18" s="91" t="s">
        <v>317</v>
      </c>
      <c r="C18" s="92">
        <f>SUM(C9:C17)</f>
        <v>36.799999999999997</v>
      </c>
      <c r="D18" s="92">
        <f>SUM(D9:D17)</f>
        <v>36.799999999999997</v>
      </c>
    </row>
    <row r="19" spans="1:4" ht="15">
      <c r="A19" s="133" t="s">
        <v>318</v>
      </c>
      <c r="B19" s="134"/>
      <c r="C19" s="134"/>
      <c r="D19" s="135"/>
    </row>
    <row r="20" spans="1:4">
      <c r="A20" s="87" t="s">
        <v>319</v>
      </c>
      <c r="B20" s="88" t="s">
        <v>320</v>
      </c>
      <c r="C20" s="89">
        <v>18.11</v>
      </c>
      <c r="D20" s="89">
        <v>0</v>
      </c>
    </row>
    <row r="21" spans="1:4">
      <c r="A21" s="87" t="s">
        <v>321</v>
      </c>
      <c r="B21" s="88" t="s">
        <v>322</v>
      </c>
      <c r="C21" s="89">
        <v>4.1500000000000004</v>
      </c>
      <c r="D21" s="89">
        <v>0</v>
      </c>
    </row>
    <row r="22" spans="1:4">
      <c r="A22" s="87" t="s">
        <v>323</v>
      </c>
      <c r="B22" s="88" t="s">
        <v>324</v>
      </c>
      <c r="C22" s="89">
        <v>0.89</v>
      </c>
      <c r="D22" s="89">
        <v>0.67</v>
      </c>
    </row>
    <row r="23" spans="1:4">
      <c r="A23" s="87" t="s">
        <v>325</v>
      </c>
      <c r="B23" s="88" t="s">
        <v>326</v>
      </c>
      <c r="C23" s="89">
        <v>10.98</v>
      </c>
      <c r="D23" s="89">
        <v>8.33</v>
      </c>
    </row>
    <row r="24" spans="1:4">
      <c r="A24" s="87" t="s">
        <v>327</v>
      </c>
      <c r="B24" s="88" t="s">
        <v>328</v>
      </c>
      <c r="C24" s="89">
        <v>7.0000000000000007E-2</v>
      </c>
      <c r="D24" s="89">
        <v>0.06</v>
      </c>
    </row>
    <row r="25" spans="1:4">
      <c r="A25" s="87" t="s">
        <v>329</v>
      </c>
      <c r="B25" s="88" t="s">
        <v>330</v>
      </c>
      <c r="C25" s="89">
        <v>0.73</v>
      </c>
      <c r="D25" s="89">
        <v>0.56000000000000005</v>
      </c>
    </row>
    <row r="26" spans="1:4">
      <c r="A26" s="87" t="s">
        <v>331</v>
      </c>
      <c r="B26" s="88" t="s">
        <v>332</v>
      </c>
      <c r="C26" s="89">
        <v>2.68</v>
      </c>
      <c r="D26" s="89">
        <v>0</v>
      </c>
    </row>
    <row r="27" spans="1:4">
      <c r="A27" s="87" t="s">
        <v>333</v>
      </c>
      <c r="B27" s="88" t="s">
        <v>334</v>
      </c>
      <c r="C27" s="89">
        <v>0.11</v>
      </c>
      <c r="D27" s="89">
        <v>0.08</v>
      </c>
    </row>
    <row r="28" spans="1:4">
      <c r="A28" s="87" t="s">
        <v>335</v>
      </c>
      <c r="B28" s="88" t="s">
        <v>336</v>
      </c>
      <c r="C28" s="89">
        <v>9.27</v>
      </c>
      <c r="D28" s="89">
        <v>7.03</v>
      </c>
    </row>
    <row r="29" spans="1:4">
      <c r="A29" s="87" t="s">
        <v>337</v>
      </c>
      <c r="B29" s="88" t="s">
        <v>338</v>
      </c>
      <c r="C29" s="89">
        <v>0.03</v>
      </c>
      <c r="D29" s="89">
        <v>0.03</v>
      </c>
    </row>
    <row r="30" spans="1:4" ht="15">
      <c r="A30" s="90" t="s">
        <v>339</v>
      </c>
      <c r="B30" s="91" t="s">
        <v>340</v>
      </c>
      <c r="C30" s="92">
        <f>SUM(C20:C29)</f>
        <v>47.019999999999996</v>
      </c>
      <c r="D30" s="92">
        <f>SUM(D20:D29)</f>
        <v>16.760000000000002</v>
      </c>
    </row>
    <row r="31" spans="1:4" ht="15">
      <c r="A31" s="133" t="s">
        <v>341</v>
      </c>
      <c r="B31" s="134"/>
      <c r="C31" s="134"/>
      <c r="D31" s="135"/>
    </row>
    <row r="32" spans="1:4">
      <c r="A32" s="87" t="s">
        <v>342</v>
      </c>
      <c r="B32" s="88" t="s">
        <v>343</v>
      </c>
      <c r="C32" s="89">
        <v>5.69</v>
      </c>
      <c r="D32" s="89">
        <v>4.32</v>
      </c>
    </row>
    <row r="33" spans="1:4">
      <c r="A33" s="87" t="s">
        <v>344</v>
      </c>
      <c r="B33" s="88" t="s">
        <v>345</v>
      </c>
      <c r="C33" s="89">
        <v>0.13</v>
      </c>
      <c r="D33" s="89">
        <v>0.1</v>
      </c>
    </row>
    <row r="34" spans="1:4">
      <c r="A34" s="87" t="s">
        <v>346</v>
      </c>
      <c r="B34" s="88" t="s">
        <v>347</v>
      </c>
      <c r="C34" s="89">
        <v>4.47</v>
      </c>
      <c r="D34" s="89">
        <v>3.39</v>
      </c>
    </row>
    <row r="35" spans="1:4">
      <c r="A35" s="87" t="s">
        <v>348</v>
      </c>
      <c r="B35" s="88" t="s">
        <v>349</v>
      </c>
      <c r="C35" s="89">
        <v>3.93</v>
      </c>
      <c r="D35" s="89">
        <v>2.98</v>
      </c>
    </row>
    <row r="36" spans="1:4">
      <c r="A36" s="87" t="s">
        <v>350</v>
      </c>
      <c r="B36" s="88" t="s">
        <v>351</v>
      </c>
      <c r="C36" s="89">
        <v>0.48</v>
      </c>
      <c r="D36" s="89">
        <v>0.36</v>
      </c>
    </row>
    <row r="37" spans="1:4" ht="15">
      <c r="A37" s="90" t="s">
        <v>352</v>
      </c>
      <c r="B37" s="91" t="s">
        <v>353</v>
      </c>
      <c r="C37" s="92">
        <f>SUM(C32:C36)</f>
        <v>14.7</v>
      </c>
      <c r="D37" s="92">
        <f>SUM(D32:D36)</f>
        <v>11.15</v>
      </c>
    </row>
    <row r="38" spans="1:4" ht="15">
      <c r="A38" s="133" t="s">
        <v>354</v>
      </c>
      <c r="B38" s="134"/>
      <c r="C38" s="134"/>
      <c r="D38" s="135"/>
    </row>
    <row r="39" spans="1:4">
      <c r="A39" s="87" t="s">
        <v>355</v>
      </c>
      <c r="B39" s="88" t="s">
        <v>356</v>
      </c>
      <c r="C39" s="89">
        <v>17.3</v>
      </c>
      <c r="D39" s="89">
        <v>6.17</v>
      </c>
    </row>
    <row r="40" spans="1:4" ht="25.5">
      <c r="A40" s="87" t="s">
        <v>357</v>
      </c>
      <c r="B40" s="93" t="s">
        <v>358</v>
      </c>
      <c r="C40" s="94">
        <v>0.5</v>
      </c>
      <c r="D40" s="94">
        <v>0.38</v>
      </c>
    </row>
    <row r="41" spans="1:4" ht="15">
      <c r="A41" s="90" t="s">
        <v>359</v>
      </c>
      <c r="B41" s="91" t="s">
        <v>360</v>
      </c>
      <c r="C41" s="92">
        <f>SUM(C39:C40)</f>
        <v>17.8</v>
      </c>
      <c r="D41" s="92">
        <f>SUM(D39:D40)</f>
        <v>6.55</v>
      </c>
    </row>
    <row r="42" spans="1:4" ht="15">
      <c r="A42" s="136" t="s">
        <v>361</v>
      </c>
      <c r="B42" s="136"/>
      <c r="C42" s="95">
        <f>(C18+C30+C37+C41)</f>
        <v>116.32</v>
      </c>
      <c r="D42" s="95">
        <f>D18+D30+D37+D41</f>
        <v>71.260000000000005</v>
      </c>
    </row>
    <row r="43" spans="1:4">
      <c r="A43" s="96"/>
      <c r="B43" s="96"/>
      <c r="C43" s="96"/>
      <c r="D43" s="96"/>
    </row>
    <row r="44" spans="1:4">
      <c r="A44" s="96" t="s">
        <v>362</v>
      </c>
      <c r="B44" s="96"/>
      <c r="C44" s="96"/>
      <c r="D44" s="96"/>
    </row>
  </sheetData>
  <mergeCells count="11">
    <mergeCell ref="A31:D31"/>
    <mergeCell ref="A38:D38"/>
    <mergeCell ref="A42:B42"/>
    <mergeCell ref="A1:D1"/>
    <mergeCell ref="A2:D2"/>
    <mergeCell ref="A3:D3"/>
    <mergeCell ref="A4:D4"/>
    <mergeCell ref="A6:D6"/>
    <mergeCell ref="A8:D8"/>
    <mergeCell ref="A19:D19"/>
    <mergeCell ref="A5:D5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 Sintético</vt:lpstr>
      <vt:lpstr>Cronograma</vt:lpstr>
      <vt:lpstr>CPU</vt:lpstr>
      <vt:lpstr>BDI</vt:lpstr>
      <vt:lpstr>LS</vt:lpstr>
      <vt:lpstr>Cronograma!Area_de_impressao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2023-03-03T13:49:54Z</cp:lastPrinted>
  <dcterms:created xsi:type="dcterms:W3CDTF">2022-08-12T15:32:46Z</dcterms:created>
  <dcterms:modified xsi:type="dcterms:W3CDTF">2023-03-03T13:52:38Z</dcterms:modified>
</cp:coreProperties>
</file>