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_NICIANA NOURA\PMA 2023\LICITAÇÃO\07-23- COMPLEMENTAÇÃO DE SERVIÇOS -  OBRA DA REFORMA DA AV. 3 CORAÇÕES, RUA DO FIO E AV. DOM VICENTE ZICO\LICITAÇÃO\TEXTO\"/>
    </mc:Choice>
  </mc:AlternateContent>
  <bookViews>
    <workbookView xWindow="0" yWindow="0" windowWidth="28800" windowHeight="12210" activeTab="1"/>
  </bookViews>
  <sheets>
    <sheet name="RESUMO" sheetId="3" r:id="rId1"/>
    <sheet name="ORÇ ANALÍTICO" sheetId="2" r:id="rId2"/>
    <sheet name="COMPOSIÇÕES" sheetId="4" r:id="rId3"/>
    <sheet name="CRONOGRAMA" sheetId="6" r:id="rId4"/>
    <sheet name="BDI" sheetId="7" r:id="rId5"/>
    <sheet name="LS" sheetId="8" r:id="rId6"/>
  </sheets>
  <definedNames>
    <definedName name="_xlnm.Print_Area" localSheetId="4">BDI!$A$1:$H$48</definedName>
    <definedName name="_xlnm.Print_Area" localSheetId="2">COMPOSIÇÕES!$B$1:$K$452</definedName>
    <definedName name="_xlnm.Print_Area" localSheetId="3">CRONOGRAMA!$B$2:$L$23</definedName>
    <definedName name="_xlnm.Print_Area" localSheetId="5">LS!$A$1:$D$48</definedName>
    <definedName name="_xlnm.Print_Area" localSheetId="1">'ORÇ ANALÍTICO'!$A$1:$J$39</definedName>
    <definedName name="_xlnm.Print_Area" localSheetId="0">RESUMO!$B$1:$L$27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6" l="1"/>
  <c r="B3" i="7" l="1"/>
  <c r="B4" i="7" l="1"/>
  <c r="J27" i="3" l="1"/>
  <c r="A9" i="8"/>
  <c r="A10" i="8"/>
  <c r="A7" i="8"/>
  <c r="A6" i="8"/>
  <c r="D46" i="8"/>
  <c r="C46" i="8"/>
  <c r="D42" i="8"/>
  <c r="C42" i="8"/>
  <c r="D35" i="8"/>
  <c r="C35" i="8"/>
  <c r="D23" i="8"/>
  <c r="C23" i="8"/>
  <c r="C39" i="7"/>
  <c r="H39" i="7" s="1"/>
  <c r="H40" i="7" s="1"/>
  <c r="C37" i="7"/>
  <c r="H37" i="7" s="1"/>
  <c r="H38" i="7" s="1"/>
  <c r="C35" i="7"/>
  <c r="H35" i="7" s="1"/>
  <c r="C34" i="7"/>
  <c r="H34" i="7" s="1"/>
  <c r="C33" i="7"/>
  <c r="H33" i="7" s="1"/>
  <c r="H28" i="7"/>
  <c r="H23" i="7"/>
  <c r="H17" i="7" s="1"/>
  <c r="H16" i="7" s="1"/>
  <c r="C42" i="7" s="1"/>
  <c r="H14" i="7"/>
  <c r="H10" i="7"/>
  <c r="B5" i="6"/>
  <c r="B3" i="6"/>
  <c r="B2" i="6"/>
  <c r="E4" i="4"/>
  <c r="E5" i="4"/>
  <c r="E2" i="4"/>
  <c r="E1" i="4"/>
  <c r="A2" i="2"/>
  <c r="A4" i="2"/>
  <c r="A1" i="2"/>
  <c r="C47" i="8" l="1"/>
  <c r="D47" i="8"/>
  <c r="L21" i="3"/>
  <c r="L17" i="3"/>
  <c r="L13" i="3"/>
  <c r="L12" i="3"/>
  <c r="L20" i="3"/>
  <c r="L19" i="3"/>
  <c r="L15" i="3"/>
  <c r="L11" i="3"/>
  <c r="L22" i="3"/>
  <c r="L18" i="3"/>
  <c r="L14" i="3"/>
  <c r="L23" i="3"/>
  <c r="L16" i="3"/>
  <c r="C38" i="7"/>
  <c r="C40" i="7"/>
  <c r="H36" i="7"/>
  <c r="H42" i="7"/>
  <c r="H43" i="7" s="1"/>
  <c r="C43" i="7"/>
  <c r="C36" i="7"/>
  <c r="C45" i="7" l="1"/>
  <c r="H45" i="7"/>
</calcChain>
</file>

<file path=xl/sharedStrings.xml><?xml version="1.0" encoding="utf-8"?>
<sst xmlns="http://schemas.openxmlformats.org/spreadsheetml/2006/main" count="2474" uniqueCount="542">
  <si>
    <t>Item</t>
  </si>
  <si>
    <t>Código</t>
  </si>
  <si>
    <t>Banco</t>
  </si>
  <si>
    <t>Descrição</t>
  </si>
  <si>
    <t>Und</t>
  </si>
  <si>
    <t>Quant.</t>
  </si>
  <si>
    <t>Valor Unit</t>
  </si>
  <si>
    <t>Total</t>
  </si>
  <si>
    <t>Peso (%)</t>
  </si>
  <si>
    <t xml:space="preserve"> 1 </t>
  </si>
  <si>
    <t>ADMINISTRAÇÃO DE OBRA</t>
  </si>
  <si>
    <t xml:space="preserve"> 1.1 </t>
  </si>
  <si>
    <t>Próprio</t>
  </si>
  <si>
    <t>MÊS</t>
  </si>
  <si>
    <t xml:space="preserve"> 1.2 </t>
  </si>
  <si>
    <t>ORSE</t>
  </si>
  <si>
    <t>mês</t>
  </si>
  <si>
    <t xml:space="preserve"> 2 </t>
  </si>
  <si>
    <t>REFORMA DO CANTEIRO DA AV 3 CORAÇÕES</t>
  </si>
  <si>
    <t xml:space="preserve"> 2.1 </t>
  </si>
  <si>
    <t>Serviços Iniciais</t>
  </si>
  <si>
    <t>SEDOP</t>
  </si>
  <si>
    <t>m²</t>
  </si>
  <si>
    <t xml:space="preserve"> 2.2 </t>
  </si>
  <si>
    <t>Movimento de Terra</t>
  </si>
  <si>
    <t xml:space="preserve"> 2.2.1 </t>
  </si>
  <si>
    <t xml:space="preserve"> 030011 </t>
  </si>
  <si>
    <t>Aterro incluindo carga, descarga, transporte e apiloamento</t>
  </si>
  <si>
    <t>m³</t>
  </si>
  <si>
    <t xml:space="preserve"> 2.3 </t>
  </si>
  <si>
    <t>Pavimentação</t>
  </si>
  <si>
    <t xml:space="preserve"> 2.3.1 </t>
  </si>
  <si>
    <t xml:space="preserve"> 260203 </t>
  </si>
  <si>
    <t>Sarjeta em concreto simples</t>
  </si>
  <si>
    <t xml:space="preserve"> 3 </t>
  </si>
  <si>
    <t>REFORMA DO CANTEIRO DA RUA DO FIO</t>
  </si>
  <si>
    <t xml:space="preserve"> 3.1 </t>
  </si>
  <si>
    <t xml:space="preserve"> 3.1.1 </t>
  </si>
  <si>
    <t xml:space="preserve"> 3.2 </t>
  </si>
  <si>
    <t xml:space="preserve"> 3.2.1 </t>
  </si>
  <si>
    <t xml:space="preserve"> 3.3 </t>
  </si>
  <si>
    <t xml:space="preserve"> 4 </t>
  </si>
  <si>
    <t>REFORMA DO CANTEIRO AV DOM VICENTE ZICO</t>
  </si>
  <si>
    <t xml:space="preserve"> 4.1 </t>
  </si>
  <si>
    <t xml:space="preserve"> 4.1.1 </t>
  </si>
  <si>
    <t xml:space="preserve"> 4.2 </t>
  </si>
  <si>
    <t xml:space="preserve"> 4.3 </t>
  </si>
  <si>
    <t>Total sem BDI</t>
  </si>
  <si>
    <t>Total do BDI</t>
  </si>
  <si>
    <t>Total Geral</t>
  </si>
  <si>
    <t>Tipo</t>
  </si>
  <si>
    <t>Composição</t>
  </si>
  <si>
    <t>SEDI - SERVIÇOS DIVERSOS</t>
  </si>
  <si>
    <t>Composição Auxiliar</t>
  </si>
  <si>
    <t>SINAPI</t>
  </si>
  <si>
    <t>MES</t>
  </si>
  <si>
    <t>ALMOXARIFE COM ENCARGOS COMPLEMENTARES</t>
  </si>
  <si>
    <t>MESTRE DE OBRAS COM ENCARGOS COMPLEMENTARES</t>
  </si>
  <si>
    <t>H</t>
  </si>
  <si>
    <t>MO sem LS =&gt;</t>
  </si>
  <si>
    <t>LS =&gt;</t>
  </si>
  <si>
    <t>MO com LS =&gt;</t>
  </si>
  <si>
    <t>Valor do BDI =&gt;</t>
  </si>
  <si>
    <t>Valor com BDI =&gt;</t>
  </si>
  <si>
    <t>Insumo</t>
  </si>
  <si>
    <t/>
  </si>
  <si>
    <t xml:space="preserve"> 280026 </t>
  </si>
  <si>
    <t>SERVENTE COM ENCARGOS COMPLEMENTARES</t>
  </si>
  <si>
    <t>Material</t>
  </si>
  <si>
    <t>UN</t>
  </si>
  <si>
    <t>KG</t>
  </si>
  <si>
    <t xml:space="preserve"> J00001 </t>
  </si>
  <si>
    <t>Aterro arenoso</t>
  </si>
  <si>
    <t xml:space="preserve"> M00006 </t>
  </si>
  <si>
    <t>Compactador de solo CM-13</t>
  </si>
  <si>
    <t>Equipamento</t>
  </si>
  <si>
    <t>Hp</t>
  </si>
  <si>
    <t xml:space="preserve"> 050258 </t>
  </si>
  <si>
    <t>Concreto c/ seixo Fck= 15 MPA (incl. lançamento e adensamento)</t>
  </si>
  <si>
    <t xml:space="preserve"> 280023 </t>
  </si>
  <si>
    <t>PEDREIRO COM ENCARGOS COMPLEMENTARES</t>
  </si>
  <si>
    <t>PREFEITURA MUNICIPAL DE ANANINDEUA - PMA</t>
  </si>
  <si>
    <t>RESUMO ANALÍTICO</t>
  </si>
  <si>
    <t>Bancos de dados:</t>
  </si>
  <si>
    <t>B.D.I</t>
  </si>
  <si>
    <t>SINAPI - 02/2022 - Pará/ ORSE - 02/2022 - Sergipe/ SEDOP - 02/2022 - Pará</t>
  </si>
  <si>
    <t>Encargos Sociais não desonerado</t>
  </si>
  <si>
    <t>Horista</t>
  </si>
  <si>
    <t>Mensalista</t>
  </si>
  <si>
    <t>COMPOSIÇÕES ANALÍTICAS COM PREÇO UNITÁRIO</t>
  </si>
  <si>
    <t>CRONOGRAMA FISICO-FINANCEIRO</t>
  </si>
  <si>
    <t>PREFEITURA MUNICIPAL DE ANANINDEUA</t>
  </si>
  <si>
    <t>SECRETARIA MUNICIPAL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</si>
  <si>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</si>
  <si>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</si>
  <si>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</si>
  <si>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</si>
  <si>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</si>
  <si>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</si>
  <si>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</si>
  <si>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</si>
  <si>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</si>
  <si>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</si>
  <si>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</si>
  <si>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</si>
  <si>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</si>
  <si>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</si>
  <si>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</si>
  <si>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</si>
  <si>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</si>
  <si>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</si>
  <si>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</si>
  <si>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</si>
  <si>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</si>
  <si>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</si>
  <si>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</si>
  <si>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</si>
  <si>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</si>
  <si>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</si>
  <si>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</si>
  <si>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</si>
  <si>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</si>
  <si>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</si>
  <si>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</si>
  <si>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</si>
  <si>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</si>
  <si>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</si>
  <si>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</si>
  <si>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</si>
  <si>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</si>
  <si>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</si>
  <si>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</si>
  <si>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</si>
  <si>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</si>
  <si>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</si>
  <si>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</si>
  <si>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</si>
  <si>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</si>
  <si>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</si>
  <si>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</si>
  <si>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</si>
  <si>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</si>
  <si>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</si>
  <si>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</si>
  <si>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</si>
  <si>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</si>
  <si>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</si>
  <si>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</si>
  <si>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</si>
  <si>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</si>
  <si>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</si>
  <si>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</si>
  <si>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</si>
  <si>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</si>
  <si>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</si>
  <si>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</si>
  <si>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</si>
  <si>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</si>
  <si>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</si>
  <si>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</si>
  <si>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</si>
  <si>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</si>
  <si>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</si>
  <si>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</si>
  <si>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</si>
  <si>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</si>
  <si>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</si>
  <si>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</si>
  <si>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</si>
  <si>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</si>
  <si>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</si>
  <si>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</si>
  <si>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</si>
  <si>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</si>
  <si>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</si>
  <si>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</si>
  <si>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</si>
  <si>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</si>
  <si>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</si>
  <si>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</si>
  <si>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</si>
  <si>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</si>
  <si>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</si>
  <si>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</si>
  <si>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</si>
  <si>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</si>
  <si>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</si>
  <si>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</si>
  <si>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</si>
  <si>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</si>
  <si>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</si>
  <si>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</si>
  <si>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</si>
  <si>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</si>
  <si>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</si>
  <si>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</si>
  <si>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</si>
  <si>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</si>
  <si>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</si>
  <si>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</si>
  <si>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</si>
  <si>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</si>
  <si>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</si>
  <si>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</si>
  <si>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</si>
  <si>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</si>
  <si>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</si>
  <si>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</si>
  <si>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</si>
  <si>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LOCAL: WE 76, COQUEIRO - ANANINDEUA - PA</t>
  </si>
  <si>
    <t xml:space="preserve"> 2.1.2 </t>
  </si>
  <si>
    <t xml:space="preserve"> 4.1.2 </t>
  </si>
  <si>
    <t xml:space="preserve"> 101389 </t>
  </si>
  <si>
    <t>AUXILIAR DE TOPÓGRAFO COM ENCARGOS COMPLEMENTARES</t>
  </si>
  <si>
    <t xml:space="preserve"> 94296 </t>
  </si>
  <si>
    <t>TOPOGRAFO COM ENCARGOS COMPLEMENTARES</t>
  </si>
  <si>
    <t xml:space="preserve"> 88239 </t>
  </si>
  <si>
    <t>AJUDANTE DE CARPINTEIRO COM ENCARGOS COMPLEMENTARES</t>
  </si>
  <si>
    <t xml:space="preserve"> 88262 </t>
  </si>
  <si>
    <t>CARPINTEIRO DE FORMAS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</si>
  <si>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</si>
  <si>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</si>
  <si>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</si>
  <si>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</si>
  <si>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</si>
  <si>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</si>
  <si>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</si>
  <si>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>M</t>
  </si>
  <si>
    <t>OBRA: COMPLEMENTAÇÃO DOS SERVIÇOS DA OBRA DE REFORMA DOS CANEIROS                                                                                                          DA AV. 3 CORAÇÕES, RUA DO FIO E AV. DOM VINCENTE ZICO</t>
  </si>
  <si>
    <t>OBRA: COMPLEMENTAÇÃO DOS SERVIÇOS DA OBRA DE REFORMA DOS CANEIROS                                                                                                                           DA AV. 3 CORAÇÕES, RUA DO FIO E AV. DOM VINCENTE ZICO</t>
  </si>
  <si>
    <t>LOCAÇÃO DE OBRAS COM TOPOGRÁFO</t>
  </si>
  <si>
    <t>REFORMA DO CANTEIRO DA AV. 3 CORAÇÕES</t>
  </si>
  <si>
    <t>SERVIÇOS INICIAIS</t>
  </si>
  <si>
    <t xml:space="preserve"> CPU - CANTEIRO DE OBRAS </t>
  </si>
  <si>
    <t>TAPUME COM TELHA METÁLICA E REDE</t>
  </si>
  <si>
    <t>m</t>
  </si>
  <si>
    <t>MOVIMENTAÇÃO DE TERRA</t>
  </si>
  <si>
    <t>PAVIMENTAÇÃO</t>
  </si>
  <si>
    <t xml:space="preserve"> 3.3.1 </t>
  </si>
  <si>
    <t>REFORMA DO CANTEIRO DA AV. DOM VICENTE ZICO</t>
  </si>
  <si>
    <t xml:space="preserve"> 4.1.2.1 </t>
  </si>
  <si>
    <t xml:space="preserve"> 4.1.3 </t>
  </si>
  <si>
    <t xml:space="preserve"> 4.1.3.1 </t>
  </si>
  <si>
    <t xml:space="preserve">_______________________________________________________________
Sesan - Setor de Projetos
</t>
  </si>
  <si>
    <t>DATA DO ORÇAMENTO: JANEIRO/2023</t>
  </si>
  <si>
    <t>ORÇAMENTO</t>
  </si>
  <si>
    <t>ITEM</t>
  </si>
  <si>
    <t>BANCO</t>
  </si>
  <si>
    <t>DESCRIÇÃO DOS SERVIÇOS</t>
  </si>
  <si>
    <t>UNID.</t>
  </si>
  <si>
    <t>QUANT.</t>
  </si>
  <si>
    <t>PREÇO UNIT.</t>
  </si>
  <si>
    <t>PREÇO UNIT. COM BDI</t>
  </si>
  <si>
    <t>TOTAL</t>
  </si>
  <si>
    <t>PESO (%)</t>
  </si>
  <si>
    <t>CPU - CANTEIRO DE OBRAS</t>
  </si>
  <si>
    <t>COMPOSIÇÃO 01</t>
  </si>
  <si>
    <t>SESAN 1.5.3</t>
  </si>
  <si>
    <t>OBRA: COMPLEMENTAÇÃO DOS SERVIÇOS DA OBRA DA REFORMA DOS CANTEIROS DA AV. TRÊS CORAÇÕES, RUA DO FIO E                                                                                                    AV. DOM VICENTE ZICO</t>
  </si>
  <si>
    <t>100,00%
755.192,48</t>
  </si>
  <si>
    <t>12,50%
94.399,06</t>
  </si>
  <si>
    <t>100,00%
1.052.962,46</t>
  </si>
  <si>
    <t>79,80%
840.264,04</t>
  </si>
  <si>
    <t>10,70%
112.666,98</t>
  </si>
  <si>
    <t>9,50%
100.031,43</t>
  </si>
  <si>
    <t>100,00%
348.183,49</t>
  </si>
  <si>
    <t>36,70%
127.783,34</t>
  </si>
  <si>
    <t>46,50%
161.905,32</t>
  </si>
  <si>
    <t>16,80%
58.494,83</t>
  </si>
  <si>
    <t>100,00%
2.464.887,84</t>
  </si>
  <si>
    <t>38,80%
956.376,48</t>
  </si>
  <si>
    <t>45,90%
1.131.383,52</t>
  </si>
  <si>
    <t>11,20%
276.067,44</t>
  </si>
  <si>
    <t>4,10%
101.060,40</t>
  </si>
  <si>
    <t>OBRA: COMPLEMENTAÇÃO DOS SERVIÇOS DA OBRA DE REFORMA DOS CANEIROS DA AV. 3 CORAÇÕES, RUA DO FIO E AV. DOM VICENTE ZICO</t>
  </si>
  <si>
    <t>SECRETARIA MUNICIPAL DE SANEAMENTO E INFRAESTRUTURA - SESAN</t>
  </si>
  <si>
    <t>1° MÊS</t>
  </si>
  <si>
    <t>2º MÊS</t>
  </si>
  <si>
    <t>3º MÊS</t>
  </si>
  <si>
    <t>4° MÊS</t>
  </si>
  <si>
    <t>5° MÊS</t>
  </si>
  <si>
    <t>6º MÊS</t>
  </si>
  <si>
    <t>7º MÊS</t>
  </si>
  <si>
    <t>8º MÊS</t>
  </si>
  <si>
    <t>TOTAL POR ETAPA</t>
  </si>
  <si>
    <t>PORCENTAGEM</t>
  </si>
  <si>
    <t>CUSTO</t>
  </si>
  <si>
    <t>PORCENTAGEM ACUMULADO</t>
  </si>
  <si>
    <t>CUSTO ACUMULADO</t>
  </si>
  <si>
    <t>DATA ORÇAMENTO: JANEIRO/2023</t>
  </si>
  <si>
    <t xml:space="preserve"> COMPOSIÇÃO 01 </t>
  </si>
  <si>
    <t>CANT - CANTEIRO DE OBRAS</t>
  </si>
  <si>
    <t xml:space="preserve"> 200001 </t>
  </si>
  <si>
    <t>ENGENHEIRO CIVIL/ ELETRICISTA/SANITARISTA/MECANICO E ARQUITETO  DE OBRA JUNIOR COM ENCARGO COMPLEMENTARES</t>
  </si>
  <si>
    <t>Mês</t>
  </si>
  <si>
    <t xml:space="preserve"> 200002 </t>
  </si>
  <si>
    <t>MêS</t>
  </si>
  <si>
    <t xml:space="preserve"> 200006 </t>
  </si>
  <si>
    <t xml:space="preserve"> SESAN 1.5.3 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</si>
  <si>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</si>
  <si>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</si>
  <si>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</si>
  <si>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</si>
  <si>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</si>
  <si>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 xml:space="preserve"> 88309 </t>
  </si>
  <si>
    <t xml:space="preserve"> 88242 </t>
  </si>
  <si>
    <t>AJUDANTE DE PEDREIRO COM ENCARGOS COMPLEMENTARES</t>
  </si>
  <si>
    <t>Composições Auxiliares</t>
  </si>
  <si>
    <t xml:space="preserve"> 095413 </t>
  </si>
  <si>
    <t xml:space="preserve">CURSO DE CAPACITAÇÃO PARA ALMOXARIFE    (ENCARGOS COMPLEMENTARES) - MENSALISTA            </t>
  </si>
  <si>
    <t xml:space="preserve"> Mês </t>
  </si>
  <si>
    <t xml:space="preserve"> 40809 </t>
  </si>
  <si>
    <t>ALMOXARIFE (MENSALISTA) NIVEL MÉDIO COMPLETO</t>
  </si>
  <si>
    <t>Mão de Obra</t>
  </si>
  <si>
    <t xml:space="preserve"> 095415 </t>
  </si>
  <si>
    <t xml:space="preserve">CURSO DE CAPACITAÇÃO PARA ENGENHEIRO CIVIL DE    OBRA JÚNIOR (ENCARGOS COMPLEMENTARES) -    MENSALISTA                                                                          </t>
  </si>
  <si>
    <t xml:space="preserve"> 40811 </t>
  </si>
  <si>
    <t>ENGENHEIRO CIVIL DE OBRA JUNIOR (MENSALISTA)</t>
  </si>
  <si>
    <t xml:space="preserve"> 095423 </t>
  </si>
  <si>
    <t xml:space="preserve">CURSO DE CAPACITAÇÃO PARA MESTRE DE OBRAS    (ENCARGOS COMPLEMENTARES) - MENSALISTA            </t>
  </si>
  <si>
    <t xml:space="preserve"> 40819 </t>
  </si>
  <si>
    <t>MESTRE DE OBRAS (MENSALISTA)</t>
  </si>
  <si>
    <t xml:space="preserve"> 095389 </t>
  </si>
  <si>
    <t xml:space="preserve">CURSO DE CAPACITAÇÃO PARA OPERADOR DE    BETONEIRA ESTACIONÁRIA/MISTURADOR    (ENCARGOS COMPLEMENTARES) - HORISTA                   </t>
  </si>
  <si>
    <t xml:space="preserve"> H </t>
  </si>
  <si>
    <t xml:space="preserve"> 37666 </t>
  </si>
  <si>
    <t>OPERADOR DE BETONEIRA /MISTURADOR</t>
  </si>
  <si>
    <t xml:space="preserve"> 095371 </t>
  </si>
  <si>
    <t xml:space="preserve">CURSO DE CAPACITAÇÃO PARA PEDREIRO    (ENCARGOS COMPLEMENTARES) - HORISTA                   </t>
  </si>
  <si>
    <t xml:space="preserve"> 4750 </t>
  </si>
  <si>
    <t>PEDREIRO</t>
  </si>
  <si>
    <t xml:space="preserve"> 095378 </t>
  </si>
  <si>
    <t xml:space="preserve">CURSO DE CAPACITAÇÃO PARA SERVENTE    (ENCARGOS COMPLEMENTARES) - HORISTA                   </t>
  </si>
  <si>
    <t xml:space="preserve"> 6111 </t>
  </si>
  <si>
    <t>SERVENTE</t>
  </si>
  <si>
    <t xml:space="preserve"> 95309 </t>
  </si>
  <si>
    <t>CURSO DE CAPACITAÇÃO PARA AJUDANTE DE CARPINTEIRO (ENCARGOS COMPLEMENTARES) - HORISTA</t>
  </si>
  <si>
    <t xml:space="preserve"> 00006117 </t>
  </si>
  <si>
    <t>CARPINTEIRO AUXILIAR (HORISTA)</t>
  </si>
  <si>
    <t xml:space="preserve"> 00037370 </t>
  </si>
  <si>
    <t>ALIMENTACAO - HORISTA (COLETADO CAIXA - ENCARGOS COMPLEMENTARES)</t>
  </si>
  <si>
    <t>Outros</t>
  </si>
  <si>
    <t xml:space="preserve"> 00037371 </t>
  </si>
  <si>
    <t>TRANSPORTE - HORISTA (COLETADO CAIXA - ENCARGOS COMPLEMENTARES)</t>
  </si>
  <si>
    <t>Serviços</t>
  </si>
  <si>
    <t xml:space="preserve"> 00037372 </t>
  </si>
  <si>
    <t>EXAMES - HORISTA (COLETADO CAIXA - ENCARGOS COMPLEMENTARES)</t>
  </si>
  <si>
    <t xml:space="preserve"> 00037373 </t>
  </si>
  <si>
    <t>SEGURO - HORISTA (COLETADO CAIXA - ENCARGOS COMPLEMENTARES)</t>
  </si>
  <si>
    <t>Taxas</t>
  </si>
  <si>
    <t xml:space="preserve"> 00043459 </t>
  </si>
  <si>
    <t>FERRAMENTAS - FAMILIA CARPINTEIRO DE FORMAS - HORISTA (ENCARGOS COMPLEMENTARES - COLETADO CAIXA)</t>
  </si>
  <si>
    <t xml:space="preserve"> 00043483 </t>
  </si>
  <si>
    <t>EPI - FAMILIA CARPINTEIRO DE FORMAS - HORISTA (ENCARGOS COMPLEMENTARES - COLETADO CAIXA)</t>
  </si>
  <si>
    <t xml:space="preserve"> 95312 </t>
  </si>
  <si>
    <t>CURSO DE CAPACITAÇÃO PARA AJUDANTE DE PEDREIRO (ENCARGOS COMPLEMENTARES) - HORISTA</t>
  </si>
  <si>
    <t xml:space="preserve"> 00006127 </t>
  </si>
  <si>
    <t>AUXILIAR DE PEDREIRO (HORISTA)</t>
  </si>
  <si>
    <t xml:space="preserve"> 00043465 </t>
  </si>
  <si>
    <t>FERRAMENTAS - FAMILIA PEDREIRO - HORISTA (ENCARGOS COMPLEMENTARES - COLETADO CAIXA)</t>
  </si>
  <si>
    <t xml:space="preserve"> 00043489 </t>
  </si>
  <si>
    <t>EPI - FAMILIA PEDREIRO - HORISTA (ENCARGOS COMPLEMENTARES - COLETADO CAIXA)</t>
  </si>
  <si>
    <t xml:space="preserve"> 43470 </t>
  </si>
  <si>
    <t>FERRAMENTAS - FAMILIA ALMOXARIFE - MENSALISTA (ENCARGOS COMPLEMENTARES - COLETADO CAIXA)</t>
  </si>
  <si>
    <t xml:space="preserve"> 40863 </t>
  </si>
  <si>
    <t>EXAMES - MENSALISTA (COLETADO CAIXA)</t>
  </si>
  <si>
    <t xml:space="preserve"> 43494 </t>
  </si>
  <si>
    <t>EPI - FAMILIA ALMOXARIFE - MENSALISTA (ENCARGOS COMPLEMENTARES - COLETADO CAIXA)</t>
  </si>
  <si>
    <t xml:space="preserve"> 40864 </t>
  </si>
  <si>
    <t>SEGURO - MENSALISTA (COLETADO CAIXA)</t>
  </si>
  <si>
    <t xml:space="preserve"> 101301 </t>
  </si>
  <si>
    <t>CURSO DE CAPACITAÇÃO PARA AUXILIAR DE TOPÓGRAFO (ENCARGOS COMPLEMENTARES) - MENSALISTA</t>
  </si>
  <si>
    <t xml:space="preserve"> 00040863 </t>
  </si>
  <si>
    <t>EXAMES - MENSALISTA (COLETADO CAIXA - ENCARGOS COMPLEMENTARES)</t>
  </si>
  <si>
    <t xml:space="preserve"> 00040864 </t>
  </si>
  <si>
    <t>SEGURO - MENSALISTA (COLETADO CAIXA - ENCARGOS COMPLEMENTARES)</t>
  </si>
  <si>
    <t xml:space="preserve"> 00041093 </t>
  </si>
  <si>
    <t>AUXILIAR DE TOPOGRAFO (MENSALISTA)</t>
  </si>
  <si>
    <t xml:space="preserve"> 00043481 </t>
  </si>
  <si>
    <t>FERRAMENTAS - FAMILIA TOPOGRAFO - MENSALISTA (ENCARGOS COMPLEMENTARES - COLETADO CAIXA)</t>
  </si>
  <si>
    <t xml:space="preserve"> 00043505 </t>
  </si>
  <si>
    <t>EPI - FAMILIA TOPOGRAFO - MENSALISTA (ENCARGOS COMPLEMENTARES - COLETADO CAIXA)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</si>
  <si>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</si>
  <si>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</si>
  <si>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</si>
  <si>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</si>
  <si>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</si>
  <si>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</si>
  <si>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</si>
  <si>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 xml:space="preserve"> 88316 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</si>
  <si>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</si>
  <si>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</si>
  <si>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</si>
  <si>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</si>
  <si>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</si>
  <si>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</si>
  <si>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</si>
  <si>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</si>
  <si>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</si>
  <si>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</si>
  <si>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95371 </t>
  </si>
  <si>
    <t>CURSO DE CAPACITAÇÃO PARA PEDREIRO (ENCARGOS COMPLEMENTARES) - HORISTA</t>
  </si>
  <si>
    <t xml:space="preserve"> 00004750 </t>
  </si>
  <si>
    <t>PEDREIRO (HORISTA)</t>
  </si>
  <si>
    <t xml:space="preserve"> 95378 </t>
  </si>
  <si>
    <t>CURSO DE CAPACITAÇÃO PARA SERVENTE (ENCARGOS COMPLEMENTARES) - HORISTA</t>
  </si>
  <si>
    <t xml:space="preserve"> 00006111 </t>
  </si>
  <si>
    <t>SERVENTE DE OBRAS</t>
  </si>
  <si>
    <t xml:space="preserve"> 95424 </t>
  </si>
  <si>
    <t>CURSO DE CAPACITAÇÃO PARA TOPÓGRAFO (ENCARGOS COMPLEMENTARES) - MENSALISTA</t>
  </si>
  <si>
    <t xml:space="preserve"> 00040820 </t>
  </si>
  <si>
    <t>TOPOGRAFO (MENSALISTA)</t>
  </si>
  <si>
    <t xml:space="preserve"> 280022 </t>
  </si>
  <si>
    <t>OPERADOR DE BETONEIRA/MISTURADOR COM ENCARGOS COMPLEMENTARES</t>
  </si>
  <si>
    <t xml:space="preserve"> J00003 </t>
  </si>
  <si>
    <t>Cimento</t>
  </si>
  <si>
    <t>SC</t>
  </si>
  <si>
    <t xml:space="preserve"> M00013 </t>
  </si>
  <si>
    <t>Vibrador de imersão, diâmetro de ponteira 45mm, motor elétrico trifásico potência de 2 cv</t>
  </si>
  <si>
    <t xml:space="preserve"> J00007 </t>
  </si>
  <si>
    <t>Seixo lavado</t>
  </si>
  <si>
    <t xml:space="preserve"> M00008 </t>
  </si>
  <si>
    <t>Betoneira eletrica - 320l</t>
  </si>
  <si>
    <t xml:space="preserve"> J00005 </t>
  </si>
  <si>
    <t>Areia</t>
  </si>
  <si>
    <t xml:space="preserve"> 43474 </t>
  </si>
  <si>
    <t>FERRAMENTAS - FAMILIA ENGENHEIRO CIVIL - MENSALISTA (ENCARGOS COMPLEMENTARES - COLETADO CAIXA)</t>
  </si>
  <si>
    <t xml:space="preserve"> 43498 </t>
  </si>
  <si>
    <t>EPI - FAMILIA ENGENHEIRO CIVIL - MENSALISTA (ENCARGOS COMPLEMENTARES - COLETADO CAIXA)</t>
  </si>
  <si>
    <t xml:space="preserve"> 10551 </t>
  </si>
  <si>
    <t>Encargos Complementares - Carpinteiro</t>
  </si>
  <si>
    <t>Provisórios</t>
  </si>
  <si>
    <t>h</t>
  </si>
  <si>
    <t xml:space="preserve"> 158 </t>
  </si>
  <si>
    <t>Almoço (Participação do empregador) un</t>
  </si>
  <si>
    <t>un</t>
  </si>
  <si>
    <t xml:space="preserve"> 941 </t>
  </si>
  <si>
    <t>Fardamento com mangas curta un</t>
  </si>
  <si>
    <t xml:space="preserve"> 1651 </t>
  </si>
  <si>
    <t>Óculos branco proteção pr</t>
  </si>
  <si>
    <t>pr</t>
  </si>
  <si>
    <t xml:space="preserve"> 2378 </t>
  </si>
  <si>
    <t>Vale transporte un</t>
  </si>
  <si>
    <t xml:space="preserve"> 10362 </t>
  </si>
  <si>
    <t>Seguro de vida e acidente em grupo un</t>
  </si>
  <si>
    <t xml:space="preserve"> 10599 </t>
  </si>
  <si>
    <t>Protetor solar fps 30 com 120ml un</t>
  </si>
  <si>
    <t xml:space="preserve"> 10517 </t>
  </si>
  <si>
    <t>Exames admissionais/demissionais (checkup) cj</t>
  </si>
  <si>
    <t>cj</t>
  </si>
  <si>
    <t xml:space="preserve"> 10492 </t>
  </si>
  <si>
    <t>Cesta Básica un</t>
  </si>
  <si>
    <t xml:space="preserve"> 10596 </t>
  </si>
  <si>
    <t>Protetor auricular un</t>
  </si>
  <si>
    <t xml:space="preserve"> 10577 </t>
  </si>
  <si>
    <t>Serrote 40cm un</t>
  </si>
  <si>
    <t xml:space="preserve"> 10578 </t>
  </si>
  <si>
    <t>Formão grande un</t>
  </si>
  <si>
    <t xml:space="preserve"> 10579 </t>
  </si>
  <si>
    <t>Chave de fenda chata 30 cm un</t>
  </si>
  <si>
    <t xml:space="preserve"> 10761 </t>
  </si>
  <si>
    <t>Refeição - café da manhã ( café com leite e dois pães com manteiga) un</t>
  </si>
  <si>
    <t xml:space="preserve"> 11248 </t>
  </si>
  <si>
    <t>Furadeira e Parafusadeira eletrica Bosch ou Similar profissional un</t>
  </si>
  <si>
    <t xml:space="preserve"> 11249 </t>
  </si>
  <si>
    <t>Serra circular eletrica portatil un</t>
  </si>
  <si>
    <t xml:space="preserve"> 11244 </t>
  </si>
  <si>
    <t>Martelo com unha un</t>
  </si>
  <si>
    <t xml:space="preserve"> 00012892 </t>
  </si>
  <si>
    <t>LUVA RASPA DE COURO, CANO CURTO (PUNHO *7* CM)</t>
  </si>
  <si>
    <t>PAR</t>
  </si>
  <si>
    <t xml:space="preserve"> 00012893 </t>
  </si>
  <si>
    <t>BOTA DE SEGURANCA COM BIQUEIRA DE ACO E COLARINHO ACOLCHOADO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</si>
  <si>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</si>
  <si>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</si>
  <si>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</si>
  <si>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</si>
  <si>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10549 </t>
  </si>
  <si>
    <t>Encargos Complementares - Servente</t>
  </si>
  <si>
    <t xml:space="preserve"> 4729 </t>
  </si>
  <si>
    <t>Marreta 1 kg com cabo un</t>
  </si>
  <si>
    <t xml:space="preserve"> 4728 </t>
  </si>
  <si>
    <t>Talhadeira chata 10" Talhadeira chara 10" un</t>
  </si>
  <si>
    <t xml:space="preserve"> 10788 </t>
  </si>
  <si>
    <t>Pá quadrada un</t>
  </si>
  <si>
    <t xml:space="preserve"> 00002711 </t>
  </si>
  <si>
    <t>CARRINHO DE MAO DE ACO CAPACIDADE 50 A 60 L, PNEU COM CAMARA</t>
  </si>
  <si>
    <t xml:space="preserve"> 43499 </t>
  </si>
  <si>
    <t>EPI - FAMILIA ENCARREGADO GERAL - MENSALISTA (ENCARGOS COMPLEMENTARES - COLETADO CAIXA)</t>
  </si>
  <si>
    <t xml:space="preserve"> 43475 </t>
  </si>
  <si>
    <t>FERRAMENTAS - FAMILIA ENCARREGADO GERAL - MENSALISTA (ENCARGOS COMPLEMENTARES - COLETADO CAIXA)</t>
  </si>
  <si>
    <t xml:space="preserve"> 37371 </t>
  </si>
  <si>
    <t>TRANSPORTE - HORISTA (ENCARGOS COMPLEMENTARES) (COLETADO CAIXA)</t>
  </si>
  <si>
    <t xml:space="preserve"> 37372 </t>
  </si>
  <si>
    <t>EXAMES - HORISTA (ENCARGOS COMPLEMENTARES) (COLETADO CAIXA)</t>
  </si>
  <si>
    <t xml:space="preserve"> 37373 </t>
  </si>
  <si>
    <t>SEGURO - HORISTA (ENCARGOS COMPLEMENTARES) (COLETADO CAIXA)</t>
  </si>
  <si>
    <t xml:space="preserve"> 37370 </t>
  </si>
  <si>
    <t>ALIMENTACAO - HORISTA (ENCARGOS COMPLEMENTARES) (COLETADO CAIXA)</t>
  </si>
  <si>
    <t xml:space="preserve"> 43464 </t>
  </si>
  <si>
    <t>FERRAMENTAS - FAMILIA OPERADOR ESCAVADEIRA - HORISTA (ENCARGOS COMPLEMENTARES - COLETADO CAIXA)</t>
  </si>
  <si>
    <t xml:space="preserve"> 43488 </t>
  </si>
  <si>
    <t>EPI - FAMILIA OPERADOR ESCAVADEIRA - HORISTA (ENCARGOS COMPLEMENTARES - COLETADO CAIXA)</t>
  </si>
  <si>
    <t xml:space="preserve"> 88297 </t>
  </si>
  <si>
    <t>OPERADOR DE MÁQUINAS E EQUIPAMENTOS COM ENCARGOS COMPLEMENTARES</t>
  </si>
  <si>
    <t xml:space="preserve"> 00043464 </t>
  </si>
  <si>
    <t xml:space="preserve"> 00043488 </t>
  </si>
  <si>
    <t xml:space="preserve"> 43465 </t>
  </si>
  <si>
    <t xml:space="preserve"> 43489 </t>
  </si>
  <si>
    <t xml:space="preserve"> 91688 </t>
  </si>
  <si>
    <t>SERRA CIRCULAR DE BANCADA COM MOTOR ELÉTRICO POTÊNCIA DE 5HP, COM COIFA PARA DISCO 10" - DEPRECIAÇÃO. AF_08/2015</t>
  </si>
  <si>
    <t xml:space="preserve"> 91689 </t>
  </si>
  <si>
    <t>SERRA CIRCULAR DE BANCADA COM MOTOR ELÉTRICO POTÊNCIA DE 5HP, COM COIFA PARA DISCO 10" - JUROS. AF_08/2015</t>
  </si>
  <si>
    <t xml:space="preserve"> 91690 </t>
  </si>
  <si>
    <t>SERRA CIRCULAR DE BANCADA COM MOTOR ELÉTRICO POTÊNCIA DE 5HP, COM COIFA PARA DISCO 10" - MANUTENÇÃO. AF_08/2015</t>
  </si>
  <si>
    <t xml:space="preserve"> 91691 </t>
  </si>
  <si>
    <t>SERRA CIRCULAR DE BANCADA COM MOTOR ELÉTRICO POTÊNCIA DE 5HP, COM COIFA PARA DISCO 10" - MATERIAIS NA OPERAÇÃO. AF_08/2015</t>
  </si>
  <si>
    <t xml:space="preserve"> 00014618 </t>
  </si>
  <si>
    <t>SERRA CIRCULAR DE BANCADA COM MOTOR ELETRICO, POTENCIA DE *1600* W, PARA DISCO DE DIAMETRO DE 10" (250 MM)</t>
  </si>
  <si>
    <t xml:space="preserve"> 00002705 </t>
  </si>
  <si>
    <t>ENERGIA ELETRICA ATE 2000 KWH INDUSTRIAL, SEM DEMANDA</t>
  </si>
  <si>
    <t>KWH</t>
  </si>
  <si>
    <t xml:space="preserve"> 00043467 </t>
  </si>
  <si>
    <t>FERRAMENTAS - FAMILIA SERVENTE - HORISTA (ENCARGOS COMPLEMENTARES - COLETADO CAIXA)</t>
  </si>
  <si>
    <t xml:space="preserve"> 00043491 </t>
  </si>
  <si>
    <t>EPI - FAMILIA SERVENTE - HORISTA (ENCARGOS COMPLEMENTARES - COLETADO CAIXA)</t>
  </si>
  <si>
    <t xml:space="preserve"> 43467 </t>
  </si>
  <si>
    <t xml:space="preserve"> 43491 </t>
  </si>
  <si>
    <t xml:space="preserve"> 00003992 </t>
  </si>
  <si>
    <t>TABUA APARELHADA *2,5 X 30* CM, EM MACARANDUBA, ANGELIM OU EQUIVALENTE DA REGIAO</t>
  </si>
  <si>
    <t xml:space="preserve"> 00004433 </t>
  </si>
  <si>
    <t>CAIBRO NAO APARELHADO  *7,5 X 7,5* CM, EM MACARANDUBA, ANGELIM OU EQUIVALENTE DA REGIAO -  BRUTA</t>
  </si>
  <si>
    <t xml:space="preserve"> 00005061 </t>
  </si>
  <si>
    <t>PREGO DE ACO POLIDO COM CABECA 18 X 27 (2 1/2 X 10)</t>
  </si>
  <si>
    <t xml:space="preserve"> 00007243 </t>
  </si>
  <si>
    <t>TELHA TRAPEZOIDAL EM ACO ZINCADO, SEM PINTURA, ALTURA DE APROXIMADAMENTE 40 MM, ESPESSURA DE 0,50 MM E LARGURA UTIL DE 980 MM</t>
  </si>
  <si>
    <t xml:space="preserve"> 1569 </t>
  </si>
  <si>
    <t>Madeira mista serrada (barrote) 6 x 6cm - 0,0036 m3/m (angelim, louro) m</t>
  </si>
  <si>
    <t xml:space="preserve"> 00004509 </t>
  </si>
  <si>
    <t>SARRAFO *2,5 X 10* CM EM PINUS, MISTA OU EQUIVALENTE DA REGIAO - BRUTA</t>
  </si>
  <si>
    <t xml:space="preserve"> 00007170 </t>
  </si>
  <si>
    <t>TELA FACHADEIRA EM POLIETILENO, ROLO DE 3 X 100 M (L X C), COR BRANCA, SEM LOGOMARCA - PARA PROTECAO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</si>
</sst>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\ %"/>
    <numFmt numFmtId="166" formatCode="#,##0.0000000"/>
    <numFmt numFmtId="167" formatCode="_(* #,##0.00_);_(* \(#,##0.00\);_(* &quot;-&quot;??_);_(@_)"/>
    <numFmt numFmtId="168" formatCode="&quot;R$&quot;\ #,##0.00"/>
  </numFmts>
  <fonts count="28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4"/>
      <name val="Arial"/>
      <family val="1"/>
    </font>
    <font>
      <sz val="14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Swis721 Lt BT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8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CCCCCC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 style="thin">
        <color rgb="FFCCCCCC"/>
      </bottom>
      <diagonal/>
    </border>
    <border>
      <left/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/>
      <right style="medium">
        <color indexed="64"/>
      </right>
      <top style="medium">
        <color indexed="64"/>
      </top>
      <bottom style="thick">
        <color rgb="FFFF5500"/>
      </bottom>
      <diagonal/>
    </border>
    <border>
      <left/>
      <right style="medium">
        <color indexed="64"/>
      </right>
      <top/>
      <bottom style="thick">
        <color rgb="FFFF5500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0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164" fontId="11" fillId="0" borderId="17" xfId="1" applyFont="1" applyBorder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15" fillId="0" borderId="30" xfId="3" applyFont="1" applyBorder="1" applyAlignment="1">
      <alignment horizontal="center" vertical="center"/>
    </xf>
    <xf numFmtId="10" fontId="15" fillId="0" borderId="33" xfId="2" applyNumberFormat="1" applyFont="1" applyFill="1" applyBorder="1" applyAlignment="1">
      <alignment horizontal="center" vertical="center"/>
    </xf>
    <xf numFmtId="10" fontId="15" fillId="0" borderId="35" xfId="2" applyNumberFormat="1" applyFont="1" applyFill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10" fontId="15" fillId="0" borderId="38" xfId="2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right" vertical="center" wrapText="1"/>
    </xf>
    <xf numFmtId="165" fontId="3" fillId="5" borderId="48" xfId="0" applyNumberFormat="1" applyFont="1" applyFill="1" applyBorder="1" applyAlignment="1">
      <alignment horizontal="right" vertical="center" wrapText="1"/>
    </xf>
    <xf numFmtId="0" fontId="6" fillId="7" borderId="20" xfId="0" applyFont="1" applyFill="1" applyBorder="1" applyAlignment="1">
      <alignment horizontal="right" vertical="center" wrapText="1"/>
    </xf>
    <xf numFmtId="0" fontId="6" fillId="7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5" fillId="0" borderId="21" xfId="3" applyFont="1" applyBorder="1" applyAlignment="1">
      <alignment horizontal="center" vertical="center"/>
    </xf>
    <xf numFmtId="0" fontId="16" fillId="0" borderId="18" xfId="0" applyFont="1" applyBorder="1"/>
    <xf numFmtId="0" fontId="16" fillId="0" borderId="13" xfId="0" applyFont="1" applyBorder="1"/>
    <xf numFmtId="0" fontId="16" fillId="0" borderId="20" xfId="0" applyFont="1" applyBorder="1"/>
    <xf numFmtId="0" fontId="14" fillId="0" borderId="22" xfId="3" applyFont="1" applyBorder="1" applyAlignment="1">
      <alignment vertical="center"/>
    </xf>
    <xf numFmtId="0" fontId="14" fillId="0" borderId="4" xfId="3" applyFont="1" applyBorder="1" applyAlignment="1">
      <alignment vertical="center"/>
    </xf>
    <xf numFmtId="10" fontId="15" fillId="0" borderId="4" xfId="2" applyNumberFormat="1" applyFont="1" applyFill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3" fillId="0" borderId="18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0" fontId="13" fillId="0" borderId="56" xfId="3" applyFont="1" applyBorder="1" applyAlignment="1">
      <alignment vertical="center"/>
    </xf>
    <xf numFmtId="0" fontId="19" fillId="0" borderId="22" xfId="3" applyFont="1" applyBorder="1" applyAlignment="1">
      <alignment vertical="center" wrapText="1"/>
    </xf>
    <xf numFmtId="0" fontId="19" fillId="0" borderId="4" xfId="3" applyFont="1" applyBorder="1" applyAlignment="1">
      <alignment vertical="center" wrapText="1"/>
    </xf>
    <xf numFmtId="0" fontId="19" fillId="0" borderId="62" xfId="3" applyFont="1" applyBorder="1" applyAlignment="1">
      <alignment vertical="center" wrapText="1"/>
    </xf>
    <xf numFmtId="0" fontId="20" fillId="11" borderId="45" xfId="3" applyFont="1" applyFill="1" applyBorder="1" applyAlignment="1">
      <alignment horizontal="center" vertical="center" wrapText="1"/>
    </xf>
    <xf numFmtId="0" fontId="21" fillId="0" borderId="63" xfId="3" applyFont="1" applyBorder="1" applyAlignment="1">
      <alignment horizontal="center" vertical="center"/>
    </xf>
    <xf numFmtId="0" fontId="21" fillId="0" borderId="6" xfId="3" applyFont="1" applyBorder="1" applyAlignment="1">
      <alignment vertical="center"/>
    </xf>
    <xf numFmtId="0" fontId="21" fillId="0" borderId="64" xfId="3" applyFont="1" applyBorder="1" applyAlignment="1">
      <alignment vertical="center"/>
    </xf>
    <xf numFmtId="2" fontId="19" fillId="0" borderId="65" xfId="3" applyNumberFormat="1" applyFont="1" applyBorder="1" applyAlignment="1">
      <alignment horizontal="center" vertical="center"/>
    </xf>
    <xf numFmtId="0" fontId="21" fillId="0" borderId="67" xfId="3" applyFont="1" applyBorder="1" applyAlignment="1">
      <alignment vertical="center"/>
    </xf>
    <xf numFmtId="0" fontId="21" fillId="0" borderId="68" xfId="3" applyFont="1" applyBorder="1" applyAlignment="1">
      <alignment vertical="center"/>
    </xf>
    <xf numFmtId="2" fontId="19" fillId="0" borderId="35" xfId="3" applyNumberFormat="1" applyFont="1" applyBorder="1" applyAlignment="1">
      <alignment horizontal="center" vertical="center"/>
    </xf>
    <xf numFmtId="0" fontId="22" fillId="12" borderId="15" xfId="3" applyFont="1" applyFill="1" applyBorder="1" applyAlignment="1">
      <alignment vertical="center"/>
    </xf>
    <xf numFmtId="0" fontId="22" fillId="12" borderId="69" xfId="3" applyFont="1" applyFill="1" applyBorder="1" applyAlignment="1">
      <alignment vertical="center"/>
    </xf>
    <xf numFmtId="0" fontId="22" fillId="12" borderId="70" xfId="3" applyFont="1" applyFill="1" applyBorder="1" applyAlignment="1">
      <alignment vertical="center"/>
    </xf>
    <xf numFmtId="2" fontId="22" fillId="12" borderId="38" xfId="3" applyNumberFormat="1" applyFont="1" applyFill="1" applyBorder="1" applyAlignment="1">
      <alignment horizontal="center" vertical="center"/>
    </xf>
    <xf numFmtId="0" fontId="21" fillId="0" borderId="5" xfId="3" applyFont="1" applyBorder="1" applyAlignment="1">
      <alignment vertical="center"/>
    </xf>
    <xf numFmtId="0" fontId="19" fillId="0" borderId="67" xfId="3" applyFont="1" applyBorder="1" applyAlignment="1">
      <alignment vertical="center"/>
    </xf>
    <xf numFmtId="0" fontId="19" fillId="0" borderId="68" xfId="3" applyFont="1" applyBorder="1" applyAlignment="1">
      <alignment vertical="center"/>
    </xf>
    <xf numFmtId="0" fontId="22" fillId="12" borderId="12" xfId="3" applyFont="1" applyFill="1" applyBorder="1" applyAlignment="1">
      <alignment vertical="center"/>
    </xf>
    <xf numFmtId="0" fontId="22" fillId="12" borderId="67" xfId="3" applyFont="1" applyFill="1" applyBorder="1" applyAlignment="1">
      <alignment vertical="center"/>
    </xf>
    <xf numFmtId="0" fontId="22" fillId="12" borderId="68" xfId="3" applyFont="1" applyFill="1" applyBorder="1" applyAlignment="1">
      <alignment vertical="center"/>
    </xf>
    <xf numFmtId="2" fontId="22" fillId="12" borderId="35" xfId="3" applyNumberFormat="1" applyFont="1" applyFill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0" fontId="19" fillId="0" borderId="35" xfId="3" applyFont="1" applyBorder="1" applyAlignment="1">
      <alignment horizontal="center" vertical="center" wrapText="1"/>
    </xf>
    <xf numFmtId="0" fontId="21" fillId="12" borderId="67" xfId="3" applyFont="1" applyFill="1" applyBorder="1" applyAlignment="1">
      <alignment vertical="center"/>
    </xf>
    <xf numFmtId="0" fontId="21" fillId="12" borderId="68" xfId="3" applyFont="1" applyFill="1" applyBorder="1" applyAlignment="1">
      <alignment vertical="center"/>
    </xf>
    <xf numFmtId="2" fontId="21" fillId="12" borderId="35" xfId="3" applyNumberFormat="1" applyFont="1" applyFill="1" applyBorder="1" applyAlignment="1">
      <alignment horizontal="center" vertical="center"/>
    </xf>
    <xf numFmtId="0" fontId="10" fillId="0" borderId="20" xfId="3" applyBorder="1" applyAlignment="1">
      <alignment vertical="center"/>
    </xf>
    <xf numFmtId="0" fontId="10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23" xfId="3" applyFont="1" applyBorder="1" applyAlignment="1">
      <alignment vertical="center"/>
    </xf>
    <xf numFmtId="2" fontId="21" fillId="0" borderId="65" xfId="3" applyNumberFormat="1" applyFont="1" applyBorder="1" applyAlignment="1">
      <alignment horizontal="center" vertical="center"/>
    </xf>
    <xf numFmtId="2" fontId="23" fillId="0" borderId="35" xfId="3" applyNumberFormat="1" applyFont="1" applyBorder="1" applyAlignment="1">
      <alignment horizontal="center" vertical="center"/>
    </xf>
    <xf numFmtId="0" fontId="19" fillId="0" borderId="71" xfId="3" applyFont="1" applyBorder="1" applyAlignment="1">
      <alignment vertical="center"/>
    </xf>
    <xf numFmtId="0" fontId="19" fillId="0" borderId="69" xfId="3" applyFont="1" applyBorder="1" applyAlignment="1">
      <alignment vertical="center"/>
    </xf>
    <xf numFmtId="0" fontId="19" fillId="0" borderId="70" xfId="3" applyFont="1" applyBorder="1" applyAlignment="1">
      <alignment vertical="center"/>
    </xf>
    <xf numFmtId="2" fontId="23" fillId="0" borderId="72" xfId="3" applyNumberFormat="1" applyFont="1" applyBorder="1" applyAlignment="1">
      <alignment horizontal="center" vertical="center"/>
    </xf>
    <xf numFmtId="0" fontId="13" fillId="0" borderId="73" xfId="3" applyFont="1" applyBorder="1" applyAlignment="1">
      <alignment vertical="center"/>
    </xf>
    <xf numFmtId="0" fontId="13" fillId="0" borderId="74" xfId="3" applyFont="1" applyBorder="1" applyAlignment="1">
      <alignment vertical="center"/>
    </xf>
    <xf numFmtId="0" fontId="13" fillId="0" borderId="75" xfId="3" applyFont="1" applyBorder="1" applyAlignment="1">
      <alignment vertical="center"/>
    </xf>
    <xf numFmtId="0" fontId="19" fillId="0" borderId="36" xfId="3" applyFont="1" applyBorder="1" applyAlignment="1">
      <alignment horizontal="center" vertical="center"/>
    </xf>
    <xf numFmtId="2" fontId="19" fillId="0" borderId="38" xfId="3" applyNumberFormat="1" applyFont="1" applyBorder="1" applyAlignment="1">
      <alignment horizontal="center" vertical="center"/>
    </xf>
    <xf numFmtId="0" fontId="13" fillId="0" borderId="20" xfId="3" applyFont="1" applyBorder="1" applyAlignment="1">
      <alignment vertical="center" wrapText="1"/>
    </xf>
    <xf numFmtId="0" fontId="13" fillId="0" borderId="21" xfId="3" applyFont="1" applyBorder="1" applyAlignment="1">
      <alignment vertical="center" wrapText="1"/>
    </xf>
    <xf numFmtId="0" fontId="24" fillId="0" borderId="20" xfId="3" applyFont="1" applyBorder="1" applyAlignment="1">
      <alignment vertical="center"/>
    </xf>
    <xf numFmtId="10" fontId="24" fillId="0" borderId="0" xfId="7" applyNumberFormat="1" applyFont="1" applyBorder="1" applyAlignment="1">
      <alignment vertical="center"/>
    </xf>
    <xf numFmtId="10" fontId="16" fillId="0" borderId="21" xfId="7" applyNumberFormat="1" applyFont="1" applyBorder="1" applyAlignment="1">
      <alignment vertical="center"/>
    </xf>
    <xf numFmtId="10" fontId="11" fillId="0" borderId="21" xfId="3" applyNumberFormat="1" applyFont="1" applyBorder="1" applyAlignment="1">
      <alignment vertical="center"/>
    </xf>
    <xf numFmtId="0" fontId="16" fillId="0" borderId="21" xfId="3" applyFont="1" applyBorder="1" applyAlignment="1">
      <alignment vertical="center"/>
    </xf>
    <xf numFmtId="0" fontId="25" fillId="14" borderId="12" xfId="3" applyFont="1" applyFill="1" applyBorder="1" applyAlignment="1">
      <alignment horizontal="right" vertical="center"/>
    </xf>
    <xf numFmtId="0" fontId="25" fillId="14" borderId="67" xfId="3" applyFont="1" applyFill="1" applyBorder="1" applyAlignment="1">
      <alignment vertical="center"/>
    </xf>
    <xf numFmtId="10" fontId="25" fillId="14" borderId="68" xfId="3" applyNumberFormat="1" applyFont="1" applyFill="1" applyBorder="1" applyAlignment="1">
      <alignment vertical="center"/>
    </xf>
    <xf numFmtId="0" fontId="11" fillId="0" borderId="66" xfId="3" applyFont="1" applyBorder="1" applyAlignment="1">
      <alignment vertical="center"/>
    </xf>
    <xf numFmtId="0" fontId="11" fillId="0" borderId="67" xfId="3" applyFont="1" applyBorder="1" applyAlignment="1">
      <alignment vertical="center"/>
    </xf>
    <xf numFmtId="10" fontId="11" fillId="0" borderId="76" xfId="3" applyNumberFormat="1" applyFont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21" xfId="3" applyFont="1" applyBorder="1" applyAlignment="1">
      <alignment horizontal="right" vertical="center"/>
    </xf>
    <xf numFmtId="0" fontId="12" fillId="15" borderId="22" xfId="8" applyFont="1" applyFill="1" applyBorder="1" applyAlignment="1">
      <alignment vertical="center"/>
    </xf>
    <xf numFmtId="0" fontId="12" fillId="15" borderId="4" xfId="8" applyFont="1" applyFill="1" applyBorder="1" applyAlignment="1">
      <alignment vertical="center"/>
    </xf>
    <xf numFmtId="0" fontId="26" fillId="16" borderId="34" xfId="3" applyFont="1" applyFill="1" applyBorder="1" applyAlignment="1">
      <alignment horizontal="center" vertical="center"/>
    </xf>
    <xf numFmtId="0" fontId="26" fillId="16" borderId="30" xfId="3" applyFont="1" applyFill="1" applyBorder="1" applyAlignment="1">
      <alignment horizontal="center" vertical="center"/>
    </xf>
    <xf numFmtId="0" fontId="26" fillId="16" borderId="35" xfId="3" applyFont="1" applyFill="1" applyBorder="1" applyAlignment="1">
      <alignment horizontal="center" vertical="center"/>
    </xf>
    <xf numFmtId="0" fontId="10" fillId="0" borderId="34" xfId="3" applyBorder="1" applyAlignment="1">
      <alignment horizontal="center" vertical="center"/>
    </xf>
    <xf numFmtId="0" fontId="10" fillId="0" borderId="30" xfId="3" applyBorder="1" applyAlignment="1">
      <alignment vertical="center"/>
    </xf>
    <xf numFmtId="43" fontId="16" fillId="0" borderId="30" xfId="4" applyFont="1" applyBorder="1" applyAlignment="1">
      <alignment vertical="center"/>
    </xf>
    <xf numFmtId="43" fontId="16" fillId="0" borderId="35" xfId="4" applyFont="1" applyBorder="1" applyAlignment="1">
      <alignment vertical="center"/>
    </xf>
    <xf numFmtId="0" fontId="26" fillId="0" borderId="34" xfId="3" applyFont="1" applyBorder="1" applyAlignment="1">
      <alignment horizontal="center" vertical="center"/>
    </xf>
    <xf numFmtId="0" fontId="26" fillId="0" borderId="30" xfId="3" applyFont="1" applyBorder="1" applyAlignment="1">
      <alignment vertical="center"/>
    </xf>
    <xf numFmtId="167" fontId="26" fillId="0" borderId="30" xfId="3" applyNumberFormat="1" applyFont="1" applyBorder="1" applyAlignment="1">
      <alignment vertical="center"/>
    </xf>
    <xf numFmtId="167" fontId="26" fillId="0" borderId="35" xfId="3" applyNumberFormat="1" applyFont="1" applyBorder="1" applyAlignment="1">
      <alignment vertical="center"/>
    </xf>
    <xf numFmtId="0" fontId="10" fillId="0" borderId="30" xfId="3" applyBorder="1" applyAlignment="1">
      <alignment vertical="center" wrapText="1"/>
    </xf>
    <xf numFmtId="167" fontId="10" fillId="0" borderId="30" xfId="3" applyNumberFormat="1" applyBorder="1" applyAlignment="1">
      <alignment vertical="center"/>
    </xf>
    <xf numFmtId="167" fontId="10" fillId="0" borderId="35" xfId="3" applyNumberFormat="1" applyBorder="1" applyAlignment="1">
      <alignment vertical="center"/>
    </xf>
    <xf numFmtId="0" fontId="26" fillId="0" borderId="36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167" fontId="26" fillId="0" borderId="37" xfId="3" applyNumberFormat="1" applyFont="1" applyBorder="1" applyAlignment="1">
      <alignment vertical="center"/>
    </xf>
    <xf numFmtId="167" fontId="26" fillId="0" borderId="38" xfId="3" applyNumberFormat="1" applyFont="1" applyBorder="1" applyAlignment="1">
      <alignment vertical="center"/>
    </xf>
    <xf numFmtId="167" fontId="26" fillId="16" borderId="78" xfId="3" applyNumberFormat="1" applyFont="1" applyFill="1" applyBorder="1" applyAlignment="1">
      <alignment vertical="center"/>
    </xf>
    <xf numFmtId="0" fontId="16" fillId="0" borderId="0" xfId="0" applyFont="1"/>
    <xf numFmtId="0" fontId="15" fillId="0" borderId="0" xfId="3" applyFont="1" applyAlignment="1">
      <alignment horizontal="center" vertical="center"/>
    </xf>
    <xf numFmtId="0" fontId="4" fillId="7" borderId="2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10" fillId="0" borderId="0" xfId="3" applyAlignment="1">
      <alignment vertical="center"/>
    </xf>
    <xf numFmtId="0" fontId="13" fillId="0" borderId="0" xfId="3" applyFont="1" applyAlignment="1">
      <alignment vertical="center" wrapText="1"/>
    </xf>
    <xf numFmtId="0" fontId="24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0" xfId="3" applyFont="1" applyAlignment="1">
      <alignment vertical="center"/>
    </xf>
    <xf numFmtId="10" fontId="25" fillId="0" borderId="0" xfId="3" applyNumberFormat="1" applyFont="1" applyAlignment="1">
      <alignment vertical="center"/>
    </xf>
    <xf numFmtId="0" fontId="26" fillId="0" borderId="12" xfId="3" applyFont="1" applyBorder="1" applyAlignment="1">
      <alignment horizontal="center" vertical="center"/>
    </xf>
    <xf numFmtId="0" fontId="2" fillId="7" borderId="1" xfId="0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center" vertical="top" wrapText="1"/>
    </xf>
    <xf numFmtId="166" fontId="5" fillId="6" borderId="1" xfId="0" applyNumberFormat="1" applyFont="1" applyFill="1" applyBorder="1" applyAlignment="1">
      <alignment horizontal="right" vertical="top" wrapText="1"/>
    </xf>
    <xf numFmtId="4" fontId="5" fillId="6" borderId="1" xfId="0" applyNumberFormat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 vertical="top" wrapText="1"/>
    </xf>
    <xf numFmtId="166" fontId="6" fillId="8" borderId="1" xfId="0" applyNumberFormat="1" applyFont="1" applyFill="1" applyBorder="1" applyAlignment="1">
      <alignment horizontal="right" vertical="top" wrapText="1"/>
    </xf>
    <xf numFmtId="4" fontId="6" fillId="8" borderId="1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center" vertical="top" wrapText="1"/>
    </xf>
    <xf numFmtId="166" fontId="6" fillId="9" borderId="1" xfId="0" applyNumberFormat="1" applyFont="1" applyFill="1" applyBorder="1" applyAlignment="1">
      <alignment horizontal="right" vertical="top" wrapText="1"/>
    </xf>
    <xf numFmtId="4" fontId="6" fillId="9" borderId="1" xfId="0" applyNumberFormat="1" applyFont="1" applyFill="1" applyBorder="1" applyAlignment="1">
      <alignment horizontal="right" vertical="top" wrapText="1"/>
    </xf>
    <xf numFmtId="0" fontId="21" fillId="0" borderId="10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2" fillId="12" borderId="12" xfId="3" applyFont="1" applyFill="1" applyBorder="1" applyAlignment="1">
      <alignment horizontal="center" vertical="center"/>
    </xf>
    <xf numFmtId="2" fontId="21" fillId="12" borderId="12" xfId="3" applyNumberFormat="1" applyFont="1" applyFill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0" fillId="0" borderId="78" xfId="3" applyBorder="1" applyAlignment="1">
      <alignment vertical="center"/>
    </xf>
    <xf numFmtId="43" fontId="16" fillId="0" borderId="78" xfId="4" applyFont="1" applyBorder="1" applyAlignment="1">
      <alignment vertical="center"/>
    </xf>
    <xf numFmtId="43" fontId="16" fillId="0" borderId="65" xfId="4" applyFont="1" applyBorder="1" applyAlignment="1">
      <alignment vertical="center"/>
    </xf>
    <xf numFmtId="0" fontId="21" fillId="0" borderId="83" xfId="3" applyFont="1" applyBorder="1" applyAlignment="1">
      <alignment vertical="center"/>
    </xf>
    <xf numFmtId="0" fontId="21" fillId="0" borderId="14" xfId="3" applyFont="1" applyBorder="1" applyAlignment="1">
      <alignment vertical="center"/>
    </xf>
    <xf numFmtId="0" fontId="21" fillId="0" borderId="84" xfId="3" applyFont="1" applyBorder="1" applyAlignment="1">
      <alignment vertical="center"/>
    </xf>
    <xf numFmtId="0" fontId="0" fillId="0" borderId="19" xfId="0" applyBorder="1"/>
    <xf numFmtId="0" fontId="0" fillId="0" borderId="21" xfId="0" applyBorder="1"/>
    <xf numFmtId="0" fontId="26" fillId="0" borderId="34" xfId="3" applyFont="1" applyBorder="1" applyAlignment="1">
      <alignment vertical="center"/>
    </xf>
    <xf numFmtId="0" fontId="0" fillId="0" borderId="23" xfId="0" applyBorder="1"/>
    <xf numFmtId="0" fontId="21" fillId="0" borderId="12" xfId="3" applyFont="1" applyBorder="1" applyAlignment="1">
      <alignment vertical="center"/>
    </xf>
    <xf numFmtId="0" fontId="21" fillId="12" borderId="12" xfId="3" applyFont="1" applyFill="1" applyBorder="1" applyAlignment="1">
      <alignment vertical="center"/>
    </xf>
    <xf numFmtId="0" fontId="19" fillId="0" borderId="15" xfId="3" applyFont="1" applyBorder="1" applyAlignment="1">
      <alignment vertical="center"/>
    </xf>
    <xf numFmtId="4" fontId="6" fillId="7" borderId="0" xfId="0" applyNumberFormat="1" applyFont="1" applyFill="1" applyAlignment="1">
      <alignment horizontal="right" vertical="top" wrapText="1"/>
    </xf>
    <xf numFmtId="0" fontId="6" fillId="7" borderId="0" xfId="0" applyFont="1" applyFill="1" applyAlignment="1">
      <alignment horizontal="center" vertical="top" wrapText="1"/>
    </xf>
    <xf numFmtId="0" fontId="6" fillId="7" borderId="0" xfId="0" applyFont="1" applyFill="1" applyAlignment="1">
      <alignment horizontal="left" vertical="top" wrapText="1"/>
    </xf>
    <xf numFmtId="167" fontId="26" fillId="16" borderId="65" xfId="3" applyNumberFormat="1" applyFont="1" applyFill="1" applyBorder="1" applyAlignment="1">
      <alignment vertical="center"/>
    </xf>
    <xf numFmtId="0" fontId="10" fillId="0" borderId="22" xfId="3" applyBorder="1" applyAlignment="1">
      <alignment vertical="center"/>
    </xf>
    <xf numFmtId="0" fontId="10" fillId="0" borderId="4" xfId="3" applyBorder="1" applyAlignment="1">
      <alignment vertical="center"/>
    </xf>
    <xf numFmtId="0" fontId="10" fillId="0" borderId="23" xfId="3" applyBorder="1" applyAlignment="1">
      <alignment vertical="center"/>
    </xf>
    <xf numFmtId="0" fontId="0" fillId="0" borderId="0" xfId="0" applyAlignment="1">
      <alignment horizontal="center" vertical="center"/>
    </xf>
    <xf numFmtId="0" fontId="4" fillId="7" borderId="0" xfId="0" applyFont="1" applyFill="1" applyAlignment="1">
      <alignment horizontal="right" vertical="top" wrapText="1"/>
    </xf>
    <xf numFmtId="0" fontId="2" fillId="7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right" vertical="top" wrapText="1"/>
    </xf>
    <xf numFmtId="0" fontId="6" fillId="9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168" fontId="4" fillId="7" borderId="0" xfId="0" applyNumberFormat="1" applyFont="1" applyFill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2" fillId="4" borderId="85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165" fontId="5" fillId="0" borderId="87" xfId="0" applyNumberFormat="1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left" vertical="center" wrapText="1"/>
    </xf>
    <xf numFmtId="2" fontId="5" fillId="0" borderId="87" xfId="0" applyNumberFormat="1" applyFont="1" applyFill="1" applyBorder="1" applyAlignment="1">
      <alignment horizontal="center" vertical="center" wrapText="1"/>
    </xf>
    <xf numFmtId="168" fontId="5" fillId="0" borderId="87" xfId="0" applyNumberFormat="1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left" vertical="center" wrapText="1"/>
    </xf>
    <xf numFmtId="2" fontId="5" fillId="0" borderId="78" xfId="0" applyNumberFormat="1" applyFont="1" applyFill="1" applyBorder="1" applyAlignment="1">
      <alignment horizontal="center" vertical="center" wrapText="1"/>
    </xf>
    <xf numFmtId="168" fontId="5" fillId="0" borderId="78" xfId="0" applyNumberFormat="1" applyFont="1" applyFill="1" applyBorder="1" applyAlignment="1">
      <alignment horizontal="center" vertical="center" wrapText="1"/>
    </xf>
    <xf numFmtId="165" fontId="5" fillId="0" borderId="78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2" fontId="5" fillId="0" borderId="39" xfId="0" applyNumberFormat="1" applyFont="1" applyFill="1" applyBorder="1" applyAlignment="1">
      <alignment horizontal="center" vertical="center" wrapText="1"/>
    </xf>
    <xf numFmtId="168" fontId="5" fillId="0" borderId="39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0" fontId="3" fillId="5" borderId="86" xfId="0" applyFont="1" applyFill="1" applyBorder="1" applyAlignment="1">
      <alignment horizontal="center" vertical="center" wrapText="1"/>
    </xf>
    <xf numFmtId="0" fontId="3" fillId="5" borderId="88" xfId="0" applyFont="1" applyFill="1" applyBorder="1" applyAlignment="1">
      <alignment horizontal="center" vertical="center" wrapText="1"/>
    </xf>
    <xf numFmtId="0" fontId="3" fillId="5" borderId="89" xfId="0" applyFont="1" applyFill="1" applyBorder="1" applyAlignment="1">
      <alignment horizontal="center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center" vertical="center" wrapText="1"/>
    </xf>
    <xf numFmtId="165" fontId="3" fillId="5" borderId="86" xfId="0" applyNumberFormat="1" applyFont="1" applyFill="1" applyBorder="1" applyAlignment="1">
      <alignment horizontal="center" vertical="center" wrapText="1"/>
    </xf>
    <xf numFmtId="2" fontId="3" fillId="5" borderId="89" xfId="0" applyNumberFormat="1" applyFont="1" applyFill="1" applyBorder="1" applyAlignment="1">
      <alignment horizontal="center" vertical="center" wrapText="1"/>
    </xf>
    <xf numFmtId="168" fontId="3" fillId="5" borderId="86" xfId="0" applyNumberFormat="1" applyFont="1" applyFill="1" applyBorder="1" applyAlignment="1">
      <alignment horizontal="center" vertical="center" wrapText="1"/>
    </xf>
    <xf numFmtId="0" fontId="6" fillId="7" borderId="73" xfId="0" applyFont="1" applyFill="1" applyBorder="1" applyAlignment="1">
      <alignment horizontal="center" vertical="center" wrapText="1"/>
    </xf>
    <xf numFmtId="0" fontId="6" fillId="7" borderId="7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8" fontId="4" fillId="7" borderId="0" xfId="0" applyNumberFormat="1" applyFont="1" applyFill="1" applyBorder="1" applyAlignment="1">
      <alignment horizontal="center" vertical="center" wrapText="1"/>
    </xf>
    <xf numFmtId="0" fontId="3" fillId="17" borderId="86" xfId="0" applyFont="1" applyFill="1" applyBorder="1" applyAlignment="1">
      <alignment horizontal="center" vertical="center" wrapText="1"/>
    </xf>
    <xf numFmtId="0" fontId="3" fillId="17" borderId="88" xfId="0" applyFont="1" applyFill="1" applyBorder="1" applyAlignment="1">
      <alignment horizontal="center" vertical="center" wrapText="1"/>
    </xf>
    <xf numFmtId="0" fontId="3" fillId="17" borderId="89" xfId="0" applyFont="1" applyFill="1" applyBorder="1" applyAlignment="1">
      <alignment horizontal="center" vertical="center" wrapText="1"/>
    </xf>
    <xf numFmtId="0" fontId="3" fillId="17" borderId="89" xfId="0" applyFont="1" applyFill="1" applyBorder="1" applyAlignment="1">
      <alignment horizontal="left" vertical="center" wrapText="1"/>
    </xf>
    <xf numFmtId="2" fontId="3" fillId="17" borderId="89" xfId="0" applyNumberFormat="1" applyFont="1" applyFill="1" applyBorder="1" applyAlignment="1">
      <alignment horizontal="center" vertical="center" wrapText="1"/>
    </xf>
    <xf numFmtId="0" fontId="3" fillId="17" borderId="90" xfId="0" applyFont="1" applyFill="1" applyBorder="1" applyAlignment="1">
      <alignment horizontal="center" vertical="center" wrapText="1"/>
    </xf>
    <xf numFmtId="168" fontId="3" fillId="17" borderId="86" xfId="0" applyNumberFormat="1" applyFont="1" applyFill="1" applyBorder="1" applyAlignment="1">
      <alignment horizontal="center" vertical="center" wrapText="1"/>
    </xf>
    <xf numFmtId="165" fontId="3" fillId="17" borderId="86" xfId="0" applyNumberFormat="1" applyFont="1" applyFill="1" applyBorder="1" applyAlignment="1">
      <alignment horizontal="center" vertical="center" wrapText="1"/>
    </xf>
    <xf numFmtId="168" fontId="3" fillId="17" borderId="90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5" fillId="5" borderId="91" xfId="0" applyFont="1" applyFill="1" applyBorder="1" applyAlignment="1">
      <alignment horizontal="center" vertical="center" wrapText="1"/>
    </xf>
    <xf numFmtId="0" fontId="2" fillId="7" borderId="86" xfId="0" applyFont="1" applyFill="1" applyBorder="1" applyAlignment="1">
      <alignment horizontal="center" vertical="center" wrapText="1"/>
    </xf>
    <xf numFmtId="0" fontId="3" fillId="5" borderId="9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5" borderId="93" xfId="0" applyFont="1" applyFill="1" applyBorder="1" applyAlignment="1">
      <alignment horizontal="center" vertical="center" wrapText="1"/>
    </xf>
    <xf numFmtId="0" fontId="5" fillId="5" borderId="94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5" fillId="5" borderId="9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10" fontId="4" fillId="7" borderId="13" xfId="0" applyNumberFormat="1" applyFont="1" applyFill="1" applyBorder="1" applyAlignment="1">
      <alignment horizontal="center" vertical="center" wrapText="1"/>
    </xf>
    <xf numFmtId="10" fontId="4" fillId="7" borderId="19" xfId="0" applyNumberFormat="1" applyFont="1" applyFill="1" applyBorder="1" applyAlignment="1">
      <alignment horizontal="center" vertical="center" wrapText="1"/>
    </xf>
    <xf numFmtId="168" fontId="4" fillId="7" borderId="21" xfId="0" applyNumberFormat="1" applyFont="1" applyFill="1" applyBorder="1" applyAlignment="1">
      <alignment horizontal="center" vertical="center" wrapText="1"/>
    </xf>
    <xf numFmtId="10" fontId="4" fillId="7" borderId="0" xfId="0" applyNumberFormat="1" applyFont="1" applyFill="1" applyBorder="1" applyAlignment="1">
      <alignment horizontal="center" vertical="center" wrapText="1"/>
    </xf>
    <xf numFmtId="10" fontId="4" fillId="7" borderId="21" xfId="0" applyNumberFormat="1" applyFont="1" applyFill="1" applyBorder="1" applyAlignment="1">
      <alignment horizontal="center" vertical="center" wrapText="1"/>
    </xf>
    <xf numFmtId="168" fontId="4" fillId="7" borderId="4" xfId="0" applyNumberFormat="1" applyFont="1" applyFill="1" applyBorder="1" applyAlignment="1">
      <alignment horizontal="center" vertical="center" wrapText="1"/>
    </xf>
    <xf numFmtId="168" fontId="4" fillId="7" borderId="23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top" wrapText="1"/>
    </xf>
    <xf numFmtId="4" fontId="4" fillId="7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right" vertical="center" wrapText="1"/>
    </xf>
    <xf numFmtId="0" fontId="3" fillId="5" borderId="82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right" vertical="top" wrapText="1"/>
    </xf>
    <xf numFmtId="0" fontId="4" fillId="7" borderId="0" xfId="0" applyFont="1" applyFill="1" applyAlignment="1">
      <alignment horizontal="right" vertical="top" wrapText="1"/>
    </xf>
    <xf numFmtId="0" fontId="4" fillId="7" borderId="21" xfId="0" applyFont="1" applyFill="1" applyBorder="1" applyAlignment="1">
      <alignment horizontal="right" vertical="top" wrapText="1"/>
    </xf>
    <xf numFmtId="0" fontId="4" fillId="7" borderId="22" xfId="0" applyFont="1" applyFill="1" applyBorder="1" applyAlignment="1">
      <alignment horizontal="right" vertical="center" wrapText="1"/>
    </xf>
    <xf numFmtId="0" fontId="2" fillId="7" borderId="46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right" vertical="center" wrapText="1"/>
    </xf>
    <xf numFmtId="164" fontId="3" fillId="5" borderId="28" xfId="1" applyFont="1" applyFill="1" applyBorder="1" applyAlignment="1">
      <alignment vertical="center" wrapText="1"/>
    </xf>
    <xf numFmtId="164" fontId="3" fillId="5" borderId="29" xfId="1" applyFont="1" applyFill="1" applyBorder="1" applyAlignment="1">
      <alignment vertical="center" wrapText="1"/>
    </xf>
    <xf numFmtId="0" fontId="14" fillId="0" borderId="79" xfId="3" applyFont="1" applyBorder="1" applyAlignment="1">
      <alignment horizontal="center" vertical="center"/>
    </xf>
    <xf numFmtId="0" fontId="14" fillId="0" borderId="80" xfId="3" applyFont="1" applyBorder="1" applyAlignment="1">
      <alignment horizontal="center" vertical="center"/>
    </xf>
    <xf numFmtId="0" fontId="14" fillId="0" borderId="81" xfId="3" applyFont="1" applyBorder="1" applyAlignment="1">
      <alignment horizontal="center" vertical="center"/>
    </xf>
    <xf numFmtId="0" fontId="3" fillId="5" borderId="28" xfId="0" applyFont="1" applyFill="1" applyBorder="1" applyAlignment="1">
      <alignment vertical="center" wrapText="1"/>
    </xf>
    <xf numFmtId="0" fontId="3" fillId="5" borderId="49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right" vertical="center" wrapText="1"/>
    </xf>
    <xf numFmtId="0" fontId="2" fillId="7" borderId="27" xfId="0" applyFont="1" applyFill="1" applyBorder="1" applyAlignment="1">
      <alignment horizontal="right" vertical="center" wrapText="1"/>
    </xf>
    <xf numFmtId="0" fontId="15" fillId="0" borderId="32" xfId="3" applyFont="1" applyBorder="1" applyAlignment="1">
      <alignment horizontal="center" vertical="center"/>
    </xf>
    <xf numFmtId="40" fontId="10" fillId="0" borderId="30" xfId="3" applyNumberFormat="1" applyBorder="1" applyAlignment="1">
      <alignment horizontal="center" vertical="center" wrapText="1"/>
    </xf>
    <xf numFmtId="40" fontId="10" fillId="0" borderId="37" xfId="3" applyNumberForma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13" fillId="0" borderId="40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42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 wrapText="1"/>
    </xf>
    <xf numFmtId="0" fontId="13" fillId="0" borderId="39" xfId="3" applyFont="1" applyBorder="1" applyAlignment="1">
      <alignment horizontal="center" vertical="center" wrapText="1"/>
    </xf>
    <xf numFmtId="0" fontId="13" fillId="0" borderId="44" xfId="3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168" fontId="4" fillId="7" borderId="73" xfId="0" applyNumberFormat="1" applyFont="1" applyFill="1" applyBorder="1" applyAlignment="1">
      <alignment horizontal="center" vertical="center" wrapText="1"/>
    </xf>
    <xf numFmtId="168" fontId="4" fillId="7" borderId="74" xfId="0" applyNumberFormat="1" applyFont="1" applyFill="1" applyBorder="1" applyAlignment="1">
      <alignment horizontal="center" vertical="center" wrapText="1"/>
    </xf>
    <xf numFmtId="168" fontId="4" fillId="7" borderId="75" xfId="0" applyNumberFormat="1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7" borderId="73" xfId="0" applyFont="1" applyFill="1" applyBorder="1" applyAlignment="1">
      <alignment horizontal="center" vertical="center" wrapText="1"/>
    </xf>
    <xf numFmtId="0" fontId="4" fillId="7" borderId="74" xfId="0" applyFont="1" applyFill="1" applyBorder="1" applyAlignment="1">
      <alignment horizontal="center" vertical="center" wrapText="1"/>
    </xf>
    <xf numFmtId="0" fontId="4" fillId="7" borderId="75" xfId="0" applyFont="1" applyFill="1" applyBorder="1" applyAlignment="1">
      <alignment horizontal="center" vertical="center" wrapText="1"/>
    </xf>
    <xf numFmtId="0" fontId="13" fillId="7" borderId="7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vertical="center"/>
    </xf>
    <xf numFmtId="0" fontId="17" fillId="0" borderId="74" xfId="0" applyFont="1" applyBorder="1" applyAlignment="1">
      <alignment vertical="center"/>
    </xf>
    <xf numFmtId="0" fontId="17" fillId="0" borderId="75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7" borderId="0" xfId="0" applyFont="1" applyFill="1" applyAlignment="1">
      <alignment horizontal="left" vertical="top" wrapText="1"/>
    </xf>
    <xf numFmtId="0" fontId="6" fillId="7" borderId="0" xfId="0" applyFont="1" applyFill="1" applyAlignment="1">
      <alignment horizontal="center" vertical="top" wrapText="1"/>
    </xf>
    <xf numFmtId="0" fontId="0" fillId="0" borderId="0" xfId="0"/>
    <xf numFmtId="0" fontId="6" fillId="9" borderId="1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right" vertical="top" wrapText="1"/>
    </xf>
    <xf numFmtId="0" fontId="2" fillId="7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center" wrapText="1"/>
    </xf>
    <xf numFmtId="0" fontId="13" fillId="7" borderId="2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54" xfId="3" applyFont="1" applyBorder="1" applyAlignment="1">
      <alignment horizontal="center" vertical="center" wrapText="1"/>
    </xf>
    <xf numFmtId="10" fontId="15" fillId="0" borderId="25" xfId="2" applyNumberFormat="1" applyFont="1" applyFill="1" applyBorder="1" applyAlignment="1">
      <alignment horizontal="center" vertical="center"/>
    </xf>
    <xf numFmtId="10" fontId="15" fillId="0" borderId="24" xfId="2" applyNumberFormat="1" applyFont="1" applyFill="1" applyBorder="1" applyAlignment="1">
      <alignment horizontal="center" vertical="center"/>
    </xf>
    <xf numFmtId="10" fontId="15" fillId="0" borderId="55" xfId="2" applyNumberFormat="1" applyFont="1" applyFill="1" applyBorder="1" applyAlignment="1">
      <alignment horizontal="center" vertical="center"/>
    </xf>
    <xf numFmtId="10" fontId="15" fillId="0" borderId="54" xfId="2" applyNumberFormat="1" applyFont="1" applyFill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4" fillId="7" borderId="18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168" fontId="4" fillId="7" borderId="13" xfId="0" applyNumberFormat="1" applyFont="1" applyFill="1" applyBorder="1" applyAlignment="1">
      <alignment horizontal="center" vertical="center" wrapText="1"/>
    </xf>
    <xf numFmtId="168" fontId="4" fillId="7" borderId="0" xfId="0" applyNumberFormat="1" applyFont="1" applyFill="1" applyBorder="1" applyAlignment="1">
      <alignment horizontal="center" vertical="center" wrapText="1"/>
    </xf>
    <xf numFmtId="168" fontId="4" fillId="7" borderId="4" xfId="0" applyNumberFormat="1" applyFont="1" applyFill="1" applyBorder="1" applyAlignment="1">
      <alignment horizontal="center" vertical="center" wrapText="1"/>
    </xf>
    <xf numFmtId="0" fontId="14" fillId="7" borderId="73" xfId="0" applyFont="1" applyFill="1" applyBorder="1" applyAlignment="1">
      <alignment horizontal="center" vertical="center" wrapText="1"/>
    </xf>
    <xf numFmtId="0" fontId="14" fillId="7" borderId="74" xfId="0" applyFont="1" applyFill="1" applyBorder="1" applyAlignment="1">
      <alignment horizontal="center" vertical="center" wrapText="1"/>
    </xf>
    <xf numFmtId="0" fontId="14" fillId="7" borderId="75" xfId="0" applyFont="1" applyFill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6" fillId="0" borderId="0" xfId="3" applyFont="1" applyAlignment="1">
      <alignment horizontal="left" vertical="center" wrapText="1"/>
    </xf>
    <xf numFmtId="0" fontId="16" fillId="0" borderId="21" xfId="3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16" fillId="0" borderId="23" xfId="3" applyFont="1" applyBorder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0" fontId="13" fillId="0" borderId="56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10" borderId="59" xfId="5" applyFont="1" applyFill="1" applyBorder="1" applyAlignment="1">
      <alignment horizontal="center" vertical="center" wrapText="1"/>
    </xf>
    <xf numFmtId="0" fontId="13" fillId="10" borderId="60" xfId="5" applyFont="1" applyFill="1" applyBorder="1" applyAlignment="1">
      <alignment horizontal="center" vertical="center" wrapText="1"/>
    </xf>
    <xf numFmtId="0" fontId="13" fillId="10" borderId="61" xfId="5" applyFont="1" applyFill="1" applyBorder="1" applyAlignment="1">
      <alignment horizontal="center" vertical="center" wrapText="1"/>
    </xf>
    <xf numFmtId="0" fontId="26" fillId="16" borderId="63" xfId="3" applyFont="1" applyFill="1" applyBorder="1" applyAlignment="1">
      <alignment horizontal="center" vertical="center"/>
    </xf>
    <xf numFmtId="0" fontId="26" fillId="16" borderId="78" xfId="3" applyFont="1" applyFill="1" applyBorder="1" applyAlignment="1">
      <alignment horizontal="center" vertical="center"/>
    </xf>
    <xf numFmtId="0" fontId="26" fillId="13" borderId="10" xfId="3" applyFont="1" applyFill="1" applyBorder="1" applyAlignment="1">
      <alignment horizontal="center" vertical="center"/>
    </xf>
    <xf numFmtId="0" fontId="26" fillId="13" borderId="14" xfId="3" applyFont="1" applyFill="1" applyBorder="1" applyAlignment="1">
      <alignment horizontal="center" vertical="center"/>
    </xf>
    <xf numFmtId="0" fontId="26" fillId="13" borderId="77" xfId="3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76" xfId="3" applyFont="1" applyBorder="1" applyAlignment="1">
      <alignment horizontal="center" vertical="center"/>
    </xf>
  </cellXfs>
  <cellStyles count="9">
    <cellStyle name="Moeda" xfId="1" builtinId="4"/>
    <cellStyle name="Normal" xfId="0" builtinId="0"/>
    <cellStyle name="Normal 2" xfId="3"/>
    <cellStyle name="Normal 4" xfId="8"/>
    <cellStyle name="Normal_F-06-09" xfId="5"/>
    <cellStyle name="Porcentagem" xfId="2" builtinId="5"/>
    <cellStyle name="Porcentagem 4" xfId="7"/>
    <cellStyle name="Vírgula" xfId="4" builtinId="3"/>
    <cellStyle name="Vírgula 12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123825</xdr:rowOff>
    </xdr:from>
    <xdr:to>
      <xdr:col>2</xdr:col>
      <xdr:colOff>418983</xdr:colOff>
      <xdr:row>4</xdr:row>
      <xdr:rowOff>127000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09A17D-E96D-4C30-9561-0C681E44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23825"/>
          <a:ext cx="1773650" cy="1262592"/>
        </a:xfrm>
        <a:prstGeom prst="rect">
          <a:avLst/>
        </a:prstGeom>
      </xdr:spPr>
    </xdr:pic>
    <xdr:clientData/>
  </xdr:twoCellAnchor>
  <xdr:twoCellAnchor>
    <xdr:from>
      <xdr:col>8</xdr:col>
      <xdr:colOff>476250</xdr:colOff>
      <xdr:row>0</xdr:row>
      <xdr:rowOff>21168</xdr:rowOff>
    </xdr:from>
    <xdr:to>
      <xdr:col>10</xdr:col>
      <xdr:colOff>1471</xdr:colOff>
      <xdr:row>4</xdr:row>
      <xdr:rowOff>268432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11005705" y="21168"/>
          <a:ext cx="1586084" cy="151149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>
              <a:latin typeface="Arial" panose="020B0604020202020204" pitchFamily="34" charset="0"/>
              <a:cs typeface="Arial" panose="020B0604020202020204" pitchFamily="34" charset="0"/>
            </a:rPr>
            <a:t>BANCOS: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SINAPI - 11/2022 -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19,21 %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76200</xdr:rowOff>
    </xdr:from>
    <xdr:to>
      <xdr:col>3</xdr:col>
      <xdr:colOff>52509</xdr:colOff>
      <xdr:row>3</xdr:row>
      <xdr:rowOff>99899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B32A21-E111-4C13-850D-8AA23B7A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76200"/>
          <a:ext cx="1338384" cy="947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0</xdr:row>
      <xdr:rowOff>222250</xdr:rowOff>
    </xdr:from>
    <xdr:to>
      <xdr:col>0</xdr:col>
      <xdr:colOff>2529009</xdr:colOff>
      <xdr:row>3</xdr:row>
      <xdr:rowOff>233249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14A91B-19A5-47F1-9F89-3DBE97554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22250"/>
          <a:ext cx="1338384" cy="947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2788227</xdr:colOff>
      <xdr:row>0</xdr:row>
      <xdr:rowOff>69273</xdr:rowOff>
    </xdr:from>
    <xdr:to>
      <xdr:col>1</xdr:col>
      <xdr:colOff>4126611</xdr:colOff>
      <xdr:row>4</xdr:row>
      <xdr:rowOff>47079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59955C-C6F6-4B20-90E7-B8157EE3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045" y="69273"/>
          <a:ext cx="1338384" cy="947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"/>
  <sheetViews>
    <sheetView view="pageBreakPreview" zoomScaleNormal="100" zoomScaleSheetLayoutView="100" workbookViewId="0">
      <selection activeCell="J27" sqref="J27:L27"/>
    </sheetView>
  </sheetViews>
  <sheetFormatPr defaultRowHeight="14.25" x14ac:dyDescent="0.2"/>
  <cols>
    <col min="2" max="4" width="3" style="2" customWidth="1"/>
    <col min="5" max="5" width="41.25" style="3" customWidth="1"/>
    <col min="6" max="6" width="28.5" style="3" customWidth="1"/>
    <col min="7" max="9" width="4.75" style="3" customWidth="1"/>
    <col min="10" max="10" width="10" style="3" bestFit="1" customWidth="1"/>
    <col min="11" max="11" width="10.75" style="3" customWidth="1"/>
    <col min="12" max="12" width="15.375" style="3" customWidth="1"/>
    <col min="13" max="14" width="10" bestFit="1" customWidth="1"/>
    <col min="16" max="16" width="60" bestFit="1" customWidth="1"/>
    <col min="17" max="17" width="30" bestFit="1" customWidth="1"/>
    <col min="18" max="18" width="5" bestFit="1" customWidth="1"/>
    <col min="19" max="21" width="10" bestFit="1" customWidth="1"/>
    <col min="22" max="22" width="10.5" bestFit="1" customWidth="1"/>
  </cols>
  <sheetData>
    <row r="1" spans="2:13" ht="19.149999999999999" customHeight="1" x14ac:dyDescent="0.2">
      <c r="B1" s="278" t="s">
        <v>81</v>
      </c>
      <c r="C1" s="279"/>
      <c r="D1" s="279"/>
      <c r="E1" s="279"/>
      <c r="F1" s="279"/>
      <c r="G1" s="279"/>
      <c r="H1" s="279"/>
      <c r="I1" s="279"/>
      <c r="J1" s="279"/>
      <c r="K1" s="279"/>
      <c r="L1" s="280"/>
    </row>
    <row r="2" spans="2:13" ht="19.149999999999999" customHeight="1" x14ac:dyDescent="0.2">
      <c r="B2" s="281" t="s">
        <v>275</v>
      </c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2:13" ht="35.25" customHeight="1" x14ac:dyDescent="0.2">
      <c r="B3" s="284" t="s">
        <v>228</v>
      </c>
      <c r="C3" s="285"/>
      <c r="D3" s="285"/>
      <c r="E3" s="285"/>
      <c r="F3" s="285"/>
      <c r="G3" s="285"/>
      <c r="H3" s="285"/>
      <c r="I3" s="285"/>
      <c r="J3" s="285"/>
      <c r="K3" s="285"/>
      <c r="L3" s="286"/>
    </row>
    <row r="4" spans="2:13" ht="19.149999999999999" customHeight="1" x14ac:dyDescent="0.2">
      <c r="B4" s="281" t="s">
        <v>209</v>
      </c>
      <c r="C4" s="282"/>
      <c r="D4" s="282"/>
      <c r="E4" s="282"/>
      <c r="F4" s="282"/>
      <c r="G4" s="282"/>
      <c r="H4" s="282"/>
      <c r="I4" s="282"/>
      <c r="J4" s="282"/>
      <c r="K4" s="282"/>
      <c r="L4" s="283"/>
    </row>
    <row r="5" spans="2:13" ht="19.149999999999999" customHeight="1" thickBot="1" x14ac:dyDescent="0.25">
      <c r="B5" s="281" t="s">
        <v>289</v>
      </c>
      <c r="C5" s="282"/>
      <c r="D5" s="282"/>
      <c r="E5" s="282"/>
      <c r="F5" s="282"/>
      <c r="G5" s="282"/>
      <c r="H5" s="282"/>
      <c r="I5" s="282"/>
      <c r="J5" s="282"/>
      <c r="K5" s="282"/>
      <c r="L5" s="283"/>
    </row>
    <row r="6" spans="2:13" ht="19.149999999999999" customHeight="1" thickBot="1" x14ac:dyDescent="0.25">
      <c r="B6" s="259" t="s">
        <v>82</v>
      </c>
      <c r="C6" s="260"/>
      <c r="D6" s="260"/>
      <c r="E6" s="260"/>
      <c r="F6" s="260"/>
      <c r="G6" s="260"/>
      <c r="H6" s="260"/>
      <c r="I6" s="260"/>
      <c r="J6" s="260"/>
      <c r="K6" s="260"/>
      <c r="L6" s="261"/>
    </row>
    <row r="7" spans="2:13" s="4" customFormat="1" ht="24.6" customHeight="1" x14ac:dyDescent="0.2">
      <c r="B7" s="273" t="s">
        <v>83</v>
      </c>
      <c r="C7" s="270"/>
      <c r="D7" s="270"/>
      <c r="E7" s="270"/>
      <c r="F7" s="270"/>
      <c r="G7" s="270"/>
      <c r="H7" s="270"/>
      <c r="I7" s="270"/>
      <c r="J7" s="270" t="s">
        <v>84</v>
      </c>
      <c r="K7" s="270"/>
      <c r="L7" s="10">
        <v>0.19209999999999999</v>
      </c>
      <c r="M7" s="7"/>
    </row>
    <row r="8" spans="2:13" ht="24.6" customHeight="1" x14ac:dyDescent="0.2">
      <c r="B8" s="274" t="s">
        <v>85</v>
      </c>
      <c r="C8" s="275"/>
      <c r="D8" s="275"/>
      <c r="E8" s="275"/>
      <c r="F8" s="275"/>
      <c r="G8" s="275"/>
      <c r="H8" s="275"/>
      <c r="I8" s="275"/>
      <c r="J8" s="271" t="s">
        <v>86</v>
      </c>
      <c r="K8" s="9" t="s">
        <v>87</v>
      </c>
      <c r="L8" s="11">
        <v>1.2083999999999999</v>
      </c>
      <c r="M8" s="8"/>
    </row>
    <row r="9" spans="2:13" ht="24.6" customHeight="1" thickBot="1" x14ac:dyDescent="0.25">
      <c r="B9" s="276"/>
      <c r="C9" s="277"/>
      <c r="D9" s="277"/>
      <c r="E9" s="277"/>
      <c r="F9" s="277"/>
      <c r="G9" s="277"/>
      <c r="H9" s="277"/>
      <c r="I9" s="277"/>
      <c r="J9" s="272"/>
      <c r="K9" s="12" t="s">
        <v>88</v>
      </c>
      <c r="L9" s="13">
        <v>0.7409</v>
      </c>
      <c r="M9" s="5"/>
    </row>
    <row r="10" spans="2:13" ht="25.15" customHeight="1" x14ac:dyDescent="0.2">
      <c r="B10" s="255" t="s">
        <v>0</v>
      </c>
      <c r="C10" s="256"/>
      <c r="D10" s="256"/>
      <c r="E10" s="265" t="s">
        <v>3</v>
      </c>
      <c r="F10" s="266"/>
      <c r="G10" s="266"/>
      <c r="H10" s="266"/>
      <c r="I10" s="267"/>
      <c r="J10" s="268" t="s">
        <v>7</v>
      </c>
      <c r="K10" s="269"/>
      <c r="L10" s="14" t="s">
        <v>8</v>
      </c>
    </row>
    <row r="11" spans="2:13" ht="20.45" customHeight="1" x14ac:dyDescent="0.2">
      <c r="B11" s="246" t="s">
        <v>9</v>
      </c>
      <c r="C11" s="247"/>
      <c r="D11" s="248"/>
      <c r="E11" s="262" t="s">
        <v>10</v>
      </c>
      <c r="F11" s="263"/>
      <c r="G11" s="263"/>
      <c r="H11" s="263"/>
      <c r="I11" s="264"/>
      <c r="J11" s="257">
        <v>800364.24</v>
      </c>
      <c r="K11" s="258"/>
      <c r="L11" s="15">
        <f t="shared" ref="L11:L23" si="0">J11/J$27</f>
        <v>0.17204098510615662</v>
      </c>
    </row>
    <row r="12" spans="2:13" ht="20.45" customHeight="1" x14ac:dyDescent="0.2">
      <c r="B12" s="246" t="s">
        <v>17</v>
      </c>
      <c r="C12" s="247"/>
      <c r="D12" s="248"/>
      <c r="E12" s="262" t="s">
        <v>18</v>
      </c>
      <c r="F12" s="263"/>
      <c r="G12" s="263"/>
      <c r="H12" s="263"/>
      <c r="I12" s="264"/>
      <c r="J12" s="257">
        <v>1063052.18</v>
      </c>
      <c r="K12" s="258"/>
      <c r="L12" s="15">
        <f t="shared" si="0"/>
        <v>0.22850664125929379</v>
      </c>
    </row>
    <row r="13" spans="2:13" ht="20.45" customHeight="1" x14ac:dyDescent="0.2">
      <c r="B13" s="246" t="s">
        <v>19</v>
      </c>
      <c r="C13" s="247"/>
      <c r="D13" s="248"/>
      <c r="E13" s="262" t="s">
        <v>20</v>
      </c>
      <c r="F13" s="263"/>
      <c r="G13" s="263"/>
      <c r="H13" s="263"/>
      <c r="I13" s="264"/>
      <c r="J13" s="257">
        <v>733622.56</v>
      </c>
      <c r="K13" s="258"/>
      <c r="L13" s="15">
        <f t="shared" si="0"/>
        <v>0.15769463653011345</v>
      </c>
    </row>
    <row r="14" spans="2:13" ht="20.45" customHeight="1" x14ac:dyDescent="0.2">
      <c r="B14" s="246" t="s">
        <v>23</v>
      </c>
      <c r="C14" s="247"/>
      <c r="D14" s="248"/>
      <c r="E14" s="262" t="s">
        <v>24</v>
      </c>
      <c r="F14" s="263"/>
      <c r="G14" s="263"/>
      <c r="H14" s="263"/>
      <c r="I14" s="264"/>
      <c r="J14" s="257">
        <v>228431.74</v>
      </c>
      <c r="K14" s="258"/>
      <c r="L14" s="15">
        <f t="shared" si="0"/>
        <v>4.9102170755546799E-2</v>
      </c>
    </row>
    <row r="15" spans="2:13" ht="20.45" customHeight="1" x14ac:dyDescent="0.2">
      <c r="B15" s="246" t="s">
        <v>29</v>
      </c>
      <c r="C15" s="247"/>
      <c r="D15" s="248"/>
      <c r="E15" s="262" t="s">
        <v>30</v>
      </c>
      <c r="F15" s="263"/>
      <c r="G15" s="263"/>
      <c r="H15" s="263"/>
      <c r="I15" s="264"/>
      <c r="J15" s="257">
        <v>100997.88</v>
      </c>
      <c r="K15" s="258"/>
      <c r="L15" s="15">
        <f t="shared" si="0"/>
        <v>2.1709833973633547E-2</v>
      </c>
    </row>
    <row r="16" spans="2:13" ht="20.45" customHeight="1" x14ac:dyDescent="0.2">
      <c r="B16" s="246" t="s">
        <v>34</v>
      </c>
      <c r="C16" s="247"/>
      <c r="D16" s="248"/>
      <c r="E16" s="262" t="s">
        <v>35</v>
      </c>
      <c r="F16" s="263"/>
      <c r="G16" s="263"/>
      <c r="H16" s="263"/>
      <c r="I16" s="264"/>
      <c r="J16" s="257">
        <v>356044.58</v>
      </c>
      <c r="K16" s="258"/>
      <c r="L16" s="15">
        <f t="shared" si="0"/>
        <v>7.6532979890390637E-2</v>
      </c>
    </row>
    <row r="17" spans="2:12" ht="20.45" customHeight="1" x14ac:dyDescent="0.2">
      <c r="B17" s="246" t="s">
        <v>36</v>
      </c>
      <c r="C17" s="247"/>
      <c r="D17" s="248"/>
      <c r="E17" s="262" t="s">
        <v>20</v>
      </c>
      <c r="F17" s="263"/>
      <c r="G17" s="263"/>
      <c r="H17" s="263"/>
      <c r="I17" s="264"/>
      <c r="J17" s="257">
        <v>261035.17</v>
      </c>
      <c r="K17" s="258"/>
      <c r="L17" s="15">
        <f t="shared" si="0"/>
        <v>5.6110387683179178E-2</v>
      </c>
    </row>
    <row r="18" spans="2:12" ht="20.45" customHeight="1" x14ac:dyDescent="0.2">
      <c r="B18" s="246" t="s">
        <v>38</v>
      </c>
      <c r="C18" s="247"/>
      <c r="D18" s="248"/>
      <c r="E18" s="262" t="s">
        <v>24</v>
      </c>
      <c r="F18" s="263"/>
      <c r="G18" s="263"/>
      <c r="H18" s="263"/>
      <c r="I18" s="264"/>
      <c r="J18" s="257">
        <v>70612.36</v>
      </c>
      <c r="K18" s="258"/>
      <c r="L18" s="15">
        <f t="shared" si="0"/>
        <v>1.5178364259590819E-2</v>
      </c>
    </row>
    <row r="19" spans="2:12" ht="20.45" customHeight="1" x14ac:dyDescent="0.2">
      <c r="B19" s="246" t="s">
        <v>40</v>
      </c>
      <c r="C19" s="247"/>
      <c r="D19" s="248"/>
      <c r="E19" s="262" t="s">
        <v>30</v>
      </c>
      <c r="F19" s="263"/>
      <c r="G19" s="263"/>
      <c r="H19" s="263"/>
      <c r="I19" s="264"/>
      <c r="J19" s="257">
        <v>24397.05</v>
      </c>
      <c r="K19" s="258"/>
      <c r="L19" s="15">
        <f t="shared" si="0"/>
        <v>5.2442279476206458E-3</v>
      </c>
    </row>
    <row r="20" spans="2:12" ht="20.45" customHeight="1" x14ac:dyDescent="0.2">
      <c r="B20" s="246" t="s">
        <v>41</v>
      </c>
      <c r="C20" s="247"/>
      <c r="D20" s="248"/>
      <c r="E20" s="262" t="s">
        <v>42</v>
      </c>
      <c r="F20" s="263"/>
      <c r="G20" s="263"/>
      <c r="H20" s="263"/>
      <c r="I20" s="264"/>
      <c r="J20" s="257">
        <v>2432710.92</v>
      </c>
      <c r="K20" s="258"/>
      <c r="L20" s="15">
        <f t="shared" si="0"/>
        <v>0.52291939374415897</v>
      </c>
    </row>
    <row r="21" spans="2:12" ht="20.45" customHeight="1" x14ac:dyDescent="0.2">
      <c r="B21" s="246" t="s">
        <v>43</v>
      </c>
      <c r="C21" s="247"/>
      <c r="D21" s="248"/>
      <c r="E21" s="262" t="s">
        <v>20</v>
      </c>
      <c r="F21" s="263"/>
      <c r="G21" s="263"/>
      <c r="H21" s="263"/>
      <c r="I21" s="264"/>
      <c r="J21" s="257">
        <v>1544288.31</v>
      </c>
      <c r="K21" s="258"/>
      <c r="L21" s="15">
        <f t="shared" si="0"/>
        <v>0.33194996585594799</v>
      </c>
    </row>
    <row r="22" spans="2:12" ht="20.45" customHeight="1" x14ac:dyDescent="0.2">
      <c r="B22" s="246" t="s">
        <v>45</v>
      </c>
      <c r="C22" s="247"/>
      <c r="D22" s="248"/>
      <c r="E22" s="262" t="s">
        <v>24</v>
      </c>
      <c r="F22" s="263"/>
      <c r="G22" s="263"/>
      <c r="H22" s="263"/>
      <c r="I22" s="264"/>
      <c r="J22" s="257">
        <v>689095.28</v>
      </c>
      <c r="K22" s="258"/>
      <c r="L22" s="15">
        <f t="shared" si="0"/>
        <v>0.14812334794368479</v>
      </c>
    </row>
    <row r="23" spans="2:12" ht="20.45" customHeight="1" x14ac:dyDescent="0.2">
      <c r="B23" s="246" t="s">
        <v>46</v>
      </c>
      <c r="C23" s="247"/>
      <c r="D23" s="248"/>
      <c r="E23" s="262" t="s">
        <v>30</v>
      </c>
      <c r="F23" s="263"/>
      <c r="G23" s="263"/>
      <c r="H23" s="263"/>
      <c r="I23" s="264"/>
      <c r="J23" s="257">
        <v>199327.33</v>
      </c>
      <c r="K23" s="258"/>
      <c r="L23" s="15">
        <f t="shared" si="0"/>
        <v>4.2846079944526209E-2</v>
      </c>
    </row>
    <row r="24" spans="2:12" ht="7.9" customHeight="1" x14ac:dyDescent="0.2">
      <c r="B24" s="16"/>
      <c r="C24" s="17"/>
      <c r="D24" s="17"/>
      <c r="E24" s="18"/>
      <c r="F24" s="18"/>
      <c r="G24" s="18"/>
      <c r="H24" s="18"/>
      <c r="I24" s="18"/>
      <c r="J24" s="18"/>
      <c r="K24" s="18"/>
      <c r="L24" s="19"/>
    </row>
    <row r="25" spans="2:12" ht="16.149999999999999" customHeight="1" x14ac:dyDescent="0.2">
      <c r="B25" s="249"/>
      <c r="C25" s="250"/>
      <c r="D25" s="250"/>
      <c r="E25" s="20"/>
      <c r="F25" s="250" t="s">
        <v>47</v>
      </c>
      <c r="G25" s="250"/>
      <c r="H25" s="250"/>
      <c r="I25" s="250"/>
      <c r="J25" s="251">
        <v>3902644.28</v>
      </c>
      <c r="K25" s="252"/>
      <c r="L25" s="253"/>
    </row>
    <row r="26" spans="2:12" ht="14.45" customHeight="1" x14ac:dyDescent="0.2">
      <c r="B26" s="249"/>
      <c r="C26" s="250"/>
      <c r="D26" s="250"/>
      <c r="E26" s="20"/>
      <c r="F26" s="250" t="s">
        <v>48</v>
      </c>
      <c r="G26" s="250"/>
      <c r="H26" s="250"/>
      <c r="I26" s="250"/>
      <c r="J26" s="251">
        <v>749527.64</v>
      </c>
      <c r="K26" s="252"/>
      <c r="L26" s="253"/>
    </row>
    <row r="27" spans="2:12" ht="17.45" customHeight="1" thickBot="1" x14ac:dyDescent="0.25">
      <c r="B27" s="254"/>
      <c r="C27" s="244"/>
      <c r="D27" s="244"/>
      <c r="E27" s="21"/>
      <c r="F27" s="244" t="s">
        <v>49</v>
      </c>
      <c r="G27" s="244"/>
      <c r="H27" s="244"/>
      <c r="I27" s="244"/>
      <c r="J27" s="243">
        <f>J25+J26</f>
        <v>4652171.92</v>
      </c>
      <c r="K27" s="244"/>
      <c r="L27" s="245"/>
    </row>
  </sheetData>
  <mergeCells count="62">
    <mergeCell ref="E17:I17"/>
    <mergeCell ref="E15:I15"/>
    <mergeCell ref="E16:I16"/>
    <mergeCell ref="E18:I18"/>
    <mergeCell ref="E19:I19"/>
    <mergeCell ref="E20:I20"/>
    <mergeCell ref="E21:I21"/>
    <mergeCell ref="J23:K23"/>
    <mergeCell ref="E22:I22"/>
    <mergeCell ref="E23:I23"/>
    <mergeCell ref="J20:K20"/>
    <mergeCell ref="J21:K21"/>
    <mergeCell ref="J22:K22"/>
    <mergeCell ref="B1:L1"/>
    <mergeCell ref="B2:L2"/>
    <mergeCell ref="B3:L3"/>
    <mergeCell ref="B4:L4"/>
    <mergeCell ref="B5:L5"/>
    <mergeCell ref="B6:L6"/>
    <mergeCell ref="E11:I11"/>
    <mergeCell ref="E12:I12"/>
    <mergeCell ref="E13:I13"/>
    <mergeCell ref="E14:I14"/>
    <mergeCell ref="E10:I10"/>
    <mergeCell ref="J10:K10"/>
    <mergeCell ref="J11:K11"/>
    <mergeCell ref="J12:K12"/>
    <mergeCell ref="J13:K13"/>
    <mergeCell ref="J14:K14"/>
    <mergeCell ref="J7:K7"/>
    <mergeCell ref="J8:J9"/>
    <mergeCell ref="B7:I7"/>
    <mergeCell ref="B8:I8"/>
    <mergeCell ref="B9:I9"/>
    <mergeCell ref="J15:K15"/>
    <mergeCell ref="J16:K16"/>
    <mergeCell ref="J17:K17"/>
    <mergeCell ref="J18:K18"/>
    <mergeCell ref="J19:K19"/>
    <mergeCell ref="B10:D10"/>
    <mergeCell ref="B15:D15"/>
    <mergeCell ref="B16:D16"/>
    <mergeCell ref="B17:D17"/>
    <mergeCell ref="B18:D18"/>
    <mergeCell ref="B11:D11"/>
    <mergeCell ref="B12:D12"/>
    <mergeCell ref="B13:D13"/>
    <mergeCell ref="B14:D14"/>
    <mergeCell ref="B19:D19"/>
    <mergeCell ref="B20:D20"/>
    <mergeCell ref="B21:D21"/>
    <mergeCell ref="B22:D22"/>
    <mergeCell ref="B27:D27"/>
    <mergeCell ref="J27:L27"/>
    <mergeCell ref="F27:I27"/>
    <mergeCell ref="B23:D23"/>
    <mergeCell ref="B25:D25"/>
    <mergeCell ref="J25:L25"/>
    <mergeCell ref="B26:D26"/>
    <mergeCell ref="J26:L26"/>
    <mergeCell ref="F25:I25"/>
    <mergeCell ref="F26:I26"/>
  </mergeCells>
  <phoneticPr fontId="27" type="noConversion"/>
  <pageMargins left="0.78740157480314965" right="0.31496062992125984" top="0.78740157480314965" bottom="0.3937007874015748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Normal="100" zoomScaleSheetLayoutView="100" workbookViewId="0">
      <selection activeCell="I48" sqref="I48"/>
    </sheetView>
  </sheetViews>
  <sheetFormatPr defaultRowHeight="14.25" x14ac:dyDescent="0.2"/>
  <cols>
    <col min="1" max="1" width="7.25" style="1" customWidth="1"/>
    <col min="2" max="2" width="12.25" customWidth="1"/>
    <col min="3" max="3" width="9" customWidth="1"/>
    <col min="4" max="4" width="63.25" customWidth="1"/>
    <col min="5" max="5" width="8" bestFit="1" customWidth="1"/>
    <col min="6" max="6" width="10" customWidth="1"/>
    <col min="7" max="7" width="15.25" customWidth="1"/>
    <col min="8" max="8" width="13.125" bestFit="1" customWidth="1"/>
    <col min="9" max="9" width="14.125" bestFit="1" customWidth="1"/>
    <col min="10" max="10" width="13" bestFit="1" customWidth="1"/>
    <col min="11" max="11" width="13.5" bestFit="1" customWidth="1"/>
    <col min="12" max="12" width="10" bestFit="1" customWidth="1"/>
    <col min="13" max="13" width="13.25" bestFit="1" customWidth="1"/>
    <col min="14" max="14" width="60" bestFit="1" customWidth="1"/>
    <col min="15" max="15" width="8" bestFit="1" customWidth="1"/>
    <col min="16" max="20" width="13" bestFit="1" customWidth="1"/>
    <col min="21" max="22" width="10" bestFit="1" customWidth="1"/>
    <col min="23" max="23" width="13.25" bestFit="1" customWidth="1"/>
    <col min="24" max="24" width="60" bestFit="1" customWidth="1"/>
    <col min="25" max="25" width="8" bestFit="1" customWidth="1"/>
    <col min="26" max="30" width="13" bestFit="1" customWidth="1"/>
    <col min="31" max="32" width="10" bestFit="1" customWidth="1"/>
    <col min="33" max="33" width="13.25" bestFit="1" customWidth="1"/>
  </cols>
  <sheetData>
    <row r="1" spans="1:10" ht="21.95" customHeight="1" x14ac:dyDescent="0.2">
      <c r="A1" s="309" t="str">
        <f>RESUMO!B1</f>
        <v>PREFEITURA MUNICIPAL DE ANANINDEUA - PMA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0" ht="21.95" customHeight="1" x14ac:dyDescent="0.2">
      <c r="A2" s="303" t="str">
        <f>RESUMO!B2</f>
        <v>SECRETARIA MUNICIPAL DE SANEAMENTO E INFRAESTRUTURA - SESAN</v>
      </c>
      <c r="B2" s="304"/>
      <c r="C2" s="304"/>
      <c r="D2" s="304"/>
      <c r="E2" s="304"/>
      <c r="F2" s="304"/>
      <c r="G2" s="304"/>
      <c r="H2" s="304"/>
      <c r="I2" s="304"/>
      <c r="J2" s="305"/>
    </row>
    <row r="3" spans="1:10" ht="33.75" customHeight="1" x14ac:dyDescent="0.2">
      <c r="A3" s="306" t="s">
        <v>258</v>
      </c>
      <c r="B3" s="307"/>
      <c r="C3" s="307"/>
      <c r="D3" s="307"/>
      <c r="E3" s="307"/>
      <c r="F3" s="307"/>
      <c r="G3" s="307"/>
      <c r="H3" s="307"/>
      <c r="I3" s="307"/>
      <c r="J3" s="308"/>
    </row>
    <row r="4" spans="1:10" ht="21.95" customHeight="1" x14ac:dyDescent="0.2">
      <c r="A4" s="303" t="str">
        <f>RESUMO!B4</f>
        <v>LOCAL: WE 76, COQUEIRO - ANANINDEUA - PA</v>
      </c>
      <c r="B4" s="304"/>
      <c r="C4" s="304"/>
      <c r="D4" s="304"/>
      <c r="E4" s="304"/>
      <c r="F4" s="304"/>
      <c r="G4" s="304"/>
      <c r="H4" s="304"/>
      <c r="I4" s="304"/>
      <c r="J4" s="305"/>
    </row>
    <row r="5" spans="1:10" ht="21.95" customHeight="1" thickBot="1" x14ac:dyDescent="0.25">
      <c r="A5" s="293" t="s">
        <v>244</v>
      </c>
      <c r="B5" s="294"/>
      <c r="C5" s="294"/>
      <c r="D5" s="294"/>
      <c r="E5" s="294"/>
      <c r="F5" s="294"/>
      <c r="G5" s="294"/>
      <c r="H5" s="294"/>
      <c r="I5" s="294"/>
      <c r="J5" s="295"/>
    </row>
    <row r="6" spans="1:10" ht="21.95" customHeight="1" thickBot="1" x14ac:dyDescent="0.25">
      <c r="A6" s="299" t="s">
        <v>245</v>
      </c>
      <c r="B6" s="300"/>
      <c r="C6" s="301"/>
      <c r="D6" s="301"/>
      <c r="E6" s="301"/>
      <c r="F6" s="301"/>
      <c r="G6" s="301"/>
      <c r="H6" s="301"/>
      <c r="I6" s="301"/>
      <c r="J6" s="302"/>
    </row>
    <row r="7" spans="1:10" ht="27.75" customHeight="1" thickBot="1" x14ac:dyDescent="0.25">
      <c r="A7" s="177" t="s">
        <v>246</v>
      </c>
      <c r="B7" s="178" t="s">
        <v>139</v>
      </c>
      <c r="C7" s="179" t="s">
        <v>247</v>
      </c>
      <c r="D7" s="179" t="s">
        <v>248</v>
      </c>
      <c r="E7" s="177" t="s">
        <v>249</v>
      </c>
      <c r="F7" s="178" t="s">
        <v>250</v>
      </c>
      <c r="G7" s="178" t="s">
        <v>251</v>
      </c>
      <c r="H7" s="178" t="s">
        <v>252</v>
      </c>
      <c r="I7" s="178" t="s">
        <v>253</v>
      </c>
      <c r="J7" s="178" t="s">
        <v>254</v>
      </c>
    </row>
    <row r="8" spans="1:10" ht="23.1" customHeight="1" thickBot="1" x14ac:dyDescent="0.25">
      <c r="A8" s="209" t="s">
        <v>9</v>
      </c>
      <c r="B8" s="210"/>
      <c r="C8" s="211"/>
      <c r="D8" s="212" t="s">
        <v>10</v>
      </c>
      <c r="E8" s="211"/>
      <c r="F8" s="211"/>
      <c r="G8" s="211"/>
      <c r="H8" s="214"/>
      <c r="I8" s="215">
        <v>755192.48</v>
      </c>
      <c r="J8" s="216">
        <v>0.16341820025185652</v>
      </c>
    </row>
    <row r="9" spans="1:10" ht="24.75" customHeight="1" x14ac:dyDescent="0.2">
      <c r="A9" s="185" t="s">
        <v>11</v>
      </c>
      <c r="B9" s="185" t="s">
        <v>256</v>
      </c>
      <c r="C9" s="185" t="s">
        <v>12</v>
      </c>
      <c r="D9" s="186" t="s">
        <v>10</v>
      </c>
      <c r="E9" s="185" t="s">
        <v>69</v>
      </c>
      <c r="F9" s="187">
        <v>8</v>
      </c>
      <c r="G9" s="188">
        <v>72524.070000000007</v>
      </c>
      <c r="H9" s="188">
        <v>86455.94</v>
      </c>
      <c r="I9" s="188">
        <v>691647.52</v>
      </c>
      <c r="J9" s="189">
        <v>0.14966752969661448</v>
      </c>
    </row>
    <row r="10" spans="1:10" ht="16.899999999999999" customHeight="1" thickBot="1" x14ac:dyDescent="0.25">
      <c r="A10" s="181" t="s">
        <v>14</v>
      </c>
      <c r="B10" s="181" t="s">
        <v>257</v>
      </c>
      <c r="C10" s="181" t="s">
        <v>12</v>
      </c>
      <c r="D10" s="182" t="s">
        <v>230</v>
      </c>
      <c r="E10" s="181" t="s">
        <v>16</v>
      </c>
      <c r="F10" s="183">
        <v>8</v>
      </c>
      <c r="G10" s="184">
        <v>6663.14</v>
      </c>
      <c r="H10" s="184">
        <v>7943.12</v>
      </c>
      <c r="I10" s="184">
        <v>63544.959999999999</v>
      </c>
      <c r="J10" s="180">
        <v>1.3750670555242039E-2</v>
      </c>
    </row>
    <row r="11" spans="1:10" ht="23.1" customHeight="1" thickBot="1" x14ac:dyDescent="0.25">
      <c r="A11" s="209" t="s">
        <v>17</v>
      </c>
      <c r="B11" s="210"/>
      <c r="C11" s="211"/>
      <c r="D11" s="212" t="s">
        <v>231</v>
      </c>
      <c r="E11" s="211"/>
      <c r="F11" s="213"/>
      <c r="G11" s="211"/>
      <c r="H11" s="211"/>
      <c r="I11" s="217">
        <v>1052962.46</v>
      </c>
      <c r="J11" s="216">
        <v>0.22785347405202905</v>
      </c>
    </row>
    <row r="12" spans="1:10" ht="23.1" customHeight="1" thickBot="1" x14ac:dyDescent="0.25">
      <c r="A12" s="195" t="s">
        <v>19</v>
      </c>
      <c r="B12" s="196"/>
      <c r="C12" s="197"/>
      <c r="D12" s="198" t="s">
        <v>232</v>
      </c>
      <c r="E12" s="197"/>
      <c r="F12" s="201"/>
      <c r="G12" s="197"/>
      <c r="H12" s="199"/>
      <c r="I12" s="202">
        <v>650424.73</v>
      </c>
      <c r="J12" s="200">
        <v>0.14074721556536118</v>
      </c>
    </row>
    <row r="13" spans="1:10" ht="38.1" customHeight="1" thickBot="1" x14ac:dyDescent="0.25">
      <c r="A13" s="190" t="s">
        <v>210</v>
      </c>
      <c r="B13" s="190" t="s">
        <v>255</v>
      </c>
      <c r="C13" s="190" t="s">
        <v>12</v>
      </c>
      <c r="D13" s="191" t="s">
        <v>234</v>
      </c>
      <c r="E13" s="190" t="s">
        <v>235</v>
      </c>
      <c r="F13" s="192">
        <v>3099.77</v>
      </c>
      <c r="G13" s="193">
        <v>176.02</v>
      </c>
      <c r="H13" s="193">
        <v>209.83</v>
      </c>
      <c r="I13" s="193">
        <v>650424.73</v>
      </c>
      <c r="J13" s="194">
        <v>0.14074721556536118</v>
      </c>
    </row>
    <row r="14" spans="1:10" ht="23.1" customHeight="1" thickBot="1" x14ac:dyDescent="0.25">
      <c r="A14" s="195" t="s">
        <v>23</v>
      </c>
      <c r="B14" s="196"/>
      <c r="C14" s="197"/>
      <c r="D14" s="198" t="s">
        <v>236</v>
      </c>
      <c r="E14" s="197"/>
      <c r="F14" s="201"/>
      <c r="G14" s="197"/>
      <c r="H14" s="199"/>
      <c r="I14" s="202">
        <v>288855.27</v>
      </c>
      <c r="J14" s="200">
        <v>6.250619491955757E-2</v>
      </c>
    </row>
    <row r="15" spans="1:10" ht="16.899999999999999" customHeight="1" thickBot="1" x14ac:dyDescent="0.25">
      <c r="A15" s="190" t="s">
        <v>25</v>
      </c>
      <c r="B15" s="190" t="s">
        <v>26</v>
      </c>
      <c r="C15" s="190" t="s">
        <v>21</v>
      </c>
      <c r="D15" s="191" t="s">
        <v>27</v>
      </c>
      <c r="E15" s="190" t="s">
        <v>28</v>
      </c>
      <c r="F15" s="192">
        <v>1811.8</v>
      </c>
      <c r="G15" s="193">
        <v>133.74</v>
      </c>
      <c r="H15" s="193">
        <v>159.43</v>
      </c>
      <c r="I15" s="193">
        <v>288855.27</v>
      </c>
      <c r="J15" s="194">
        <v>6.250619491955757E-2</v>
      </c>
    </row>
    <row r="16" spans="1:10" ht="23.1" customHeight="1" thickBot="1" x14ac:dyDescent="0.25">
      <c r="A16" s="195" t="s">
        <v>29</v>
      </c>
      <c r="B16" s="196"/>
      <c r="C16" s="197"/>
      <c r="D16" s="198" t="s">
        <v>237</v>
      </c>
      <c r="E16" s="197"/>
      <c r="F16" s="201"/>
      <c r="G16" s="197"/>
      <c r="H16" s="199"/>
      <c r="I16" s="202">
        <v>113682.46</v>
      </c>
      <c r="J16" s="200">
        <v>2.4600063567110295E-2</v>
      </c>
    </row>
    <row r="17" spans="1:10" ht="16.899999999999999" customHeight="1" thickBot="1" x14ac:dyDescent="0.25">
      <c r="A17" s="190" t="s">
        <v>31</v>
      </c>
      <c r="B17" s="190" t="s">
        <v>32</v>
      </c>
      <c r="C17" s="190" t="s">
        <v>21</v>
      </c>
      <c r="D17" s="191" t="s">
        <v>33</v>
      </c>
      <c r="E17" s="190" t="s">
        <v>28</v>
      </c>
      <c r="F17" s="192">
        <v>95.38</v>
      </c>
      <c r="G17" s="193">
        <v>999.83</v>
      </c>
      <c r="H17" s="193">
        <v>1191.8900000000001</v>
      </c>
      <c r="I17" s="193">
        <v>113682.46</v>
      </c>
      <c r="J17" s="194">
        <v>2.4600063567110295E-2</v>
      </c>
    </row>
    <row r="18" spans="1:10" ht="23.1" customHeight="1" thickBot="1" x14ac:dyDescent="0.25">
      <c r="A18" s="209" t="s">
        <v>34</v>
      </c>
      <c r="B18" s="210"/>
      <c r="C18" s="211"/>
      <c r="D18" s="212" t="s">
        <v>35</v>
      </c>
      <c r="E18" s="211"/>
      <c r="F18" s="213"/>
      <c r="G18" s="211"/>
      <c r="H18" s="214"/>
      <c r="I18" s="215">
        <v>348183.49</v>
      </c>
      <c r="J18" s="216">
        <v>7.5344393383274005E-2</v>
      </c>
    </row>
    <row r="19" spans="1:10" ht="23.1" customHeight="1" thickBot="1" x14ac:dyDescent="0.25">
      <c r="A19" s="195" t="s">
        <v>36</v>
      </c>
      <c r="B19" s="196"/>
      <c r="C19" s="197"/>
      <c r="D19" s="198" t="s">
        <v>232</v>
      </c>
      <c r="E19" s="197"/>
      <c r="F19" s="201"/>
      <c r="G19" s="197"/>
      <c r="H19" s="199"/>
      <c r="I19" s="202">
        <v>231431.99</v>
      </c>
      <c r="J19" s="200">
        <v>5.0080211718349817E-2</v>
      </c>
    </row>
    <row r="20" spans="1:10" ht="38.1" customHeight="1" thickBot="1" x14ac:dyDescent="0.25">
      <c r="A20" s="190" t="s">
        <v>37</v>
      </c>
      <c r="B20" s="190" t="s">
        <v>255</v>
      </c>
      <c r="C20" s="190" t="s">
        <v>12</v>
      </c>
      <c r="D20" s="191" t="s">
        <v>234</v>
      </c>
      <c r="E20" s="190" t="s">
        <v>235</v>
      </c>
      <c r="F20" s="192">
        <v>1102.95</v>
      </c>
      <c r="G20" s="193">
        <v>176.02</v>
      </c>
      <c r="H20" s="193">
        <v>209.83</v>
      </c>
      <c r="I20" s="193">
        <v>231431.99</v>
      </c>
      <c r="J20" s="194">
        <v>5.0080211718349817E-2</v>
      </c>
    </row>
    <row r="21" spans="1:10" ht="23.1" customHeight="1" thickBot="1" x14ac:dyDescent="0.25">
      <c r="A21" s="195" t="s">
        <v>38</v>
      </c>
      <c r="B21" s="196"/>
      <c r="C21" s="197"/>
      <c r="D21" s="198" t="s">
        <v>236</v>
      </c>
      <c r="E21" s="197"/>
      <c r="F21" s="201"/>
      <c r="G21" s="197"/>
      <c r="H21" s="199"/>
      <c r="I21" s="202">
        <v>89290.36</v>
      </c>
      <c r="J21" s="200">
        <v>1.9321789235825493E-2</v>
      </c>
    </row>
    <row r="22" spans="1:10" ht="26.45" customHeight="1" thickBot="1" x14ac:dyDescent="0.25">
      <c r="A22" s="190" t="s">
        <v>39</v>
      </c>
      <c r="B22" s="190" t="s">
        <v>26</v>
      </c>
      <c r="C22" s="190" t="s">
        <v>21</v>
      </c>
      <c r="D22" s="191" t="s">
        <v>27</v>
      </c>
      <c r="E22" s="190" t="s">
        <v>28</v>
      </c>
      <c r="F22" s="192">
        <v>560.05999999999995</v>
      </c>
      <c r="G22" s="193">
        <v>133.74</v>
      </c>
      <c r="H22" s="193">
        <v>159.43</v>
      </c>
      <c r="I22" s="193">
        <v>89290.36</v>
      </c>
      <c r="J22" s="194">
        <v>1.9321789235825493E-2</v>
      </c>
    </row>
    <row r="23" spans="1:10" ht="23.1" customHeight="1" thickBot="1" x14ac:dyDescent="0.25">
      <c r="A23" s="195" t="s">
        <v>40</v>
      </c>
      <c r="B23" s="196"/>
      <c r="C23" s="197"/>
      <c r="D23" s="198" t="s">
        <v>237</v>
      </c>
      <c r="E23" s="197"/>
      <c r="F23" s="201"/>
      <c r="G23" s="197"/>
      <c r="H23" s="199"/>
      <c r="I23" s="202">
        <v>27461.14</v>
      </c>
      <c r="J23" s="200">
        <v>5.9423924290986944E-3</v>
      </c>
    </row>
    <row r="24" spans="1:10" ht="16.899999999999999" customHeight="1" thickBot="1" x14ac:dyDescent="0.25">
      <c r="A24" s="190" t="s">
        <v>238</v>
      </c>
      <c r="B24" s="190" t="s">
        <v>32</v>
      </c>
      <c r="C24" s="190" t="s">
        <v>21</v>
      </c>
      <c r="D24" s="191" t="s">
        <v>33</v>
      </c>
      <c r="E24" s="190" t="s">
        <v>28</v>
      </c>
      <c r="F24" s="192">
        <v>23.04</v>
      </c>
      <c r="G24" s="193">
        <v>999.83</v>
      </c>
      <c r="H24" s="193">
        <v>1191.8900000000001</v>
      </c>
      <c r="I24" s="193">
        <v>27461.14</v>
      </c>
      <c r="J24" s="194">
        <v>5.9423924290986944E-3</v>
      </c>
    </row>
    <row r="25" spans="1:10" ht="23.1" customHeight="1" thickBot="1" x14ac:dyDescent="0.25">
      <c r="A25" s="209" t="s">
        <v>41</v>
      </c>
      <c r="B25" s="210"/>
      <c r="C25" s="211"/>
      <c r="D25" s="212" t="s">
        <v>239</v>
      </c>
      <c r="E25" s="211"/>
      <c r="F25" s="213"/>
      <c r="G25" s="211"/>
      <c r="H25" s="214"/>
      <c r="I25" s="215">
        <v>2464887.84</v>
      </c>
      <c r="J25" s="216">
        <v>0.53338393231284043</v>
      </c>
    </row>
    <row r="26" spans="1:10" ht="23.1" customHeight="1" thickBot="1" x14ac:dyDescent="0.25">
      <c r="A26" s="195" t="s">
        <v>43</v>
      </c>
      <c r="B26" s="196"/>
      <c r="C26" s="197"/>
      <c r="D26" s="198" t="s">
        <v>232</v>
      </c>
      <c r="E26" s="197"/>
      <c r="F26" s="201"/>
      <c r="G26" s="197"/>
      <c r="H26" s="199"/>
      <c r="I26" s="202">
        <v>2464887.84</v>
      </c>
      <c r="J26" s="200">
        <v>0.53338393231284043</v>
      </c>
    </row>
    <row r="27" spans="1:10" ht="38.1" customHeight="1" thickBot="1" x14ac:dyDescent="0.25">
      <c r="A27" s="190" t="s">
        <v>44</v>
      </c>
      <c r="B27" s="190" t="s">
        <v>233</v>
      </c>
      <c r="C27" s="190" t="s">
        <v>12</v>
      </c>
      <c r="D27" s="191" t="s">
        <v>234</v>
      </c>
      <c r="E27" s="190" t="s">
        <v>235</v>
      </c>
      <c r="F27" s="192">
        <v>6525.07</v>
      </c>
      <c r="G27" s="193">
        <v>176.02</v>
      </c>
      <c r="H27" s="193">
        <v>209.83</v>
      </c>
      <c r="I27" s="193">
        <v>1369155.43</v>
      </c>
      <c r="J27" s="194">
        <v>0.29627534987591075</v>
      </c>
    </row>
    <row r="28" spans="1:10" ht="23.1" customHeight="1" thickBot="1" x14ac:dyDescent="0.25">
      <c r="A28" s="195" t="s">
        <v>211</v>
      </c>
      <c r="B28" s="196"/>
      <c r="C28" s="197"/>
      <c r="D28" s="198" t="s">
        <v>236</v>
      </c>
      <c r="E28" s="197"/>
      <c r="F28" s="201"/>
      <c r="G28" s="197"/>
      <c r="H28" s="199"/>
      <c r="I28" s="202">
        <v>871371.04</v>
      </c>
      <c r="J28" s="200">
        <v>0.18855840183735476</v>
      </c>
    </row>
    <row r="29" spans="1:10" ht="16.899999999999999" customHeight="1" thickBot="1" x14ac:dyDescent="0.25">
      <c r="A29" s="190" t="s">
        <v>240</v>
      </c>
      <c r="B29" s="190" t="s">
        <v>26</v>
      </c>
      <c r="C29" s="190" t="s">
        <v>21</v>
      </c>
      <c r="D29" s="191" t="s">
        <v>27</v>
      </c>
      <c r="E29" s="190" t="s">
        <v>28</v>
      </c>
      <c r="F29" s="192">
        <v>5465.54</v>
      </c>
      <c r="G29" s="193">
        <v>133.74</v>
      </c>
      <c r="H29" s="193">
        <v>159.43</v>
      </c>
      <c r="I29" s="193">
        <v>871371.04</v>
      </c>
      <c r="J29" s="194">
        <v>0.18855840183735476</v>
      </c>
    </row>
    <row r="30" spans="1:10" ht="23.1" customHeight="1" thickBot="1" x14ac:dyDescent="0.25">
      <c r="A30" s="195" t="s">
        <v>241</v>
      </c>
      <c r="B30" s="196"/>
      <c r="C30" s="197"/>
      <c r="D30" s="198" t="s">
        <v>237</v>
      </c>
      <c r="E30" s="197"/>
      <c r="F30" s="201"/>
      <c r="G30" s="197"/>
      <c r="H30" s="199"/>
      <c r="I30" s="202">
        <v>224361.37</v>
      </c>
      <c r="J30" s="200">
        <v>4.855018059957493E-2</v>
      </c>
    </row>
    <row r="31" spans="1:10" ht="18.95" customHeight="1" thickBot="1" x14ac:dyDescent="0.25">
      <c r="A31" s="190" t="s">
        <v>242</v>
      </c>
      <c r="B31" s="190" t="s">
        <v>32</v>
      </c>
      <c r="C31" s="190" t="s">
        <v>21</v>
      </c>
      <c r="D31" s="191" t="s">
        <v>33</v>
      </c>
      <c r="E31" s="190" t="s">
        <v>28</v>
      </c>
      <c r="F31" s="192">
        <v>188.24</v>
      </c>
      <c r="G31" s="193">
        <v>999.83</v>
      </c>
      <c r="H31" s="193">
        <v>1191.8900000000001</v>
      </c>
      <c r="I31" s="193">
        <v>224361.37</v>
      </c>
      <c r="J31" s="194">
        <v>4.855018059957493E-2</v>
      </c>
    </row>
    <row r="32" spans="1:10" ht="16.899999999999999" customHeight="1" thickBot="1" x14ac:dyDescent="0.25">
      <c r="A32" s="203"/>
      <c r="B32" s="204"/>
      <c r="C32" s="204"/>
      <c r="D32" s="204"/>
      <c r="E32" s="205"/>
      <c r="F32" s="205"/>
      <c r="G32" s="205"/>
      <c r="H32" s="205"/>
      <c r="I32" s="205"/>
      <c r="J32" s="206"/>
    </row>
    <row r="33" spans="1:10" ht="21.95" customHeight="1" thickBot="1" x14ac:dyDescent="0.25">
      <c r="A33" s="287"/>
      <c r="B33" s="287"/>
      <c r="C33" s="287"/>
      <c r="D33" s="18"/>
      <c r="E33" s="296" t="s">
        <v>47</v>
      </c>
      <c r="F33" s="297"/>
      <c r="G33" s="298"/>
      <c r="H33" s="288">
        <v>3876584.97</v>
      </c>
      <c r="I33" s="289"/>
      <c r="J33" s="290"/>
    </row>
    <row r="34" spans="1:10" ht="21.95" customHeight="1" thickBot="1" x14ac:dyDescent="0.25">
      <c r="A34" s="287"/>
      <c r="B34" s="287"/>
      <c r="C34" s="287"/>
      <c r="D34" s="18"/>
      <c r="E34" s="296" t="s">
        <v>48</v>
      </c>
      <c r="F34" s="297"/>
      <c r="G34" s="298"/>
      <c r="H34" s="288">
        <v>744641.3</v>
      </c>
      <c r="I34" s="289"/>
      <c r="J34" s="290"/>
    </row>
    <row r="35" spans="1:10" ht="21.95" customHeight="1" thickBot="1" x14ac:dyDescent="0.25">
      <c r="A35" s="287"/>
      <c r="B35" s="287"/>
      <c r="C35" s="287"/>
      <c r="D35" s="18"/>
      <c r="E35" s="296" t="s">
        <v>49</v>
      </c>
      <c r="F35" s="297"/>
      <c r="G35" s="298"/>
      <c r="H35" s="288">
        <v>4621226.2699999996</v>
      </c>
      <c r="I35" s="289"/>
      <c r="J35" s="290"/>
    </row>
    <row r="36" spans="1:10" ht="21.95" customHeight="1" x14ac:dyDescent="0.2">
      <c r="A36" s="173"/>
      <c r="B36" s="173"/>
      <c r="C36" s="173"/>
      <c r="D36" s="18"/>
      <c r="E36" s="207"/>
      <c r="F36" s="207"/>
      <c r="G36" s="207"/>
      <c r="H36" s="208"/>
      <c r="I36" s="208"/>
      <c r="J36" s="208"/>
    </row>
    <row r="37" spans="1:10" ht="21.95" customHeight="1" x14ac:dyDescent="0.2">
      <c r="A37" s="173"/>
      <c r="B37" s="173"/>
      <c r="C37" s="173"/>
      <c r="D37" s="18"/>
      <c r="E37" s="173"/>
      <c r="F37" s="173"/>
      <c r="G37" s="173"/>
      <c r="H37" s="175"/>
      <c r="I37" s="173"/>
      <c r="J37" s="173"/>
    </row>
    <row r="38" spans="1:10" ht="17.45" customHeight="1" x14ac:dyDescent="0.2">
      <c r="A38" s="173"/>
      <c r="B38" s="173"/>
      <c r="C38" s="173"/>
      <c r="D38" s="173"/>
      <c r="E38" s="173"/>
      <c r="F38" s="173"/>
      <c r="G38" s="173"/>
      <c r="H38" s="173"/>
      <c r="I38" s="173"/>
      <c r="J38" s="173"/>
    </row>
    <row r="39" spans="1:10" ht="46.5" customHeight="1" x14ac:dyDescent="0.2">
      <c r="A39" s="291" t="s">
        <v>243</v>
      </c>
      <c r="B39" s="292"/>
      <c r="C39" s="292"/>
      <c r="D39" s="292"/>
      <c r="E39" s="292"/>
      <c r="F39" s="292"/>
      <c r="G39" s="292"/>
      <c r="H39" s="292"/>
      <c r="I39" s="292"/>
      <c r="J39" s="292"/>
    </row>
  </sheetData>
  <mergeCells count="16">
    <mergeCell ref="A4:J4"/>
    <mergeCell ref="A3:J3"/>
    <mergeCell ref="A2:J2"/>
    <mergeCell ref="A1:J1"/>
    <mergeCell ref="E34:G34"/>
    <mergeCell ref="E33:G33"/>
    <mergeCell ref="H34:J34"/>
    <mergeCell ref="H33:J33"/>
    <mergeCell ref="A35:C35"/>
    <mergeCell ref="H35:J35"/>
    <mergeCell ref="A39:J39"/>
    <mergeCell ref="A5:J5"/>
    <mergeCell ref="E35:G35"/>
    <mergeCell ref="A33:C33"/>
    <mergeCell ref="A34:C34"/>
    <mergeCell ref="A6:J6"/>
  </mergeCells>
  <pageMargins left="0.511811024" right="0.511811024" top="0.78740157499999996" bottom="0.78740157499999996" header="0.31496062000000002" footer="0.31496062000000002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2"/>
  <sheetViews>
    <sheetView view="pageBreakPreview" topLeftCell="A438" zoomScaleNormal="100" zoomScaleSheetLayoutView="100" workbookViewId="0">
      <selection activeCell="E458" sqref="E458"/>
    </sheetView>
  </sheetViews>
  <sheetFormatPr defaultRowHeight="14.25" x14ac:dyDescent="0.2"/>
  <cols>
    <col min="2" max="2" width="15.875" style="3" bestFit="1" customWidth="1"/>
    <col min="3" max="3" width="9.25" style="3" customWidth="1"/>
    <col min="4" max="4" width="8.5" style="3" customWidth="1"/>
    <col min="5" max="5" width="60" style="3" bestFit="1" customWidth="1"/>
    <col min="6" max="6" width="15" style="3" bestFit="1" customWidth="1"/>
    <col min="7" max="9" width="12" style="3" bestFit="1" customWidth="1"/>
    <col min="10" max="10" width="13" style="3" bestFit="1" customWidth="1"/>
    <col min="11" max="11" width="14" style="3" bestFit="1" customWidth="1"/>
    <col min="12" max="12" width="10" bestFit="1" customWidth="1"/>
    <col min="13" max="13" width="12" bestFit="1" customWidth="1"/>
    <col min="14" max="14" width="10" bestFit="1" customWidth="1"/>
    <col min="15" max="15" width="60" bestFit="1" customWidth="1"/>
    <col min="16" max="16" width="15" bestFit="1" customWidth="1"/>
    <col min="17" max="19" width="12" bestFit="1" customWidth="1"/>
    <col min="20" max="20" width="13" bestFit="1" customWidth="1"/>
    <col min="21" max="21" width="14" bestFit="1" customWidth="1"/>
    <col min="22" max="22" width="10" bestFit="1" customWidth="1"/>
    <col min="23" max="23" width="12" bestFit="1" customWidth="1"/>
    <col min="24" max="24" width="10" bestFit="1" customWidth="1"/>
    <col min="25" max="25" width="60" bestFit="1" customWidth="1"/>
    <col min="26" max="26" width="15" bestFit="1" customWidth="1"/>
    <col min="27" max="29" width="12" bestFit="1" customWidth="1"/>
    <col min="30" max="30" width="13" bestFit="1" customWidth="1"/>
    <col min="31" max="31" width="14" bestFit="1" customWidth="1"/>
    <col min="32" max="32" width="10" bestFit="1" customWidth="1"/>
    <col min="33" max="33" width="12" bestFit="1" customWidth="1"/>
    <col min="34" max="34" width="10" bestFit="1" customWidth="1"/>
    <col min="35" max="35" width="60" bestFit="1" customWidth="1"/>
    <col min="36" max="36" width="15" bestFit="1" customWidth="1"/>
    <col min="37" max="39" width="12" bestFit="1" customWidth="1"/>
    <col min="40" max="40" width="13" bestFit="1" customWidth="1"/>
    <col min="41" max="41" width="14" bestFit="1" customWidth="1"/>
    <col min="42" max="42" width="10" bestFit="1" customWidth="1"/>
    <col min="43" max="43" width="12" bestFit="1" customWidth="1"/>
    <col min="44" max="44" width="10" bestFit="1" customWidth="1"/>
    <col min="45" max="45" width="60" bestFit="1" customWidth="1"/>
    <col min="46" max="46" width="15" bestFit="1" customWidth="1"/>
    <col min="47" max="49" width="12" bestFit="1" customWidth="1"/>
    <col min="50" max="50" width="13" bestFit="1" customWidth="1"/>
    <col min="51" max="51" width="14" bestFit="1" customWidth="1"/>
    <col min="52" max="52" width="10" bestFit="1" customWidth="1"/>
    <col min="53" max="53" width="12" bestFit="1" customWidth="1"/>
    <col min="54" max="54" width="10" bestFit="1" customWidth="1"/>
    <col min="55" max="55" width="60" bestFit="1" customWidth="1"/>
    <col min="56" max="56" width="15" bestFit="1" customWidth="1"/>
    <col min="57" max="59" width="12" bestFit="1" customWidth="1"/>
    <col min="60" max="60" width="13" bestFit="1" customWidth="1"/>
    <col min="61" max="61" width="14" bestFit="1" customWidth="1"/>
    <col min="62" max="62" width="10" bestFit="1" customWidth="1"/>
    <col min="63" max="63" width="12" bestFit="1" customWidth="1"/>
    <col min="64" max="64" width="10" bestFit="1" customWidth="1"/>
    <col min="65" max="65" width="60" bestFit="1" customWidth="1"/>
    <col min="66" max="66" width="15" bestFit="1" customWidth="1"/>
    <col min="67" max="69" width="12" bestFit="1" customWidth="1"/>
    <col min="70" max="70" width="13" bestFit="1" customWidth="1"/>
    <col min="71" max="71" width="14" bestFit="1" customWidth="1"/>
    <col min="72" max="72" width="10" bestFit="1" customWidth="1"/>
    <col min="73" max="73" width="12" bestFit="1" customWidth="1"/>
    <col min="74" max="74" width="10" bestFit="1" customWidth="1"/>
    <col min="75" max="75" width="60" bestFit="1" customWidth="1"/>
    <col min="76" max="76" width="15" bestFit="1" customWidth="1"/>
    <col min="77" max="79" width="12" bestFit="1" customWidth="1"/>
    <col min="80" max="80" width="13" bestFit="1" customWidth="1"/>
    <col min="81" max="81" width="14" bestFit="1" customWidth="1"/>
    <col min="82" max="82" width="10" bestFit="1" customWidth="1"/>
    <col min="83" max="83" width="12" bestFit="1" customWidth="1"/>
    <col min="84" max="84" width="10" bestFit="1" customWidth="1"/>
    <col min="85" max="85" width="60" bestFit="1" customWidth="1"/>
    <col min="86" max="86" width="15" bestFit="1" customWidth="1"/>
    <col min="87" max="89" width="12" bestFit="1" customWidth="1"/>
    <col min="90" max="90" width="13" bestFit="1" customWidth="1"/>
    <col min="91" max="91" width="14" bestFit="1" customWidth="1"/>
    <col min="92" max="92" width="10" bestFit="1" customWidth="1"/>
    <col min="93" max="93" width="12" bestFit="1" customWidth="1"/>
    <col min="94" max="94" width="10" bestFit="1" customWidth="1"/>
    <col min="95" max="95" width="60" bestFit="1" customWidth="1"/>
    <col min="96" max="96" width="15" bestFit="1" customWidth="1"/>
    <col min="97" max="99" width="12" bestFit="1" customWidth="1"/>
    <col min="100" max="100" width="13" bestFit="1" customWidth="1"/>
    <col min="101" max="101" width="14" bestFit="1" customWidth="1"/>
    <col min="102" max="102" width="10" bestFit="1" customWidth="1"/>
    <col min="103" max="103" width="12" bestFit="1" customWidth="1"/>
    <col min="104" max="104" width="10" bestFit="1" customWidth="1"/>
    <col min="105" max="105" width="60" bestFit="1" customWidth="1"/>
    <col min="106" max="106" width="15" bestFit="1" customWidth="1"/>
    <col min="107" max="109" width="12" bestFit="1" customWidth="1"/>
    <col min="110" max="110" width="13" bestFit="1" customWidth="1"/>
    <col min="111" max="111" width="14" bestFit="1" customWidth="1"/>
    <col min="112" max="112" width="10" bestFit="1" customWidth="1"/>
    <col min="113" max="113" width="12" bestFit="1" customWidth="1"/>
    <col min="114" max="114" width="10" bestFit="1" customWidth="1"/>
    <col min="115" max="115" width="60" bestFit="1" customWidth="1"/>
    <col min="116" max="116" width="15" bestFit="1" customWidth="1"/>
    <col min="117" max="119" width="12" bestFit="1" customWidth="1"/>
    <col min="120" max="120" width="13" bestFit="1" customWidth="1"/>
    <col min="121" max="121" width="14" bestFit="1" customWidth="1"/>
    <col min="122" max="122" width="10" bestFit="1" customWidth="1"/>
    <col min="123" max="123" width="12" bestFit="1" customWidth="1"/>
    <col min="124" max="124" width="10" bestFit="1" customWidth="1"/>
    <col min="125" max="125" width="60" bestFit="1" customWidth="1"/>
    <col min="126" max="126" width="15" bestFit="1" customWidth="1"/>
    <col min="127" max="129" width="12" bestFit="1" customWidth="1"/>
    <col min="130" max="130" width="13" bestFit="1" customWidth="1"/>
    <col min="131" max="131" width="14" bestFit="1" customWidth="1"/>
    <col min="132" max="132" width="10" bestFit="1" customWidth="1"/>
    <col min="133" max="133" width="12" bestFit="1" customWidth="1"/>
    <col min="134" max="134" width="10" bestFit="1" customWidth="1"/>
    <col min="135" max="135" width="60" bestFit="1" customWidth="1"/>
    <col min="136" max="136" width="15" bestFit="1" customWidth="1"/>
    <col min="137" max="137" width="12" bestFit="1" customWidth="1"/>
  </cols>
  <sheetData>
    <row r="1" spans="2:12" ht="19.149999999999999" customHeight="1" x14ac:dyDescent="0.2">
      <c r="B1" s="23"/>
      <c r="C1" s="24"/>
      <c r="D1" s="24"/>
      <c r="E1" s="324" t="str">
        <f>RESUMO!B1</f>
        <v>PREFEITURA MUNICIPAL DE ANANINDEUA - PMA</v>
      </c>
      <c r="F1" s="324"/>
      <c r="G1" s="324"/>
      <c r="H1" s="324"/>
      <c r="I1" s="324"/>
      <c r="J1" s="324"/>
      <c r="K1" s="325"/>
      <c r="L1" s="151"/>
    </row>
    <row r="2" spans="2:12" ht="19.149999999999999" customHeight="1" x14ac:dyDescent="0.2">
      <c r="B2" s="25"/>
      <c r="C2" s="112"/>
      <c r="D2" s="112"/>
      <c r="E2" s="326" t="str">
        <f>RESUMO!B2</f>
        <v>SECRETARIA MUNICIPAL DE SANEAMENTO E INFRAESTRUTURA - SESAN</v>
      </c>
      <c r="F2" s="326"/>
      <c r="G2" s="326"/>
      <c r="H2" s="326"/>
      <c r="I2" s="326"/>
      <c r="J2" s="326"/>
      <c r="K2" s="327"/>
      <c r="L2" s="152"/>
    </row>
    <row r="3" spans="2:12" ht="35.25" customHeight="1" x14ac:dyDescent="0.2">
      <c r="B3" s="25"/>
      <c r="C3" s="112"/>
      <c r="D3" s="112"/>
      <c r="E3" s="328" t="s">
        <v>229</v>
      </c>
      <c r="F3" s="328"/>
      <c r="G3" s="328"/>
      <c r="H3" s="328"/>
      <c r="I3" s="328"/>
      <c r="J3" s="328"/>
      <c r="K3" s="329"/>
      <c r="L3" s="152"/>
    </row>
    <row r="4" spans="2:12" ht="19.149999999999999" customHeight="1" x14ac:dyDescent="0.2">
      <c r="B4" s="25"/>
      <c r="C4" s="112"/>
      <c r="D4" s="112"/>
      <c r="E4" s="326" t="str">
        <f>RESUMO!B4</f>
        <v>LOCAL: WE 76, COQUEIRO - ANANINDEUA - PA</v>
      </c>
      <c r="F4" s="326"/>
      <c r="G4" s="326"/>
      <c r="H4" s="326"/>
      <c r="I4" s="326"/>
      <c r="J4" s="326"/>
      <c r="K4" s="327"/>
      <c r="L4" s="152"/>
    </row>
    <row r="5" spans="2:12" ht="19.149999999999999" customHeight="1" thickBot="1" x14ac:dyDescent="0.25">
      <c r="B5" s="26"/>
      <c r="C5" s="27"/>
      <c r="D5" s="27"/>
      <c r="E5" s="326" t="str">
        <f>RESUMO!B5</f>
        <v>DATA ORÇAMENTO: JANEIRO/2023</v>
      </c>
      <c r="F5" s="326"/>
      <c r="G5" s="326"/>
      <c r="H5" s="326"/>
      <c r="I5" s="326"/>
      <c r="J5" s="326"/>
      <c r="K5" s="327"/>
      <c r="L5" s="152"/>
    </row>
    <row r="6" spans="2:12" ht="19.149999999999999" customHeight="1" x14ac:dyDescent="0.2">
      <c r="B6" s="330" t="s">
        <v>83</v>
      </c>
      <c r="C6" s="331"/>
      <c r="D6" s="331"/>
      <c r="E6" s="331"/>
      <c r="F6" s="332"/>
      <c r="G6" s="333" t="s">
        <v>84</v>
      </c>
      <c r="H6" s="332"/>
      <c r="I6" s="331" t="s">
        <v>86</v>
      </c>
      <c r="J6" s="331"/>
      <c r="K6" s="334"/>
      <c r="L6" s="152"/>
    </row>
    <row r="7" spans="2:12" ht="24.6" customHeight="1" x14ac:dyDescent="0.2">
      <c r="B7" s="335" t="s">
        <v>85</v>
      </c>
      <c r="C7" s="336"/>
      <c r="D7" s="336"/>
      <c r="E7" s="336"/>
      <c r="F7" s="337"/>
      <c r="G7" s="341">
        <v>0.19210928499999999</v>
      </c>
      <c r="H7" s="342"/>
      <c r="I7" s="113" t="s">
        <v>87</v>
      </c>
      <c r="J7" s="113" t="s">
        <v>88</v>
      </c>
      <c r="K7" s="22"/>
      <c r="L7" s="152"/>
    </row>
    <row r="8" spans="2:12" ht="24.6" customHeight="1" thickBot="1" x14ac:dyDescent="0.25">
      <c r="B8" s="338"/>
      <c r="C8" s="339"/>
      <c r="D8" s="339"/>
      <c r="E8" s="339"/>
      <c r="F8" s="340"/>
      <c r="G8" s="343"/>
      <c r="H8" s="344"/>
      <c r="I8" s="28">
        <v>1.2083999999999999</v>
      </c>
      <c r="J8" s="28">
        <v>0.7409</v>
      </c>
      <c r="K8" s="29"/>
      <c r="L8" s="152"/>
    </row>
    <row r="9" spans="2:12" ht="24.6" customHeight="1" thickBot="1" x14ac:dyDescent="0.25">
      <c r="B9" s="321" t="s">
        <v>89</v>
      </c>
      <c r="C9" s="322"/>
      <c r="D9" s="322"/>
      <c r="E9" s="322"/>
      <c r="F9" s="322"/>
      <c r="G9" s="322"/>
      <c r="H9" s="322"/>
      <c r="I9" s="322"/>
      <c r="J9" s="322"/>
      <c r="K9" s="323"/>
      <c r="L9" s="152"/>
    </row>
    <row r="10" spans="2:12" ht="15" thickBot="1" x14ac:dyDescent="0.25">
      <c r="B10" s="114"/>
      <c r="C10" s="115"/>
      <c r="D10" s="115"/>
      <c r="E10" s="115"/>
      <c r="F10" s="115"/>
      <c r="G10" s="115"/>
      <c r="H10" s="115"/>
      <c r="I10" s="115"/>
      <c r="J10" s="115"/>
      <c r="K10" s="116"/>
      <c r="L10" s="152"/>
    </row>
    <row r="11" spans="2:12" ht="15" x14ac:dyDescent="0.2">
      <c r="B11" s="167" t="s">
        <v>11</v>
      </c>
      <c r="C11" s="124" t="s">
        <v>1</v>
      </c>
      <c r="D11" s="167" t="s">
        <v>2</v>
      </c>
      <c r="E11" s="167" t="s">
        <v>3</v>
      </c>
      <c r="F11" s="317" t="s">
        <v>50</v>
      </c>
      <c r="G11" s="317"/>
      <c r="H11" s="125" t="s">
        <v>4</v>
      </c>
      <c r="I11" s="124" t="s">
        <v>5</v>
      </c>
      <c r="J11" s="124" t="s">
        <v>6</v>
      </c>
      <c r="K11" s="124" t="s">
        <v>7</v>
      </c>
      <c r="L11" s="152"/>
    </row>
    <row r="12" spans="2:12" ht="13.9" customHeight="1" x14ac:dyDescent="0.2">
      <c r="B12" s="171" t="s">
        <v>51</v>
      </c>
      <c r="C12" s="126" t="s">
        <v>290</v>
      </c>
      <c r="D12" s="171" t="s">
        <v>12</v>
      </c>
      <c r="E12" s="171" t="s">
        <v>10</v>
      </c>
      <c r="F12" s="318" t="s">
        <v>291</v>
      </c>
      <c r="G12" s="318"/>
      <c r="H12" s="127" t="s">
        <v>69</v>
      </c>
      <c r="I12" s="128">
        <v>1</v>
      </c>
      <c r="J12" s="129">
        <v>72524.070000000007</v>
      </c>
      <c r="K12" s="129">
        <v>72524.070000000007</v>
      </c>
      <c r="L12" s="152"/>
    </row>
    <row r="13" spans="2:12" ht="13.9" customHeight="1" x14ac:dyDescent="0.2">
      <c r="B13" s="168" t="s">
        <v>53</v>
      </c>
      <c r="C13" s="130" t="s">
        <v>292</v>
      </c>
      <c r="D13" s="168" t="s">
        <v>21</v>
      </c>
      <c r="E13" s="168" t="s">
        <v>293</v>
      </c>
      <c r="F13" s="319" t="s">
        <v>65</v>
      </c>
      <c r="G13" s="319"/>
      <c r="H13" s="131" t="s">
        <v>294</v>
      </c>
      <c r="I13" s="132">
        <v>3</v>
      </c>
      <c r="J13" s="133">
        <v>15733.99</v>
      </c>
      <c r="K13" s="133">
        <v>47201.97</v>
      </c>
      <c r="L13" s="152"/>
    </row>
    <row r="14" spans="2:12" x14ac:dyDescent="0.2">
      <c r="B14" s="168" t="s">
        <v>53</v>
      </c>
      <c r="C14" s="130" t="s">
        <v>295</v>
      </c>
      <c r="D14" s="168" t="s">
        <v>21</v>
      </c>
      <c r="E14" s="168" t="s">
        <v>57</v>
      </c>
      <c r="F14" s="319" t="s">
        <v>65</v>
      </c>
      <c r="G14" s="319"/>
      <c r="H14" s="131" t="s">
        <v>296</v>
      </c>
      <c r="I14" s="132">
        <v>3</v>
      </c>
      <c r="J14" s="133">
        <v>5029.17</v>
      </c>
      <c r="K14" s="133">
        <v>15087.51</v>
      </c>
      <c r="L14" s="152"/>
    </row>
    <row r="15" spans="2:12" x14ac:dyDescent="0.2">
      <c r="B15" s="168" t="s">
        <v>53</v>
      </c>
      <c r="C15" s="130" t="s">
        <v>297</v>
      </c>
      <c r="D15" s="168" t="s">
        <v>21</v>
      </c>
      <c r="E15" s="168" t="s">
        <v>56</v>
      </c>
      <c r="F15" s="319" t="s">
        <v>65</v>
      </c>
      <c r="G15" s="319"/>
      <c r="H15" s="131" t="s">
        <v>294</v>
      </c>
      <c r="I15" s="132">
        <v>3</v>
      </c>
      <c r="J15" s="133">
        <v>3411.53</v>
      </c>
      <c r="K15" s="133">
        <v>10234.59</v>
      </c>
      <c r="L15" s="152"/>
    </row>
    <row r="16" spans="2:12" ht="14.25" customHeight="1" x14ac:dyDescent="0.2">
      <c r="B16" s="169"/>
      <c r="C16" s="169"/>
      <c r="D16" s="169"/>
      <c r="E16" s="169"/>
      <c r="F16" s="169" t="s">
        <v>59</v>
      </c>
      <c r="G16" s="158">
        <v>69586.92</v>
      </c>
      <c r="H16" s="169" t="s">
        <v>60</v>
      </c>
      <c r="I16" s="158">
        <v>0</v>
      </c>
      <c r="J16" s="169" t="s">
        <v>61</v>
      </c>
      <c r="K16" s="158">
        <v>69586.92</v>
      </c>
      <c r="L16" s="152"/>
    </row>
    <row r="17" spans="2:12" ht="14.25" customHeight="1" thickBot="1" x14ac:dyDescent="0.25">
      <c r="B17" s="169"/>
      <c r="C17" s="169"/>
      <c r="D17" s="169"/>
      <c r="E17" s="169"/>
      <c r="F17" s="169" t="s">
        <v>62</v>
      </c>
      <c r="G17" s="158">
        <v>13931.87</v>
      </c>
      <c r="H17" s="169"/>
      <c r="I17" s="316" t="s">
        <v>63</v>
      </c>
      <c r="J17" s="316"/>
      <c r="K17" s="158">
        <v>86455.94</v>
      </c>
      <c r="L17" s="152"/>
    </row>
    <row r="18" spans="2:12" ht="14.25" customHeight="1" thickTop="1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52"/>
    </row>
    <row r="19" spans="2:12" ht="15" x14ac:dyDescent="0.2">
      <c r="B19" s="167" t="s">
        <v>14</v>
      </c>
      <c r="C19" s="124" t="s">
        <v>1</v>
      </c>
      <c r="D19" s="167" t="s">
        <v>2</v>
      </c>
      <c r="E19" s="167" t="s">
        <v>3</v>
      </c>
      <c r="F19" s="317" t="s">
        <v>50</v>
      </c>
      <c r="G19" s="317"/>
      <c r="H19" s="125" t="s">
        <v>4</v>
      </c>
      <c r="I19" s="124" t="s">
        <v>5</v>
      </c>
      <c r="J19" s="124" t="s">
        <v>6</v>
      </c>
      <c r="K19" s="124" t="s">
        <v>7</v>
      </c>
      <c r="L19" s="152"/>
    </row>
    <row r="20" spans="2:12" ht="14.25" customHeight="1" x14ac:dyDescent="0.2">
      <c r="B20" s="171" t="s">
        <v>51</v>
      </c>
      <c r="C20" s="126" t="s">
        <v>298</v>
      </c>
      <c r="D20" s="171" t="s">
        <v>12</v>
      </c>
      <c r="E20" s="171" t="s">
        <v>230</v>
      </c>
      <c r="F20" s="318" t="s">
        <v>291</v>
      </c>
      <c r="G20" s="318"/>
      <c r="H20" s="127" t="s">
        <v>13</v>
      </c>
      <c r="I20" s="128">
        <v>1</v>
      </c>
      <c r="J20" s="129">
        <v>6663.14</v>
      </c>
      <c r="K20" s="129">
        <v>6663.14</v>
      </c>
      <c r="L20" s="152"/>
    </row>
    <row r="21" spans="2:12" ht="14.25" customHeight="1" x14ac:dyDescent="0.2">
      <c r="B21" s="168" t="s">
        <v>53</v>
      </c>
      <c r="C21" s="130" t="s">
        <v>214</v>
      </c>
      <c r="D21" s="168" t="s">
        <v>54</v>
      </c>
      <c r="E21" s="168" t="s">
        <v>215</v>
      </c>
      <c r="F21" s="319" t="s">
        <v>52</v>
      </c>
      <c r="G21" s="319"/>
      <c r="H21" s="131" t="s">
        <v>55</v>
      </c>
      <c r="I21" s="132">
        <v>1</v>
      </c>
      <c r="J21" s="133">
        <v>4461.68</v>
      </c>
      <c r="K21" s="133">
        <v>4461.68</v>
      </c>
      <c r="L21" s="152"/>
    </row>
    <row r="22" spans="2:12" ht="13.9" customHeight="1" x14ac:dyDescent="0.2">
      <c r="B22" s="168" t="s">
        <v>53</v>
      </c>
      <c r="C22" s="130" t="s">
        <v>212</v>
      </c>
      <c r="D22" s="168" t="s">
        <v>54</v>
      </c>
      <c r="E22" s="168" t="s">
        <v>213</v>
      </c>
      <c r="F22" s="319" t="s">
        <v>52</v>
      </c>
      <c r="G22" s="319"/>
      <c r="H22" s="131" t="s">
        <v>55</v>
      </c>
      <c r="I22" s="132">
        <v>1</v>
      </c>
      <c r="J22" s="133">
        <v>2201.46</v>
      </c>
      <c r="K22" s="133">
        <v>2201.46</v>
      </c>
      <c r="L22" s="152"/>
    </row>
    <row r="23" spans="2:12" ht="13.9" customHeight="1" x14ac:dyDescent="0.2">
      <c r="B23" s="169"/>
      <c r="C23" s="169"/>
      <c r="D23" s="169"/>
      <c r="E23" s="169"/>
      <c r="F23" s="169" t="s">
        <v>59</v>
      </c>
      <c r="G23" s="158">
        <v>5959.18</v>
      </c>
      <c r="H23" s="169" t="s">
        <v>60</v>
      </c>
      <c r="I23" s="158">
        <v>0</v>
      </c>
      <c r="J23" s="169" t="s">
        <v>61</v>
      </c>
      <c r="K23" s="158">
        <v>5959.18</v>
      </c>
      <c r="L23" s="152"/>
    </row>
    <row r="24" spans="2:12" ht="15" thickBot="1" x14ac:dyDescent="0.25">
      <c r="B24" s="169"/>
      <c r="C24" s="169"/>
      <c r="D24" s="169"/>
      <c r="E24" s="169"/>
      <c r="F24" s="169" t="s">
        <v>62</v>
      </c>
      <c r="G24" s="158">
        <v>1279.98</v>
      </c>
      <c r="H24" s="169"/>
      <c r="I24" s="316" t="s">
        <v>63</v>
      </c>
      <c r="J24" s="316"/>
      <c r="K24" s="158">
        <v>7943.12</v>
      </c>
      <c r="L24" s="152"/>
    </row>
    <row r="25" spans="2:12" ht="15" thickTop="1" x14ac:dyDescent="0.2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52"/>
    </row>
    <row r="26" spans="2:12" ht="13.9" customHeight="1" x14ac:dyDescent="0.2">
      <c r="B26" s="167" t="s">
        <v>210</v>
      </c>
      <c r="C26" s="124" t="s">
        <v>1</v>
      </c>
      <c r="D26" s="167" t="s">
        <v>2</v>
      </c>
      <c r="E26" s="167" t="s">
        <v>3</v>
      </c>
      <c r="F26" s="317" t="s">
        <v>50</v>
      </c>
      <c r="G26" s="317"/>
      <c r="H26" s="125" t="s">
        <v>4</v>
      </c>
      <c r="I26" s="124" t="s">
        <v>5</v>
      </c>
      <c r="J26" s="124" t="s">
        <v>6</v>
      </c>
      <c r="K26" s="124" t="s">
        <v>7</v>
      </c>
      <c r="L26" s="152"/>
    </row>
    <row r="27" spans="2:12" ht="13.9" customHeight="1" thickBot="1" x14ac:dyDescent="0.25">
      <c r="B27" s="171" t="s">
        <v>51</v>
      </c>
      <c r="C27" s="126" t="s">
        <v>233</v>
      </c>
      <c r="D27" s="171" t="s">
        <v>12</v>
      </c>
      <c r="E27" s="171" t="s">
        <v>234</v>
      </c>
      <c r="F27" s="318" t="s">
        <v>291</v>
      </c>
      <c r="G27" s="318"/>
      <c r="H27" s="127" t="s">
        <v>235</v>
      </c>
      <c r="I27" s="128">
        <v>1</v>
      </c>
      <c r="J27" s="129">
        <v>176.02</v>
      </c>
      <c r="K27" s="129">
        <v>176.02</v>
      </c>
      <c r="L27" s="154"/>
    </row>
    <row r="28" spans="2:12" ht="16.149999999999999" customHeight="1" x14ac:dyDescent="0.2">
      <c r="B28" s="168" t="s">
        <v>53</v>
      </c>
      <c r="C28" s="130" t="s">
        <v>299</v>
      </c>
      <c r="D28" s="168" t="s">
        <v>54</v>
      </c>
      <c r="E28" s="168" t="s">
        <v>300</v>
      </c>
      <c r="F28" s="319" t="s">
        <v>291</v>
      </c>
      <c r="G28" s="319"/>
      <c r="H28" s="131" t="s">
        <v>22</v>
      </c>
      <c r="I28" s="132">
        <v>1</v>
      </c>
      <c r="J28" s="133">
        <v>98.83</v>
      </c>
      <c r="K28" s="133">
        <v>98.83</v>
      </c>
    </row>
    <row r="29" spans="2:12" ht="16.149999999999999" customHeight="1" x14ac:dyDescent="0.2">
      <c r="B29" s="168" t="s">
        <v>53</v>
      </c>
      <c r="C29" s="130" t="s">
        <v>301</v>
      </c>
      <c r="D29" s="168" t="s">
        <v>15</v>
      </c>
      <c r="E29" s="168" t="s">
        <v>302</v>
      </c>
      <c r="F29" s="319" t="s">
        <v>303</v>
      </c>
      <c r="G29" s="319"/>
      <c r="H29" s="131" t="s">
        <v>22</v>
      </c>
      <c r="I29" s="132">
        <v>1</v>
      </c>
      <c r="J29" s="133">
        <v>29.75</v>
      </c>
      <c r="K29" s="133">
        <v>29.75</v>
      </c>
    </row>
    <row r="30" spans="2:12" ht="13.9" customHeight="1" x14ac:dyDescent="0.2">
      <c r="B30" s="168" t="s">
        <v>53</v>
      </c>
      <c r="C30" s="130" t="s">
        <v>304</v>
      </c>
      <c r="D30" s="168" t="s">
        <v>54</v>
      </c>
      <c r="E30" s="168" t="s">
        <v>80</v>
      </c>
      <c r="F30" s="319" t="s">
        <v>52</v>
      </c>
      <c r="G30" s="319"/>
      <c r="H30" s="131" t="s">
        <v>58</v>
      </c>
      <c r="I30" s="132">
        <v>1</v>
      </c>
      <c r="J30" s="133">
        <v>26.41</v>
      </c>
      <c r="K30" s="133">
        <v>26.41</v>
      </c>
    </row>
    <row r="31" spans="2:12" ht="13.9" customHeight="1" x14ac:dyDescent="0.2">
      <c r="B31" s="168" t="s">
        <v>53</v>
      </c>
      <c r="C31" s="130" t="s">
        <v>305</v>
      </c>
      <c r="D31" s="168" t="s">
        <v>54</v>
      </c>
      <c r="E31" s="168" t="s">
        <v>306</v>
      </c>
      <c r="F31" s="319" t="s">
        <v>52</v>
      </c>
      <c r="G31" s="319"/>
      <c r="H31" s="131" t="s">
        <v>58</v>
      </c>
      <c r="I31" s="132">
        <v>1</v>
      </c>
      <c r="J31" s="133">
        <v>21.03</v>
      </c>
      <c r="K31" s="133">
        <v>21.03</v>
      </c>
    </row>
    <row r="32" spans="2:12" x14ac:dyDescent="0.2">
      <c r="B32" s="169"/>
      <c r="C32" s="169"/>
      <c r="D32" s="169"/>
      <c r="E32" s="169"/>
      <c r="F32" s="169" t="s">
        <v>59</v>
      </c>
      <c r="G32" s="158">
        <v>66.989999999999995</v>
      </c>
      <c r="H32" s="169" t="s">
        <v>60</v>
      </c>
      <c r="I32" s="158">
        <v>0</v>
      </c>
      <c r="J32" s="169" t="s">
        <v>61</v>
      </c>
      <c r="K32" s="158">
        <v>66.989999999999995</v>
      </c>
    </row>
    <row r="33" spans="2:11" ht="15" thickBot="1" x14ac:dyDescent="0.25">
      <c r="B33" s="169"/>
      <c r="C33" s="169"/>
      <c r="D33" s="169"/>
      <c r="E33" s="169"/>
      <c r="F33" s="169" t="s">
        <v>62</v>
      </c>
      <c r="G33" s="158">
        <v>33.81</v>
      </c>
      <c r="H33" s="169"/>
      <c r="I33" s="316" t="s">
        <v>63</v>
      </c>
      <c r="J33" s="316"/>
      <c r="K33" s="158">
        <v>209.83</v>
      </c>
    </row>
    <row r="34" spans="2:11" ht="15" thickTop="1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</row>
    <row r="35" spans="2:11" ht="15" x14ac:dyDescent="0.2">
      <c r="B35" s="167" t="s">
        <v>25</v>
      </c>
      <c r="C35" s="124" t="s">
        <v>1</v>
      </c>
      <c r="D35" s="167" t="s">
        <v>2</v>
      </c>
      <c r="E35" s="167" t="s">
        <v>3</v>
      </c>
      <c r="F35" s="317" t="s">
        <v>50</v>
      </c>
      <c r="G35" s="317"/>
      <c r="H35" s="125" t="s">
        <v>4</v>
      </c>
      <c r="I35" s="124" t="s">
        <v>5</v>
      </c>
      <c r="J35" s="124" t="s">
        <v>6</v>
      </c>
      <c r="K35" s="124" t="s">
        <v>7</v>
      </c>
    </row>
    <row r="36" spans="2:11" x14ac:dyDescent="0.2">
      <c r="B36" s="171" t="s">
        <v>51</v>
      </c>
      <c r="C36" s="126" t="s">
        <v>26</v>
      </c>
      <c r="D36" s="171" t="s">
        <v>21</v>
      </c>
      <c r="E36" s="171" t="s">
        <v>27</v>
      </c>
      <c r="F36" s="318" t="s">
        <v>65</v>
      </c>
      <c r="G36" s="318"/>
      <c r="H36" s="127" t="s">
        <v>28</v>
      </c>
      <c r="I36" s="128">
        <v>1</v>
      </c>
      <c r="J36" s="129">
        <v>133.74</v>
      </c>
      <c r="K36" s="129">
        <v>133.74</v>
      </c>
    </row>
    <row r="37" spans="2:11" x14ac:dyDescent="0.2">
      <c r="B37" s="168" t="s">
        <v>53</v>
      </c>
      <c r="C37" s="130" t="s">
        <v>66</v>
      </c>
      <c r="D37" s="168" t="s">
        <v>21</v>
      </c>
      <c r="E37" s="168" t="s">
        <v>67</v>
      </c>
      <c r="F37" s="319" t="s">
        <v>65</v>
      </c>
      <c r="G37" s="319"/>
      <c r="H37" s="131" t="s">
        <v>58</v>
      </c>
      <c r="I37" s="132">
        <v>3</v>
      </c>
      <c r="J37" s="133">
        <v>18.16</v>
      </c>
      <c r="K37" s="133">
        <v>54.48</v>
      </c>
    </row>
    <row r="38" spans="2:11" ht="18.600000000000001" customHeight="1" x14ac:dyDescent="0.2">
      <c r="B38" s="170" t="s">
        <v>64</v>
      </c>
      <c r="C38" s="135" t="s">
        <v>73</v>
      </c>
      <c r="D38" s="170" t="s">
        <v>21</v>
      </c>
      <c r="E38" s="170" t="s">
        <v>74</v>
      </c>
      <c r="F38" s="315" t="s">
        <v>75</v>
      </c>
      <c r="G38" s="315"/>
      <c r="H38" s="136" t="s">
        <v>76</v>
      </c>
      <c r="I38" s="137">
        <v>0.3</v>
      </c>
      <c r="J38" s="138">
        <v>9</v>
      </c>
      <c r="K38" s="138">
        <v>2.7</v>
      </c>
    </row>
    <row r="39" spans="2:11" ht="18.600000000000001" customHeight="1" x14ac:dyDescent="0.2">
      <c r="B39" s="170" t="s">
        <v>64</v>
      </c>
      <c r="C39" s="135" t="s">
        <v>71</v>
      </c>
      <c r="D39" s="170" t="s">
        <v>21</v>
      </c>
      <c r="E39" s="170" t="s">
        <v>72</v>
      </c>
      <c r="F39" s="315" t="s">
        <v>68</v>
      </c>
      <c r="G39" s="315"/>
      <c r="H39" s="136" t="s">
        <v>28</v>
      </c>
      <c r="I39" s="137">
        <v>1.25</v>
      </c>
      <c r="J39" s="138">
        <v>61.25</v>
      </c>
      <c r="K39" s="138">
        <v>76.56</v>
      </c>
    </row>
    <row r="40" spans="2:11" ht="18.600000000000001" customHeight="1" x14ac:dyDescent="0.2">
      <c r="B40" s="169"/>
      <c r="C40" s="169"/>
      <c r="D40" s="169"/>
      <c r="E40" s="169"/>
      <c r="F40" s="169" t="s">
        <v>59</v>
      </c>
      <c r="G40" s="158">
        <v>35.520000000000003</v>
      </c>
      <c r="H40" s="169" t="s">
        <v>60</v>
      </c>
      <c r="I40" s="158">
        <v>0</v>
      </c>
      <c r="J40" s="169" t="s">
        <v>61</v>
      </c>
      <c r="K40" s="158">
        <v>35.520000000000003</v>
      </c>
    </row>
    <row r="41" spans="2:11" ht="15" thickBot="1" x14ac:dyDescent="0.25">
      <c r="B41" s="169"/>
      <c r="C41" s="169"/>
      <c r="D41" s="169"/>
      <c r="E41" s="169"/>
      <c r="F41" s="169" t="s">
        <v>62</v>
      </c>
      <c r="G41" s="158">
        <v>25.69</v>
      </c>
      <c r="H41" s="169"/>
      <c r="I41" s="316" t="s">
        <v>63</v>
      </c>
      <c r="J41" s="316"/>
      <c r="K41" s="158">
        <v>159.43</v>
      </c>
    </row>
    <row r="42" spans="2:11" ht="15" thickTop="1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spans="2:11" ht="15" x14ac:dyDescent="0.2">
      <c r="B43" s="167" t="s">
        <v>31</v>
      </c>
      <c r="C43" s="124" t="s">
        <v>1</v>
      </c>
      <c r="D43" s="167" t="s">
        <v>2</v>
      </c>
      <c r="E43" s="167" t="s">
        <v>3</v>
      </c>
      <c r="F43" s="317" t="s">
        <v>50</v>
      </c>
      <c r="G43" s="317"/>
      <c r="H43" s="125" t="s">
        <v>4</v>
      </c>
      <c r="I43" s="124" t="s">
        <v>5</v>
      </c>
      <c r="J43" s="124" t="s">
        <v>6</v>
      </c>
      <c r="K43" s="124" t="s">
        <v>7</v>
      </c>
    </row>
    <row r="44" spans="2:11" x14ac:dyDescent="0.2">
      <c r="B44" s="171" t="s">
        <v>51</v>
      </c>
      <c r="C44" s="126" t="s">
        <v>32</v>
      </c>
      <c r="D44" s="171" t="s">
        <v>21</v>
      </c>
      <c r="E44" s="171" t="s">
        <v>33</v>
      </c>
      <c r="F44" s="318" t="s">
        <v>65</v>
      </c>
      <c r="G44" s="318"/>
      <c r="H44" s="127" t="s">
        <v>28</v>
      </c>
      <c r="I44" s="128">
        <v>1</v>
      </c>
      <c r="J44" s="129">
        <v>999.83</v>
      </c>
      <c r="K44" s="129">
        <v>999.83</v>
      </c>
    </row>
    <row r="45" spans="2:11" ht="13.9" customHeight="1" x14ac:dyDescent="0.2">
      <c r="B45" s="168" t="s">
        <v>53</v>
      </c>
      <c r="C45" s="130" t="s">
        <v>79</v>
      </c>
      <c r="D45" s="168" t="s">
        <v>21</v>
      </c>
      <c r="E45" s="168" t="s">
        <v>80</v>
      </c>
      <c r="F45" s="319" t="s">
        <v>65</v>
      </c>
      <c r="G45" s="319"/>
      <c r="H45" s="131" t="s">
        <v>58</v>
      </c>
      <c r="I45" s="132">
        <v>2.66</v>
      </c>
      <c r="J45" s="133">
        <v>22.81</v>
      </c>
      <c r="K45" s="133">
        <v>60.67</v>
      </c>
    </row>
    <row r="46" spans="2:11" ht="13.9" customHeight="1" x14ac:dyDescent="0.2">
      <c r="B46" s="168" t="s">
        <v>53</v>
      </c>
      <c r="C46" s="130" t="s">
        <v>66</v>
      </c>
      <c r="D46" s="168" t="s">
        <v>21</v>
      </c>
      <c r="E46" s="168" t="s">
        <v>67</v>
      </c>
      <c r="F46" s="319" t="s">
        <v>65</v>
      </c>
      <c r="G46" s="319"/>
      <c r="H46" s="131" t="s">
        <v>58</v>
      </c>
      <c r="I46" s="132">
        <v>6.51</v>
      </c>
      <c r="J46" s="133">
        <v>18.16</v>
      </c>
      <c r="K46" s="133">
        <v>118.22</v>
      </c>
    </row>
    <row r="47" spans="2:11" x14ac:dyDescent="0.2">
      <c r="B47" s="168" t="s">
        <v>53</v>
      </c>
      <c r="C47" s="130" t="s">
        <v>77</v>
      </c>
      <c r="D47" s="168" t="s">
        <v>21</v>
      </c>
      <c r="E47" s="168" t="s">
        <v>78</v>
      </c>
      <c r="F47" s="319" t="s">
        <v>65</v>
      </c>
      <c r="G47" s="319"/>
      <c r="H47" s="131" t="s">
        <v>28</v>
      </c>
      <c r="I47" s="132">
        <v>1</v>
      </c>
      <c r="J47" s="133">
        <v>820.94</v>
      </c>
      <c r="K47" s="133">
        <v>820.94</v>
      </c>
    </row>
    <row r="48" spans="2:11" x14ac:dyDescent="0.2">
      <c r="B48" s="169"/>
      <c r="C48" s="169"/>
      <c r="D48" s="169"/>
      <c r="E48" s="169"/>
      <c r="F48" s="169" t="s">
        <v>59</v>
      </c>
      <c r="G48" s="158">
        <v>276.95999999999998</v>
      </c>
      <c r="H48" s="169" t="s">
        <v>60</v>
      </c>
      <c r="I48" s="158">
        <v>0</v>
      </c>
      <c r="J48" s="169" t="s">
        <v>61</v>
      </c>
      <c r="K48" s="158">
        <v>276.95999999999998</v>
      </c>
    </row>
    <row r="49" spans="2:11" ht="15" thickBot="1" x14ac:dyDescent="0.25">
      <c r="B49" s="169"/>
      <c r="C49" s="169"/>
      <c r="D49" s="169"/>
      <c r="E49" s="169"/>
      <c r="F49" s="169" t="s">
        <v>62</v>
      </c>
      <c r="G49" s="158">
        <v>192.06</v>
      </c>
      <c r="H49" s="169"/>
      <c r="I49" s="316" t="s">
        <v>63</v>
      </c>
      <c r="J49" s="316"/>
      <c r="K49" s="158">
        <v>1191.8900000000001</v>
      </c>
    </row>
    <row r="50" spans="2:11" ht="15" thickTop="1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spans="2:11" ht="14.25" customHeight="1" x14ac:dyDescent="0.25">
      <c r="B51" s="320" t="s">
        <v>307</v>
      </c>
      <c r="C51" s="314"/>
      <c r="D51" s="314"/>
      <c r="E51" s="314"/>
      <c r="F51" s="314"/>
      <c r="G51" s="314"/>
      <c r="H51" s="314"/>
      <c r="I51" s="314"/>
      <c r="J51" s="314"/>
      <c r="K51" s="314"/>
    </row>
    <row r="52" spans="2:11" ht="14.25" customHeight="1" x14ac:dyDescent="0.2">
      <c r="B52" s="167"/>
      <c r="C52" s="124" t="s">
        <v>1</v>
      </c>
      <c r="D52" s="167" t="s">
        <v>2</v>
      </c>
      <c r="E52" s="167" t="s">
        <v>3</v>
      </c>
      <c r="F52" s="317" t="s">
        <v>50</v>
      </c>
      <c r="G52" s="317"/>
      <c r="H52" s="125" t="s">
        <v>4</v>
      </c>
      <c r="I52" s="124" t="s">
        <v>5</v>
      </c>
      <c r="J52" s="124" t="s">
        <v>6</v>
      </c>
      <c r="K52" s="124" t="s">
        <v>7</v>
      </c>
    </row>
    <row r="53" spans="2:11" ht="25.5" customHeight="1" x14ac:dyDescent="0.2">
      <c r="B53" s="171" t="s">
        <v>51</v>
      </c>
      <c r="C53" s="126" t="s">
        <v>308</v>
      </c>
      <c r="D53" s="171" t="s">
        <v>21</v>
      </c>
      <c r="E53" s="171" t="s">
        <v>309</v>
      </c>
      <c r="F53" s="318" t="s">
        <v>65</v>
      </c>
      <c r="G53" s="318"/>
      <c r="H53" s="127" t="s">
        <v>310</v>
      </c>
      <c r="I53" s="128">
        <v>1</v>
      </c>
      <c r="J53" s="129">
        <v>9.6</v>
      </c>
      <c r="K53" s="129">
        <v>9.6</v>
      </c>
    </row>
    <row r="54" spans="2:11" ht="25.5" customHeight="1" x14ac:dyDescent="0.2">
      <c r="B54" s="170" t="s">
        <v>64</v>
      </c>
      <c r="C54" s="135" t="s">
        <v>311</v>
      </c>
      <c r="D54" s="170" t="s">
        <v>21</v>
      </c>
      <c r="E54" s="170" t="s">
        <v>312</v>
      </c>
      <c r="F54" s="315" t="s">
        <v>313</v>
      </c>
      <c r="G54" s="315"/>
      <c r="H54" s="136" t="s">
        <v>294</v>
      </c>
      <c r="I54" s="137">
        <v>3.0999999999999999E-3</v>
      </c>
      <c r="J54" s="138">
        <v>3098.14</v>
      </c>
      <c r="K54" s="138">
        <v>9.6</v>
      </c>
    </row>
    <row r="55" spans="2:11" ht="13.9" customHeight="1" x14ac:dyDescent="0.2">
      <c r="B55" s="169"/>
      <c r="C55" s="169"/>
      <c r="D55" s="169"/>
      <c r="E55" s="169"/>
      <c r="F55" s="169" t="s">
        <v>59</v>
      </c>
      <c r="G55" s="158">
        <v>9.6</v>
      </c>
      <c r="H55" s="169" t="s">
        <v>60</v>
      </c>
      <c r="I55" s="158">
        <v>0</v>
      </c>
      <c r="J55" s="169" t="s">
        <v>61</v>
      </c>
      <c r="K55" s="158">
        <v>9.6</v>
      </c>
    </row>
    <row r="56" spans="2:11" ht="13.9" customHeight="1" thickBot="1" x14ac:dyDescent="0.25">
      <c r="B56" s="169"/>
      <c r="C56" s="169"/>
      <c r="D56" s="169"/>
      <c r="E56" s="169"/>
      <c r="F56" s="169" t="s">
        <v>62</v>
      </c>
      <c r="G56" s="158">
        <v>1.84</v>
      </c>
      <c r="H56" s="169"/>
      <c r="I56" s="316" t="s">
        <v>63</v>
      </c>
      <c r="J56" s="316"/>
      <c r="K56" s="158">
        <v>11.44</v>
      </c>
    </row>
    <row r="57" spans="2:11" ht="15" thickTop="1" x14ac:dyDescent="0.2">
      <c r="B57" s="134"/>
      <c r="C57" s="134"/>
      <c r="D57" s="134"/>
      <c r="E57" s="134"/>
      <c r="F57" s="134"/>
      <c r="G57" s="134"/>
      <c r="H57" s="134"/>
      <c r="I57" s="134"/>
      <c r="J57" s="134"/>
      <c r="K57" s="134"/>
    </row>
    <row r="58" spans="2:11" ht="15" x14ac:dyDescent="0.2">
      <c r="B58" s="167"/>
      <c r="C58" s="124" t="s">
        <v>1</v>
      </c>
      <c r="D58" s="167" t="s">
        <v>2</v>
      </c>
      <c r="E58" s="167" t="s">
        <v>3</v>
      </c>
      <c r="F58" s="317" t="s">
        <v>50</v>
      </c>
      <c r="G58" s="317"/>
      <c r="H58" s="125" t="s">
        <v>4</v>
      </c>
      <c r="I58" s="124" t="s">
        <v>5</v>
      </c>
      <c r="J58" s="124" t="s">
        <v>6</v>
      </c>
      <c r="K58" s="124" t="s">
        <v>7</v>
      </c>
    </row>
    <row r="59" spans="2:11" ht="25.5" x14ac:dyDescent="0.2">
      <c r="B59" s="171" t="s">
        <v>51</v>
      </c>
      <c r="C59" s="126" t="s">
        <v>314</v>
      </c>
      <c r="D59" s="171" t="s">
        <v>21</v>
      </c>
      <c r="E59" s="171" t="s">
        <v>315</v>
      </c>
      <c r="F59" s="318" t="s">
        <v>65</v>
      </c>
      <c r="G59" s="318"/>
      <c r="H59" s="127" t="s">
        <v>310</v>
      </c>
      <c r="I59" s="128">
        <v>1</v>
      </c>
      <c r="J59" s="129">
        <v>139.27000000000001</v>
      </c>
      <c r="K59" s="129">
        <v>139.27000000000001</v>
      </c>
    </row>
    <row r="60" spans="2:11" ht="14.25" customHeight="1" x14ac:dyDescent="0.2">
      <c r="B60" s="170" t="s">
        <v>64</v>
      </c>
      <c r="C60" s="135" t="s">
        <v>316</v>
      </c>
      <c r="D60" s="170" t="s">
        <v>21</v>
      </c>
      <c r="E60" s="170" t="s">
        <v>317</v>
      </c>
      <c r="F60" s="315" t="s">
        <v>313</v>
      </c>
      <c r="G60" s="315"/>
      <c r="H60" s="136" t="s">
        <v>294</v>
      </c>
      <c r="I60" s="137">
        <v>9.1000000000000004E-3</v>
      </c>
      <c r="J60" s="138">
        <v>15305.13</v>
      </c>
      <c r="K60" s="138">
        <v>139.27000000000001</v>
      </c>
    </row>
    <row r="61" spans="2:11" x14ac:dyDescent="0.2">
      <c r="B61" s="169"/>
      <c r="C61" s="169"/>
      <c r="D61" s="169"/>
      <c r="E61" s="169"/>
      <c r="F61" s="169" t="s">
        <v>59</v>
      </c>
      <c r="G61" s="158">
        <v>139.27000000000001</v>
      </c>
      <c r="H61" s="169" t="s">
        <v>60</v>
      </c>
      <c r="I61" s="158">
        <v>0</v>
      </c>
      <c r="J61" s="169" t="s">
        <v>61</v>
      </c>
      <c r="K61" s="158">
        <v>139.27000000000001</v>
      </c>
    </row>
    <row r="62" spans="2:11" ht="15" thickBot="1" x14ac:dyDescent="0.25">
      <c r="B62" s="169"/>
      <c r="C62" s="169"/>
      <c r="D62" s="169"/>
      <c r="E62" s="169"/>
      <c r="F62" s="169" t="s">
        <v>62</v>
      </c>
      <c r="G62" s="158">
        <v>26.75</v>
      </c>
      <c r="H62" s="169"/>
      <c r="I62" s="316" t="s">
        <v>63</v>
      </c>
      <c r="J62" s="316"/>
      <c r="K62" s="158">
        <v>166.02</v>
      </c>
    </row>
    <row r="63" spans="2:11" ht="15" thickTop="1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</row>
    <row r="64" spans="2:11" ht="15" x14ac:dyDescent="0.2">
      <c r="B64" s="167"/>
      <c r="C64" s="124" t="s">
        <v>1</v>
      </c>
      <c r="D64" s="167" t="s">
        <v>2</v>
      </c>
      <c r="E64" s="167" t="s">
        <v>3</v>
      </c>
      <c r="F64" s="317" t="s">
        <v>50</v>
      </c>
      <c r="G64" s="317"/>
      <c r="H64" s="125" t="s">
        <v>4</v>
      </c>
      <c r="I64" s="124" t="s">
        <v>5</v>
      </c>
      <c r="J64" s="124" t="s">
        <v>6</v>
      </c>
      <c r="K64" s="124" t="s">
        <v>7</v>
      </c>
    </row>
    <row r="65" spans="2:11" ht="13.9" customHeight="1" x14ac:dyDescent="0.2">
      <c r="B65" s="171" t="s">
        <v>51</v>
      </c>
      <c r="C65" s="126" t="s">
        <v>318</v>
      </c>
      <c r="D65" s="171" t="s">
        <v>21</v>
      </c>
      <c r="E65" s="171" t="s">
        <v>319</v>
      </c>
      <c r="F65" s="318" t="s">
        <v>65</v>
      </c>
      <c r="G65" s="318"/>
      <c r="H65" s="127" t="s">
        <v>310</v>
      </c>
      <c r="I65" s="128">
        <v>1</v>
      </c>
      <c r="J65" s="129">
        <v>60.04</v>
      </c>
      <c r="K65" s="129">
        <v>60.04</v>
      </c>
    </row>
    <row r="66" spans="2:11" ht="13.9" customHeight="1" x14ac:dyDescent="0.2">
      <c r="B66" s="170" t="s">
        <v>64</v>
      </c>
      <c r="C66" s="135" t="s">
        <v>320</v>
      </c>
      <c r="D66" s="170" t="s">
        <v>21</v>
      </c>
      <c r="E66" s="170" t="s">
        <v>321</v>
      </c>
      <c r="F66" s="315" t="s">
        <v>313</v>
      </c>
      <c r="G66" s="315"/>
      <c r="H66" s="136" t="s">
        <v>294</v>
      </c>
      <c r="I66" s="137">
        <v>1.3100000000000001E-2</v>
      </c>
      <c r="J66" s="138">
        <v>4583.46</v>
      </c>
      <c r="K66" s="138">
        <v>60.04</v>
      </c>
    </row>
    <row r="67" spans="2:11" x14ac:dyDescent="0.2">
      <c r="B67" s="169"/>
      <c r="C67" s="169"/>
      <c r="D67" s="169"/>
      <c r="E67" s="169"/>
      <c r="F67" s="169" t="s">
        <v>59</v>
      </c>
      <c r="G67" s="158">
        <v>60.04</v>
      </c>
      <c r="H67" s="169" t="s">
        <v>60</v>
      </c>
      <c r="I67" s="158">
        <v>0</v>
      </c>
      <c r="J67" s="169" t="s">
        <v>61</v>
      </c>
      <c r="K67" s="158">
        <v>60.04</v>
      </c>
    </row>
    <row r="68" spans="2:11" ht="15" thickBot="1" x14ac:dyDescent="0.25">
      <c r="B68" s="169"/>
      <c r="C68" s="169"/>
      <c r="D68" s="169"/>
      <c r="E68" s="169"/>
      <c r="F68" s="169" t="s">
        <v>62</v>
      </c>
      <c r="G68" s="158">
        <v>11.53</v>
      </c>
      <c r="H68" s="169"/>
      <c r="I68" s="316" t="s">
        <v>63</v>
      </c>
      <c r="J68" s="316"/>
      <c r="K68" s="158">
        <v>71.569999999999993</v>
      </c>
    </row>
    <row r="69" spans="2:11" ht="15" thickTop="1" x14ac:dyDescent="0.2">
      <c r="B69" s="134"/>
      <c r="C69" s="134"/>
      <c r="D69" s="134"/>
      <c r="E69" s="134"/>
      <c r="F69" s="134"/>
      <c r="G69" s="134"/>
      <c r="H69" s="134"/>
      <c r="I69" s="134"/>
      <c r="J69" s="134"/>
      <c r="K69" s="134"/>
    </row>
    <row r="70" spans="2:11" ht="14.25" customHeight="1" x14ac:dyDescent="0.2">
      <c r="B70" s="167"/>
      <c r="C70" s="124" t="s">
        <v>1</v>
      </c>
      <c r="D70" s="167" t="s">
        <v>2</v>
      </c>
      <c r="E70" s="167" t="s">
        <v>3</v>
      </c>
      <c r="F70" s="317" t="s">
        <v>50</v>
      </c>
      <c r="G70" s="317"/>
      <c r="H70" s="125" t="s">
        <v>4</v>
      </c>
      <c r="I70" s="124" t="s">
        <v>5</v>
      </c>
      <c r="J70" s="124" t="s">
        <v>6</v>
      </c>
      <c r="K70" s="124" t="s">
        <v>7</v>
      </c>
    </row>
    <row r="71" spans="2:11" ht="38.25" x14ac:dyDescent="0.2">
      <c r="B71" s="171" t="s">
        <v>51</v>
      </c>
      <c r="C71" s="126" t="s">
        <v>322</v>
      </c>
      <c r="D71" s="171" t="s">
        <v>21</v>
      </c>
      <c r="E71" s="171" t="s">
        <v>323</v>
      </c>
      <c r="F71" s="318" t="s">
        <v>65</v>
      </c>
      <c r="G71" s="318"/>
      <c r="H71" s="127" t="s">
        <v>324</v>
      </c>
      <c r="I71" s="128">
        <v>1</v>
      </c>
      <c r="J71" s="129">
        <v>0.1</v>
      </c>
      <c r="K71" s="129">
        <v>0.1</v>
      </c>
    </row>
    <row r="72" spans="2:11" x14ac:dyDescent="0.2">
      <c r="B72" s="170" t="s">
        <v>64</v>
      </c>
      <c r="C72" s="135" t="s">
        <v>325</v>
      </c>
      <c r="D72" s="170" t="s">
        <v>21</v>
      </c>
      <c r="E72" s="170" t="s">
        <v>326</v>
      </c>
      <c r="F72" s="315" t="s">
        <v>313</v>
      </c>
      <c r="G72" s="315"/>
      <c r="H72" s="136" t="s">
        <v>58</v>
      </c>
      <c r="I72" s="137">
        <v>6.7000000000000002E-3</v>
      </c>
      <c r="J72" s="138">
        <v>16.100000000000001</v>
      </c>
      <c r="K72" s="138">
        <v>0.1</v>
      </c>
    </row>
    <row r="73" spans="2:11" x14ac:dyDescent="0.2">
      <c r="B73" s="169"/>
      <c r="C73" s="169"/>
      <c r="D73" s="169"/>
      <c r="E73" s="169"/>
      <c r="F73" s="169" t="s">
        <v>59</v>
      </c>
      <c r="G73" s="158">
        <v>0.1</v>
      </c>
      <c r="H73" s="169" t="s">
        <v>60</v>
      </c>
      <c r="I73" s="158">
        <v>0</v>
      </c>
      <c r="J73" s="169" t="s">
        <v>61</v>
      </c>
      <c r="K73" s="158">
        <v>0.1</v>
      </c>
    </row>
    <row r="74" spans="2:11" ht="15" thickBot="1" x14ac:dyDescent="0.25">
      <c r="B74" s="169"/>
      <c r="C74" s="169"/>
      <c r="D74" s="169"/>
      <c r="E74" s="169"/>
      <c r="F74" s="169" t="s">
        <v>62</v>
      </c>
      <c r="G74" s="158">
        <v>0.01</v>
      </c>
      <c r="H74" s="169"/>
      <c r="I74" s="316" t="s">
        <v>63</v>
      </c>
      <c r="J74" s="316"/>
      <c r="K74" s="158">
        <v>0.11</v>
      </c>
    </row>
    <row r="75" spans="2:11" ht="15" thickTop="1" x14ac:dyDescent="0.2">
      <c r="B75" s="134"/>
      <c r="C75" s="134"/>
      <c r="D75" s="134"/>
      <c r="E75" s="134"/>
      <c r="F75" s="134"/>
      <c r="G75" s="134"/>
      <c r="H75" s="134"/>
      <c r="I75" s="134"/>
      <c r="J75" s="134"/>
      <c r="K75" s="134"/>
    </row>
    <row r="76" spans="2:11" ht="16.899999999999999" customHeight="1" x14ac:dyDescent="0.2">
      <c r="B76" s="167"/>
      <c r="C76" s="124" t="s">
        <v>1</v>
      </c>
      <c r="D76" s="167" t="s">
        <v>2</v>
      </c>
      <c r="E76" s="167" t="s">
        <v>3</v>
      </c>
      <c r="F76" s="317" t="s">
        <v>50</v>
      </c>
      <c r="G76" s="317"/>
      <c r="H76" s="125" t="s">
        <v>4</v>
      </c>
      <c r="I76" s="124" t="s">
        <v>5</v>
      </c>
      <c r="J76" s="124" t="s">
        <v>6</v>
      </c>
      <c r="K76" s="124" t="s">
        <v>7</v>
      </c>
    </row>
    <row r="77" spans="2:11" ht="16.899999999999999" customHeight="1" x14ac:dyDescent="0.2">
      <c r="B77" s="171" t="s">
        <v>51</v>
      </c>
      <c r="C77" s="126" t="s">
        <v>327</v>
      </c>
      <c r="D77" s="171" t="s">
        <v>21</v>
      </c>
      <c r="E77" s="171" t="s">
        <v>328</v>
      </c>
      <c r="F77" s="318" t="s">
        <v>65</v>
      </c>
      <c r="G77" s="318"/>
      <c r="H77" s="127" t="s">
        <v>324</v>
      </c>
      <c r="I77" s="128">
        <v>1</v>
      </c>
      <c r="J77" s="129">
        <v>0.27</v>
      </c>
      <c r="K77" s="129">
        <v>0.27</v>
      </c>
    </row>
    <row r="78" spans="2:11" ht="16.899999999999999" customHeight="1" x14ac:dyDescent="0.2">
      <c r="B78" s="170" t="s">
        <v>64</v>
      </c>
      <c r="C78" s="135" t="s">
        <v>329</v>
      </c>
      <c r="D78" s="170" t="s">
        <v>21</v>
      </c>
      <c r="E78" s="170" t="s">
        <v>330</v>
      </c>
      <c r="F78" s="315" t="s">
        <v>313</v>
      </c>
      <c r="G78" s="315"/>
      <c r="H78" s="136" t="s">
        <v>58</v>
      </c>
      <c r="I78" s="137">
        <v>1.72E-2</v>
      </c>
      <c r="J78" s="138">
        <v>16.100000000000001</v>
      </c>
      <c r="K78" s="138">
        <v>0.27</v>
      </c>
    </row>
    <row r="79" spans="2:11" x14ac:dyDescent="0.2">
      <c r="B79" s="169"/>
      <c r="C79" s="169"/>
      <c r="D79" s="169"/>
      <c r="E79" s="169"/>
      <c r="F79" s="169" t="s">
        <v>59</v>
      </c>
      <c r="G79" s="158">
        <v>0.27</v>
      </c>
      <c r="H79" s="169" t="s">
        <v>60</v>
      </c>
      <c r="I79" s="158">
        <v>0</v>
      </c>
      <c r="J79" s="169" t="s">
        <v>61</v>
      </c>
      <c r="K79" s="158">
        <v>0.27</v>
      </c>
    </row>
    <row r="80" spans="2:11" ht="13.9" customHeight="1" thickBot="1" x14ac:dyDescent="0.25">
      <c r="B80" s="169"/>
      <c r="C80" s="169"/>
      <c r="D80" s="169"/>
      <c r="E80" s="169"/>
      <c r="F80" s="169" t="s">
        <v>62</v>
      </c>
      <c r="G80" s="158">
        <v>0.05</v>
      </c>
      <c r="H80" s="169"/>
      <c r="I80" s="316" t="s">
        <v>63</v>
      </c>
      <c r="J80" s="316"/>
      <c r="K80" s="158">
        <v>0.32</v>
      </c>
    </row>
    <row r="81" spans="2:11" ht="13.9" customHeight="1" thickTop="1" x14ac:dyDescent="0.2">
      <c r="B81" s="134"/>
      <c r="C81" s="134"/>
      <c r="D81" s="134"/>
      <c r="E81" s="134"/>
      <c r="F81" s="134"/>
      <c r="G81" s="134"/>
      <c r="H81" s="134"/>
      <c r="I81" s="134"/>
      <c r="J81" s="134"/>
      <c r="K81" s="134"/>
    </row>
    <row r="82" spans="2:11" ht="15" x14ac:dyDescent="0.2">
      <c r="B82" s="167"/>
      <c r="C82" s="124" t="s">
        <v>1</v>
      </c>
      <c r="D82" s="167" t="s">
        <v>2</v>
      </c>
      <c r="E82" s="167" t="s">
        <v>3</v>
      </c>
      <c r="F82" s="317" t="s">
        <v>50</v>
      </c>
      <c r="G82" s="317"/>
      <c r="H82" s="125" t="s">
        <v>4</v>
      </c>
      <c r="I82" s="124" t="s">
        <v>5</v>
      </c>
      <c r="J82" s="124" t="s">
        <v>6</v>
      </c>
      <c r="K82" s="124" t="s">
        <v>7</v>
      </c>
    </row>
    <row r="83" spans="2:11" ht="25.5" x14ac:dyDescent="0.2">
      <c r="B83" s="171" t="s">
        <v>51</v>
      </c>
      <c r="C83" s="126" t="s">
        <v>331</v>
      </c>
      <c r="D83" s="171" t="s">
        <v>21</v>
      </c>
      <c r="E83" s="171" t="s">
        <v>332</v>
      </c>
      <c r="F83" s="318" t="s">
        <v>65</v>
      </c>
      <c r="G83" s="318"/>
      <c r="H83" s="127" t="s">
        <v>324</v>
      </c>
      <c r="I83" s="128">
        <v>1</v>
      </c>
      <c r="J83" s="129">
        <v>0.2</v>
      </c>
      <c r="K83" s="129">
        <v>0.2</v>
      </c>
    </row>
    <row r="84" spans="2:11" x14ac:dyDescent="0.2">
      <c r="B84" s="170" t="s">
        <v>64</v>
      </c>
      <c r="C84" s="135" t="s">
        <v>333</v>
      </c>
      <c r="D84" s="170" t="s">
        <v>21</v>
      </c>
      <c r="E84" s="170" t="s">
        <v>334</v>
      </c>
      <c r="F84" s="315" t="s">
        <v>313</v>
      </c>
      <c r="G84" s="315"/>
      <c r="H84" s="136" t="s">
        <v>58</v>
      </c>
      <c r="I84" s="137">
        <v>1.72E-2</v>
      </c>
      <c r="J84" s="138">
        <v>11.64</v>
      </c>
      <c r="K84" s="138">
        <v>0.2</v>
      </c>
    </row>
    <row r="85" spans="2:11" x14ac:dyDescent="0.2">
      <c r="B85" s="169"/>
      <c r="C85" s="169"/>
      <c r="D85" s="169"/>
      <c r="E85" s="169"/>
      <c r="F85" s="169" t="s">
        <v>59</v>
      </c>
      <c r="G85" s="158">
        <v>0.2</v>
      </c>
      <c r="H85" s="169" t="s">
        <v>60</v>
      </c>
      <c r="I85" s="158">
        <v>0</v>
      </c>
      <c r="J85" s="169" t="s">
        <v>61</v>
      </c>
      <c r="K85" s="158">
        <v>0.2</v>
      </c>
    </row>
    <row r="86" spans="2:11" ht="15" thickBot="1" x14ac:dyDescent="0.25">
      <c r="B86" s="169"/>
      <c r="C86" s="169"/>
      <c r="D86" s="169"/>
      <c r="E86" s="169"/>
      <c r="F86" s="169" t="s">
        <v>62</v>
      </c>
      <c r="G86" s="158">
        <v>0.03</v>
      </c>
      <c r="H86" s="169"/>
      <c r="I86" s="316" t="s">
        <v>63</v>
      </c>
      <c r="J86" s="316"/>
      <c r="K86" s="158">
        <v>0.23</v>
      </c>
    </row>
    <row r="87" spans="2:11" ht="15" thickTop="1" x14ac:dyDescent="0.2">
      <c r="B87" s="134"/>
      <c r="C87" s="134"/>
      <c r="D87" s="134"/>
      <c r="E87" s="134"/>
      <c r="F87" s="134"/>
      <c r="G87" s="134"/>
      <c r="H87" s="134"/>
      <c r="I87" s="134"/>
      <c r="J87" s="134"/>
      <c r="K87" s="134"/>
    </row>
    <row r="88" spans="2:11" ht="15" x14ac:dyDescent="0.2">
      <c r="B88" s="167"/>
      <c r="C88" s="124" t="s">
        <v>1</v>
      </c>
      <c r="D88" s="167" t="s">
        <v>2</v>
      </c>
      <c r="E88" s="167" t="s">
        <v>3</v>
      </c>
      <c r="F88" s="317" t="s">
        <v>50</v>
      </c>
      <c r="G88" s="317"/>
      <c r="H88" s="125" t="s">
        <v>4</v>
      </c>
      <c r="I88" s="124" t="s">
        <v>5</v>
      </c>
      <c r="J88" s="124" t="s">
        <v>6</v>
      </c>
      <c r="K88" s="124" t="s">
        <v>7</v>
      </c>
    </row>
    <row r="89" spans="2:11" x14ac:dyDescent="0.2">
      <c r="B89" s="171" t="s">
        <v>51</v>
      </c>
      <c r="C89" s="126" t="s">
        <v>216</v>
      </c>
      <c r="D89" s="171" t="s">
        <v>54</v>
      </c>
      <c r="E89" s="171" t="s">
        <v>217</v>
      </c>
      <c r="F89" s="318" t="s">
        <v>52</v>
      </c>
      <c r="G89" s="318"/>
      <c r="H89" s="127" t="s">
        <v>58</v>
      </c>
      <c r="I89" s="128">
        <v>1</v>
      </c>
      <c r="J89" s="129">
        <v>21.35</v>
      </c>
      <c r="K89" s="129">
        <v>21.35</v>
      </c>
    </row>
    <row r="90" spans="2:11" ht="13.9" customHeight="1" x14ac:dyDescent="0.2">
      <c r="B90" s="168" t="s">
        <v>53</v>
      </c>
      <c r="C90" s="130" t="s">
        <v>335</v>
      </c>
      <c r="D90" s="168" t="s">
        <v>54</v>
      </c>
      <c r="E90" s="168" t="s">
        <v>336</v>
      </c>
      <c r="F90" s="319" t="s">
        <v>52</v>
      </c>
      <c r="G90" s="319"/>
      <c r="H90" s="131" t="s">
        <v>58</v>
      </c>
      <c r="I90" s="132">
        <v>1</v>
      </c>
      <c r="J90" s="133">
        <v>0.19</v>
      </c>
      <c r="K90" s="133">
        <v>0.19</v>
      </c>
    </row>
    <row r="91" spans="2:11" ht="13.9" customHeight="1" x14ac:dyDescent="0.2">
      <c r="B91" s="170" t="s">
        <v>64</v>
      </c>
      <c r="C91" s="135" t="s">
        <v>337</v>
      </c>
      <c r="D91" s="170" t="s">
        <v>54</v>
      </c>
      <c r="E91" s="170" t="s">
        <v>338</v>
      </c>
      <c r="F91" s="315" t="s">
        <v>313</v>
      </c>
      <c r="G91" s="315"/>
      <c r="H91" s="136" t="s">
        <v>58</v>
      </c>
      <c r="I91" s="137">
        <v>1</v>
      </c>
      <c r="J91" s="138">
        <v>14.02</v>
      </c>
      <c r="K91" s="138">
        <v>14.02</v>
      </c>
    </row>
    <row r="92" spans="2:11" ht="25.5" x14ac:dyDescent="0.2">
      <c r="B92" s="170" t="s">
        <v>64</v>
      </c>
      <c r="C92" s="135" t="s">
        <v>339</v>
      </c>
      <c r="D92" s="170" t="s">
        <v>54</v>
      </c>
      <c r="E92" s="170" t="s">
        <v>340</v>
      </c>
      <c r="F92" s="315" t="s">
        <v>341</v>
      </c>
      <c r="G92" s="315"/>
      <c r="H92" s="136" t="s">
        <v>58</v>
      </c>
      <c r="I92" s="137">
        <v>1</v>
      </c>
      <c r="J92" s="138">
        <v>3.18</v>
      </c>
      <c r="K92" s="138">
        <v>3.18</v>
      </c>
    </row>
    <row r="93" spans="2:11" ht="25.5" x14ac:dyDescent="0.2">
      <c r="B93" s="170" t="s">
        <v>64</v>
      </c>
      <c r="C93" s="135" t="s">
        <v>342</v>
      </c>
      <c r="D93" s="170" t="s">
        <v>54</v>
      </c>
      <c r="E93" s="170" t="s">
        <v>343</v>
      </c>
      <c r="F93" s="315" t="s">
        <v>344</v>
      </c>
      <c r="G93" s="315"/>
      <c r="H93" s="136" t="s">
        <v>58</v>
      </c>
      <c r="I93" s="137">
        <v>1</v>
      </c>
      <c r="J93" s="138">
        <v>1.02</v>
      </c>
      <c r="K93" s="138">
        <v>1.02</v>
      </c>
    </row>
    <row r="94" spans="2:11" ht="25.5" x14ac:dyDescent="0.2">
      <c r="B94" s="170" t="s">
        <v>64</v>
      </c>
      <c r="C94" s="135" t="s">
        <v>345</v>
      </c>
      <c r="D94" s="170" t="s">
        <v>54</v>
      </c>
      <c r="E94" s="170" t="s">
        <v>346</v>
      </c>
      <c r="F94" s="315" t="s">
        <v>341</v>
      </c>
      <c r="G94" s="315"/>
      <c r="H94" s="136" t="s">
        <v>58</v>
      </c>
      <c r="I94" s="137">
        <v>1</v>
      </c>
      <c r="J94" s="138">
        <v>1.05</v>
      </c>
      <c r="K94" s="138">
        <v>1.05</v>
      </c>
    </row>
    <row r="95" spans="2:11" ht="14.25" customHeight="1" x14ac:dyDescent="0.2">
      <c r="B95" s="170" t="s">
        <v>64</v>
      </c>
      <c r="C95" s="135" t="s">
        <v>347</v>
      </c>
      <c r="D95" s="170" t="s">
        <v>54</v>
      </c>
      <c r="E95" s="170" t="s">
        <v>348</v>
      </c>
      <c r="F95" s="315" t="s">
        <v>349</v>
      </c>
      <c r="G95" s="315"/>
      <c r="H95" s="136" t="s">
        <v>58</v>
      </c>
      <c r="I95" s="137">
        <v>1</v>
      </c>
      <c r="J95" s="138">
        <v>0.06</v>
      </c>
      <c r="K95" s="138">
        <v>0.06</v>
      </c>
    </row>
    <row r="96" spans="2:11" ht="25.5" x14ac:dyDescent="0.2">
      <c r="B96" s="170" t="s">
        <v>64</v>
      </c>
      <c r="C96" s="135" t="s">
        <v>350</v>
      </c>
      <c r="D96" s="170" t="s">
        <v>54</v>
      </c>
      <c r="E96" s="170" t="s">
        <v>351</v>
      </c>
      <c r="F96" s="315" t="s">
        <v>75</v>
      </c>
      <c r="G96" s="315"/>
      <c r="H96" s="136" t="s">
        <v>58</v>
      </c>
      <c r="I96" s="137">
        <v>1</v>
      </c>
      <c r="J96" s="138">
        <v>0.49</v>
      </c>
      <c r="K96" s="138">
        <v>0.49</v>
      </c>
    </row>
    <row r="97" spans="2:11" ht="25.5" x14ac:dyDescent="0.2">
      <c r="B97" s="170" t="s">
        <v>64</v>
      </c>
      <c r="C97" s="135" t="s">
        <v>352</v>
      </c>
      <c r="D97" s="170" t="s">
        <v>54</v>
      </c>
      <c r="E97" s="170" t="s">
        <v>353</v>
      </c>
      <c r="F97" s="315" t="s">
        <v>75</v>
      </c>
      <c r="G97" s="315"/>
      <c r="H97" s="136" t="s">
        <v>58</v>
      </c>
      <c r="I97" s="137">
        <v>1</v>
      </c>
      <c r="J97" s="138">
        <v>1.34</v>
      </c>
      <c r="K97" s="138">
        <v>1.34</v>
      </c>
    </row>
    <row r="98" spans="2:11" x14ac:dyDescent="0.2">
      <c r="B98" s="169"/>
      <c r="C98" s="169"/>
      <c r="D98" s="169"/>
      <c r="E98" s="169"/>
      <c r="F98" s="169" t="s">
        <v>59</v>
      </c>
      <c r="G98" s="158">
        <v>14.21</v>
      </c>
      <c r="H98" s="169" t="s">
        <v>60</v>
      </c>
      <c r="I98" s="158">
        <v>0</v>
      </c>
      <c r="J98" s="169" t="s">
        <v>61</v>
      </c>
      <c r="K98" s="158">
        <v>14.21</v>
      </c>
    </row>
    <row r="99" spans="2:11" ht="15" thickBot="1" x14ac:dyDescent="0.25">
      <c r="B99" s="169"/>
      <c r="C99" s="169"/>
      <c r="D99" s="169"/>
      <c r="E99" s="169"/>
      <c r="F99" s="169" t="s">
        <v>62</v>
      </c>
      <c r="G99" s="158">
        <v>4.0999999999999996</v>
      </c>
      <c r="H99" s="169"/>
      <c r="I99" s="316" t="s">
        <v>63</v>
      </c>
      <c r="J99" s="316"/>
      <c r="K99" s="158">
        <v>25.45</v>
      </c>
    </row>
    <row r="100" spans="2:11" ht="13.9" customHeight="1" thickTop="1" x14ac:dyDescent="0.2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</row>
    <row r="101" spans="2:11" ht="13.9" customHeight="1" x14ac:dyDescent="0.2">
      <c r="B101" s="167"/>
      <c r="C101" s="124" t="s">
        <v>1</v>
      </c>
      <c r="D101" s="167" t="s">
        <v>2</v>
      </c>
      <c r="E101" s="167" t="s">
        <v>3</v>
      </c>
      <c r="F101" s="317" t="s">
        <v>50</v>
      </c>
      <c r="G101" s="317"/>
      <c r="H101" s="125" t="s">
        <v>4</v>
      </c>
      <c r="I101" s="124" t="s">
        <v>5</v>
      </c>
      <c r="J101" s="124" t="s">
        <v>6</v>
      </c>
      <c r="K101" s="124" t="s">
        <v>7</v>
      </c>
    </row>
    <row r="102" spans="2:11" ht="25.5" customHeight="1" x14ac:dyDescent="0.2">
      <c r="B102" s="171" t="s">
        <v>51</v>
      </c>
      <c r="C102" s="126" t="s">
        <v>305</v>
      </c>
      <c r="D102" s="171" t="s">
        <v>54</v>
      </c>
      <c r="E102" s="171" t="s">
        <v>306</v>
      </c>
      <c r="F102" s="318" t="s">
        <v>52</v>
      </c>
      <c r="G102" s="318"/>
      <c r="H102" s="127" t="s">
        <v>58</v>
      </c>
      <c r="I102" s="128">
        <v>1</v>
      </c>
      <c r="J102" s="129">
        <v>21.03</v>
      </c>
      <c r="K102" s="129">
        <v>21.03</v>
      </c>
    </row>
    <row r="103" spans="2:11" ht="25.5" customHeight="1" x14ac:dyDescent="0.2">
      <c r="B103" s="168" t="s">
        <v>53</v>
      </c>
      <c r="C103" s="130" t="s">
        <v>354</v>
      </c>
      <c r="D103" s="168" t="s">
        <v>54</v>
      </c>
      <c r="E103" s="168" t="s">
        <v>355</v>
      </c>
      <c r="F103" s="319" t="s">
        <v>52</v>
      </c>
      <c r="G103" s="319"/>
      <c r="H103" s="131" t="s">
        <v>58</v>
      </c>
      <c r="I103" s="132">
        <v>1</v>
      </c>
      <c r="J103" s="133">
        <v>0.19</v>
      </c>
      <c r="K103" s="133">
        <v>0.19</v>
      </c>
    </row>
    <row r="104" spans="2:11" x14ac:dyDescent="0.2">
      <c r="B104" s="170" t="s">
        <v>64</v>
      </c>
      <c r="C104" s="135" t="s">
        <v>356</v>
      </c>
      <c r="D104" s="170" t="s">
        <v>54</v>
      </c>
      <c r="E104" s="170" t="s">
        <v>357</v>
      </c>
      <c r="F104" s="315" t="s">
        <v>313</v>
      </c>
      <c r="G104" s="315"/>
      <c r="H104" s="136" t="s">
        <v>58</v>
      </c>
      <c r="I104" s="137">
        <v>1</v>
      </c>
      <c r="J104" s="138">
        <v>13.52</v>
      </c>
      <c r="K104" s="138">
        <v>13.52</v>
      </c>
    </row>
    <row r="105" spans="2:11" ht="25.5" x14ac:dyDescent="0.2">
      <c r="B105" s="170" t="s">
        <v>64</v>
      </c>
      <c r="C105" s="135" t="s">
        <v>339</v>
      </c>
      <c r="D105" s="170" t="s">
        <v>54</v>
      </c>
      <c r="E105" s="170" t="s">
        <v>340</v>
      </c>
      <c r="F105" s="315" t="s">
        <v>341</v>
      </c>
      <c r="G105" s="315"/>
      <c r="H105" s="136" t="s">
        <v>58</v>
      </c>
      <c r="I105" s="137">
        <v>1</v>
      </c>
      <c r="J105" s="138">
        <v>3.18</v>
      </c>
      <c r="K105" s="138">
        <v>3.18</v>
      </c>
    </row>
    <row r="106" spans="2:11" ht="25.5" x14ac:dyDescent="0.2">
      <c r="B106" s="170" t="s">
        <v>64</v>
      </c>
      <c r="C106" s="135" t="s">
        <v>342</v>
      </c>
      <c r="D106" s="170" t="s">
        <v>54</v>
      </c>
      <c r="E106" s="170" t="s">
        <v>343</v>
      </c>
      <c r="F106" s="315" t="s">
        <v>344</v>
      </c>
      <c r="G106" s="315"/>
      <c r="H106" s="136" t="s">
        <v>58</v>
      </c>
      <c r="I106" s="137">
        <v>1</v>
      </c>
      <c r="J106" s="138">
        <v>1.02</v>
      </c>
      <c r="K106" s="138">
        <v>1.02</v>
      </c>
    </row>
    <row r="107" spans="2:11" ht="25.5" x14ac:dyDescent="0.2">
      <c r="B107" s="170" t="s">
        <v>64</v>
      </c>
      <c r="C107" s="135" t="s">
        <v>345</v>
      </c>
      <c r="D107" s="170" t="s">
        <v>54</v>
      </c>
      <c r="E107" s="170" t="s">
        <v>346</v>
      </c>
      <c r="F107" s="315" t="s">
        <v>341</v>
      </c>
      <c r="G107" s="315"/>
      <c r="H107" s="136" t="s">
        <v>58</v>
      </c>
      <c r="I107" s="137">
        <v>1</v>
      </c>
      <c r="J107" s="138">
        <v>1.05</v>
      </c>
      <c r="K107" s="138">
        <v>1.05</v>
      </c>
    </row>
    <row r="108" spans="2:11" ht="25.5" x14ac:dyDescent="0.2">
      <c r="B108" s="170" t="s">
        <v>64</v>
      </c>
      <c r="C108" s="135" t="s">
        <v>347</v>
      </c>
      <c r="D108" s="170" t="s">
        <v>54</v>
      </c>
      <c r="E108" s="170" t="s">
        <v>348</v>
      </c>
      <c r="F108" s="315" t="s">
        <v>349</v>
      </c>
      <c r="G108" s="315"/>
      <c r="H108" s="136" t="s">
        <v>58</v>
      </c>
      <c r="I108" s="137">
        <v>1</v>
      </c>
      <c r="J108" s="138">
        <v>0.06</v>
      </c>
      <c r="K108" s="138">
        <v>0.06</v>
      </c>
    </row>
    <row r="109" spans="2:11" ht="14.25" customHeight="1" x14ac:dyDescent="0.2">
      <c r="B109" s="170" t="s">
        <v>64</v>
      </c>
      <c r="C109" s="135" t="s">
        <v>358</v>
      </c>
      <c r="D109" s="170" t="s">
        <v>54</v>
      </c>
      <c r="E109" s="170" t="s">
        <v>359</v>
      </c>
      <c r="F109" s="315" t="s">
        <v>75</v>
      </c>
      <c r="G109" s="315"/>
      <c r="H109" s="136" t="s">
        <v>58</v>
      </c>
      <c r="I109" s="137">
        <v>1</v>
      </c>
      <c r="J109" s="138">
        <v>0.84</v>
      </c>
      <c r="K109" s="138">
        <v>0.84</v>
      </c>
    </row>
    <row r="110" spans="2:11" ht="25.5" x14ac:dyDescent="0.2">
      <c r="B110" s="170" t="s">
        <v>64</v>
      </c>
      <c r="C110" s="135" t="s">
        <v>360</v>
      </c>
      <c r="D110" s="170" t="s">
        <v>54</v>
      </c>
      <c r="E110" s="170" t="s">
        <v>361</v>
      </c>
      <c r="F110" s="315" t="s">
        <v>75</v>
      </c>
      <c r="G110" s="315"/>
      <c r="H110" s="136" t="s">
        <v>58</v>
      </c>
      <c r="I110" s="137">
        <v>1</v>
      </c>
      <c r="J110" s="138">
        <v>1.17</v>
      </c>
      <c r="K110" s="138">
        <v>1.17</v>
      </c>
    </row>
    <row r="111" spans="2:11" x14ac:dyDescent="0.2">
      <c r="B111" s="169"/>
      <c r="C111" s="169"/>
      <c r="D111" s="169"/>
      <c r="E111" s="169"/>
      <c r="F111" s="169" t="s">
        <v>59</v>
      </c>
      <c r="G111" s="158">
        <v>13.71</v>
      </c>
      <c r="H111" s="169" t="s">
        <v>60</v>
      </c>
      <c r="I111" s="158">
        <v>0</v>
      </c>
      <c r="J111" s="169" t="s">
        <v>61</v>
      </c>
      <c r="K111" s="158">
        <v>13.71</v>
      </c>
    </row>
    <row r="112" spans="2:11" ht="15" thickBot="1" x14ac:dyDescent="0.25">
      <c r="B112" s="169"/>
      <c r="C112" s="169"/>
      <c r="D112" s="169"/>
      <c r="E112" s="169"/>
      <c r="F112" s="169" t="s">
        <v>62</v>
      </c>
      <c r="G112" s="158">
        <v>4.03</v>
      </c>
      <c r="H112" s="169"/>
      <c r="I112" s="316" t="s">
        <v>63</v>
      </c>
      <c r="J112" s="316"/>
      <c r="K112" s="158">
        <v>25.06</v>
      </c>
    </row>
    <row r="113" spans="2:11" ht="15" thickTop="1" x14ac:dyDescent="0.2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</row>
    <row r="114" spans="2:11" ht="15" x14ac:dyDescent="0.2">
      <c r="B114" s="167"/>
      <c r="C114" s="124" t="s">
        <v>1</v>
      </c>
      <c r="D114" s="167" t="s">
        <v>2</v>
      </c>
      <c r="E114" s="167" t="s">
        <v>3</v>
      </c>
      <c r="F114" s="317" t="s">
        <v>50</v>
      </c>
      <c r="G114" s="317"/>
      <c r="H114" s="125" t="s">
        <v>4</v>
      </c>
      <c r="I114" s="124" t="s">
        <v>5</v>
      </c>
      <c r="J114" s="124" t="s">
        <v>6</v>
      </c>
      <c r="K114" s="124" t="s">
        <v>7</v>
      </c>
    </row>
    <row r="115" spans="2:11" ht="13.9" customHeight="1" x14ac:dyDescent="0.2">
      <c r="B115" s="171" t="s">
        <v>51</v>
      </c>
      <c r="C115" s="126" t="s">
        <v>297</v>
      </c>
      <c r="D115" s="171" t="s">
        <v>21</v>
      </c>
      <c r="E115" s="171" t="s">
        <v>56</v>
      </c>
      <c r="F115" s="318" t="s">
        <v>65</v>
      </c>
      <c r="G115" s="318"/>
      <c r="H115" s="127" t="s">
        <v>294</v>
      </c>
      <c r="I115" s="128">
        <v>1</v>
      </c>
      <c r="J115" s="129">
        <v>3411.53</v>
      </c>
      <c r="K115" s="129">
        <v>3411.53</v>
      </c>
    </row>
    <row r="116" spans="2:11" ht="13.9" customHeight="1" x14ac:dyDescent="0.2">
      <c r="B116" s="168" t="s">
        <v>53</v>
      </c>
      <c r="C116" s="130" t="s">
        <v>308</v>
      </c>
      <c r="D116" s="168" t="s">
        <v>21</v>
      </c>
      <c r="E116" s="168" t="s">
        <v>309</v>
      </c>
      <c r="F116" s="319" t="s">
        <v>65</v>
      </c>
      <c r="G116" s="319"/>
      <c r="H116" s="131" t="s">
        <v>310</v>
      </c>
      <c r="I116" s="132">
        <v>1</v>
      </c>
      <c r="J116" s="133">
        <v>9.6</v>
      </c>
      <c r="K116" s="133">
        <v>9.6</v>
      </c>
    </row>
    <row r="117" spans="2:11" x14ac:dyDescent="0.2">
      <c r="B117" s="170" t="s">
        <v>64</v>
      </c>
      <c r="C117" s="135" t="s">
        <v>311</v>
      </c>
      <c r="D117" s="170" t="s">
        <v>21</v>
      </c>
      <c r="E117" s="170" t="s">
        <v>312</v>
      </c>
      <c r="F117" s="315" t="s">
        <v>313</v>
      </c>
      <c r="G117" s="315"/>
      <c r="H117" s="136" t="s">
        <v>294</v>
      </c>
      <c r="I117" s="137">
        <v>1</v>
      </c>
      <c r="J117" s="138">
        <v>3098.14</v>
      </c>
      <c r="K117" s="138">
        <v>3098.14</v>
      </c>
    </row>
    <row r="118" spans="2:11" ht="25.5" x14ac:dyDescent="0.2">
      <c r="B118" s="170" t="s">
        <v>64</v>
      </c>
      <c r="C118" s="135" t="s">
        <v>362</v>
      </c>
      <c r="D118" s="170" t="s">
        <v>21</v>
      </c>
      <c r="E118" s="170" t="s">
        <v>363</v>
      </c>
      <c r="F118" s="315" t="s">
        <v>75</v>
      </c>
      <c r="G118" s="315"/>
      <c r="H118" s="136" t="s">
        <v>294</v>
      </c>
      <c r="I118" s="137">
        <v>1</v>
      </c>
      <c r="J118" s="138">
        <v>9.2100000000000009</v>
      </c>
      <c r="K118" s="138">
        <v>9.2100000000000009</v>
      </c>
    </row>
    <row r="119" spans="2:11" ht="14.25" customHeight="1" x14ac:dyDescent="0.2">
      <c r="B119" s="170" t="s">
        <v>64</v>
      </c>
      <c r="C119" s="135" t="s">
        <v>364</v>
      </c>
      <c r="D119" s="170" t="s">
        <v>21</v>
      </c>
      <c r="E119" s="170" t="s">
        <v>365</v>
      </c>
      <c r="F119" s="315" t="s">
        <v>68</v>
      </c>
      <c r="G119" s="315"/>
      <c r="H119" s="136" t="s">
        <v>294</v>
      </c>
      <c r="I119" s="137">
        <v>1</v>
      </c>
      <c r="J119" s="138">
        <v>152.35</v>
      </c>
      <c r="K119" s="138">
        <v>152.35</v>
      </c>
    </row>
    <row r="120" spans="2:11" ht="25.5" x14ac:dyDescent="0.2">
      <c r="B120" s="170" t="s">
        <v>64</v>
      </c>
      <c r="C120" s="135" t="s">
        <v>366</v>
      </c>
      <c r="D120" s="170" t="s">
        <v>21</v>
      </c>
      <c r="E120" s="170" t="s">
        <v>367</v>
      </c>
      <c r="F120" s="315" t="s">
        <v>75</v>
      </c>
      <c r="G120" s="315"/>
      <c r="H120" s="136" t="s">
        <v>294</v>
      </c>
      <c r="I120" s="137">
        <v>1</v>
      </c>
      <c r="J120" s="138">
        <v>130.43</v>
      </c>
      <c r="K120" s="138">
        <v>130.43</v>
      </c>
    </row>
    <row r="121" spans="2:11" x14ac:dyDescent="0.2">
      <c r="B121" s="170" t="s">
        <v>64</v>
      </c>
      <c r="C121" s="135" t="s">
        <v>368</v>
      </c>
      <c r="D121" s="170" t="s">
        <v>21</v>
      </c>
      <c r="E121" s="170" t="s">
        <v>369</v>
      </c>
      <c r="F121" s="315" t="s">
        <v>68</v>
      </c>
      <c r="G121" s="315"/>
      <c r="H121" s="136" t="s">
        <v>294</v>
      </c>
      <c r="I121" s="137">
        <v>1</v>
      </c>
      <c r="J121" s="138">
        <v>11.8</v>
      </c>
      <c r="K121" s="138">
        <v>11.8</v>
      </c>
    </row>
    <row r="122" spans="2:11" x14ac:dyDescent="0.2">
      <c r="B122" s="169"/>
      <c r="C122" s="169"/>
      <c r="D122" s="169"/>
      <c r="E122" s="169"/>
      <c r="F122" s="169" t="s">
        <v>59</v>
      </c>
      <c r="G122" s="158">
        <v>3107.74</v>
      </c>
      <c r="H122" s="169" t="s">
        <v>60</v>
      </c>
      <c r="I122" s="158">
        <v>0</v>
      </c>
      <c r="J122" s="169" t="s">
        <v>61</v>
      </c>
      <c r="K122" s="158">
        <v>3107.74</v>
      </c>
    </row>
    <row r="123" spans="2:11" ht="15" thickBot="1" x14ac:dyDescent="0.25">
      <c r="B123" s="169"/>
      <c r="C123" s="169"/>
      <c r="D123" s="169"/>
      <c r="E123" s="169"/>
      <c r="F123" s="169" t="s">
        <v>62</v>
      </c>
      <c r="G123" s="158">
        <v>655.35</v>
      </c>
      <c r="H123" s="169"/>
      <c r="I123" s="316" t="s">
        <v>63</v>
      </c>
      <c r="J123" s="316"/>
      <c r="K123" s="158">
        <v>4066.88</v>
      </c>
    </row>
    <row r="124" spans="2:11" ht="15" thickTop="1" x14ac:dyDescent="0.2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</row>
    <row r="125" spans="2:11" ht="13.9" customHeight="1" x14ac:dyDescent="0.2">
      <c r="B125" s="167"/>
      <c r="C125" s="124" t="s">
        <v>1</v>
      </c>
      <c r="D125" s="167" t="s">
        <v>2</v>
      </c>
      <c r="E125" s="167" t="s">
        <v>3</v>
      </c>
      <c r="F125" s="317" t="s">
        <v>50</v>
      </c>
      <c r="G125" s="317"/>
      <c r="H125" s="125" t="s">
        <v>4</v>
      </c>
      <c r="I125" s="124" t="s">
        <v>5</v>
      </c>
      <c r="J125" s="124" t="s">
        <v>6</v>
      </c>
      <c r="K125" s="124" t="s">
        <v>7</v>
      </c>
    </row>
    <row r="126" spans="2:11" ht="13.9" customHeight="1" x14ac:dyDescent="0.2">
      <c r="B126" s="171" t="s">
        <v>51</v>
      </c>
      <c r="C126" s="126" t="s">
        <v>212</v>
      </c>
      <c r="D126" s="171" t="s">
        <v>54</v>
      </c>
      <c r="E126" s="171" t="s">
        <v>213</v>
      </c>
      <c r="F126" s="318" t="s">
        <v>52</v>
      </c>
      <c r="G126" s="318"/>
      <c r="H126" s="127" t="s">
        <v>55</v>
      </c>
      <c r="I126" s="128">
        <v>1</v>
      </c>
      <c r="J126" s="129">
        <v>2201.46</v>
      </c>
      <c r="K126" s="129">
        <v>2201.46</v>
      </c>
    </row>
    <row r="127" spans="2:11" ht="25.5" x14ac:dyDescent="0.2">
      <c r="B127" s="168" t="s">
        <v>53</v>
      </c>
      <c r="C127" s="130" t="s">
        <v>370</v>
      </c>
      <c r="D127" s="168" t="s">
        <v>54</v>
      </c>
      <c r="E127" s="168" t="s">
        <v>371</v>
      </c>
      <c r="F127" s="319" t="s">
        <v>52</v>
      </c>
      <c r="G127" s="319"/>
      <c r="H127" s="131" t="s">
        <v>55</v>
      </c>
      <c r="I127" s="132">
        <v>1</v>
      </c>
      <c r="J127" s="133">
        <v>11.1</v>
      </c>
      <c r="K127" s="133">
        <v>11.1</v>
      </c>
    </row>
    <row r="128" spans="2:11" ht="25.5" x14ac:dyDescent="0.2">
      <c r="B128" s="170" t="s">
        <v>64</v>
      </c>
      <c r="C128" s="135" t="s">
        <v>372</v>
      </c>
      <c r="D128" s="170" t="s">
        <v>54</v>
      </c>
      <c r="E128" s="170" t="s">
        <v>373</v>
      </c>
      <c r="F128" s="315" t="s">
        <v>68</v>
      </c>
      <c r="G128" s="315"/>
      <c r="H128" s="136" t="s">
        <v>55</v>
      </c>
      <c r="I128" s="137">
        <v>1</v>
      </c>
      <c r="J128" s="138">
        <v>198.3</v>
      </c>
      <c r="K128" s="138">
        <v>198.3</v>
      </c>
    </row>
    <row r="129" spans="2:11" ht="14.25" customHeight="1" x14ac:dyDescent="0.2">
      <c r="B129" s="170" t="s">
        <v>64</v>
      </c>
      <c r="C129" s="135" t="s">
        <v>374</v>
      </c>
      <c r="D129" s="170" t="s">
        <v>54</v>
      </c>
      <c r="E129" s="170" t="s">
        <v>375</v>
      </c>
      <c r="F129" s="315" t="s">
        <v>68</v>
      </c>
      <c r="G129" s="315"/>
      <c r="H129" s="136" t="s">
        <v>55</v>
      </c>
      <c r="I129" s="137">
        <v>1</v>
      </c>
      <c r="J129" s="138">
        <v>11.8</v>
      </c>
      <c r="K129" s="138">
        <v>11.8</v>
      </c>
    </row>
    <row r="130" spans="2:11" x14ac:dyDescent="0.2">
      <c r="B130" s="170" t="s">
        <v>64</v>
      </c>
      <c r="C130" s="135" t="s">
        <v>376</v>
      </c>
      <c r="D130" s="170" t="s">
        <v>54</v>
      </c>
      <c r="E130" s="170" t="s">
        <v>377</v>
      </c>
      <c r="F130" s="315" t="s">
        <v>313</v>
      </c>
      <c r="G130" s="315"/>
      <c r="H130" s="136" t="s">
        <v>55</v>
      </c>
      <c r="I130" s="137">
        <v>1</v>
      </c>
      <c r="J130" s="138">
        <v>1838.38</v>
      </c>
      <c r="K130" s="138">
        <v>1838.38</v>
      </c>
    </row>
    <row r="131" spans="2:11" ht="25.5" x14ac:dyDescent="0.2">
      <c r="B131" s="170" t="s">
        <v>64</v>
      </c>
      <c r="C131" s="135" t="s">
        <v>378</v>
      </c>
      <c r="D131" s="170" t="s">
        <v>54</v>
      </c>
      <c r="E131" s="170" t="s">
        <v>379</v>
      </c>
      <c r="F131" s="315" t="s">
        <v>75</v>
      </c>
      <c r="G131" s="315"/>
      <c r="H131" s="136" t="s">
        <v>55</v>
      </c>
      <c r="I131" s="137">
        <v>1</v>
      </c>
      <c r="J131" s="138">
        <v>15.18</v>
      </c>
      <c r="K131" s="138">
        <v>15.18</v>
      </c>
    </row>
    <row r="132" spans="2:11" ht="25.5" x14ac:dyDescent="0.2">
      <c r="B132" s="170" t="s">
        <v>64</v>
      </c>
      <c r="C132" s="135" t="s">
        <v>380</v>
      </c>
      <c r="D132" s="170" t="s">
        <v>54</v>
      </c>
      <c r="E132" s="170" t="s">
        <v>381</v>
      </c>
      <c r="F132" s="315" t="s">
        <v>75</v>
      </c>
      <c r="G132" s="315"/>
      <c r="H132" s="136" t="s">
        <v>55</v>
      </c>
      <c r="I132" s="137">
        <v>1</v>
      </c>
      <c r="J132" s="138">
        <v>126.7</v>
      </c>
      <c r="K132" s="138">
        <v>126.7</v>
      </c>
    </row>
    <row r="133" spans="2:11" x14ac:dyDescent="0.2">
      <c r="B133" s="169"/>
      <c r="C133" s="169"/>
      <c r="D133" s="169"/>
      <c r="E133" s="169"/>
      <c r="F133" s="169" t="s">
        <v>59</v>
      </c>
      <c r="G133" s="158">
        <v>1849.48</v>
      </c>
      <c r="H133" s="169" t="s">
        <v>60</v>
      </c>
      <c r="I133" s="158">
        <v>0</v>
      </c>
      <c r="J133" s="169" t="s">
        <v>61</v>
      </c>
      <c r="K133" s="158">
        <v>1849.48</v>
      </c>
    </row>
    <row r="134" spans="2:11" ht="15" thickBot="1" x14ac:dyDescent="0.25">
      <c r="B134" s="169"/>
      <c r="C134" s="169"/>
      <c r="D134" s="169"/>
      <c r="E134" s="169"/>
      <c r="F134" s="169" t="s">
        <v>62</v>
      </c>
      <c r="G134" s="158">
        <v>422.9</v>
      </c>
      <c r="H134" s="169"/>
      <c r="I134" s="316" t="s">
        <v>63</v>
      </c>
      <c r="J134" s="316"/>
      <c r="K134" s="158">
        <v>2624.36</v>
      </c>
    </row>
    <row r="135" spans="2:11" ht="13.9" customHeight="1" thickTop="1" x14ac:dyDescent="0.2"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</row>
    <row r="136" spans="2:11" ht="13.9" customHeight="1" x14ac:dyDescent="0.2">
      <c r="B136" s="167"/>
      <c r="C136" s="124" t="s">
        <v>1</v>
      </c>
      <c r="D136" s="167" t="s">
        <v>2</v>
      </c>
      <c r="E136" s="167" t="s">
        <v>3</v>
      </c>
      <c r="F136" s="317" t="s">
        <v>50</v>
      </c>
      <c r="G136" s="317"/>
      <c r="H136" s="125" t="s">
        <v>4</v>
      </c>
      <c r="I136" s="124" t="s">
        <v>5</v>
      </c>
      <c r="J136" s="124" t="s">
        <v>6</v>
      </c>
      <c r="K136" s="124" t="s">
        <v>7</v>
      </c>
    </row>
    <row r="137" spans="2:11" x14ac:dyDescent="0.2">
      <c r="B137" s="171" t="s">
        <v>51</v>
      </c>
      <c r="C137" s="126" t="s">
        <v>218</v>
      </c>
      <c r="D137" s="171" t="s">
        <v>54</v>
      </c>
      <c r="E137" s="171" t="s">
        <v>219</v>
      </c>
      <c r="F137" s="318" t="s">
        <v>52</v>
      </c>
      <c r="G137" s="318"/>
      <c r="H137" s="127" t="s">
        <v>58</v>
      </c>
      <c r="I137" s="128">
        <v>1</v>
      </c>
      <c r="J137" s="129">
        <v>26.05</v>
      </c>
      <c r="K137" s="129">
        <v>26.05</v>
      </c>
    </row>
    <row r="138" spans="2:11" ht="25.5" x14ac:dyDescent="0.2">
      <c r="B138" s="168" t="s">
        <v>53</v>
      </c>
      <c r="C138" s="130" t="s">
        <v>382</v>
      </c>
      <c r="D138" s="168" t="s">
        <v>54</v>
      </c>
      <c r="E138" s="168" t="s">
        <v>383</v>
      </c>
      <c r="F138" s="319" t="s">
        <v>52</v>
      </c>
      <c r="G138" s="319"/>
      <c r="H138" s="131" t="s">
        <v>58</v>
      </c>
      <c r="I138" s="132">
        <v>1</v>
      </c>
      <c r="J138" s="133">
        <v>0.2</v>
      </c>
      <c r="K138" s="133">
        <v>0.2</v>
      </c>
    </row>
    <row r="139" spans="2:11" x14ac:dyDescent="0.2">
      <c r="B139" s="170" t="s">
        <v>64</v>
      </c>
      <c r="C139" s="135" t="s">
        <v>384</v>
      </c>
      <c r="D139" s="170" t="s">
        <v>54</v>
      </c>
      <c r="E139" s="170" t="s">
        <v>385</v>
      </c>
      <c r="F139" s="315" t="s">
        <v>313</v>
      </c>
      <c r="G139" s="315"/>
      <c r="H139" s="136" t="s">
        <v>58</v>
      </c>
      <c r="I139" s="137">
        <v>1</v>
      </c>
      <c r="J139" s="138">
        <v>18.71</v>
      </c>
      <c r="K139" s="138">
        <v>18.71</v>
      </c>
    </row>
    <row r="140" spans="2:11" ht="25.5" x14ac:dyDescent="0.2">
      <c r="B140" s="170" t="s">
        <v>64</v>
      </c>
      <c r="C140" s="135" t="s">
        <v>339</v>
      </c>
      <c r="D140" s="170" t="s">
        <v>54</v>
      </c>
      <c r="E140" s="170" t="s">
        <v>340</v>
      </c>
      <c r="F140" s="315" t="s">
        <v>341</v>
      </c>
      <c r="G140" s="315"/>
      <c r="H140" s="136" t="s">
        <v>58</v>
      </c>
      <c r="I140" s="137">
        <v>1</v>
      </c>
      <c r="J140" s="138">
        <v>3.18</v>
      </c>
      <c r="K140" s="138">
        <v>3.18</v>
      </c>
    </row>
    <row r="141" spans="2:11" ht="25.5" x14ac:dyDescent="0.2">
      <c r="B141" s="170" t="s">
        <v>64</v>
      </c>
      <c r="C141" s="135" t="s">
        <v>342</v>
      </c>
      <c r="D141" s="170" t="s">
        <v>54</v>
      </c>
      <c r="E141" s="170" t="s">
        <v>343</v>
      </c>
      <c r="F141" s="315" t="s">
        <v>344</v>
      </c>
      <c r="G141" s="315"/>
      <c r="H141" s="136" t="s">
        <v>58</v>
      </c>
      <c r="I141" s="137">
        <v>1</v>
      </c>
      <c r="J141" s="138">
        <v>1.02</v>
      </c>
      <c r="K141" s="138">
        <v>1.02</v>
      </c>
    </row>
    <row r="142" spans="2:11" ht="25.5" x14ac:dyDescent="0.2">
      <c r="B142" s="170" t="s">
        <v>64</v>
      </c>
      <c r="C142" s="135" t="s">
        <v>345</v>
      </c>
      <c r="D142" s="170" t="s">
        <v>54</v>
      </c>
      <c r="E142" s="170" t="s">
        <v>346</v>
      </c>
      <c r="F142" s="315" t="s">
        <v>341</v>
      </c>
      <c r="G142" s="315"/>
      <c r="H142" s="136" t="s">
        <v>58</v>
      </c>
      <c r="I142" s="137">
        <v>1</v>
      </c>
      <c r="J142" s="138">
        <v>1.05</v>
      </c>
      <c r="K142" s="138">
        <v>1.05</v>
      </c>
    </row>
    <row r="143" spans="2:11" ht="25.5" x14ac:dyDescent="0.2">
      <c r="B143" s="170" t="s">
        <v>64</v>
      </c>
      <c r="C143" s="135" t="s">
        <v>347</v>
      </c>
      <c r="D143" s="170" t="s">
        <v>54</v>
      </c>
      <c r="E143" s="170" t="s">
        <v>348</v>
      </c>
      <c r="F143" s="315" t="s">
        <v>349</v>
      </c>
      <c r="G143" s="315"/>
      <c r="H143" s="136" t="s">
        <v>58</v>
      </c>
      <c r="I143" s="137">
        <v>1</v>
      </c>
      <c r="J143" s="138">
        <v>0.06</v>
      </c>
      <c r="K143" s="138">
        <v>0.06</v>
      </c>
    </row>
    <row r="144" spans="2:11" ht="14.25" customHeight="1" x14ac:dyDescent="0.2">
      <c r="B144" s="170" t="s">
        <v>64</v>
      </c>
      <c r="C144" s="135" t="s">
        <v>350</v>
      </c>
      <c r="D144" s="170" t="s">
        <v>54</v>
      </c>
      <c r="E144" s="170" t="s">
        <v>351</v>
      </c>
      <c r="F144" s="315" t="s">
        <v>75</v>
      </c>
      <c r="G144" s="315"/>
      <c r="H144" s="136" t="s">
        <v>58</v>
      </c>
      <c r="I144" s="137">
        <v>1</v>
      </c>
      <c r="J144" s="138">
        <v>0.49</v>
      </c>
      <c r="K144" s="138">
        <v>0.49</v>
      </c>
    </row>
    <row r="145" spans="2:11" ht="25.5" x14ac:dyDescent="0.2">
      <c r="B145" s="170" t="s">
        <v>64</v>
      </c>
      <c r="C145" s="135" t="s">
        <v>352</v>
      </c>
      <c r="D145" s="170" t="s">
        <v>54</v>
      </c>
      <c r="E145" s="170" t="s">
        <v>353</v>
      </c>
      <c r="F145" s="315" t="s">
        <v>75</v>
      </c>
      <c r="G145" s="315"/>
      <c r="H145" s="136" t="s">
        <v>58</v>
      </c>
      <c r="I145" s="137">
        <v>1</v>
      </c>
      <c r="J145" s="138">
        <v>1.34</v>
      </c>
      <c r="K145" s="138">
        <v>1.34</v>
      </c>
    </row>
    <row r="146" spans="2:11" x14ac:dyDescent="0.2">
      <c r="B146" s="169"/>
      <c r="C146" s="169"/>
      <c r="D146" s="169"/>
      <c r="E146" s="169"/>
      <c r="F146" s="169" t="s">
        <v>59</v>
      </c>
      <c r="G146" s="158">
        <v>18.91</v>
      </c>
      <c r="H146" s="169" t="s">
        <v>60</v>
      </c>
      <c r="I146" s="158">
        <v>0</v>
      </c>
      <c r="J146" s="169" t="s">
        <v>61</v>
      </c>
      <c r="K146" s="158">
        <v>18.91</v>
      </c>
    </row>
    <row r="147" spans="2:11" ht="15" thickBot="1" x14ac:dyDescent="0.25">
      <c r="B147" s="169"/>
      <c r="C147" s="169"/>
      <c r="D147" s="169"/>
      <c r="E147" s="169"/>
      <c r="F147" s="169" t="s">
        <v>62</v>
      </c>
      <c r="G147" s="158">
        <v>5</v>
      </c>
      <c r="H147" s="169"/>
      <c r="I147" s="316" t="s">
        <v>63</v>
      </c>
      <c r="J147" s="316"/>
      <c r="K147" s="158">
        <v>31.05</v>
      </c>
    </row>
    <row r="148" spans="2:11" ht="15" thickTop="1" x14ac:dyDescent="0.2"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</row>
    <row r="149" spans="2:11" ht="14.25" customHeight="1" x14ac:dyDescent="0.2">
      <c r="B149" s="167"/>
      <c r="C149" s="124" t="s">
        <v>1</v>
      </c>
      <c r="D149" s="167" t="s">
        <v>2</v>
      </c>
      <c r="E149" s="167" t="s">
        <v>3</v>
      </c>
      <c r="F149" s="317" t="s">
        <v>50</v>
      </c>
      <c r="G149" s="317"/>
      <c r="H149" s="125" t="s">
        <v>4</v>
      </c>
      <c r="I149" s="124" t="s">
        <v>5</v>
      </c>
      <c r="J149" s="124" t="s">
        <v>6</v>
      </c>
      <c r="K149" s="124" t="s">
        <v>7</v>
      </c>
    </row>
    <row r="150" spans="2:11" ht="14.25" customHeight="1" x14ac:dyDescent="0.2">
      <c r="B150" s="171" t="s">
        <v>51</v>
      </c>
      <c r="C150" s="126" t="s">
        <v>386</v>
      </c>
      <c r="D150" s="171" t="s">
        <v>54</v>
      </c>
      <c r="E150" s="171" t="s">
        <v>387</v>
      </c>
      <c r="F150" s="318" t="s">
        <v>388</v>
      </c>
      <c r="G150" s="318"/>
      <c r="H150" s="127" t="s">
        <v>28</v>
      </c>
      <c r="I150" s="128">
        <v>1</v>
      </c>
      <c r="J150" s="129">
        <v>552.11</v>
      </c>
      <c r="K150" s="129">
        <v>552.11</v>
      </c>
    </row>
    <row r="151" spans="2:11" ht="25.5" customHeight="1" x14ac:dyDescent="0.2">
      <c r="B151" s="168" t="s">
        <v>53</v>
      </c>
      <c r="C151" s="130" t="s">
        <v>389</v>
      </c>
      <c r="D151" s="168" t="s">
        <v>54</v>
      </c>
      <c r="E151" s="168" t="s">
        <v>67</v>
      </c>
      <c r="F151" s="319" t="s">
        <v>52</v>
      </c>
      <c r="G151" s="319"/>
      <c r="H151" s="131" t="s">
        <v>58</v>
      </c>
      <c r="I151" s="132">
        <v>6.2858000000000001</v>
      </c>
      <c r="J151" s="133">
        <v>20.97</v>
      </c>
      <c r="K151" s="133">
        <v>131.81</v>
      </c>
    </row>
    <row r="152" spans="2:11" ht="25.5" customHeight="1" x14ac:dyDescent="0.2">
      <c r="B152" s="170" t="s">
        <v>64</v>
      </c>
      <c r="C152" s="135" t="s">
        <v>390</v>
      </c>
      <c r="D152" s="170" t="s">
        <v>54</v>
      </c>
      <c r="E152" s="170" t="s">
        <v>391</v>
      </c>
      <c r="F152" s="315" t="s">
        <v>68</v>
      </c>
      <c r="G152" s="315"/>
      <c r="H152" s="136" t="s">
        <v>28</v>
      </c>
      <c r="I152" s="137">
        <v>0.8538</v>
      </c>
      <c r="J152" s="138">
        <v>85</v>
      </c>
      <c r="K152" s="138">
        <v>72.569999999999993</v>
      </c>
    </row>
    <row r="153" spans="2:11" x14ac:dyDescent="0.2">
      <c r="B153" s="170" t="s">
        <v>64</v>
      </c>
      <c r="C153" s="135" t="s">
        <v>392</v>
      </c>
      <c r="D153" s="170" t="s">
        <v>54</v>
      </c>
      <c r="E153" s="170" t="s">
        <v>393</v>
      </c>
      <c r="F153" s="315" t="s">
        <v>68</v>
      </c>
      <c r="G153" s="315"/>
      <c r="H153" s="136" t="s">
        <v>70</v>
      </c>
      <c r="I153" s="137">
        <v>218.93</v>
      </c>
      <c r="J153" s="138">
        <v>1.1000000000000001</v>
      </c>
      <c r="K153" s="138">
        <v>240.82</v>
      </c>
    </row>
    <row r="154" spans="2:11" ht="25.5" x14ac:dyDescent="0.2">
      <c r="B154" s="170" t="s">
        <v>64</v>
      </c>
      <c r="C154" s="135" t="s">
        <v>394</v>
      </c>
      <c r="D154" s="170" t="s">
        <v>54</v>
      </c>
      <c r="E154" s="170" t="s">
        <v>395</v>
      </c>
      <c r="F154" s="315" t="s">
        <v>68</v>
      </c>
      <c r="G154" s="315"/>
      <c r="H154" s="136" t="s">
        <v>28</v>
      </c>
      <c r="I154" s="137">
        <v>0.59709999999999996</v>
      </c>
      <c r="J154" s="138">
        <v>179.06</v>
      </c>
      <c r="K154" s="138">
        <v>106.91</v>
      </c>
    </row>
    <row r="155" spans="2:11" x14ac:dyDescent="0.2">
      <c r="B155" s="169"/>
      <c r="C155" s="169"/>
      <c r="D155" s="169"/>
      <c r="E155" s="169"/>
      <c r="F155" s="169" t="s">
        <v>59</v>
      </c>
      <c r="G155" s="158">
        <v>86.86</v>
      </c>
      <c r="H155" s="169" t="s">
        <v>60</v>
      </c>
      <c r="I155" s="158">
        <v>0</v>
      </c>
      <c r="J155" s="169" t="s">
        <v>61</v>
      </c>
      <c r="K155" s="158">
        <v>86.86</v>
      </c>
    </row>
    <row r="156" spans="2:11" ht="15" thickBot="1" x14ac:dyDescent="0.25">
      <c r="B156" s="169"/>
      <c r="C156" s="169"/>
      <c r="D156" s="169"/>
      <c r="E156" s="169"/>
      <c r="F156" s="169" t="s">
        <v>62</v>
      </c>
      <c r="G156" s="158">
        <v>106.06</v>
      </c>
      <c r="H156" s="169"/>
      <c r="I156" s="316" t="s">
        <v>63</v>
      </c>
      <c r="J156" s="316"/>
      <c r="K156" s="158">
        <v>658.17</v>
      </c>
    </row>
    <row r="157" spans="2:11" ht="15" thickTop="1" x14ac:dyDescent="0.2"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</row>
    <row r="158" spans="2:11" ht="14.25" customHeight="1" x14ac:dyDescent="0.2">
      <c r="B158" s="167"/>
      <c r="C158" s="124" t="s">
        <v>1</v>
      </c>
      <c r="D158" s="167" t="s">
        <v>2</v>
      </c>
      <c r="E158" s="167" t="s">
        <v>3</v>
      </c>
      <c r="F158" s="317" t="s">
        <v>50</v>
      </c>
      <c r="G158" s="317"/>
      <c r="H158" s="125" t="s">
        <v>4</v>
      </c>
      <c r="I158" s="124" t="s">
        <v>5</v>
      </c>
      <c r="J158" s="124" t="s">
        <v>6</v>
      </c>
      <c r="K158" s="124" t="s">
        <v>7</v>
      </c>
    </row>
    <row r="159" spans="2:11" ht="25.5" x14ac:dyDescent="0.2">
      <c r="B159" s="171" t="s">
        <v>51</v>
      </c>
      <c r="C159" s="126" t="s">
        <v>335</v>
      </c>
      <c r="D159" s="171" t="s">
        <v>54</v>
      </c>
      <c r="E159" s="171" t="s">
        <v>336</v>
      </c>
      <c r="F159" s="318" t="s">
        <v>52</v>
      </c>
      <c r="G159" s="318"/>
      <c r="H159" s="127" t="s">
        <v>58</v>
      </c>
      <c r="I159" s="128">
        <v>1</v>
      </c>
      <c r="J159" s="129">
        <v>0.19</v>
      </c>
      <c r="K159" s="129">
        <v>0.19</v>
      </c>
    </row>
    <row r="160" spans="2:11" x14ac:dyDescent="0.2">
      <c r="B160" s="170" t="s">
        <v>64</v>
      </c>
      <c r="C160" s="135" t="s">
        <v>337</v>
      </c>
      <c r="D160" s="170" t="s">
        <v>54</v>
      </c>
      <c r="E160" s="170" t="s">
        <v>338</v>
      </c>
      <c r="F160" s="315" t="s">
        <v>313</v>
      </c>
      <c r="G160" s="315"/>
      <c r="H160" s="136" t="s">
        <v>58</v>
      </c>
      <c r="I160" s="137">
        <v>1.418E-2</v>
      </c>
      <c r="J160" s="138">
        <v>14.02</v>
      </c>
      <c r="K160" s="138">
        <v>0.19</v>
      </c>
    </row>
    <row r="161" spans="2:11" x14ac:dyDescent="0.2">
      <c r="B161" s="169"/>
      <c r="C161" s="169"/>
      <c r="D161" s="169"/>
      <c r="E161" s="169"/>
      <c r="F161" s="169" t="s">
        <v>59</v>
      </c>
      <c r="G161" s="158">
        <v>0.19</v>
      </c>
      <c r="H161" s="169" t="s">
        <v>60</v>
      </c>
      <c r="I161" s="158">
        <v>0</v>
      </c>
      <c r="J161" s="169" t="s">
        <v>61</v>
      </c>
      <c r="K161" s="158">
        <v>0.19</v>
      </c>
    </row>
    <row r="162" spans="2:11" ht="15" thickBot="1" x14ac:dyDescent="0.25">
      <c r="B162" s="169"/>
      <c r="C162" s="169"/>
      <c r="D162" s="169"/>
      <c r="E162" s="169"/>
      <c r="F162" s="169" t="s">
        <v>62</v>
      </c>
      <c r="G162" s="158">
        <v>0.03</v>
      </c>
      <c r="H162" s="169"/>
      <c r="I162" s="316" t="s">
        <v>63</v>
      </c>
      <c r="J162" s="316"/>
      <c r="K162" s="158">
        <v>0.22</v>
      </c>
    </row>
    <row r="163" spans="2:11" ht="15" thickTop="1" x14ac:dyDescent="0.2"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</row>
    <row r="164" spans="2:11" ht="15" x14ac:dyDescent="0.2">
      <c r="B164" s="167"/>
      <c r="C164" s="124" t="s">
        <v>1</v>
      </c>
      <c r="D164" s="167" t="s">
        <v>2</v>
      </c>
      <c r="E164" s="167" t="s">
        <v>3</v>
      </c>
      <c r="F164" s="317" t="s">
        <v>50</v>
      </c>
      <c r="G164" s="317"/>
      <c r="H164" s="125" t="s">
        <v>4</v>
      </c>
      <c r="I164" s="124" t="s">
        <v>5</v>
      </c>
      <c r="J164" s="124" t="s">
        <v>6</v>
      </c>
      <c r="K164" s="124" t="s">
        <v>7</v>
      </c>
    </row>
    <row r="165" spans="2:11" ht="25.5" x14ac:dyDescent="0.2">
      <c r="B165" s="171" t="s">
        <v>51</v>
      </c>
      <c r="C165" s="126" t="s">
        <v>354</v>
      </c>
      <c r="D165" s="171" t="s">
        <v>54</v>
      </c>
      <c r="E165" s="171" t="s">
        <v>355</v>
      </c>
      <c r="F165" s="318" t="s">
        <v>52</v>
      </c>
      <c r="G165" s="318"/>
      <c r="H165" s="127" t="s">
        <v>58</v>
      </c>
      <c r="I165" s="128">
        <v>1</v>
      </c>
      <c r="J165" s="129">
        <v>0.19</v>
      </c>
      <c r="K165" s="129">
        <v>0.19</v>
      </c>
    </row>
    <row r="166" spans="2:11" x14ac:dyDescent="0.2">
      <c r="B166" s="170" t="s">
        <v>64</v>
      </c>
      <c r="C166" s="135" t="s">
        <v>356</v>
      </c>
      <c r="D166" s="170" t="s">
        <v>54</v>
      </c>
      <c r="E166" s="170" t="s">
        <v>357</v>
      </c>
      <c r="F166" s="315" t="s">
        <v>313</v>
      </c>
      <c r="G166" s="315"/>
      <c r="H166" s="136" t="s">
        <v>58</v>
      </c>
      <c r="I166" s="137">
        <v>1.418E-2</v>
      </c>
      <c r="J166" s="138">
        <v>13.52</v>
      </c>
      <c r="K166" s="138">
        <v>0.19</v>
      </c>
    </row>
    <row r="167" spans="2:11" x14ac:dyDescent="0.2">
      <c r="B167" s="169"/>
      <c r="C167" s="169"/>
      <c r="D167" s="169"/>
      <c r="E167" s="169"/>
      <c r="F167" s="169" t="s">
        <v>59</v>
      </c>
      <c r="G167" s="158">
        <v>0.19</v>
      </c>
      <c r="H167" s="169" t="s">
        <v>60</v>
      </c>
      <c r="I167" s="158">
        <v>0</v>
      </c>
      <c r="J167" s="169" t="s">
        <v>61</v>
      </c>
      <c r="K167" s="158">
        <v>0.19</v>
      </c>
    </row>
    <row r="168" spans="2:11" ht="14.25" customHeight="1" thickBot="1" x14ac:dyDescent="0.25">
      <c r="B168" s="169"/>
      <c r="C168" s="169"/>
      <c r="D168" s="169"/>
      <c r="E168" s="169"/>
      <c r="F168" s="169" t="s">
        <v>62</v>
      </c>
      <c r="G168" s="158">
        <v>0.03</v>
      </c>
      <c r="H168" s="169"/>
      <c r="I168" s="316" t="s">
        <v>63</v>
      </c>
      <c r="J168" s="316"/>
      <c r="K168" s="158">
        <v>0.22</v>
      </c>
    </row>
    <row r="169" spans="2:11" ht="15" thickTop="1" x14ac:dyDescent="0.2"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</row>
    <row r="170" spans="2:11" ht="15" x14ac:dyDescent="0.2">
      <c r="B170" s="167"/>
      <c r="C170" s="124" t="s">
        <v>1</v>
      </c>
      <c r="D170" s="167" t="s">
        <v>2</v>
      </c>
      <c r="E170" s="167" t="s">
        <v>3</v>
      </c>
      <c r="F170" s="317" t="s">
        <v>50</v>
      </c>
      <c r="G170" s="317"/>
      <c r="H170" s="125" t="s">
        <v>4</v>
      </c>
      <c r="I170" s="124" t="s">
        <v>5</v>
      </c>
      <c r="J170" s="124" t="s">
        <v>6</v>
      </c>
      <c r="K170" s="124" t="s">
        <v>7</v>
      </c>
    </row>
    <row r="171" spans="2:11" ht="25.5" x14ac:dyDescent="0.2">
      <c r="B171" s="171" t="s">
        <v>51</v>
      </c>
      <c r="C171" s="126" t="s">
        <v>370</v>
      </c>
      <c r="D171" s="171" t="s">
        <v>54</v>
      </c>
      <c r="E171" s="171" t="s">
        <v>371</v>
      </c>
      <c r="F171" s="318" t="s">
        <v>52</v>
      </c>
      <c r="G171" s="318"/>
      <c r="H171" s="127" t="s">
        <v>55</v>
      </c>
      <c r="I171" s="128">
        <v>1</v>
      </c>
      <c r="J171" s="129">
        <v>11.1</v>
      </c>
      <c r="K171" s="129">
        <v>11.1</v>
      </c>
    </row>
    <row r="172" spans="2:11" x14ac:dyDescent="0.2">
      <c r="B172" s="170" t="s">
        <v>64</v>
      </c>
      <c r="C172" s="135" t="s">
        <v>376</v>
      </c>
      <c r="D172" s="170" t="s">
        <v>54</v>
      </c>
      <c r="E172" s="170" t="s">
        <v>377</v>
      </c>
      <c r="F172" s="315" t="s">
        <v>313</v>
      </c>
      <c r="G172" s="315"/>
      <c r="H172" s="136" t="s">
        <v>55</v>
      </c>
      <c r="I172" s="137">
        <v>6.0400000000000002E-3</v>
      </c>
      <c r="J172" s="138">
        <v>1838.38</v>
      </c>
      <c r="K172" s="138">
        <v>11.1</v>
      </c>
    </row>
    <row r="173" spans="2:11" x14ac:dyDescent="0.2">
      <c r="B173" s="169"/>
      <c r="C173" s="169"/>
      <c r="D173" s="169"/>
      <c r="E173" s="169"/>
      <c r="F173" s="169" t="s">
        <v>59</v>
      </c>
      <c r="G173" s="158">
        <v>11.1</v>
      </c>
      <c r="H173" s="169" t="s">
        <v>60</v>
      </c>
      <c r="I173" s="158">
        <v>0</v>
      </c>
      <c r="J173" s="169" t="s">
        <v>61</v>
      </c>
      <c r="K173" s="158">
        <v>11.1</v>
      </c>
    </row>
    <row r="174" spans="2:11" ht="15" thickBot="1" x14ac:dyDescent="0.25">
      <c r="B174" s="169"/>
      <c r="C174" s="169"/>
      <c r="D174" s="169"/>
      <c r="E174" s="169"/>
      <c r="F174" s="169" t="s">
        <v>62</v>
      </c>
      <c r="G174" s="158">
        <v>2.13</v>
      </c>
      <c r="H174" s="169"/>
      <c r="I174" s="316" t="s">
        <v>63</v>
      </c>
      <c r="J174" s="316"/>
      <c r="K174" s="158">
        <v>13.23</v>
      </c>
    </row>
    <row r="175" spans="2:11" ht="15" thickTop="1" x14ac:dyDescent="0.2"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</row>
    <row r="176" spans="2:11" ht="15" x14ac:dyDescent="0.2">
      <c r="B176" s="167"/>
      <c r="C176" s="124" t="s">
        <v>1</v>
      </c>
      <c r="D176" s="167" t="s">
        <v>2</v>
      </c>
      <c r="E176" s="167" t="s">
        <v>3</v>
      </c>
      <c r="F176" s="317" t="s">
        <v>50</v>
      </c>
      <c r="G176" s="317"/>
      <c r="H176" s="125" t="s">
        <v>4</v>
      </c>
      <c r="I176" s="124" t="s">
        <v>5</v>
      </c>
      <c r="J176" s="124" t="s">
        <v>6</v>
      </c>
      <c r="K176" s="124" t="s">
        <v>7</v>
      </c>
    </row>
    <row r="177" spans="2:11" ht="25.5" x14ac:dyDescent="0.2">
      <c r="B177" s="171" t="s">
        <v>51</v>
      </c>
      <c r="C177" s="126" t="s">
        <v>382</v>
      </c>
      <c r="D177" s="171" t="s">
        <v>54</v>
      </c>
      <c r="E177" s="171" t="s">
        <v>383</v>
      </c>
      <c r="F177" s="318" t="s">
        <v>52</v>
      </c>
      <c r="G177" s="318"/>
      <c r="H177" s="127" t="s">
        <v>58</v>
      </c>
      <c r="I177" s="128">
        <v>1</v>
      </c>
      <c r="J177" s="129">
        <v>0.2</v>
      </c>
      <c r="K177" s="129">
        <v>0.2</v>
      </c>
    </row>
    <row r="178" spans="2:11" ht="14.25" customHeight="1" x14ac:dyDescent="0.2">
      <c r="B178" s="170" t="s">
        <v>64</v>
      </c>
      <c r="C178" s="135" t="s">
        <v>384</v>
      </c>
      <c r="D178" s="170" t="s">
        <v>54</v>
      </c>
      <c r="E178" s="170" t="s">
        <v>385</v>
      </c>
      <c r="F178" s="315" t="s">
        <v>313</v>
      </c>
      <c r="G178" s="315"/>
      <c r="H178" s="136" t="s">
        <v>58</v>
      </c>
      <c r="I178" s="137">
        <v>1.108E-2</v>
      </c>
      <c r="J178" s="138">
        <v>18.71</v>
      </c>
      <c r="K178" s="138">
        <v>0.2</v>
      </c>
    </row>
    <row r="179" spans="2:11" x14ac:dyDescent="0.2">
      <c r="B179" s="169"/>
      <c r="C179" s="169"/>
      <c r="D179" s="169"/>
      <c r="E179" s="169"/>
      <c r="F179" s="169" t="s">
        <v>59</v>
      </c>
      <c r="G179" s="158">
        <v>0.2</v>
      </c>
      <c r="H179" s="169" t="s">
        <v>60</v>
      </c>
      <c r="I179" s="158">
        <v>0</v>
      </c>
      <c r="J179" s="169" t="s">
        <v>61</v>
      </c>
      <c r="K179" s="158">
        <v>0.2</v>
      </c>
    </row>
    <row r="180" spans="2:11" ht="15" thickBot="1" x14ac:dyDescent="0.25">
      <c r="B180" s="169"/>
      <c r="C180" s="169"/>
      <c r="D180" s="169"/>
      <c r="E180" s="169"/>
      <c r="F180" s="169" t="s">
        <v>62</v>
      </c>
      <c r="G180" s="158">
        <v>0.03</v>
      </c>
      <c r="H180" s="169"/>
      <c r="I180" s="316" t="s">
        <v>63</v>
      </c>
      <c r="J180" s="316"/>
      <c r="K180" s="158">
        <v>0.23</v>
      </c>
    </row>
    <row r="181" spans="2:11" ht="15" thickTop="1" x14ac:dyDescent="0.2"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</row>
    <row r="182" spans="2:11" ht="15" x14ac:dyDescent="0.2">
      <c r="B182" s="167"/>
      <c r="C182" s="124" t="s">
        <v>1</v>
      </c>
      <c r="D182" s="167" t="s">
        <v>2</v>
      </c>
      <c r="E182" s="167" t="s">
        <v>3</v>
      </c>
      <c r="F182" s="317" t="s">
        <v>50</v>
      </c>
      <c r="G182" s="317"/>
      <c r="H182" s="125" t="s">
        <v>4</v>
      </c>
      <c r="I182" s="124" t="s">
        <v>5</v>
      </c>
      <c r="J182" s="124" t="s">
        <v>6</v>
      </c>
      <c r="K182" s="124" t="s">
        <v>7</v>
      </c>
    </row>
    <row r="183" spans="2:11" ht="25.5" x14ac:dyDescent="0.2">
      <c r="B183" s="171" t="s">
        <v>51</v>
      </c>
      <c r="C183" s="126" t="s">
        <v>396</v>
      </c>
      <c r="D183" s="171" t="s">
        <v>54</v>
      </c>
      <c r="E183" s="171" t="s">
        <v>397</v>
      </c>
      <c r="F183" s="318" t="s">
        <v>52</v>
      </c>
      <c r="G183" s="318"/>
      <c r="H183" s="127" t="s">
        <v>58</v>
      </c>
      <c r="I183" s="128">
        <v>1</v>
      </c>
      <c r="J183" s="129">
        <v>0.21</v>
      </c>
      <c r="K183" s="129">
        <v>0.21</v>
      </c>
    </row>
    <row r="184" spans="2:11" x14ac:dyDescent="0.2">
      <c r="B184" s="170" t="s">
        <v>64</v>
      </c>
      <c r="C184" s="135" t="s">
        <v>398</v>
      </c>
      <c r="D184" s="170" t="s">
        <v>54</v>
      </c>
      <c r="E184" s="170" t="s">
        <v>399</v>
      </c>
      <c r="F184" s="315" t="s">
        <v>313</v>
      </c>
      <c r="G184" s="315"/>
      <c r="H184" s="136" t="s">
        <v>58</v>
      </c>
      <c r="I184" s="137">
        <v>1.108E-2</v>
      </c>
      <c r="J184" s="138">
        <v>19.649999999999999</v>
      </c>
      <c r="K184" s="138">
        <v>0.21</v>
      </c>
    </row>
    <row r="185" spans="2:11" x14ac:dyDescent="0.2">
      <c r="B185" s="169"/>
      <c r="C185" s="169"/>
      <c r="D185" s="169"/>
      <c r="E185" s="169"/>
      <c r="F185" s="169" t="s">
        <v>59</v>
      </c>
      <c r="G185" s="158">
        <v>0.21</v>
      </c>
      <c r="H185" s="169" t="s">
        <v>60</v>
      </c>
      <c r="I185" s="158">
        <v>0</v>
      </c>
      <c r="J185" s="169" t="s">
        <v>61</v>
      </c>
      <c r="K185" s="158">
        <v>0.21</v>
      </c>
    </row>
    <row r="186" spans="2:11" ht="15" thickBot="1" x14ac:dyDescent="0.25">
      <c r="B186" s="169"/>
      <c r="C186" s="169"/>
      <c r="D186" s="169"/>
      <c r="E186" s="169"/>
      <c r="F186" s="169" t="s">
        <v>62</v>
      </c>
      <c r="G186" s="158">
        <v>0.04</v>
      </c>
      <c r="H186" s="169"/>
      <c r="I186" s="316" t="s">
        <v>63</v>
      </c>
      <c r="J186" s="316"/>
      <c r="K186" s="158">
        <v>0.25</v>
      </c>
    </row>
    <row r="187" spans="2:11" ht="15" thickTop="1" x14ac:dyDescent="0.2"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</row>
    <row r="188" spans="2:11" ht="15" x14ac:dyDescent="0.2">
      <c r="B188" s="167"/>
      <c r="C188" s="124" t="s">
        <v>1</v>
      </c>
      <c r="D188" s="167" t="s">
        <v>2</v>
      </c>
      <c r="E188" s="167" t="s">
        <v>3</v>
      </c>
      <c r="F188" s="317" t="s">
        <v>50</v>
      </c>
      <c r="G188" s="317"/>
      <c r="H188" s="125" t="s">
        <v>4</v>
      </c>
      <c r="I188" s="124" t="s">
        <v>5</v>
      </c>
      <c r="J188" s="124" t="s">
        <v>6</v>
      </c>
      <c r="K188" s="124" t="s">
        <v>7</v>
      </c>
    </row>
    <row r="189" spans="2:11" ht="25.5" x14ac:dyDescent="0.2">
      <c r="B189" s="171" t="s">
        <v>51</v>
      </c>
      <c r="C189" s="126" t="s">
        <v>400</v>
      </c>
      <c r="D189" s="171" t="s">
        <v>54</v>
      </c>
      <c r="E189" s="171" t="s">
        <v>401</v>
      </c>
      <c r="F189" s="318" t="s">
        <v>52</v>
      </c>
      <c r="G189" s="318"/>
      <c r="H189" s="127" t="s">
        <v>58</v>
      </c>
      <c r="I189" s="128">
        <v>1</v>
      </c>
      <c r="J189" s="129">
        <v>0.38</v>
      </c>
      <c r="K189" s="129">
        <v>0.38</v>
      </c>
    </row>
    <row r="190" spans="2:11" x14ac:dyDescent="0.2">
      <c r="B190" s="170" t="s">
        <v>64</v>
      </c>
      <c r="C190" s="135" t="s">
        <v>402</v>
      </c>
      <c r="D190" s="170" t="s">
        <v>54</v>
      </c>
      <c r="E190" s="170" t="s">
        <v>403</v>
      </c>
      <c r="F190" s="315" t="s">
        <v>313</v>
      </c>
      <c r="G190" s="315"/>
      <c r="H190" s="136" t="s">
        <v>58</v>
      </c>
      <c r="I190" s="137">
        <v>2.0379999999999999E-2</v>
      </c>
      <c r="J190" s="138">
        <v>18.71</v>
      </c>
      <c r="K190" s="138">
        <v>0.38</v>
      </c>
    </row>
    <row r="191" spans="2:11" x14ac:dyDescent="0.2">
      <c r="B191" s="169"/>
      <c r="C191" s="169"/>
      <c r="D191" s="169"/>
      <c r="E191" s="169"/>
      <c r="F191" s="169" t="s">
        <v>59</v>
      </c>
      <c r="G191" s="158">
        <v>0.38</v>
      </c>
      <c r="H191" s="169" t="s">
        <v>60</v>
      </c>
      <c r="I191" s="158">
        <v>0</v>
      </c>
      <c r="J191" s="169" t="s">
        <v>61</v>
      </c>
      <c r="K191" s="158">
        <v>0.38</v>
      </c>
    </row>
    <row r="192" spans="2:11" ht="15" thickBot="1" x14ac:dyDescent="0.25">
      <c r="B192" s="169"/>
      <c r="C192" s="169"/>
      <c r="D192" s="169"/>
      <c r="E192" s="169"/>
      <c r="F192" s="169" t="s">
        <v>62</v>
      </c>
      <c r="G192" s="158">
        <v>7.0000000000000007E-2</v>
      </c>
      <c r="H192" s="169"/>
      <c r="I192" s="316" t="s">
        <v>63</v>
      </c>
      <c r="J192" s="316"/>
      <c r="K192" s="158">
        <v>0.45</v>
      </c>
    </row>
    <row r="193" spans="2:11" ht="15" thickTop="1" x14ac:dyDescent="0.2"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</row>
    <row r="194" spans="2:11" ht="15" x14ac:dyDescent="0.2">
      <c r="B194" s="167"/>
      <c r="C194" s="124" t="s">
        <v>1</v>
      </c>
      <c r="D194" s="167" t="s">
        <v>2</v>
      </c>
      <c r="E194" s="167" t="s">
        <v>3</v>
      </c>
      <c r="F194" s="317" t="s">
        <v>50</v>
      </c>
      <c r="G194" s="317"/>
      <c r="H194" s="125" t="s">
        <v>4</v>
      </c>
      <c r="I194" s="124" t="s">
        <v>5</v>
      </c>
      <c r="J194" s="124" t="s">
        <v>6</v>
      </c>
      <c r="K194" s="124" t="s">
        <v>7</v>
      </c>
    </row>
    <row r="195" spans="2:11" ht="25.5" x14ac:dyDescent="0.2">
      <c r="B195" s="171" t="s">
        <v>51</v>
      </c>
      <c r="C195" s="126" t="s">
        <v>404</v>
      </c>
      <c r="D195" s="171" t="s">
        <v>54</v>
      </c>
      <c r="E195" s="171" t="s">
        <v>405</v>
      </c>
      <c r="F195" s="318" t="s">
        <v>52</v>
      </c>
      <c r="G195" s="318"/>
      <c r="H195" s="127" t="s">
        <v>58</v>
      </c>
      <c r="I195" s="128">
        <v>1</v>
      </c>
      <c r="J195" s="129">
        <v>0.27</v>
      </c>
      <c r="K195" s="129">
        <v>0.27</v>
      </c>
    </row>
    <row r="196" spans="2:11" x14ac:dyDescent="0.2">
      <c r="B196" s="170" t="s">
        <v>64</v>
      </c>
      <c r="C196" s="135" t="s">
        <v>406</v>
      </c>
      <c r="D196" s="170" t="s">
        <v>54</v>
      </c>
      <c r="E196" s="170" t="s">
        <v>407</v>
      </c>
      <c r="F196" s="315" t="s">
        <v>313</v>
      </c>
      <c r="G196" s="315"/>
      <c r="H196" s="136" t="s">
        <v>58</v>
      </c>
      <c r="I196" s="137">
        <v>2.0379999999999999E-2</v>
      </c>
      <c r="J196" s="138">
        <v>13.55</v>
      </c>
      <c r="K196" s="138">
        <v>0.27</v>
      </c>
    </row>
    <row r="197" spans="2:11" x14ac:dyDescent="0.2">
      <c r="B197" s="169"/>
      <c r="C197" s="169"/>
      <c r="D197" s="169"/>
      <c r="E197" s="169"/>
      <c r="F197" s="169" t="s">
        <v>59</v>
      </c>
      <c r="G197" s="158">
        <v>0.27</v>
      </c>
      <c r="H197" s="169" t="s">
        <v>60</v>
      </c>
      <c r="I197" s="158">
        <v>0</v>
      </c>
      <c r="J197" s="169" t="s">
        <v>61</v>
      </c>
      <c r="K197" s="158">
        <v>0.27</v>
      </c>
    </row>
    <row r="198" spans="2:11" ht="15" thickBot="1" x14ac:dyDescent="0.25">
      <c r="B198" s="169"/>
      <c r="C198" s="169"/>
      <c r="D198" s="169"/>
      <c r="E198" s="169"/>
      <c r="F198" s="169" t="s">
        <v>62</v>
      </c>
      <c r="G198" s="158">
        <v>0.05</v>
      </c>
      <c r="H198" s="169"/>
      <c r="I198" s="316" t="s">
        <v>63</v>
      </c>
      <c r="J198" s="316"/>
      <c r="K198" s="158">
        <v>0.32</v>
      </c>
    </row>
    <row r="199" spans="2:11" ht="15" thickTop="1" x14ac:dyDescent="0.2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</row>
    <row r="200" spans="2:11" ht="15" x14ac:dyDescent="0.2">
      <c r="B200" s="167"/>
      <c r="C200" s="124" t="s">
        <v>1</v>
      </c>
      <c r="D200" s="167" t="s">
        <v>2</v>
      </c>
      <c r="E200" s="167" t="s">
        <v>3</v>
      </c>
      <c r="F200" s="317" t="s">
        <v>50</v>
      </c>
      <c r="G200" s="317"/>
      <c r="H200" s="125" t="s">
        <v>4</v>
      </c>
      <c r="I200" s="124" t="s">
        <v>5</v>
      </c>
      <c r="J200" s="124" t="s">
        <v>6</v>
      </c>
      <c r="K200" s="124" t="s">
        <v>7</v>
      </c>
    </row>
    <row r="201" spans="2:11" ht="25.5" x14ac:dyDescent="0.2">
      <c r="B201" s="171" t="s">
        <v>51</v>
      </c>
      <c r="C201" s="126" t="s">
        <v>408</v>
      </c>
      <c r="D201" s="171" t="s">
        <v>54</v>
      </c>
      <c r="E201" s="171" t="s">
        <v>409</v>
      </c>
      <c r="F201" s="318" t="s">
        <v>52</v>
      </c>
      <c r="G201" s="318"/>
      <c r="H201" s="127" t="s">
        <v>55</v>
      </c>
      <c r="I201" s="128">
        <v>1</v>
      </c>
      <c r="J201" s="129">
        <v>24.67</v>
      </c>
      <c r="K201" s="129">
        <v>24.67</v>
      </c>
    </row>
    <row r="202" spans="2:11" x14ac:dyDescent="0.2">
      <c r="B202" s="170" t="s">
        <v>64</v>
      </c>
      <c r="C202" s="135" t="s">
        <v>410</v>
      </c>
      <c r="D202" s="170" t="s">
        <v>54</v>
      </c>
      <c r="E202" s="170" t="s">
        <v>411</v>
      </c>
      <c r="F202" s="315" t="s">
        <v>313</v>
      </c>
      <c r="G202" s="315"/>
      <c r="H202" s="136" t="s">
        <v>55</v>
      </c>
      <c r="I202" s="137">
        <v>6.0400000000000002E-3</v>
      </c>
      <c r="J202" s="138">
        <v>4085.03</v>
      </c>
      <c r="K202" s="138">
        <v>24.67</v>
      </c>
    </row>
    <row r="203" spans="2:11" x14ac:dyDescent="0.2">
      <c r="B203" s="169"/>
      <c r="C203" s="169"/>
      <c r="D203" s="169"/>
      <c r="E203" s="169"/>
      <c r="F203" s="169" t="s">
        <v>59</v>
      </c>
      <c r="G203" s="158">
        <v>24.67</v>
      </c>
      <c r="H203" s="169" t="s">
        <v>60</v>
      </c>
      <c r="I203" s="158">
        <v>0</v>
      </c>
      <c r="J203" s="169" t="s">
        <v>61</v>
      </c>
      <c r="K203" s="158">
        <v>24.67</v>
      </c>
    </row>
    <row r="204" spans="2:11" ht="15" thickBot="1" x14ac:dyDescent="0.25">
      <c r="B204" s="169"/>
      <c r="C204" s="169"/>
      <c r="D204" s="169"/>
      <c r="E204" s="169"/>
      <c r="F204" s="169" t="s">
        <v>62</v>
      </c>
      <c r="G204" s="158">
        <v>4.7300000000000004</v>
      </c>
      <c r="H204" s="169"/>
      <c r="I204" s="316" t="s">
        <v>63</v>
      </c>
      <c r="J204" s="316"/>
      <c r="K204" s="158">
        <v>29.4</v>
      </c>
    </row>
    <row r="205" spans="2:11" ht="15" thickTop="1" x14ac:dyDescent="0.2"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</row>
    <row r="206" spans="2:11" ht="15" x14ac:dyDescent="0.2">
      <c r="B206" s="167"/>
      <c r="C206" s="124" t="s">
        <v>1</v>
      </c>
      <c r="D206" s="167" t="s">
        <v>2</v>
      </c>
      <c r="E206" s="167" t="s">
        <v>3</v>
      </c>
      <c r="F206" s="317" t="s">
        <v>50</v>
      </c>
      <c r="G206" s="317"/>
      <c r="H206" s="125" t="s">
        <v>4</v>
      </c>
      <c r="I206" s="124" t="s">
        <v>5</v>
      </c>
      <c r="J206" s="124" t="s">
        <v>6</v>
      </c>
      <c r="K206" s="124" t="s">
        <v>7</v>
      </c>
    </row>
    <row r="207" spans="2:11" x14ac:dyDescent="0.2">
      <c r="B207" s="171" t="s">
        <v>51</v>
      </c>
      <c r="C207" s="126" t="s">
        <v>77</v>
      </c>
      <c r="D207" s="171" t="s">
        <v>21</v>
      </c>
      <c r="E207" s="171" t="s">
        <v>78</v>
      </c>
      <c r="F207" s="318" t="s">
        <v>65</v>
      </c>
      <c r="G207" s="318"/>
      <c r="H207" s="127" t="s">
        <v>28</v>
      </c>
      <c r="I207" s="128">
        <v>1</v>
      </c>
      <c r="J207" s="129">
        <v>820.94</v>
      </c>
      <c r="K207" s="129">
        <v>820.94</v>
      </c>
    </row>
    <row r="208" spans="2:11" ht="25.5" x14ac:dyDescent="0.2">
      <c r="B208" s="168" t="s">
        <v>53</v>
      </c>
      <c r="C208" s="130" t="s">
        <v>412</v>
      </c>
      <c r="D208" s="168" t="s">
        <v>21</v>
      </c>
      <c r="E208" s="168" t="s">
        <v>413</v>
      </c>
      <c r="F208" s="319" t="s">
        <v>65</v>
      </c>
      <c r="G208" s="319"/>
      <c r="H208" s="131" t="s">
        <v>58</v>
      </c>
      <c r="I208" s="132">
        <v>0.31</v>
      </c>
      <c r="J208" s="133">
        <v>21.58</v>
      </c>
      <c r="K208" s="133">
        <v>6.68</v>
      </c>
    </row>
    <row r="209" spans="2:11" x14ac:dyDescent="0.2">
      <c r="B209" s="168" t="s">
        <v>53</v>
      </c>
      <c r="C209" s="130" t="s">
        <v>79</v>
      </c>
      <c r="D209" s="168" t="s">
        <v>21</v>
      </c>
      <c r="E209" s="168" t="s">
        <v>80</v>
      </c>
      <c r="F209" s="319" t="s">
        <v>65</v>
      </c>
      <c r="G209" s="319"/>
      <c r="H209" s="131" t="s">
        <v>58</v>
      </c>
      <c r="I209" s="132">
        <v>1.65</v>
      </c>
      <c r="J209" s="133">
        <v>22.81</v>
      </c>
      <c r="K209" s="133">
        <v>37.630000000000003</v>
      </c>
    </row>
    <row r="210" spans="2:11" x14ac:dyDescent="0.2">
      <c r="B210" s="168" t="s">
        <v>53</v>
      </c>
      <c r="C210" s="130" t="s">
        <v>66</v>
      </c>
      <c r="D210" s="168" t="s">
        <v>21</v>
      </c>
      <c r="E210" s="168" t="s">
        <v>67</v>
      </c>
      <c r="F210" s="319" t="s">
        <v>65</v>
      </c>
      <c r="G210" s="319"/>
      <c r="H210" s="131" t="s">
        <v>58</v>
      </c>
      <c r="I210" s="132">
        <v>10.5</v>
      </c>
      <c r="J210" s="133">
        <v>18.16</v>
      </c>
      <c r="K210" s="133">
        <v>190.68</v>
      </c>
    </row>
    <row r="211" spans="2:11" x14ac:dyDescent="0.2">
      <c r="B211" s="170" t="s">
        <v>64</v>
      </c>
      <c r="C211" s="135" t="s">
        <v>414</v>
      </c>
      <c r="D211" s="170" t="s">
        <v>21</v>
      </c>
      <c r="E211" s="170" t="s">
        <v>415</v>
      </c>
      <c r="F211" s="315" t="s">
        <v>68</v>
      </c>
      <c r="G211" s="315"/>
      <c r="H211" s="136" t="s">
        <v>416</v>
      </c>
      <c r="I211" s="137">
        <v>6.16</v>
      </c>
      <c r="J211" s="138">
        <v>50</v>
      </c>
      <c r="K211" s="138">
        <v>308</v>
      </c>
    </row>
    <row r="212" spans="2:11" ht="25.5" x14ac:dyDescent="0.2">
      <c r="B212" s="170" t="s">
        <v>64</v>
      </c>
      <c r="C212" s="135" t="s">
        <v>417</v>
      </c>
      <c r="D212" s="170" t="s">
        <v>21</v>
      </c>
      <c r="E212" s="170" t="s">
        <v>418</v>
      </c>
      <c r="F212" s="315" t="s">
        <v>75</v>
      </c>
      <c r="G212" s="315"/>
      <c r="H212" s="136" t="s">
        <v>58</v>
      </c>
      <c r="I212" s="137">
        <v>0.65</v>
      </c>
      <c r="J212" s="138">
        <v>2.16</v>
      </c>
      <c r="K212" s="138">
        <v>1.4</v>
      </c>
    </row>
    <row r="213" spans="2:11" x14ac:dyDescent="0.2">
      <c r="B213" s="170" t="s">
        <v>64</v>
      </c>
      <c r="C213" s="135" t="s">
        <v>419</v>
      </c>
      <c r="D213" s="170" t="s">
        <v>21</v>
      </c>
      <c r="E213" s="170" t="s">
        <v>420</v>
      </c>
      <c r="F213" s="315" t="s">
        <v>68</v>
      </c>
      <c r="G213" s="315"/>
      <c r="H213" s="136" t="s">
        <v>28</v>
      </c>
      <c r="I213" s="137">
        <v>0.84</v>
      </c>
      <c r="J213" s="138">
        <v>235</v>
      </c>
      <c r="K213" s="138">
        <v>197.4</v>
      </c>
    </row>
    <row r="214" spans="2:11" x14ac:dyDescent="0.2">
      <c r="B214" s="170" t="s">
        <v>64</v>
      </c>
      <c r="C214" s="135" t="s">
        <v>421</v>
      </c>
      <c r="D214" s="170" t="s">
        <v>21</v>
      </c>
      <c r="E214" s="170" t="s">
        <v>422</v>
      </c>
      <c r="F214" s="315" t="s">
        <v>75</v>
      </c>
      <c r="G214" s="315"/>
      <c r="H214" s="136" t="s">
        <v>58</v>
      </c>
      <c r="I214" s="137">
        <v>0.31</v>
      </c>
      <c r="J214" s="138">
        <v>3.2</v>
      </c>
      <c r="K214" s="138">
        <v>0.99</v>
      </c>
    </row>
    <row r="215" spans="2:11" x14ac:dyDescent="0.2">
      <c r="B215" s="170" t="s">
        <v>64</v>
      </c>
      <c r="C215" s="135" t="s">
        <v>423</v>
      </c>
      <c r="D215" s="170" t="s">
        <v>21</v>
      </c>
      <c r="E215" s="170" t="s">
        <v>424</v>
      </c>
      <c r="F215" s="315" t="s">
        <v>68</v>
      </c>
      <c r="G215" s="315"/>
      <c r="H215" s="136" t="s">
        <v>28</v>
      </c>
      <c r="I215" s="137">
        <v>0.88</v>
      </c>
      <c r="J215" s="138">
        <v>88.82</v>
      </c>
      <c r="K215" s="138">
        <v>78.16</v>
      </c>
    </row>
    <row r="216" spans="2:11" x14ac:dyDescent="0.2">
      <c r="B216" s="169"/>
      <c r="C216" s="169"/>
      <c r="D216" s="169"/>
      <c r="E216" s="169"/>
      <c r="F216" s="169" t="s">
        <v>59</v>
      </c>
      <c r="G216" s="158">
        <v>156.35</v>
      </c>
      <c r="H216" s="169" t="s">
        <v>60</v>
      </c>
      <c r="I216" s="158">
        <v>0</v>
      </c>
      <c r="J216" s="169" t="s">
        <v>61</v>
      </c>
      <c r="K216" s="158">
        <v>156.35</v>
      </c>
    </row>
    <row r="217" spans="2:11" ht="15" thickBot="1" x14ac:dyDescent="0.25">
      <c r="B217" s="169"/>
      <c r="C217" s="169"/>
      <c r="D217" s="169"/>
      <c r="E217" s="169"/>
      <c r="F217" s="169" t="s">
        <v>62</v>
      </c>
      <c r="G217" s="158">
        <v>157.69999999999999</v>
      </c>
      <c r="H217" s="169"/>
      <c r="I217" s="316" t="s">
        <v>63</v>
      </c>
      <c r="J217" s="316"/>
      <c r="K217" s="158">
        <v>978.64</v>
      </c>
    </row>
    <row r="218" spans="2:11" ht="15" thickTop="1" x14ac:dyDescent="0.2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</row>
    <row r="219" spans="2:11" ht="15" x14ac:dyDescent="0.2">
      <c r="B219" s="167"/>
      <c r="C219" s="124" t="s">
        <v>1</v>
      </c>
      <c r="D219" s="167" t="s">
        <v>2</v>
      </c>
      <c r="E219" s="167" t="s">
        <v>3</v>
      </c>
      <c r="F219" s="317" t="s">
        <v>50</v>
      </c>
      <c r="G219" s="317"/>
      <c r="H219" s="125" t="s">
        <v>4</v>
      </c>
      <c r="I219" s="124" t="s">
        <v>5</v>
      </c>
      <c r="J219" s="124" t="s">
        <v>6</v>
      </c>
      <c r="K219" s="124" t="s">
        <v>7</v>
      </c>
    </row>
    <row r="220" spans="2:11" ht="25.5" x14ac:dyDescent="0.2">
      <c r="B220" s="171" t="s">
        <v>51</v>
      </c>
      <c r="C220" s="126" t="s">
        <v>292</v>
      </c>
      <c r="D220" s="171" t="s">
        <v>21</v>
      </c>
      <c r="E220" s="171" t="s">
        <v>293</v>
      </c>
      <c r="F220" s="318" t="s">
        <v>65</v>
      </c>
      <c r="G220" s="318"/>
      <c r="H220" s="127" t="s">
        <v>294</v>
      </c>
      <c r="I220" s="128">
        <v>1</v>
      </c>
      <c r="J220" s="129">
        <v>15733.99</v>
      </c>
      <c r="K220" s="129">
        <v>15733.99</v>
      </c>
    </row>
    <row r="221" spans="2:11" ht="25.5" x14ac:dyDescent="0.2">
      <c r="B221" s="168" t="s">
        <v>53</v>
      </c>
      <c r="C221" s="130" t="s">
        <v>314</v>
      </c>
      <c r="D221" s="168" t="s">
        <v>21</v>
      </c>
      <c r="E221" s="168" t="s">
        <v>315</v>
      </c>
      <c r="F221" s="319" t="s">
        <v>65</v>
      </c>
      <c r="G221" s="319"/>
      <c r="H221" s="131" t="s">
        <v>310</v>
      </c>
      <c r="I221" s="132">
        <v>1</v>
      </c>
      <c r="J221" s="133">
        <v>139.27000000000001</v>
      </c>
      <c r="K221" s="133">
        <v>139.27000000000001</v>
      </c>
    </row>
    <row r="222" spans="2:11" x14ac:dyDescent="0.2">
      <c r="B222" s="170" t="s">
        <v>64</v>
      </c>
      <c r="C222" s="135" t="s">
        <v>364</v>
      </c>
      <c r="D222" s="170" t="s">
        <v>21</v>
      </c>
      <c r="E222" s="170" t="s">
        <v>365</v>
      </c>
      <c r="F222" s="315" t="s">
        <v>68</v>
      </c>
      <c r="G222" s="315"/>
      <c r="H222" s="136" t="s">
        <v>294</v>
      </c>
      <c r="I222" s="137">
        <v>1</v>
      </c>
      <c r="J222" s="138">
        <v>152.35</v>
      </c>
      <c r="K222" s="138">
        <v>152.35</v>
      </c>
    </row>
    <row r="223" spans="2:11" x14ac:dyDescent="0.2">
      <c r="B223" s="170" t="s">
        <v>64</v>
      </c>
      <c r="C223" s="135" t="s">
        <v>368</v>
      </c>
      <c r="D223" s="170" t="s">
        <v>21</v>
      </c>
      <c r="E223" s="170" t="s">
        <v>369</v>
      </c>
      <c r="F223" s="315" t="s">
        <v>68</v>
      </c>
      <c r="G223" s="315"/>
      <c r="H223" s="136" t="s">
        <v>294</v>
      </c>
      <c r="I223" s="137">
        <v>1</v>
      </c>
      <c r="J223" s="138">
        <v>11.8</v>
      </c>
      <c r="K223" s="138">
        <v>11.8</v>
      </c>
    </row>
    <row r="224" spans="2:11" x14ac:dyDescent="0.2">
      <c r="B224" s="170" t="s">
        <v>64</v>
      </c>
      <c r="C224" s="135" t="s">
        <v>316</v>
      </c>
      <c r="D224" s="170" t="s">
        <v>21</v>
      </c>
      <c r="E224" s="170" t="s">
        <v>317</v>
      </c>
      <c r="F224" s="315" t="s">
        <v>313</v>
      </c>
      <c r="G224" s="315"/>
      <c r="H224" s="136" t="s">
        <v>294</v>
      </c>
      <c r="I224" s="137">
        <v>1</v>
      </c>
      <c r="J224" s="138">
        <v>15305.13</v>
      </c>
      <c r="K224" s="138">
        <v>15305.13</v>
      </c>
    </row>
    <row r="225" spans="2:11" ht="25.5" x14ac:dyDescent="0.2">
      <c r="B225" s="170" t="s">
        <v>64</v>
      </c>
      <c r="C225" s="135" t="s">
        <v>425</v>
      </c>
      <c r="D225" s="170" t="s">
        <v>21</v>
      </c>
      <c r="E225" s="170" t="s">
        <v>426</v>
      </c>
      <c r="F225" s="315" t="s">
        <v>75</v>
      </c>
      <c r="G225" s="315"/>
      <c r="H225" s="136" t="s">
        <v>294</v>
      </c>
      <c r="I225" s="137">
        <v>1</v>
      </c>
      <c r="J225" s="138">
        <v>1.9</v>
      </c>
      <c r="K225" s="138">
        <v>1.9</v>
      </c>
    </row>
    <row r="226" spans="2:11" ht="25.5" x14ac:dyDescent="0.2">
      <c r="B226" s="170" t="s">
        <v>64</v>
      </c>
      <c r="C226" s="135" t="s">
        <v>427</v>
      </c>
      <c r="D226" s="170" t="s">
        <v>21</v>
      </c>
      <c r="E226" s="170" t="s">
        <v>428</v>
      </c>
      <c r="F226" s="315" t="s">
        <v>75</v>
      </c>
      <c r="G226" s="315"/>
      <c r="H226" s="136" t="s">
        <v>294</v>
      </c>
      <c r="I226" s="137">
        <v>1</v>
      </c>
      <c r="J226" s="138">
        <v>123.54</v>
      </c>
      <c r="K226" s="138">
        <v>123.54</v>
      </c>
    </row>
    <row r="227" spans="2:11" x14ac:dyDescent="0.2">
      <c r="B227" s="169"/>
      <c r="C227" s="169"/>
      <c r="D227" s="169"/>
      <c r="E227" s="169"/>
      <c r="F227" s="169" t="s">
        <v>59</v>
      </c>
      <c r="G227" s="158">
        <v>15444.4</v>
      </c>
      <c r="H227" s="169" t="s">
        <v>60</v>
      </c>
      <c r="I227" s="158">
        <v>0</v>
      </c>
      <c r="J227" s="169" t="s">
        <v>61</v>
      </c>
      <c r="K227" s="158">
        <v>15444.4</v>
      </c>
    </row>
    <row r="228" spans="2:11" ht="15" thickBot="1" x14ac:dyDescent="0.25">
      <c r="B228" s="169"/>
      <c r="C228" s="169"/>
      <c r="D228" s="169"/>
      <c r="E228" s="169"/>
      <c r="F228" s="169" t="s">
        <v>62</v>
      </c>
      <c r="G228" s="158">
        <v>3022.49</v>
      </c>
      <c r="H228" s="169"/>
      <c r="I228" s="316" t="s">
        <v>63</v>
      </c>
      <c r="J228" s="316"/>
      <c r="K228" s="158">
        <v>18756.48</v>
      </c>
    </row>
    <row r="229" spans="2:11" ht="15" thickTop="1" x14ac:dyDescent="0.2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</row>
    <row r="230" spans="2:11" ht="15" x14ac:dyDescent="0.2">
      <c r="B230" s="167"/>
      <c r="C230" s="124" t="s">
        <v>1</v>
      </c>
      <c r="D230" s="167" t="s">
        <v>2</v>
      </c>
      <c r="E230" s="167" t="s">
        <v>3</v>
      </c>
      <c r="F230" s="317" t="s">
        <v>50</v>
      </c>
      <c r="G230" s="317"/>
      <c r="H230" s="125" t="s">
        <v>4</v>
      </c>
      <c r="I230" s="124" t="s">
        <v>5</v>
      </c>
      <c r="J230" s="124" t="s">
        <v>6</v>
      </c>
      <c r="K230" s="124" t="s">
        <v>7</v>
      </c>
    </row>
    <row r="231" spans="2:11" x14ac:dyDescent="0.2">
      <c r="B231" s="171" t="s">
        <v>51</v>
      </c>
      <c r="C231" s="126" t="s">
        <v>429</v>
      </c>
      <c r="D231" s="171" t="s">
        <v>15</v>
      </c>
      <c r="E231" s="171" t="s">
        <v>430</v>
      </c>
      <c r="F231" s="318" t="s">
        <v>431</v>
      </c>
      <c r="G231" s="318"/>
      <c r="H231" s="127" t="s">
        <v>432</v>
      </c>
      <c r="I231" s="128">
        <v>1</v>
      </c>
      <c r="J231" s="129">
        <v>3.61</v>
      </c>
      <c r="K231" s="129">
        <v>3.61</v>
      </c>
    </row>
    <row r="232" spans="2:11" x14ac:dyDescent="0.2">
      <c r="B232" s="170" t="s">
        <v>64</v>
      </c>
      <c r="C232" s="135" t="s">
        <v>433</v>
      </c>
      <c r="D232" s="170" t="s">
        <v>15</v>
      </c>
      <c r="E232" s="170" t="s">
        <v>434</v>
      </c>
      <c r="F232" s="315" t="s">
        <v>68</v>
      </c>
      <c r="G232" s="315"/>
      <c r="H232" s="136" t="s">
        <v>435</v>
      </c>
      <c r="I232" s="137">
        <v>0.1018</v>
      </c>
      <c r="J232" s="138">
        <v>14</v>
      </c>
      <c r="K232" s="138">
        <v>1.42</v>
      </c>
    </row>
    <row r="233" spans="2:11" x14ac:dyDescent="0.2">
      <c r="B233" s="170" t="s">
        <v>64</v>
      </c>
      <c r="C233" s="135" t="s">
        <v>436</v>
      </c>
      <c r="D233" s="170" t="s">
        <v>15</v>
      </c>
      <c r="E233" s="170" t="s">
        <v>437</v>
      </c>
      <c r="F233" s="315" t="s">
        <v>68</v>
      </c>
      <c r="G233" s="315"/>
      <c r="H233" s="136" t="s">
        <v>435</v>
      </c>
      <c r="I233" s="137">
        <v>1.5E-3</v>
      </c>
      <c r="J233" s="138">
        <v>175.15</v>
      </c>
      <c r="K233" s="138">
        <v>0.26</v>
      </c>
    </row>
    <row r="234" spans="2:11" x14ac:dyDescent="0.2">
      <c r="B234" s="170" t="s">
        <v>64</v>
      </c>
      <c r="C234" s="135" t="s">
        <v>438</v>
      </c>
      <c r="D234" s="170" t="s">
        <v>15</v>
      </c>
      <c r="E234" s="170" t="s">
        <v>439</v>
      </c>
      <c r="F234" s="315" t="s">
        <v>68</v>
      </c>
      <c r="G234" s="315"/>
      <c r="H234" s="136" t="s">
        <v>440</v>
      </c>
      <c r="I234" s="137">
        <v>6.9999999999999999E-4</v>
      </c>
      <c r="J234" s="138">
        <v>6.35</v>
      </c>
      <c r="K234" s="138">
        <v>0</v>
      </c>
    </row>
    <row r="235" spans="2:11" x14ac:dyDescent="0.2">
      <c r="B235" s="170" t="s">
        <v>64</v>
      </c>
      <c r="C235" s="135" t="s">
        <v>441</v>
      </c>
      <c r="D235" s="170" t="s">
        <v>15</v>
      </c>
      <c r="E235" s="170" t="s">
        <v>442</v>
      </c>
      <c r="F235" s="315" t="s">
        <v>68</v>
      </c>
      <c r="G235" s="315"/>
      <c r="H235" s="136" t="s">
        <v>435</v>
      </c>
      <c r="I235" s="137">
        <v>6.54E-2</v>
      </c>
      <c r="J235" s="138">
        <v>4.5</v>
      </c>
      <c r="K235" s="138">
        <v>0.28999999999999998</v>
      </c>
    </row>
    <row r="236" spans="2:11" x14ac:dyDescent="0.2">
      <c r="B236" s="170" t="s">
        <v>64</v>
      </c>
      <c r="C236" s="135" t="s">
        <v>443</v>
      </c>
      <c r="D236" s="170" t="s">
        <v>15</v>
      </c>
      <c r="E236" s="170" t="s">
        <v>444</v>
      </c>
      <c r="F236" s="315" t="s">
        <v>344</v>
      </c>
      <c r="G236" s="315"/>
      <c r="H236" s="136" t="s">
        <v>435</v>
      </c>
      <c r="I236" s="137">
        <v>4.4999999999999997E-3</v>
      </c>
      <c r="J236" s="138">
        <v>12.54</v>
      </c>
      <c r="K236" s="138">
        <v>0.05</v>
      </c>
    </row>
    <row r="237" spans="2:11" x14ac:dyDescent="0.2">
      <c r="B237" s="170" t="s">
        <v>64</v>
      </c>
      <c r="C237" s="135" t="s">
        <v>445</v>
      </c>
      <c r="D237" s="170" t="s">
        <v>15</v>
      </c>
      <c r="E237" s="170" t="s">
        <v>446</v>
      </c>
      <c r="F237" s="315" t="s">
        <v>68</v>
      </c>
      <c r="G237" s="315"/>
      <c r="H237" s="136" t="s">
        <v>435</v>
      </c>
      <c r="I237" s="137">
        <v>1.8E-3</v>
      </c>
      <c r="J237" s="138">
        <v>35.9</v>
      </c>
      <c r="K237" s="138">
        <v>0.06</v>
      </c>
    </row>
    <row r="238" spans="2:11" x14ac:dyDescent="0.2">
      <c r="B238" s="170" t="s">
        <v>64</v>
      </c>
      <c r="C238" s="135" t="s">
        <v>447</v>
      </c>
      <c r="D238" s="170" t="s">
        <v>15</v>
      </c>
      <c r="E238" s="170" t="s">
        <v>448</v>
      </c>
      <c r="F238" s="315" t="s">
        <v>344</v>
      </c>
      <c r="G238" s="315"/>
      <c r="H238" s="136" t="s">
        <v>449</v>
      </c>
      <c r="I238" s="137">
        <v>4.0000000000000002E-4</v>
      </c>
      <c r="J238" s="138">
        <v>300</v>
      </c>
      <c r="K238" s="138">
        <v>0.12</v>
      </c>
    </row>
    <row r="239" spans="2:11" x14ac:dyDescent="0.2">
      <c r="B239" s="170" t="s">
        <v>64</v>
      </c>
      <c r="C239" s="135" t="s">
        <v>450</v>
      </c>
      <c r="D239" s="170" t="s">
        <v>15</v>
      </c>
      <c r="E239" s="170" t="s">
        <v>451</v>
      </c>
      <c r="F239" s="315" t="s">
        <v>68</v>
      </c>
      <c r="G239" s="315"/>
      <c r="H239" s="136" t="s">
        <v>435</v>
      </c>
      <c r="I239" s="137">
        <v>4.4999999999999997E-3</v>
      </c>
      <c r="J239" s="138">
        <v>165</v>
      </c>
      <c r="K239" s="138">
        <v>0.74</v>
      </c>
    </row>
    <row r="240" spans="2:11" x14ac:dyDescent="0.2">
      <c r="B240" s="170" t="s">
        <v>64</v>
      </c>
      <c r="C240" s="135" t="s">
        <v>452</v>
      </c>
      <c r="D240" s="170" t="s">
        <v>15</v>
      </c>
      <c r="E240" s="170" t="s">
        <v>453</v>
      </c>
      <c r="F240" s="315" t="s">
        <v>68</v>
      </c>
      <c r="G240" s="315"/>
      <c r="H240" s="136" t="s">
        <v>435</v>
      </c>
      <c r="I240" s="137">
        <v>4.4999999999999997E-3</v>
      </c>
      <c r="J240" s="138">
        <v>4.9000000000000004</v>
      </c>
      <c r="K240" s="138">
        <v>0.02</v>
      </c>
    </row>
    <row r="241" spans="2:11" x14ac:dyDescent="0.2">
      <c r="B241" s="170" t="s">
        <v>64</v>
      </c>
      <c r="C241" s="135" t="s">
        <v>454</v>
      </c>
      <c r="D241" s="170" t="s">
        <v>15</v>
      </c>
      <c r="E241" s="170" t="s">
        <v>455</v>
      </c>
      <c r="F241" s="315" t="s">
        <v>68</v>
      </c>
      <c r="G241" s="315"/>
      <c r="H241" s="136" t="s">
        <v>435</v>
      </c>
      <c r="I241" s="137">
        <v>1E-4</v>
      </c>
      <c r="J241" s="138">
        <v>29.9</v>
      </c>
      <c r="K241" s="138">
        <v>0</v>
      </c>
    </row>
    <row r="242" spans="2:11" x14ac:dyDescent="0.2">
      <c r="B242" s="170" t="s">
        <v>64</v>
      </c>
      <c r="C242" s="135" t="s">
        <v>456</v>
      </c>
      <c r="D242" s="170" t="s">
        <v>15</v>
      </c>
      <c r="E242" s="170" t="s">
        <v>457</v>
      </c>
      <c r="F242" s="315" t="s">
        <v>68</v>
      </c>
      <c r="G242" s="315"/>
      <c r="H242" s="136" t="s">
        <v>435</v>
      </c>
      <c r="I242" s="137">
        <v>2.0000000000000001E-4</v>
      </c>
      <c r="J242" s="138">
        <v>15.15</v>
      </c>
      <c r="K242" s="138">
        <v>0</v>
      </c>
    </row>
    <row r="243" spans="2:11" x14ac:dyDescent="0.2">
      <c r="B243" s="170" t="s">
        <v>64</v>
      </c>
      <c r="C243" s="135" t="s">
        <v>458</v>
      </c>
      <c r="D243" s="170" t="s">
        <v>15</v>
      </c>
      <c r="E243" s="170" t="s">
        <v>459</v>
      </c>
      <c r="F243" s="315" t="s">
        <v>68</v>
      </c>
      <c r="G243" s="315"/>
      <c r="H243" s="136" t="s">
        <v>435</v>
      </c>
      <c r="I243" s="137">
        <v>2.0000000000000001E-4</v>
      </c>
      <c r="J243" s="138">
        <v>22.89</v>
      </c>
      <c r="K243" s="138">
        <v>0</v>
      </c>
    </row>
    <row r="244" spans="2:11" x14ac:dyDescent="0.2">
      <c r="B244" s="170" t="s">
        <v>64</v>
      </c>
      <c r="C244" s="135" t="s">
        <v>460</v>
      </c>
      <c r="D244" s="170" t="s">
        <v>15</v>
      </c>
      <c r="E244" s="170" t="s">
        <v>461</v>
      </c>
      <c r="F244" s="315" t="s">
        <v>344</v>
      </c>
      <c r="G244" s="315"/>
      <c r="H244" s="136" t="s">
        <v>435</v>
      </c>
      <c r="I244" s="137">
        <v>0.1018</v>
      </c>
      <c r="J244" s="138">
        <v>5</v>
      </c>
      <c r="K244" s="138">
        <v>0.5</v>
      </c>
    </row>
    <row r="245" spans="2:11" x14ac:dyDescent="0.2">
      <c r="B245" s="170" t="s">
        <v>64</v>
      </c>
      <c r="C245" s="135" t="s">
        <v>462</v>
      </c>
      <c r="D245" s="170" t="s">
        <v>15</v>
      </c>
      <c r="E245" s="170" t="s">
        <v>463</v>
      </c>
      <c r="F245" s="315" t="s">
        <v>75</v>
      </c>
      <c r="G245" s="315"/>
      <c r="H245" s="136" t="s">
        <v>435</v>
      </c>
      <c r="I245" s="137">
        <v>1E-4</v>
      </c>
      <c r="J245" s="138">
        <v>246</v>
      </c>
      <c r="K245" s="138">
        <v>0.02</v>
      </c>
    </row>
    <row r="246" spans="2:11" x14ac:dyDescent="0.2">
      <c r="B246" s="170" t="s">
        <v>64</v>
      </c>
      <c r="C246" s="135" t="s">
        <v>464</v>
      </c>
      <c r="D246" s="170" t="s">
        <v>15</v>
      </c>
      <c r="E246" s="170" t="s">
        <v>465</v>
      </c>
      <c r="F246" s="315" t="s">
        <v>75</v>
      </c>
      <c r="G246" s="315"/>
      <c r="H246" s="136" t="s">
        <v>435</v>
      </c>
      <c r="I246" s="137">
        <v>1E-4</v>
      </c>
      <c r="J246" s="138">
        <v>518</v>
      </c>
      <c r="K246" s="138">
        <v>0.05</v>
      </c>
    </row>
    <row r="247" spans="2:11" x14ac:dyDescent="0.2">
      <c r="B247" s="170" t="s">
        <v>64</v>
      </c>
      <c r="C247" s="135" t="s">
        <v>466</v>
      </c>
      <c r="D247" s="170" t="s">
        <v>15</v>
      </c>
      <c r="E247" s="170" t="s">
        <v>467</v>
      </c>
      <c r="F247" s="315" t="s">
        <v>68</v>
      </c>
      <c r="G247" s="315"/>
      <c r="H247" s="136" t="s">
        <v>435</v>
      </c>
      <c r="I247" s="137">
        <v>2.0000000000000001E-4</v>
      </c>
      <c r="J247" s="138">
        <v>37.9</v>
      </c>
      <c r="K247" s="138">
        <v>0</v>
      </c>
    </row>
    <row r="248" spans="2:11" x14ac:dyDescent="0.2">
      <c r="B248" s="170" t="s">
        <v>64</v>
      </c>
      <c r="C248" s="135" t="s">
        <v>468</v>
      </c>
      <c r="D248" s="170" t="s">
        <v>54</v>
      </c>
      <c r="E248" s="170" t="s">
        <v>469</v>
      </c>
      <c r="F248" s="315" t="s">
        <v>75</v>
      </c>
      <c r="G248" s="315"/>
      <c r="H248" s="136" t="s">
        <v>470</v>
      </c>
      <c r="I248" s="137">
        <v>2.3E-3</v>
      </c>
      <c r="J248" s="138">
        <v>14.4</v>
      </c>
      <c r="K248" s="138">
        <v>0.03</v>
      </c>
    </row>
    <row r="249" spans="2:11" ht="25.5" x14ac:dyDescent="0.2">
      <c r="B249" s="170" t="s">
        <v>64</v>
      </c>
      <c r="C249" s="135" t="s">
        <v>471</v>
      </c>
      <c r="D249" s="170" t="s">
        <v>54</v>
      </c>
      <c r="E249" s="170" t="s">
        <v>472</v>
      </c>
      <c r="F249" s="315" t="s">
        <v>68</v>
      </c>
      <c r="G249" s="315"/>
      <c r="H249" s="136" t="s">
        <v>470</v>
      </c>
      <c r="I249" s="137">
        <v>6.9999999999999999E-4</v>
      </c>
      <c r="J249" s="138">
        <v>76.8</v>
      </c>
      <c r="K249" s="138">
        <v>0.05</v>
      </c>
    </row>
    <row r="250" spans="2:11" ht="25.5" x14ac:dyDescent="0.2">
      <c r="B250" s="170" t="s">
        <v>64</v>
      </c>
      <c r="C250" s="135" t="s">
        <v>473</v>
      </c>
      <c r="D250" s="170" t="s">
        <v>54</v>
      </c>
      <c r="E250" s="170" t="s">
        <v>474</v>
      </c>
      <c r="F250" s="315" t="s">
        <v>68</v>
      </c>
      <c r="G250" s="315"/>
      <c r="H250" s="136" t="s">
        <v>69</v>
      </c>
      <c r="I250" s="137">
        <v>2.0000000000000001E-4</v>
      </c>
      <c r="J250" s="138">
        <v>20.8</v>
      </c>
      <c r="K250" s="138">
        <v>0</v>
      </c>
    </row>
    <row r="251" spans="2:11" ht="25.5" x14ac:dyDescent="0.2">
      <c r="B251" s="170" t="s">
        <v>64</v>
      </c>
      <c r="C251" s="135" t="s">
        <v>475</v>
      </c>
      <c r="D251" s="170" t="s">
        <v>54</v>
      </c>
      <c r="E251" s="170" t="s">
        <v>476</v>
      </c>
      <c r="F251" s="315" t="s">
        <v>68</v>
      </c>
      <c r="G251" s="315"/>
      <c r="H251" s="136" t="s">
        <v>69</v>
      </c>
      <c r="I251" s="137">
        <v>5.9999999999999995E-4</v>
      </c>
      <c r="J251" s="138">
        <v>16</v>
      </c>
      <c r="K251" s="138">
        <v>0</v>
      </c>
    </row>
    <row r="252" spans="2:11" x14ac:dyDescent="0.2">
      <c r="B252" s="169"/>
      <c r="C252" s="169"/>
      <c r="D252" s="169"/>
      <c r="E252" s="169"/>
      <c r="F252" s="169" t="s">
        <v>59</v>
      </c>
      <c r="G252" s="158">
        <v>0</v>
      </c>
      <c r="H252" s="169" t="s">
        <v>60</v>
      </c>
      <c r="I252" s="158">
        <v>0</v>
      </c>
      <c r="J252" s="169" t="s">
        <v>61</v>
      </c>
      <c r="K252" s="158">
        <v>0</v>
      </c>
    </row>
    <row r="253" spans="2:11" ht="15" thickBot="1" x14ac:dyDescent="0.25">
      <c r="B253" s="169"/>
      <c r="C253" s="169"/>
      <c r="D253" s="169"/>
      <c r="E253" s="169"/>
      <c r="F253" s="169" t="s">
        <v>62</v>
      </c>
      <c r="G253" s="158">
        <v>0.69</v>
      </c>
      <c r="H253" s="169"/>
      <c r="I253" s="316" t="s">
        <v>63</v>
      </c>
      <c r="J253" s="316"/>
      <c r="K253" s="158">
        <v>4.3</v>
      </c>
    </row>
    <row r="254" spans="2:11" ht="15" thickTop="1" x14ac:dyDescent="0.2"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</row>
    <row r="255" spans="2:11" ht="15" x14ac:dyDescent="0.2">
      <c r="B255" s="167"/>
      <c r="C255" s="124" t="s">
        <v>1</v>
      </c>
      <c r="D255" s="167" t="s">
        <v>2</v>
      </c>
      <c r="E255" s="167" t="s">
        <v>3</v>
      </c>
      <c r="F255" s="317" t="s">
        <v>50</v>
      </c>
      <c r="G255" s="317"/>
      <c r="H255" s="125" t="s">
        <v>4</v>
      </c>
      <c r="I255" s="124" t="s">
        <v>5</v>
      </c>
      <c r="J255" s="124" t="s">
        <v>6</v>
      </c>
      <c r="K255" s="124" t="s">
        <v>7</v>
      </c>
    </row>
    <row r="256" spans="2:11" x14ac:dyDescent="0.2">
      <c r="B256" s="171" t="s">
        <v>51</v>
      </c>
      <c r="C256" s="126" t="s">
        <v>477</v>
      </c>
      <c r="D256" s="171" t="s">
        <v>15</v>
      </c>
      <c r="E256" s="171" t="s">
        <v>478</v>
      </c>
      <c r="F256" s="318" t="s">
        <v>431</v>
      </c>
      <c r="G256" s="318"/>
      <c r="H256" s="127" t="s">
        <v>432</v>
      </c>
      <c r="I256" s="128">
        <v>1</v>
      </c>
      <c r="J256" s="129">
        <v>3.74</v>
      </c>
      <c r="K256" s="129">
        <v>3.74</v>
      </c>
    </row>
    <row r="257" spans="2:11" x14ac:dyDescent="0.2">
      <c r="B257" s="170" t="s">
        <v>64</v>
      </c>
      <c r="C257" s="135" t="s">
        <v>433</v>
      </c>
      <c r="D257" s="170" t="s">
        <v>15</v>
      </c>
      <c r="E257" s="170" t="s">
        <v>434</v>
      </c>
      <c r="F257" s="315" t="s">
        <v>68</v>
      </c>
      <c r="G257" s="315"/>
      <c r="H257" s="136" t="s">
        <v>435</v>
      </c>
      <c r="I257" s="137">
        <v>0.1018</v>
      </c>
      <c r="J257" s="138">
        <v>14</v>
      </c>
      <c r="K257" s="138">
        <v>1.42</v>
      </c>
    </row>
    <row r="258" spans="2:11" x14ac:dyDescent="0.2">
      <c r="B258" s="170" t="s">
        <v>64</v>
      </c>
      <c r="C258" s="135" t="s">
        <v>436</v>
      </c>
      <c r="D258" s="170" t="s">
        <v>15</v>
      </c>
      <c r="E258" s="170" t="s">
        <v>437</v>
      </c>
      <c r="F258" s="315" t="s">
        <v>68</v>
      </c>
      <c r="G258" s="315"/>
      <c r="H258" s="136" t="s">
        <v>435</v>
      </c>
      <c r="I258" s="137">
        <v>1.5E-3</v>
      </c>
      <c r="J258" s="138">
        <v>175.15</v>
      </c>
      <c r="K258" s="138">
        <v>0.26</v>
      </c>
    </row>
    <row r="259" spans="2:11" x14ac:dyDescent="0.2">
      <c r="B259" s="170" t="s">
        <v>64</v>
      </c>
      <c r="C259" s="135" t="s">
        <v>438</v>
      </c>
      <c r="D259" s="170" t="s">
        <v>15</v>
      </c>
      <c r="E259" s="170" t="s">
        <v>439</v>
      </c>
      <c r="F259" s="315" t="s">
        <v>68</v>
      </c>
      <c r="G259" s="315"/>
      <c r="H259" s="136" t="s">
        <v>440</v>
      </c>
      <c r="I259" s="137">
        <v>8.0000000000000004E-4</v>
      </c>
      <c r="J259" s="138">
        <v>6.35</v>
      </c>
      <c r="K259" s="138">
        <v>0</v>
      </c>
    </row>
    <row r="260" spans="2:11" x14ac:dyDescent="0.2">
      <c r="B260" s="170" t="s">
        <v>64</v>
      </c>
      <c r="C260" s="135" t="s">
        <v>441</v>
      </c>
      <c r="D260" s="170" t="s">
        <v>15</v>
      </c>
      <c r="E260" s="170" t="s">
        <v>442</v>
      </c>
      <c r="F260" s="315" t="s">
        <v>68</v>
      </c>
      <c r="G260" s="315"/>
      <c r="H260" s="136" t="s">
        <v>435</v>
      </c>
      <c r="I260" s="137">
        <v>9.4100000000000003E-2</v>
      </c>
      <c r="J260" s="138">
        <v>4.5</v>
      </c>
      <c r="K260" s="138">
        <v>0.42</v>
      </c>
    </row>
    <row r="261" spans="2:11" x14ac:dyDescent="0.2">
      <c r="B261" s="170" t="s">
        <v>64</v>
      </c>
      <c r="C261" s="135" t="s">
        <v>479</v>
      </c>
      <c r="D261" s="170" t="s">
        <v>15</v>
      </c>
      <c r="E261" s="170" t="s">
        <v>480</v>
      </c>
      <c r="F261" s="315" t="s">
        <v>68</v>
      </c>
      <c r="G261" s="315"/>
      <c r="H261" s="136" t="s">
        <v>435</v>
      </c>
      <c r="I261" s="137">
        <v>1E-4</v>
      </c>
      <c r="J261" s="138">
        <v>31.5</v>
      </c>
      <c r="K261" s="138">
        <v>0</v>
      </c>
    </row>
    <row r="262" spans="2:11" x14ac:dyDescent="0.2">
      <c r="B262" s="170" t="s">
        <v>64</v>
      </c>
      <c r="C262" s="135" t="s">
        <v>481</v>
      </c>
      <c r="D262" s="170" t="s">
        <v>15</v>
      </c>
      <c r="E262" s="170" t="s">
        <v>482</v>
      </c>
      <c r="F262" s="315" t="s">
        <v>68</v>
      </c>
      <c r="G262" s="315"/>
      <c r="H262" s="136" t="s">
        <v>435</v>
      </c>
      <c r="I262" s="137">
        <v>2.9999999999999997E-4</v>
      </c>
      <c r="J262" s="138">
        <v>18.579999999999998</v>
      </c>
      <c r="K262" s="138">
        <v>0</v>
      </c>
    </row>
    <row r="263" spans="2:11" x14ac:dyDescent="0.2">
      <c r="B263" s="170" t="s">
        <v>64</v>
      </c>
      <c r="C263" s="135" t="s">
        <v>443</v>
      </c>
      <c r="D263" s="170" t="s">
        <v>15</v>
      </c>
      <c r="E263" s="170" t="s">
        <v>444</v>
      </c>
      <c r="F263" s="315" t="s">
        <v>344</v>
      </c>
      <c r="G263" s="315"/>
      <c r="H263" s="136" t="s">
        <v>435</v>
      </c>
      <c r="I263" s="137">
        <v>4.4999999999999997E-3</v>
      </c>
      <c r="J263" s="138">
        <v>12.54</v>
      </c>
      <c r="K263" s="138">
        <v>0.05</v>
      </c>
    </row>
    <row r="264" spans="2:11" x14ac:dyDescent="0.2">
      <c r="B264" s="170" t="s">
        <v>64</v>
      </c>
      <c r="C264" s="135" t="s">
        <v>452</v>
      </c>
      <c r="D264" s="170" t="s">
        <v>15</v>
      </c>
      <c r="E264" s="170" t="s">
        <v>453</v>
      </c>
      <c r="F264" s="315" t="s">
        <v>68</v>
      </c>
      <c r="G264" s="315"/>
      <c r="H264" s="136" t="s">
        <v>435</v>
      </c>
      <c r="I264" s="137">
        <v>4.4999999999999997E-3</v>
      </c>
      <c r="J264" s="138">
        <v>4.9000000000000004</v>
      </c>
      <c r="K264" s="138">
        <v>0.02</v>
      </c>
    </row>
    <row r="265" spans="2:11" x14ac:dyDescent="0.2">
      <c r="B265" s="170" t="s">
        <v>64</v>
      </c>
      <c r="C265" s="135" t="s">
        <v>450</v>
      </c>
      <c r="D265" s="170" t="s">
        <v>15</v>
      </c>
      <c r="E265" s="170" t="s">
        <v>451</v>
      </c>
      <c r="F265" s="315" t="s">
        <v>68</v>
      </c>
      <c r="G265" s="315"/>
      <c r="H265" s="136" t="s">
        <v>435</v>
      </c>
      <c r="I265" s="137">
        <v>4.4999999999999997E-3</v>
      </c>
      <c r="J265" s="138">
        <v>165</v>
      </c>
      <c r="K265" s="138">
        <v>0.74</v>
      </c>
    </row>
    <row r="266" spans="2:11" x14ac:dyDescent="0.2">
      <c r="B266" s="170" t="s">
        <v>64</v>
      </c>
      <c r="C266" s="135" t="s">
        <v>445</v>
      </c>
      <c r="D266" s="170" t="s">
        <v>15</v>
      </c>
      <c r="E266" s="170" t="s">
        <v>446</v>
      </c>
      <c r="F266" s="315" t="s">
        <v>68</v>
      </c>
      <c r="G266" s="315"/>
      <c r="H266" s="136" t="s">
        <v>435</v>
      </c>
      <c r="I266" s="137">
        <v>1.8E-3</v>
      </c>
      <c r="J266" s="138">
        <v>35.9</v>
      </c>
      <c r="K266" s="138">
        <v>0.06</v>
      </c>
    </row>
    <row r="267" spans="2:11" x14ac:dyDescent="0.2">
      <c r="B267" s="170" t="s">
        <v>64</v>
      </c>
      <c r="C267" s="135" t="s">
        <v>483</v>
      </c>
      <c r="D267" s="170" t="s">
        <v>15</v>
      </c>
      <c r="E267" s="170" t="s">
        <v>484</v>
      </c>
      <c r="F267" s="315" t="s">
        <v>68</v>
      </c>
      <c r="G267" s="315"/>
      <c r="H267" s="136" t="s">
        <v>435</v>
      </c>
      <c r="I267" s="137">
        <v>2.0000000000000001E-4</v>
      </c>
      <c r="J267" s="138">
        <v>36.9</v>
      </c>
      <c r="K267" s="138">
        <v>0</v>
      </c>
    </row>
    <row r="268" spans="2:11" x14ac:dyDescent="0.2">
      <c r="B268" s="170" t="s">
        <v>64</v>
      </c>
      <c r="C268" s="135" t="s">
        <v>447</v>
      </c>
      <c r="D268" s="170" t="s">
        <v>15</v>
      </c>
      <c r="E268" s="170" t="s">
        <v>448</v>
      </c>
      <c r="F268" s="315" t="s">
        <v>344</v>
      </c>
      <c r="G268" s="315"/>
      <c r="H268" s="136" t="s">
        <v>449</v>
      </c>
      <c r="I268" s="137">
        <v>4.0000000000000002E-4</v>
      </c>
      <c r="J268" s="138">
        <v>300</v>
      </c>
      <c r="K268" s="138">
        <v>0.12</v>
      </c>
    </row>
    <row r="269" spans="2:11" x14ac:dyDescent="0.2">
      <c r="B269" s="170" t="s">
        <v>64</v>
      </c>
      <c r="C269" s="135" t="s">
        <v>460</v>
      </c>
      <c r="D269" s="170" t="s">
        <v>15</v>
      </c>
      <c r="E269" s="170" t="s">
        <v>461</v>
      </c>
      <c r="F269" s="315" t="s">
        <v>344</v>
      </c>
      <c r="G269" s="315"/>
      <c r="H269" s="136" t="s">
        <v>435</v>
      </c>
      <c r="I269" s="137">
        <v>0.1018</v>
      </c>
      <c r="J269" s="138">
        <v>5</v>
      </c>
      <c r="K269" s="138">
        <v>0.5</v>
      </c>
    </row>
    <row r="270" spans="2:11" ht="25.5" x14ac:dyDescent="0.2">
      <c r="B270" s="170" t="s">
        <v>64</v>
      </c>
      <c r="C270" s="135" t="s">
        <v>485</v>
      </c>
      <c r="D270" s="170" t="s">
        <v>54</v>
      </c>
      <c r="E270" s="170" t="s">
        <v>486</v>
      </c>
      <c r="F270" s="315" t="s">
        <v>75</v>
      </c>
      <c r="G270" s="315"/>
      <c r="H270" s="136" t="s">
        <v>69</v>
      </c>
      <c r="I270" s="137">
        <v>2.0000000000000001E-4</v>
      </c>
      <c r="J270" s="138">
        <v>300</v>
      </c>
      <c r="K270" s="138">
        <v>0.06</v>
      </c>
    </row>
    <row r="271" spans="2:11" x14ac:dyDescent="0.2">
      <c r="B271" s="170" t="s">
        <v>64</v>
      </c>
      <c r="C271" s="135" t="s">
        <v>468</v>
      </c>
      <c r="D271" s="170" t="s">
        <v>54</v>
      </c>
      <c r="E271" s="170" t="s">
        <v>469</v>
      </c>
      <c r="F271" s="315" t="s">
        <v>75</v>
      </c>
      <c r="G271" s="315"/>
      <c r="H271" s="136" t="s">
        <v>470</v>
      </c>
      <c r="I271" s="137">
        <v>2.3E-3</v>
      </c>
      <c r="J271" s="138">
        <v>14.4</v>
      </c>
      <c r="K271" s="138">
        <v>0.03</v>
      </c>
    </row>
    <row r="272" spans="2:11" ht="25.5" x14ac:dyDescent="0.2">
      <c r="B272" s="170" t="s">
        <v>64</v>
      </c>
      <c r="C272" s="135" t="s">
        <v>471</v>
      </c>
      <c r="D272" s="170" t="s">
        <v>54</v>
      </c>
      <c r="E272" s="170" t="s">
        <v>472</v>
      </c>
      <c r="F272" s="315" t="s">
        <v>68</v>
      </c>
      <c r="G272" s="315"/>
      <c r="H272" s="136" t="s">
        <v>470</v>
      </c>
      <c r="I272" s="137">
        <v>8.0000000000000004E-4</v>
      </c>
      <c r="J272" s="138">
        <v>76.8</v>
      </c>
      <c r="K272" s="138">
        <v>0.06</v>
      </c>
    </row>
    <row r="273" spans="2:11" ht="25.5" x14ac:dyDescent="0.2">
      <c r="B273" s="170" t="s">
        <v>64</v>
      </c>
      <c r="C273" s="135" t="s">
        <v>473</v>
      </c>
      <c r="D273" s="170" t="s">
        <v>54</v>
      </c>
      <c r="E273" s="170" t="s">
        <v>474</v>
      </c>
      <c r="F273" s="315" t="s">
        <v>68</v>
      </c>
      <c r="G273" s="315"/>
      <c r="H273" s="136" t="s">
        <v>69</v>
      </c>
      <c r="I273" s="137">
        <v>2.0000000000000001E-4</v>
      </c>
      <c r="J273" s="138">
        <v>20.8</v>
      </c>
      <c r="K273" s="138">
        <v>0</v>
      </c>
    </row>
    <row r="274" spans="2:11" ht="25.5" x14ac:dyDescent="0.2">
      <c r="B274" s="170" t="s">
        <v>64</v>
      </c>
      <c r="C274" s="135" t="s">
        <v>475</v>
      </c>
      <c r="D274" s="170" t="s">
        <v>54</v>
      </c>
      <c r="E274" s="170" t="s">
        <v>476</v>
      </c>
      <c r="F274" s="315" t="s">
        <v>68</v>
      </c>
      <c r="G274" s="315"/>
      <c r="H274" s="136" t="s">
        <v>69</v>
      </c>
      <c r="I274" s="137">
        <v>5.9999999999999995E-4</v>
      </c>
      <c r="J274" s="138">
        <v>16</v>
      </c>
      <c r="K274" s="138">
        <v>0</v>
      </c>
    </row>
    <row r="275" spans="2:11" x14ac:dyDescent="0.2">
      <c r="B275" s="169"/>
      <c r="C275" s="169"/>
      <c r="D275" s="169"/>
      <c r="E275" s="169"/>
      <c r="F275" s="169" t="s">
        <v>59</v>
      </c>
      <c r="G275" s="158">
        <v>0</v>
      </c>
      <c r="H275" s="169" t="s">
        <v>60</v>
      </c>
      <c r="I275" s="158">
        <v>0</v>
      </c>
      <c r="J275" s="169" t="s">
        <v>61</v>
      </c>
      <c r="K275" s="158">
        <v>0</v>
      </c>
    </row>
    <row r="276" spans="2:11" ht="15" thickBot="1" x14ac:dyDescent="0.25">
      <c r="B276" s="169"/>
      <c r="C276" s="169"/>
      <c r="D276" s="169"/>
      <c r="E276" s="169"/>
      <c r="F276" s="169" t="s">
        <v>62</v>
      </c>
      <c r="G276" s="158">
        <v>0.71</v>
      </c>
      <c r="H276" s="169"/>
      <c r="I276" s="316" t="s">
        <v>63</v>
      </c>
      <c r="J276" s="316"/>
      <c r="K276" s="158">
        <v>4.45</v>
      </c>
    </row>
    <row r="277" spans="2:11" ht="15" thickTop="1" x14ac:dyDescent="0.2"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</row>
    <row r="278" spans="2:11" ht="15" x14ac:dyDescent="0.2">
      <c r="B278" s="167"/>
      <c r="C278" s="124" t="s">
        <v>1</v>
      </c>
      <c r="D278" s="167" t="s">
        <v>2</v>
      </c>
      <c r="E278" s="167" t="s">
        <v>3</v>
      </c>
      <c r="F278" s="317" t="s">
        <v>50</v>
      </c>
      <c r="G278" s="317"/>
      <c r="H278" s="125" t="s">
        <v>4</v>
      </c>
      <c r="I278" s="124" t="s">
        <v>5</v>
      </c>
      <c r="J278" s="124" t="s">
        <v>6</v>
      </c>
      <c r="K278" s="124" t="s">
        <v>7</v>
      </c>
    </row>
    <row r="279" spans="2:11" x14ac:dyDescent="0.2">
      <c r="B279" s="171" t="s">
        <v>51</v>
      </c>
      <c r="C279" s="126" t="s">
        <v>295</v>
      </c>
      <c r="D279" s="171" t="s">
        <v>21</v>
      </c>
      <c r="E279" s="171" t="s">
        <v>57</v>
      </c>
      <c r="F279" s="318" t="s">
        <v>65</v>
      </c>
      <c r="G279" s="318"/>
      <c r="H279" s="127" t="s">
        <v>296</v>
      </c>
      <c r="I279" s="128">
        <v>1</v>
      </c>
      <c r="J279" s="129">
        <v>5029.17</v>
      </c>
      <c r="K279" s="129">
        <v>5029.17</v>
      </c>
    </row>
    <row r="280" spans="2:11" ht="25.5" x14ac:dyDescent="0.2">
      <c r="B280" s="168" t="s">
        <v>53</v>
      </c>
      <c r="C280" s="130" t="s">
        <v>318</v>
      </c>
      <c r="D280" s="168" t="s">
        <v>21</v>
      </c>
      <c r="E280" s="168" t="s">
        <v>319</v>
      </c>
      <c r="F280" s="319" t="s">
        <v>65</v>
      </c>
      <c r="G280" s="319"/>
      <c r="H280" s="131" t="s">
        <v>310</v>
      </c>
      <c r="I280" s="132">
        <v>1</v>
      </c>
      <c r="J280" s="133">
        <v>60.04</v>
      </c>
      <c r="K280" s="133">
        <v>60.04</v>
      </c>
    </row>
    <row r="281" spans="2:11" x14ac:dyDescent="0.2">
      <c r="B281" s="170" t="s">
        <v>64</v>
      </c>
      <c r="C281" s="135" t="s">
        <v>364</v>
      </c>
      <c r="D281" s="170" t="s">
        <v>21</v>
      </c>
      <c r="E281" s="170" t="s">
        <v>365</v>
      </c>
      <c r="F281" s="315" t="s">
        <v>68</v>
      </c>
      <c r="G281" s="315"/>
      <c r="H281" s="136" t="s">
        <v>294</v>
      </c>
      <c r="I281" s="137">
        <v>1</v>
      </c>
      <c r="J281" s="138">
        <v>152.35</v>
      </c>
      <c r="K281" s="138">
        <v>152.35</v>
      </c>
    </row>
    <row r="282" spans="2:11" ht="25.5" x14ac:dyDescent="0.2">
      <c r="B282" s="170" t="s">
        <v>64</v>
      </c>
      <c r="C282" s="135" t="s">
        <v>487</v>
      </c>
      <c r="D282" s="170" t="s">
        <v>21</v>
      </c>
      <c r="E282" s="170" t="s">
        <v>488</v>
      </c>
      <c r="F282" s="315" t="s">
        <v>75</v>
      </c>
      <c r="G282" s="315"/>
      <c r="H282" s="136" t="s">
        <v>294</v>
      </c>
      <c r="I282" s="137">
        <v>1</v>
      </c>
      <c r="J282" s="138">
        <v>202.94</v>
      </c>
      <c r="K282" s="138">
        <v>202.94</v>
      </c>
    </row>
    <row r="283" spans="2:11" ht="25.5" x14ac:dyDescent="0.2">
      <c r="B283" s="170" t="s">
        <v>64</v>
      </c>
      <c r="C283" s="135" t="s">
        <v>489</v>
      </c>
      <c r="D283" s="170" t="s">
        <v>21</v>
      </c>
      <c r="E283" s="170" t="s">
        <v>490</v>
      </c>
      <c r="F283" s="315" t="s">
        <v>75</v>
      </c>
      <c r="G283" s="315"/>
      <c r="H283" s="136" t="s">
        <v>294</v>
      </c>
      <c r="I283" s="137">
        <v>1</v>
      </c>
      <c r="J283" s="138">
        <v>18.579999999999998</v>
      </c>
      <c r="K283" s="138">
        <v>18.579999999999998</v>
      </c>
    </row>
    <row r="284" spans="2:11" x14ac:dyDescent="0.2">
      <c r="B284" s="170" t="s">
        <v>64</v>
      </c>
      <c r="C284" s="135" t="s">
        <v>320</v>
      </c>
      <c r="D284" s="170" t="s">
        <v>21</v>
      </c>
      <c r="E284" s="170" t="s">
        <v>321</v>
      </c>
      <c r="F284" s="315" t="s">
        <v>313</v>
      </c>
      <c r="G284" s="315"/>
      <c r="H284" s="136" t="s">
        <v>294</v>
      </c>
      <c r="I284" s="137">
        <v>1</v>
      </c>
      <c r="J284" s="138">
        <v>4583.46</v>
      </c>
      <c r="K284" s="138">
        <v>4583.46</v>
      </c>
    </row>
    <row r="285" spans="2:11" x14ac:dyDescent="0.2">
      <c r="B285" s="170" t="s">
        <v>64</v>
      </c>
      <c r="C285" s="135" t="s">
        <v>368</v>
      </c>
      <c r="D285" s="170" t="s">
        <v>21</v>
      </c>
      <c r="E285" s="170" t="s">
        <v>369</v>
      </c>
      <c r="F285" s="315" t="s">
        <v>68</v>
      </c>
      <c r="G285" s="315"/>
      <c r="H285" s="136" t="s">
        <v>294</v>
      </c>
      <c r="I285" s="137">
        <v>1</v>
      </c>
      <c r="J285" s="138">
        <v>11.8</v>
      </c>
      <c r="K285" s="138">
        <v>11.8</v>
      </c>
    </row>
    <row r="286" spans="2:11" x14ac:dyDescent="0.2">
      <c r="B286" s="169"/>
      <c r="C286" s="169"/>
      <c r="D286" s="169"/>
      <c r="E286" s="169"/>
      <c r="F286" s="169" t="s">
        <v>59</v>
      </c>
      <c r="G286" s="158">
        <v>4643.5</v>
      </c>
      <c r="H286" s="169" t="s">
        <v>60</v>
      </c>
      <c r="I286" s="158">
        <v>0</v>
      </c>
      <c r="J286" s="169" t="s">
        <v>61</v>
      </c>
      <c r="K286" s="158">
        <v>4643.5</v>
      </c>
    </row>
    <row r="287" spans="2:11" ht="15" thickBot="1" x14ac:dyDescent="0.25">
      <c r="B287" s="169"/>
      <c r="C287" s="169"/>
      <c r="D287" s="169"/>
      <c r="E287" s="169"/>
      <c r="F287" s="169" t="s">
        <v>62</v>
      </c>
      <c r="G287" s="158">
        <v>966.1</v>
      </c>
      <c r="H287" s="169"/>
      <c r="I287" s="316" t="s">
        <v>63</v>
      </c>
      <c r="J287" s="316"/>
      <c r="K287" s="158">
        <v>5995.27</v>
      </c>
    </row>
    <row r="288" spans="2:11" ht="15" thickTop="1" x14ac:dyDescent="0.2"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</row>
    <row r="289" spans="2:11" ht="15" x14ac:dyDescent="0.2">
      <c r="B289" s="167"/>
      <c r="C289" s="124" t="s">
        <v>1</v>
      </c>
      <c r="D289" s="167" t="s">
        <v>2</v>
      </c>
      <c r="E289" s="167" t="s">
        <v>3</v>
      </c>
      <c r="F289" s="317" t="s">
        <v>50</v>
      </c>
      <c r="G289" s="317"/>
      <c r="H289" s="125" t="s">
        <v>4</v>
      </c>
      <c r="I289" s="124" t="s">
        <v>5</v>
      </c>
      <c r="J289" s="124" t="s">
        <v>6</v>
      </c>
      <c r="K289" s="124" t="s">
        <v>7</v>
      </c>
    </row>
    <row r="290" spans="2:11" ht="25.5" x14ac:dyDescent="0.2">
      <c r="B290" s="171" t="s">
        <v>51</v>
      </c>
      <c r="C290" s="126" t="s">
        <v>412</v>
      </c>
      <c r="D290" s="171" t="s">
        <v>21</v>
      </c>
      <c r="E290" s="171" t="s">
        <v>413</v>
      </c>
      <c r="F290" s="318" t="s">
        <v>65</v>
      </c>
      <c r="G290" s="318"/>
      <c r="H290" s="127" t="s">
        <v>58</v>
      </c>
      <c r="I290" s="128">
        <v>1</v>
      </c>
      <c r="J290" s="129">
        <v>21.58</v>
      </c>
      <c r="K290" s="129">
        <v>21.58</v>
      </c>
    </row>
    <row r="291" spans="2:11" ht="38.25" x14ac:dyDescent="0.2">
      <c r="B291" s="168" t="s">
        <v>53</v>
      </c>
      <c r="C291" s="130" t="s">
        <v>322</v>
      </c>
      <c r="D291" s="168" t="s">
        <v>21</v>
      </c>
      <c r="E291" s="168" t="s">
        <v>323</v>
      </c>
      <c r="F291" s="319" t="s">
        <v>65</v>
      </c>
      <c r="G291" s="319"/>
      <c r="H291" s="131" t="s">
        <v>324</v>
      </c>
      <c r="I291" s="132">
        <v>1</v>
      </c>
      <c r="J291" s="133">
        <v>0.1</v>
      </c>
      <c r="K291" s="133">
        <v>0.1</v>
      </c>
    </row>
    <row r="292" spans="2:11" ht="25.5" x14ac:dyDescent="0.2">
      <c r="B292" s="170" t="s">
        <v>64</v>
      </c>
      <c r="C292" s="135" t="s">
        <v>491</v>
      </c>
      <c r="D292" s="170" t="s">
        <v>21</v>
      </c>
      <c r="E292" s="170" t="s">
        <v>492</v>
      </c>
      <c r="F292" s="315" t="s">
        <v>344</v>
      </c>
      <c r="G292" s="315"/>
      <c r="H292" s="136" t="s">
        <v>58</v>
      </c>
      <c r="I292" s="137">
        <v>1</v>
      </c>
      <c r="J292" s="138">
        <v>0.91</v>
      </c>
      <c r="K292" s="138">
        <v>0.91</v>
      </c>
    </row>
    <row r="293" spans="2:11" ht="25.5" x14ac:dyDescent="0.2">
      <c r="B293" s="170" t="s">
        <v>64</v>
      </c>
      <c r="C293" s="135" t="s">
        <v>493</v>
      </c>
      <c r="D293" s="170" t="s">
        <v>21</v>
      </c>
      <c r="E293" s="170" t="s">
        <v>494</v>
      </c>
      <c r="F293" s="315" t="s">
        <v>341</v>
      </c>
      <c r="G293" s="315"/>
      <c r="H293" s="136" t="s">
        <v>58</v>
      </c>
      <c r="I293" s="137">
        <v>1</v>
      </c>
      <c r="J293" s="138">
        <v>0.81</v>
      </c>
      <c r="K293" s="138">
        <v>0.81</v>
      </c>
    </row>
    <row r="294" spans="2:11" ht="25.5" x14ac:dyDescent="0.2">
      <c r="B294" s="170" t="s">
        <v>64</v>
      </c>
      <c r="C294" s="135" t="s">
        <v>495</v>
      </c>
      <c r="D294" s="170" t="s">
        <v>21</v>
      </c>
      <c r="E294" s="170" t="s">
        <v>496</v>
      </c>
      <c r="F294" s="315" t="s">
        <v>349</v>
      </c>
      <c r="G294" s="315"/>
      <c r="H294" s="136" t="s">
        <v>58</v>
      </c>
      <c r="I294" s="137">
        <v>1</v>
      </c>
      <c r="J294" s="138">
        <v>0.06</v>
      </c>
      <c r="K294" s="138">
        <v>0.06</v>
      </c>
    </row>
    <row r="295" spans="2:11" ht="25.5" x14ac:dyDescent="0.2">
      <c r="B295" s="170" t="s">
        <v>64</v>
      </c>
      <c r="C295" s="135" t="s">
        <v>497</v>
      </c>
      <c r="D295" s="170" t="s">
        <v>21</v>
      </c>
      <c r="E295" s="170" t="s">
        <v>498</v>
      </c>
      <c r="F295" s="315" t="s">
        <v>341</v>
      </c>
      <c r="G295" s="315"/>
      <c r="H295" s="136" t="s">
        <v>58</v>
      </c>
      <c r="I295" s="137">
        <v>1</v>
      </c>
      <c r="J295" s="138">
        <v>2.83</v>
      </c>
      <c r="K295" s="138">
        <v>2.83</v>
      </c>
    </row>
    <row r="296" spans="2:11" ht="25.5" x14ac:dyDescent="0.2">
      <c r="B296" s="170" t="s">
        <v>64</v>
      </c>
      <c r="C296" s="135" t="s">
        <v>499</v>
      </c>
      <c r="D296" s="170" t="s">
        <v>21</v>
      </c>
      <c r="E296" s="170" t="s">
        <v>500</v>
      </c>
      <c r="F296" s="315" t="s">
        <v>75</v>
      </c>
      <c r="G296" s="315"/>
      <c r="H296" s="136" t="s">
        <v>58</v>
      </c>
      <c r="I296" s="137">
        <v>1</v>
      </c>
      <c r="J296" s="138">
        <v>0.01</v>
      </c>
      <c r="K296" s="138">
        <v>0.01</v>
      </c>
    </row>
    <row r="297" spans="2:11" ht="25.5" x14ac:dyDescent="0.2">
      <c r="B297" s="170" t="s">
        <v>64</v>
      </c>
      <c r="C297" s="135" t="s">
        <v>501</v>
      </c>
      <c r="D297" s="170" t="s">
        <v>21</v>
      </c>
      <c r="E297" s="170" t="s">
        <v>502</v>
      </c>
      <c r="F297" s="315" t="s">
        <v>75</v>
      </c>
      <c r="G297" s="315"/>
      <c r="H297" s="136" t="s">
        <v>58</v>
      </c>
      <c r="I297" s="137">
        <v>1</v>
      </c>
      <c r="J297" s="138">
        <v>0.76</v>
      </c>
      <c r="K297" s="138">
        <v>0.76</v>
      </c>
    </row>
    <row r="298" spans="2:11" x14ac:dyDescent="0.2">
      <c r="B298" s="170" t="s">
        <v>64</v>
      </c>
      <c r="C298" s="135" t="s">
        <v>325</v>
      </c>
      <c r="D298" s="170" t="s">
        <v>21</v>
      </c>
      <c r="E298" s="170" t="s">
        <v>326</v>
      </c>
      <c r="F298" s="315" t="s">
        <v>313</v>
      </c>
      <c r="G298" s="315"/>
      <c r="H298" s="136" t="s">
        <v>58</v>
      </c>
      <c r="I298" s="137">
        <v>1</v>
      </c>
      <c r="J298" s="138">
        <v>16.100000000000001</v>
      </c>
      <c r="K298" s="138">
        <v>16.100000000000001</v>
      </c>
    </row>
    <row r="299" spans="2:11" x14ac:dyDescent="0.2">
      <c r="B299" s="169"/>
      <c r="C299" s="169"/>
      <c r="D299" s="169"/>
      <c r="E299" s="169"/>
      <c r="F299" s="169" t="s">
        <v>59</v>
      </c>
      <c r="G299" s="158">
        <v>16.2</v>
      </c>
      <c r="H299" s="169" t="s">
        <v>60</v>
      </c>
      <c r="I299" s="158">
        <v>0</v>
      </c>
      <c r="J299" s="169" t="s">
        <v>61</v>
      </c>
      <c r="K299" s="158">
        <v>16.2</v>
      </c>
    </row>
    <row r="300" spans="2:11" ht="15" thickBot="1" x14ac:dyDescent="0.25">
      <c r="B300" s="169"/>
      <c r="C300" s="169"/>
      <c r="D300" s="169"/>
      <c r="E300" s="169"/>
      <c r="F300" s="169" t="s">
        <v>62</v>
      </c>
      <c r="G300" s="158">
        <v>4.1399999999999997</v>
      </c>
      <c r="H300" s="169"/>
      <c r="I300" s="316" t="s">
        <v>63</v>
      </c>
      <c r="J300" s="316"/>
      <c r="K300" s="158">
        <v>25.72</v>
      </c>
    </row>
    <row r="301" spans="2:11" ht="15" thickTop="1" x14ac:dyDescent="0.2"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</row>
    <row r="302" spans="2:11" ht="15" x14ac:dyDescent="0.2">
      <c r="B302" s="167"/>
      <c r="C302" s="124" t="s">
        <v>1</v>
      </c>
      <c r="D302" s="167" t="s">
        <v>2</v>
      </c>
      <c r="E302" s="167" t="s">
        <v>3</v>
      </c>
      <c r="F302" s="317" t="s">
        <v>50</v>
      </c>
      <c r="G302" s="317"/>
      <c r="H302" s="125" t="s">
        <v>4</v>
      </c>
      <c r="I302" s="124" t="s">
        <v>5</v>
      </c>
      <c r="J302" s="124" t="s">
        <v>6</v>
      </c>
      <c r="K302" s="124" t="s">
        <v>7</v>
      </c>
    </row>
    <row r="303" spans="2:11" ht="25.5" x14ac:dyDescent="0.2">
      <c r="B303" s="171" t="s">
        <v>51</v>
      </c>
      <c r="C303" s="126" t="s">
        <v>503</v>
      </c>
      <c r="D303" s="171" t="s">
        <v>54</v>
      </c>
      <c r="E303" s="171" t="s">
        <v>504</v>
      </c>
      <c r="F303" s="318" t="s">
        <v>52</v>
      </c>
      <c r="G303" s="318"/>
      <c r="H303" s="127" t="s">
        <v>58</v>
      </c>
      <c r="I303" s="128">
        <v>1</v>
      </c>
      <c r="J303" s="129">
        <v>26</v>
      </c>
      <c r="K303" s="129">
        <v>26</v>
      </c>
    </row>
    <row r="304" spans="2:11" ht="25.5" x14ac:dyDescent="0.2">
      <c r="B304" s="168" t="s">
        <v>53</v>
      </c>
      <c r="C304" s="130" t="s">
        <v>396</v>
      </c>
      <c r="D304" s="168" t="s">
        <v>54</v>
      </c>
      <c r="E304" s="168" t="s">
        <v>397</v>
      </c>
      <c r="F304" s="319" t="s">
        <v>52</v>
      </c>
      <c r="G304" s="319"/>
      <c r="H304" s="131" t="s">
        <v>58</v>
      </c>
      <c r="I304" s="132">
        <v>1</v>
      </c>
      <c r="J304" s="133">
        <v>0.21</v>
      </c>
      <c r="K304" s="133">
        <v>0.21</v>
      </c>
    </row>
    <row r="305" spans="2:11" x14ac:dyDescent="0.2">
      <c r="B305" s="170" t="s">
        <v>64</v>
      </c>
      <c r="C305" s="135" t="s">
        <v>398</v>
      </c>
      <c r="D305" s="170" t="s">
        <v>54</v>
      </c>
      <c r="E305" s="170" t="s">
        <v>399</v>
      </c>
      <c r="F305" s="315" t="s">
        <v>313</v>
      </c>
      <c r="G305" s="315"/>
      <c r="H305" s="136" t="s">
        <v>58</v>
      </c>
      <c r="I305" s="137">
        <v>1</v>
      </c>
      <c r="J305" s="138">
        <v>19.649999999999999</v>
      </c>
      <c r="K305" s="138">
        <v>19.649999999999999</v>
      </c>
    </row>
    <row r="306" spans="2:11" ht="25.5" x14ac:dyDescent="0.2">
      <c r="B306" s="170" t="s">
        <v>64</v>
      </c>
      <c r="C306" s="135" t="s">
        <v>339</v>
      </c>
      <c r="D306" s="170" t="s">
        <v>54</v>
      </c>
      <c r="E306" s="170" t="s">
        <v>340</v>
      </c>
      <c r="F306" s="315" t="s">
        <v>341</v>
      </c>
      <c r="G306" s="315"/>
      <c r="H306" s="136" t="s">
        <v>58</v>
      </c>
      <c r="I306" s="137">
        <v>1</v>
      </c>
      <c r="J306" s="138">
        <v>3.18</v>
      </c>
      <c r="K306" s="138">
        <v>3.18</v>
      </c>
    </row>
    <row r="307" spans="2:11" ht="25.5" x14ac:dyDescent="0.2">
      <c r="B307" s="170" t="s">
        <v>64</v>
      </c>
      <c r="C307" s="135" t="s">
        <v>342</v>
      </c>
      <c r="D307" s="170" t="s">
        <v>54</v>
      </c>
      <c r="E307" s="170" t="s">
        <v>343</v>
      </c>
      <c r="F307" s="315" t="s">
        <v>344</v>
      </c>
      <c r="G307" s="315"/>
      <c r="H307" s="136" t="s">
        <v>58</v>
      </c>
      <c r="I307" s="137">
        <v>1</v>
      </c>
      <c r="J307" s="138">
        <v>1.02</v>
      </c>
      <c r="K307" s="138">
        <v>1.02</v>
      </c>
    </row>
    <row r="308" spans="2:11" ht="25.5" x14ac:dyDescent="0.2">
      <c r="B308" s="170" t="s">
        <v>64</v>
      </c>
      <c r="C308" s="135" t="s">
        <v>345</v>
      </c>
      <c r="D308" s="170" t="s">
        <v>54</v>
      </c>
      <c r="E308" s="170" t="s">
        <v>346</v>
      </c>
      <c r="F308" s="315" t="s">
        <v>341</v>
      </c>
      <c r="G308" s="315"/>
      <c r="H308" s="136" t="s">
        <v>58</v>
      </c>
      <c r="I308" s="137">
        <v>1</v>
      </c>
      <c r="J308" s="138">
        <v>1.05</v>
      </c>
      <c r="K308" s="138">
        <v>1.05</v>
      </c>
    </row>
    <row r="309" spans="2:11" ht="25.5" x14ac:dyDescent="0.2">
      <c r="B309" s="170" t="s">
        <v>64</v>
      </c>
      <c r="C309" s="135" t="s">
        <v>347</v>
      </c>
      <c r="D309" s="170" t="s">
        <v>54</v>
      </c>
      <c r="E309" s="170" t="s">
        <v>348</v>
      </c>
      <c r="F309" s="315" t="s">
        <v>349</v>
      </c>
      <c r="G309" s="315"/>
      <c r="H309" s="136" t="s">
        <v>58</v>
      </c>
      <c r="I309" s="137">
        <v>1</v>
      </c>
      <c r="J309" s="138">
        <v>0.06</v>
      </c>
      <c r="K309" s="138">
        <v>0.06</v>
      </c>
    </row>
    <row r="310" spans="2:11" ht="25.5" x14ac:dyDescent="0.2">
      <c r="B310" s="170" t="s">
        <v>64</v>
      </c>
      <c r="C310" s="135" t="s">
        <v>505</v>
      </c>
      <c r="D310" s="170" t="s">
        <v>54</v>
      </c>
      <c r="E310" s="170" t="s">
        <v>500</v>
      </c>
      <c r="F310" s="315" t="s">
        <v>75</v>
      </c>
      <c r="G310" s="315"/>
      <c r="H310" s="136" t="s">
        <v>58</v>
      </c>
      <c r="I310" s="137">
        <v>1</v>
      </c>
      <c r="J310" s="138">
        <v>0.01</v>
      </c>
      <c r="K310" s="138">
        <v>0.01</v>
      </c>
    </row>
    <row r="311" spans="2:11" ht="25.5" x14ac:dyDescent="0.2">
      <c r="B311" s="170" t="s">
        <v>64</v>
      </c>
      <c r="C311" s="135" t="s">
        <v>506</v>
      </c>
      <c r="D311" s="170" t="s">
        <v>54</v>
      </c>
      <c r="E311" s="170" t="s">
        <v>502</v>
      </c>
      <c r="F311" s="315" t="s">
        <v>75</v>
      </c>
      <c r="G311" s="315"/>
      <c r="H311" s="136" t="s">
        <v>58</v>
      </c>
      <c r="I311" s="137">
        <v>1</v>
      </c>
      <c r="J311" s="138">
        <v>0.82</v>
      </c>
      <c r="K311" s="138">
        <v>0.82</v>
      </c>
    </row>
    <row r="312" spans="2:11" x14ac:dyDescent="0.2">
      <c r="B312" s="169"/>
      <c r="C312" s="169"/>
      <c r="D312" s="169"/>
      <c r="E312" s="169"/>
      <c r="F312" s="169" t="s">
        <v>59</v>
      </c>
      <c r="G312" s="158">
        <v>19.86</v>
      </c>
      <c r="H312" s="169" t="s">
        <v>60</v>
      </c>
      <c r="I312" s="158">
        <v>0</v>
      </c>
      <c r="J312" s="169" t="s">
        <v>61</v>
      </c>
      <c r="K312" s="158">
        <v>19.86</v>
      </c>
    </row>
    <row r="313" spans="2:11" ht="15" thickBot="1" x14ac:dyDescent="0.25">
      <c r="B313" s="169"/>
      <c r="C313" s="169"/>
      <c r="D313" s="169"/>
      <c r="E313" s="169"/>
      <c r="F313" s="169" t="s">
        <v>62</v>
      </c>
      <c r="G313" s="158">
        <v>4.99</v>
      </c>
      <c r="H313" s="169"/>
      <c r="I313" s="316" t="s">
        <v>63</v>
      </c>
      <c r="J313" s="316"/>
      <c r="K313" s="158">
        <v>30.99</v>
      </c>
    </row>
    <row r="314" spans="2:11" ht="15" thickTop="1" x14ac:dyDescent="0.2"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</row>
    <row r="315" spans="2:11" ht="15" x14ac:dyDescent="0.2">
      <c r="B315" s="167"/>
      <c r="C315" s="124" t="s">
        <v>1</v>
      </c>
      <c r="D315" s="167" t="s">
        <v>2</v>
      </c>
      <c r="E315" s="167" t="s">
        <v>3</v>
      </c>
      <c r="F315" s="317" t="s">
        <v>50</v>
      </c>
      <c r="G315" s="317"/>
      <c r="H315" s="125" t="s">
        <v>4</v>
      </c>
      <c r="I315" s="124" t="s">
        <v>5</v>
      </c>
      <c r="J315" s="124" t="s">
        <v>6</v>
      </c>
      <c r="K315" s="124" t="s">
        <v>7</v>
      </c>
    </row>
    <row r="316" spans="2:11" x14ac:dyDescent="0.2">
      <c r="B316" s="171" t="s">
        <v>51</v>
      </c>
      <c r="C316" s="126" t="s">
        <v>304</v>
      </c>
      <c r="D316" s="171" t="s">
        <v>54</v>
      </c>
      <c r="E316" s="171" t="s">
        <v>80</v>
      </c>
      <c r="F316" s="318" t="s">
        <v>52</v>
      </c>
      <c r="G316" s="318"/>
      <c r="H316" s="127" t="s">
        <v>58</v>
      </c>
      <c r="I316" s="128">
        <v>1</v>
      </c>
      <c r="J316" s="129">
        <v>26.41</v>
      </c>
      <c r="K316" s="129">
        <v>26.41</v>
      </c>
    </row>
    <row r="317" spans="2:11" ht="25.5" x14ac:dyDescent="0.2">
      <c r="B317" s="168" t="s">
        <v>53</v>
      </c>
      <c r="C317" s="130" t="s">
        <v>400</v>
      </c>
      <c r="D317" s="168" t="s">
        <v>54</v>
      </c>
      <c r="E317" s="168" t="s">
        <v>401</v>
      </c>
      <c r="F317" s="319" t="s">
        <v>52</v>
      </c>
      <c r="G317" s="319"/>
      <c r="H317" s="131" t="s">
        <v>58</v>
      </c>
      <c r="I317" s="132">
        <v>1</v>
      </c>
      <c r="J317" s="133">
        <v>0.38</v>
      </c>
      <c r="K317" s="133">
        <v>0.38</v>
      </c>
    </row>
    <row r="318" spans="2:11" x14ac:dyDescent="0.2">
      <c r="B318" s="170" t="s">
        <v>64</v>
      </c>
      <c r="C318" s="135" t="s">
        <v>402</v>
      </c>
      <c r="D318" s="170" t="s">
        <v>54</v>
      </c>
      <c r="E318" s="170" t="s">
        <v>403</v>
      </c>
      <c r="F318" s="315" t="s">
        <v>313</v>
      </c>
      <c r="G318" s="315"/>
      <c r="H318" s="136" t="s">
        <v>58</v>
      </c>
      <c r="I318" s="137">
        <v>1</v>
      </c>
      <c r="J318" s="138">
        <v>18.71</v>
      </c>
      <c r="K318" s="138">
        <v>18.71</v>
      </c>
    </row>
    <row r="319" spans="2:11" ht="25.5" x14ac:dyDescent="0.2">
      <c r="B319" s="170" t="s">
        <v>64</v>
      </c>
      <c r="C319" s="135" t="s">
        <v>339</v>
      </c>
      <c r="D319" s="170" t="s">
        <v>54</v>
      </c>
      <c r="E319" s="170" t="s">
        <v>340</v>
      </c>
      <c r="F319" s="315" t="s">
        <v>341</v>
      </c>
      <c r="G319" s="315"/>
      <c r="H319" s="136" t="s">
        <v>58</v>
      </c>
      <c r="I319" s="137">
        <v>1</v>
      </c>
      <c r="J319" s="138">
        <v>3.18</v>
      </c>
      <c r="K319" s="138">
        <v>3.18</v>
      </c>
    </row>
    <row r="320" spans="2:11" ht="25.5" x14ac:dyDescent="0.2">
      <c r="B320" s="170" t="s">
        <v>64</v>
      </c>
      <c r="C320" s="135" t="s">
        <v>342</v>
      </c>
      <c r="D320" s="170" t="s">
        <v>54</v>
      </c>
      <c r="E320" s="170" t="s">
        <v>343</v>
      </c>
      <c r="F320" s="315" t="s">
        <v>344</v>
      </c>
      <c r="G320" s="315"/>
      <c r="H320" s="136" t="s">
        <v>58</v>
      </c>
      <c r="I320" s="137">
        <v>1</v>
      </c>
      <c r="J320" s="138">
        <v>1.02</v>
      </c>
      <c r="K320" s="138">
        <v>1.02</v>
      </c>
    </row>
    <row r="321" spans="2:11" ht="25.5" x14ac:dyDescent="0.2">
      <c r="B321" s="170" t="s">
        <v>64</v>
      </c>
      <c r="C321" s="135" t="s">
        <v>345</v>
      </c>
      <c r="D321" s="170" t="s">
        <v>54</v>
      </c>
      <c r="E321" s="170" t="s">
        <v>346</v>
      </c>
      <c r="F321" s="315" t="s">
        <v>341</v>
      </c>
      <c r="G321" s="315"/>
      <c r="H321" s="136" t="s">
        <v>58</v>
      </c>
      <c r="I321" s="137">
        <v>1</v>
      </c>
      <c r="J321" s="138">
        <v>1.05</v>
      </c>
      <c r="K321" s="138">
        <v>1.05</v>
      </c>
    </row>
    <row r="322" spans="2:11" ht="25.5" x14ac:dyDescent="0.2">
      <c r="B322" s="170" t="s">
        <v>64</v>
      </c>
      <c r="C322" s="135" t="s">
        <v>347</v>
      </c>
      <c r="D322" s="170" t="s">
        <v>54</v>
      </c>
      <c r="E322" s="170" t="s">
        <v>348</v>
      </c>
      <c r="F322" s="315" t="s">
        <v>349</v>
      </c>
      <c r="G322" s="315"/>
      <c r="H322" s="136" t="s">
        <v>58</v>
      </c>
      <c r="I322" s="137">
        <v>1</v>
      </c>
      <c r="J322" s="138">
        <v>0.06</v>
      </c>
      <c r="K322" s="138">
        <v>0.06</v>
      </c>
    </row>
    <row r="323" spans="2:11" ht="25.5" x14ac:dyDescent="0.2">
      <c r="B323" s="170" t="s">
        <v>64</v>
      </c>
      <c r="C323" s="135" t="s">
        <v>358</v>
      </c>
      <c r="D323" s="170" t="s">
        <v>54</v>
      </c>
      <c r="E323" s="170" t="s">
        <v>359</v>
      </c>
      <c r="F323" s="315" t="s">
        <v>75</v>
      </c>
      <c r="G323" s="315"/>
      <c r="H323" s="136" t="s">
        <v>58</v>
      </c>
      <c r="I323" s="137">
        <v>1</v>
      </c>
      <c r="J323" s="138">
        <v>0.84</v>
      </c>
      <c r="K323" s="138">
        <v>0.84</v>
      </c>
    </row>
    <row r="324" spans="2:11" ht="25.5" x14ac:dyDescent="0.2">
      <c r="B324" s="170" t="s">
        <v>64</v>
      </c>
      <c r="C324" s="135" t="s">
        <v>360</v>
      </c>
      <c r="D324" s="170" t="s">
        <v>54</v>
      </c>
      <c r="E324" s="170" t="s">
        <v>361</v>
      </c>
      <c r="F324" s="315" t="s">
        <v>75</v>
      </c>
      <c r="G324" s="315"/>
      <c r="H324" s="136" t="s">
        <v>58</v>
      </c>
      <c r="I324" s="137">
        <v>1</v>
      </c>
      <c r="J324" s="138">
        <v>1.17</v>
      </c>
      <c r="K324" s="138">
        <v>1.17</v>
      </c>
    </row>
    <row r="325" spans="2:11" x14ac:dyDescent="0.2">
      <c r="B325" s="169"/>
      <c r="C325" s="169"/>
      <c r="D325" s="169"/>
      <c r="E325" s="169"/>
      <c r="F325" s="169" t="s">
        <v>59</v>
      </c>
      <c r="G325" s="158">
        <v>19.09</v>
      </c>
      <c r="H325" s="169" t="s">
        <v>60</v>
      </c>
      <c r="I325" s="158">
        <v>0</v>
      </c>
      <c r="J325" s="169" t="s">
        <v>61</v>
      </c>
      <c r="K325" s="158">
        <v>19.09</v>
      </c>
    </row>
    <row r="326" spans="2:11" ht="15" thickBot="1" x14ac:dyDescent="0.25">
      <c r="B326" s="169"/>
      <c r="C326" s="169"/>
      <c r="D326" s="169"/>
      <c r="E326" s="169"/>
      <c r="F326" s="169" t="s">
        <v>62</v>
      </c>
      <c r="G326" s="158">
        <v>5.07</v>
      </c>
      <c r="H326" s="169"/>
      <c r="I326" s="316" t="s">
        <v>63</v>
      </c>
      <c r="J326" s="316"/>
      <c r="K326" s="158">
        <v>31.48</v>
      </c>
    </row>
    <row r="327" spans="2:11" ht="15" thickTop="1" x14ac:dyDescent="0.2"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</row>
    <row r="328" spans="2:11" ht="15" x14ac:dyDescent="0.2">
      <c r="B328" s="167"/>
      <c r="C328" s="124" t="s">
        <v>1</v>
      </c>
      <c r="D328" s="167" t="s">
        <v>2</v>
      </c>
      <c r="E328" s="167" t="s">
        <v>3</v>
      </c>
      <c r="F328" s="317" t="s">
        <v>50</v>
      </c>
      <c r="G328" s="317"/>
      <c r="H328" s="125" t="s">
        <v>4</v>
      </c>
      <c r="I328" s="124" t="s">
        <v>5</v>
      </c>
      <c r="J328" s="124" t="s">
        <v>6</v>
      </c>
      <c r="K328" s="124" t="s">
        <v>7</v>
      </c>
    </row>
    <row r="329" spans="2:11" x14ac:dyDescent="0.2">
      <c r="B329" s="171" t="s">
        <v>51</v>
      </c>
      <c r="C329" s="126" t="s">
        <v>79</v>
      </c>
      <c r="D329" s="171" t="s">
        <v>21</v>
      </c>
      <c r="E329" s="171" t="s">
        <v>80</v>
      </c>
      <c r="F329" s="318" t="s">
        <v>65</v>
      </c>
      <c r="G329" s="318"/>
      <c r="H329" s="127" t="s">
        <v>58</v>
      </c>
      <c r="I329" s="128">
        <v>1</v>
      </c>
      <c r="J329" s="129">
        <v>22.81</v>
      </c>
      <c r="K329" s="129">
        <v>22.81</v>
      </c>
    </row>
    <row r="330" spans="2:11" ht="25.5" x14ac:dyDescent="0.2">
      <c r="B330" s="168" t="s">
        <v>53</v>
      </c>
      <c r="C330" s="130" t="s">
        <v>327</v>
      </c>
      <c r="D330" s="168" t="s">
        <v>21</v>
      </c>
      <c r="E330" s="168" t="s">
        <v>328</v>
      </c>
      <c r="F330" s="319" t="s">
        <v>65</v>
      </c>
      <c r="G330" s="319"/>
      <c r="H330" s="131" t="s">
        <v>324</v>
      </c>
      <c r="I330" s="132">
        <v>1</v>
      </c>
      <c r="J330" s="133">
        <v>0.27</v>
      </c>
      <c r="K330" s="133">
        <v>0.27</v>
      </c>
    </row>
    <row r="331" spans="2:11" ht="25.5" x14ac:dyDescent="0.2">
      <c r="B331" s="170" t="s">
        <v>64</v>
      </c>
      <c r="C331" s="135" t="s">
        <v>491</v>
      </c>
      <c r="D331" s="170" t="s">
        <v>21</v>
      </c>
      <c r="E331" s="170" t="s">
        <v>492</v>
      </c>
      <c r="F331" s="315" t="s">
        <v>344</v>
      </c>
      <c r="G331" s="315"/>
      <c r="H331" s="136" t="s">
        <v>58</v>
      </c>
      <c r="I331" s="137">
        <v>1</v>
      </c>
      <c r="J331" s="138">
        <v>0.91</v>
      </c>
      <c r="K331" s="138">
        <v>0.91</v>
      </c>
    </row>
    <row r="332" spans="2:11" ht="25.5" x14ac:dyDescent="0.2">
      <c r="B332" s="170" t="s">
        <v>64</v>
      </c>
      <c r="C332" s="135" t="s">
        <v>493</v>
      </c>
      <c r="D332" s="170" t="s">
        <v>21</v>
      </c>
      <c r="E332" s="170" t="s">
        <v>494</v>
      </c>
      <c r="F332" s="315" t="s">
        <v>341</v>
      </c>
      <c r="G332" s="315"/>
      <c r="H332" s="136" t="s">
        <v>58</v>
      </c>
      <c r="I332" s="137">
        <v>1</v>
      </c>
      <c r="J332" s="138">
        <v>0.81</v>
      </c>
      <c r="K332" s="138">
        <v>0.81</v>
      </c>
    </row>
    <row r="333" spans="2:11" ht="25.5" x14ac:dyDescent="0.2">
      <c r="B333" s="170" t="s">
        <v>64</v>
      </c>
      <c r="C333" s="135" t="s">
        <v>495</v>
      </c>
      <c r="D333" s="170" t="s">
        <v>21</v>
      </c>
      <c r="E333" s="170" t="s">
        <v>496</v>
      </c>
      <c r="F333" s="315" t="s">
        <v>349</v>
      </c>
      <c r="G333" s="315"/>
      <c r="H333" s="136" t="s">
        <v>58</v>
      </c>
      <c r="I333" s="137">
        <v>1</v>
      </c>
      <c r="J333" s="138">
        <v>0.06</v>
      </c>
      <c r="K333" s="138">
        <v>0.06</v>
      </c>
    </row>
    <row r="334" spans="2:11" ht="25.5" x14ac:dyDescent="0.2">
      <c r="B334" s="170" t="s">
        <v>64</v>
      </c>
      <c r="C334" s="135" t="s">
        <v>497</v>
      </c>
      <c r="D334" s="170" t="s">
        <v>21</v>
      </c>
      <c r="E334" s="170" t="s">
        <v>498</v>
      </c>
      <c r="F334" s="315" t="s">
        <v>341</v>
      </c>
      <c r="G334" s="315"/>
      <c r="H334" s="136" t="s">
        <v>58</v>
      </c>
      <c r="I334" s="137">
        <v>1</v>
      </c>
      <c r="J334" s="138">
        <v>2.83</v>
      </c>
      <c r="K334" s="138">
        <v>2.83</v>
      </c>
    </row>
    <row r="335" spans="2:11" x14ac:dyDescent="0.2">
      <c r="B335" s="170" t="s">
        <v>64</v>
      </c>
      <c r="C335" s="135" t="s">
        <v>329</v>
      </c>
      <c r="D335" s="170" t="s">
        <v>21</v>
      </c>
      <c r="E335" s="170" t="s">
        <v>330</v>
      </c>
      <c r="F335" s="315" t="s">
        <v>313</v>
      </c>
      <c r="G335" s="315"/>
      <c r="H335" s="136" t="s">
        <v>58</v>
      </c>
      <c r="I335" s="137">
        <v>1</v>
      </c>
      <c r="J335" s="138">
        <v>16.100000000000001</v>
      </c>
      <c r="K335" s="138">
        <v>16.100000000000001</v>
      </c>
    </row>
    <row r="336" spans="2:11" ht="25.5" x14ac:dyDescent="0.2">
      <c r="B336" s="170" t="s">
        <v>64</v>
      </c>
      <c r="C336" s="135" t="s">
        <v>507</v>
      </c>
      <c r="D336" s="170" t="s">
        <v>21</v>
      </c>
      <c r="E336" s="170" t="s">
        <v>359</v>
      </c>
      <c r="F336" s="315" t="s">
        <v>75</v>
      </c>
      <c r="G336" s="315"/>
      <c r="H336" s="136" t="s">
        <v>58</v>
      </c>
      <c r="I336" s="137">
        <v>1</v>
      </c>
      <c r="J336" s="138">
        <v>0.74</v>
      </c>
      <c r="K336" s="138">
        <v>0.74</v>
      </c>
    </row>
    <row r="337" spans="2:11" ht="25.5" x14ac:dyDescent="0.2">
      <c r="B337" s="170" t="s">
        <v>64</v>
      </c>
      <c r="C337" s="135" t="s">
        <v>508</v>
      </c>
      <c r="D337" s="170" t="s">
        <v>21</v>
      </c>
      <c r="E337" s="170" t="s">
        <v>361</v>
      </c>
      <c r="F337" s="315" t="s">
        <v>75</v>
      </c>
      <c r="G337" s="315"/>
      <c r="H337" s="136" t="s">
        <v>58</v>
      </c>
      <c r="I337" s="137">
        <v>1</v>
      </c>
      <c r="J337" s="138">
        <v>1.0900000000000001</v>
      </c>
      <c r="K337" s="138">
        <v>1.0900000000000001</v>
      </c>
    </row>
    <row r="338" spans="2:11" x14ac:dyDescent="0.2">
      <c r="B338" s="169"/>
      <c r="C338" s="169"/>
      <c r="D338" s="169"/>
      <c r="E338" s="169"/>
      <c r="F338" s="169" t="s">
        <v>59</v>
      </c>
      <c r="G338" s="158">
        <v>16.37</v>
      </c>
      <c r="H338" s="169" t="s">
        <v>60</v>
      </c>
      <c r="I338" s="158">
        <v>0</v>
      </c>
      <c r="J338" s="169" t="s">
        <v>61</v>
      </c>
      <c r="K338" s="158">
        <v>16.37</v>
      </c>
    </row>
    <row r="339" spans="2:11" ht="15" thickBot="1" x14ac:dyDescent="0.25">
      <c r="B339" s="169"/>
      <c r="C339" s="169"/>
      <c r="D339" s="169"/>
      <c r="E339" s="169"/>
      <c r="F339" s="169" t="s">
        <v>62</v>
      </c>
      <c r="G339" s="158">
        <v>4.38</v>
      </c>
      <c r="H339" s="169"/>
      <c r="I339" s="316" t="s">
        <v>63</v>
      </c>
      <c r="J339" s="316"/>
      <c r="K339" s="158">
        <v>27.19</v>
      </c>
    </row>
    <row r="340" spans="2:11" ht="15" thickTop="1" x14ac:dyDescent="0.2"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</row>
    <row r="341" spans="2:11" ht="15" x14ac:dyDescent="0.2">
      <c r="B341" s="167"/>
      <c r="C341" s="124" t="s">
        <v>1</v>
      </c>
      <c r="D341" s="167" t="s">
        <v>2</v>
      </c>
      <c r="E341" s="167" t="s">
        <v>3</v>
      </c>
      <c r="F341" s="317" t="s">
        <v>50</v>
      </c>
      <c r="G341" s="317"/>
      <c r="H341" s="125" t="s">
        <v>4</v>
      </c>
      <c r="I341" s="124" t="s">
        <v>5</v>
      </c>
      <c r="J341" s="124" t="s">
        <v>6</v>
      </c>
      <c r="K341" s="124" t="s">
        <v>7</v>
      </c>
    </row>
    <row r="342" spans="2:11" ht="25.5" x14ac:dyDescent="0.2">
      <c r="B342" s="171" t="s">
        <v>51</v>
      </c>
      <c r="C342" s="126" t="s">
        <v>224</v>
      </c>
      <c r="D342" s="171" t="s">
        <v>54</v>
      </c>
      <c r="E342" s="171" t="s">
        <v>225</v>
      </c>
      <c r="F342" s="318" t="s">
        <v>222</v>
      </c>
      <c r="G342" s="318"/>
      <c r="H342" s="127" t="s">
        <v>226</v>
      </c>
      <c r="I342" s="128">
        <v>1</v>
      </c>
      <c r="J342" s="129">
        <v>26.1</v>
      </c>
      <c r="K342" s="129">
        <v>26.1</v>
      </c>
    </row>
    <row r="343" spans="2:11" ht="25.5" x14ac:dyDescent="0.2">
      <c r="B343" s="168" t="s">
        <v>53</v>
      </c>
      <c r="C343" s="130" t="s">
        <v>503</v>
      </c>
      <c r="D343" s="168" t="s">
        <v>54</v>
      </c>
      <c r="E343" s="168" t="s">
        <v>504</v>
      </c>
      <c r="F343" s="319" t="s">
        <v>52</v>
      </c>
      <c r="G343" s="319"/>
      <c r="H343" s="131" t="s">
        <v>58</v>
      </c>
      <c r="I343" s="132">
        <v>1</v>
      </c>
      <c r="J343" s="133">
        <v>26</v>
      </c>
      <c r="K343" s="133">
        <v>26</v>
      </c>
    </row>
    <row r="344" spans="2:11" ht="25.5" x14ac:dyDescent="0.2">
      <c r="B344" s="168" t="s">
        <v>53</v>
      </c>
      <c r="C344" s="130" t="s">
        <v>509</v>
      </c>
      <c r="D344" s="168" t="s">
        <v>54</v>
      </c>
      <c r="E344" s="168" t="s">
        <v>510</v>
      </c>
      <c r="F344" s="319" t="s">
        <v>222</v>
      </c>
      <c r="G344" s="319"/>
      <c r="H344" s="131" t="s">
        <v>58</v>
      </c>
      <c r="I344" s="132">
        <v>1</v>
      </c>
      <c r="J344" s="133">
        <v>0.09</v>
      </c>
      <c r="K344" s="133">
        <v>0.09</v>
      </c>
    </row>
    <row r="345" spans="2:11" ht="25.5" x14ac:dyDescent="0.2">
      <c r="B345" s="168" t="s">
        <v>53</v>
      </c>
      <c r="C345" s="130" t="s">
        <v>511</v>
      </c>
      <c r="D345" s="168" t="s">
        <v>54</v>
      </c>
      <c r="E345" s="168" t="s">
        <v>512</v>
      </c>
      <c r="F345" s="319" t="s">
        <v>222</v>
      </c>
      <c r="G345" s="319"/>
      <c r="H345" s="131" t="s">
        <v>58</v>
      </c>
      <c r="I345" s="132">
        <v>1</v>
      </c>
      <c r="J345" s="133">
        <v>0.01</v>
      </c>
      <c r="K345" s="133">
        <v>0.01</v>
      </c>
    </row>
    <row r="346" spans="2:11" x14ac:dyDescent="0.2">
      <c r="B346" s="169"/>
      <c r="C346" s="169"/>
      <c r="D346" s="169"/>
      <c r="E346" s="169"/>
      <c r="F346" s="169" t="s">
        <v>59</v>
      </c>
      <c r="G346" s="158">
        <v>19.86</v>
      </c>
      <c r="H346" s="169" t="s">
        <v>60</v>
      </c>
      <c r="I346" s="158">
        <v>0</v>
      </c>
      <c r="J346" s="169" t="s">
        <v>61</v>
      </c>
      <c r="K346" s="158">
        <v>19.86</v>
      </c>
    </row>
    <row r="347" spans="2:11" ht="15" thickBot="1" x14ac:dyDescent="0.25">
      <c r="B347" s="169"/>
      <c r="C347" s="169"/>
      <c r="D347" s="169"/>
      <c r="E347" s="169"/>
      <c r="F347" s="169" t="s">
        <v>62</v>
      </c>
      <c r="G347" s="158">
        <v>5.01</v>
      </c>
      <c r="H347" s="169"/>
      <c r="I347" s="316" t="s">
        <v>63</v>
      </c>
      <c r="J347" s="316"/>
      <c r="K347" s="158">
        <v>31.11</v>
      </c>
    </row>
    <row r="348" spans="2:11" ht="15" thickTop="1" x14ac:dyDescent="0.2"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</row>
    <row r="349" spans="2:11" ht="15" x14ac:dyDescent="0.2">
      <c r="B349" s="167"/>
      <c r="C349" s="124" t="s">
        <v>1</v>
      </c>
      <c r="D349" s="167" t="s">
        <v>2</v>
      </c>
      <c r="E349" s="167" t="s">
        <v>3</v>
      </c>
      <c r="F349" s="317" t="s">
        <v>50</v>
      </c>
      <c r="G349" s="317"/>
      <c r="H349" s="125" t="s">
        <v>4</v>
      </c>
      <c r="I349" s="124" t="s">
        <v>5</v>
      </c>
      <c r="J349" s="124" t="s">
        <v>6</v>
      </c>
      <c r="K349" s="124" t="s">
        <v>7</v>
      </c>
    </row>
    <row r="350" spans="2:11" ht="25.5" x14ac:dyDescent="0.2">
      <c r="B350" s="171" t="s">
        <v>51</v>
      </c>
      <c r="C350" s="126" t="s">
        <v>220</v>
      </c>
      <c r="D350" s="171" t="s">
        <v>54</v>
      </c>
      <c r="E350" s="171" t="s">
        <v>221</v>
      </c>
      <c r="F350" s="318" t="s">
        <v>222</v>
      </c>
      <c r="G350" s="318"/>
      <c r="H350" s="127" t="s">
        <v>223</v>
      </c>
      <c r="I350" s="128">
        <v>1</v>
      </c>
      <c r="J350" s="129">
        <v>27.58</v>
      </c>
      <c r="K350" s="129">
        <v>27.58</v>
      </c>
    </row>
    <row r="351" spans="2:11" ht="25.5" x14ac:dyDescent="0.2">
      <c r="B351" s="168" t="s">
        <v>53</v>
      </c>
      <c r="C351" s="130" t="s">
        <v>503</v>
      </c>
      <c r="D351" s="168" t="s">
        <v>54</v>
      </c>
      <c r="E351" s="168" t="s">
        <v>504</v>
      </c>
      <c r="F351" s="319" t="s">
        <v>52</v>
      </c>
      <c r="G351" s="319"/>
      <c r="H351" s="131" t="s">
        <v>58</v>
      </c>
      <c r="I351" s="132">
        <v>1</v>
      </c>
      <c r="J351" s="133">
        <v>26</v>
      </c>
      <c r="K351" s="133">
        <v>26</v>
      </c>
    </row>
    <row r="352" spans="2:11" ht="25.5" x14ac:dyDescent="0.2">
      <c r="B352" s="168" t="s">
        <v>53</v>
      </c>
      <c r="C352" s="130" t="s">
        <v>509</v>
      </c>
      <c r="D352" s="168" t="s">
        <v>54</v>
      </c>
      <c r="E352" s="168" t="s">
        <v>510</v>
      </c>
      <c r="F352" s="319" t="s">
        <v>222</v>
      </c>
      <c r="G352" s="319"/>
      <c r="H352" s="131" t="s">
        <v>58</v>
      </c>
      <c r="I352" s="132">
        <v>1</v>
      </c>
      <c r="J352" s="133">
        <v>0.09</v>
      </c>
      <c r="K352" s="133">
        <v>0.09</v>
      </c>
    </row>
    <row r="353" spans="2:11" ht="25.5" x14ac:dyDescent="0.2">
      <c r="B353" s="168" t="s">
        <v>53</v>
      </c>
      <c r="C353" s="130" t="s">
        <v>511</v>
      </c>
      <c r="D353" s="168" t="s">
        <v>54</v>
      </c>
      <c r="E353" s="168" t="s">
        <v>512</v>
      </c>
      <c r="F353" s="319" t="s">
        <v>222</v>
      </c>
      <c r="G353" s="319"/>
      <c r="H353" s="131" t="s">
        <v>58</v>
      </c>
      <c r="I353" s="132">
        <v>1</v>
      </c>
      <c r="J353" s="133">
        <v>0.01</v>
      </c>
      <c r="K353" s="133">
        <v>0.01</v>
      </c>
    </row>
    <row r="354" spans="2:11" ht="25.5" x14ac:dyDescent="0.2">
      <c r="B354" s="168" t="s">
        <v>53</v>
      </c>
      <c r="C354" s="130" t="s">
        <v>513</v>
      </c>
      <c r="D354" s="168" t="s">
        <v>54</v>
      </c>
      <c r="E354" s="168" t="s">
        <v>514</v>
      </c>
      <c r="F354" s="319" t="s">
        <v>222</v>
      </c>
      <c r="G354" s="319"/>
      <c r="H354" s="131" t="s">
        <v>58</v>
      </c>
      <c r="I354" s="132">
        <v>1</v>
      </c>
      <c r="J354" s="133">
        <v>0.06</v>
      </c>
      <c r="K354" s="133">
        <v>0.06</v>
      </c>
    </row>
    <row r="355" spans="2:11" ht="38.25" x14ac:dyDescent="0.2">
      <c r="B355" s="168" t="s">
        <v>53</v>
      </c>
      <c r="C355" s="130" t="s">
        <v>515</v>
      </c>
      <c r="D355" s="168" t="s">
        <v>54</v>
      </c>
      <c r="E355" s="168" t="s">
        <v>516</v>
      </c>
      <c r="F355" s="319" t="s">
        <v>222</v>
      </c>
      <c r="G355" s="319"/>
      <c r="H355" s="131" t="s">
        <v>58</v>
      </c>
      <c r="I355" s="132">
        <v>1</v>
      </c>
      <c r="J355" s="133">
        <v>1.42</v>
      </c>
      <c r="K355" s="133">
        <v>1.42</v>
      </c>
    </row>
    <row r="356" spans="2:11" x14ac:dyDescent="0.2">
      <c r="B356" s="169"/>
      <c r="C356" s="169"/>
      <c r="D356" s="169"/>
      <c r="E356" s="169"/>
      <c r="F356" s="169" t="s">
        <v>59</v>
      </c>
      <c r="G356" s="158">
        <v>19.86</v>
      </c>
      <c r="H356" s="169" t="s">
        <v>60</v>
      </c>
      <c r="I356" s="158">
        <v>0</v>
      </c>
      <c r="J356" s="169" t="s">
        <v>61</v>
      </c>
      <c r="K356" s="158">
        <v>19.86</v>
      </c>
    </row>
    <row r="357" spans="2:11" ht="15" thickBot="1" x14ac:dyDescent="0.25">
      <c r="B357" s="169"/>
      <c r="C357" s="169"/>
      <c r="D357" s="169"/>
      <c r="E357" s="169"/>
      <c r="F357" s="169" t="s">
        <v>62</v>
      </c>
      <c r="G357" s="158">
        <v>5.29</v>
      </c>
      <c r="H357" s="169"/>
      <c r="I357" s="316" t="s">
        <v>63</v>
      </c>
      <c r="J357" s="316"/>
      <c r="K357" s="158">
        <v>32.869999999999997</v>
      </c>
    </row>
    <row r="358" spans="2:11" ht="15" thickTop="1" x14ac:dyDescent="0.2"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</row>
    <row r="359" spans="2:11" ht="15" x14ac:dyDescent="0.2">
      <c r="B359" s="167"/>
      <c r="C359" s="124" t="s">
        <v>1</v>
      </c>
      <c r="D359" s="167" t="s">
        <v>2</v>
      </c>
      <c r="E359" s="167" t="s">
        <v>3</v>
      </c>
      <c r="F359" s="317" t="s">
        <v>50</v>
      </c>
      <c r="G359" s="317"/>
      <c r="H359" s="125" t="s">
        <v>4</v>
      </c>
      <c r="I359" s="124" t="s">
        <v>5</v>
      </c>
      <c r="J359" s="124" t="s">
        <v>6</v>
      </c>
      <c r="K359" s="124" t="s">
        <v>7</v>
      </c>
    </row>
    <row r="360" spans="2:11" ht="25.5" x14ac:dyDescent="0.2">
      <c r="B360" s="171" t="s">
        <v>51</v>
      </c>
      <c r="C360" s="126" t="s">
        <v>509</v>
      </c>
      <c r="D360" s="171" t="s">
        <v>54</v>
      </c>
      <c r="E360" s="171" t="s">
        <v>510</v>
      </c>
      <c r="F360" s="318" t="s">
        <v>222</v>
      </c>
      <c r="G360" s="318"/>
      <c r="H360" s="127" t="s">
        <v>58</v>
      </c>
      <c r="I360" s="128">
        <v>1</v>
      </c>
      <c r="J360" s="129">
        <v>0.09</v>
      </c>
      <c r="K360" s="129">
        <v>0.09</v>
      </c>
    </row>
    <row r="361" spans="2:11" ht="25.5" x14ac:dyDescent="0.2">
      <c r="B361" s="170" t="s">
        <v>64</v>
      </c>
      <c r="C361" s="135" t="s">
        <v>517</v>
      </c>
      <c r="D361" s="170" t="s">
        <v>54</v>
      </c>
      <c r="E361" s="170" t="s">
        <v>518</v>
      </c>
      <c r="F361" s="315" t="s">
        <v>68</v>
      </c>
      <c r="G361" s="315"/>
      <c r="H361" s="136" t="s">
        <v>69</v>
      </c>
      <c r="I361" s="137">
        <v>7.2000000000000002E-5</v>
      </c>
      <c r="J361" s="138">
        <v>1354.1</v>
      </c>
      <c r="K361" s="138">
        <v>0.09</v>
      </c>
    </row>
    <row r="362" spans="2:11" x14ac:dyDescent="0.2">
      <c r="B362" s="169"/>
      <c r="C362" s="169"/>
      <c r="D362" s="169"/>
      <c r="E362" s="169"/>
      <c r="F362" s="169" t="s">
        <v>59</v>
      </c>
      <c r="G362" s="158">
        <v>0</v>
      </c>
      <c r="H362" s="169" t="s">
        <v>60</v>
      </c>
      <c r="I362" s="158">
        <v>0</v>
      </c>
      <c r="J362" s="169" t="s">
        <v>61</v>
      </c>
      <c r="K362" s="158">
        <v>0</v>
      </c>
    </row>
    <row r="363" spans="2:11" ht="15" thickBot="1" x14ac:dyDescent="0.25">
      <c r="B363" s="169"/>
      <c r="C363" s="169"/>
      <c r="D363" s="169"/>
      <c r="E363" s="169"/>
      <c r="F363" s="169" t="s">
        <v>62</v>
      </c>
      <c r="G363" s="158">
        <v>0.01</v>
      </c>
      <c r="H363" s="169"/>
      <c r="I363" s="316" t="s">
        <v>63</v>
      </c>
      <c r="J363" s="316"/>
      <c r="K363" s="158">
        <v>0.1</v>
      </c>
    </row>
    <row r="364" spans="2:11" ht="15" thickTop="1" x14ac:dyDescent="0.2"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</row>
    <row r="365" spans="2:11" ht="15" x14ac:dyDescent="0.2">
      <c r="B365" s="167"/>
      <c r="C365" s="124" t="s">
        <v>1</v>
      </c>
      <c r="D365" s="167" t="s">
        <v>2</v>
      </c>
      <c r="E365" s="167" t="s">
        <v>3</v>
      </c>
      <c r="F365" s="317" t="s">
        <v>50</v>
      </c>
      <c r="G365" s="317"/>
      <c r="H365" s="125" t="s">
        <v>4</v>
      </c>
      <c r="I365" s="124" t="s">
        <v>5</v>
      </c>
      <c r="J365" s="124" t="s">
        <v>6</v>
      </c>
      <c r="K365" s="124" t="s">
        <v>7</v>
      </c>
    </row>
    <row r="366" spans="2:11" ht="25.5" x14ac:dyDescent="0.2">
      <c r="B366" s="171" t="s">
        <v>51</v>
      </c>
      <c r="C366" s="126" t="s">
        <v>511</v>
      </c>
      <c r="D366" s="171" t="s">
        <v>54</v>
      </c>
      <c r="E366" s="171" t="s">
        <v>512</v>
      </c>
      <c r="F366" s="318" t="s">
        <v>222</v>
      </c>
      <c r="G366" s="318"/>
      <c r="H366" s="127" t="s">
        <v>58</v>
      </c>
      <c r="I366" s="128">
        <v>1</v>
      </c>
      <c r="J366" s="129">
        <v>0.01</v>
      </c>
      <c r="K366" s="129">
        <v>0.01</v>
      </c>
    </row>
    <row r="367" spans="2:11" ht="25.5" x14ac:dyDescent="0.2">
      <c r="B367" s="170" t="s">
        <v>64</v>
      </c>
      <c r="C367" s="135" t="s">
        <v>517</v>
      </c>
      <c r="D367" s="170" t="s">
        <v>54</v>
      </c>
      <c r="E367" s="170" t="s">
        <v>518</v>
      </c>
      <c r="F367" s="315" t="s">
        <v>68</v>
      </c>
      <c r="G367" s="315"/>
      <c r="H367" s="136" t="s">
        <v>69</v>
      </c>
      <c r="I367" s="137">
        <v>7.5000000000000002E-6</v>
      </c>
      <c r="J367" s="138">
        <v>1354.1</v>
      </c>
      <c r="K367" s="138">
        <v>0.01</v>
      </c>
    </row>
    <row r="368" spans="2:11" x14ac:dyDescent="0.2">
      <c r="B368" s="169"/>
      <c r="C368" s="169"/>
      <c r="D368" s="169"/>
      <c r="E368" s="169"/>
      <c r="F368" s="169" t="s">
        <v>59</v>
      </c>
      <c r="G368" s="158">
        <v>0</v>
      </c>
      <c r="H368" s="169" t="s">
        <v>60</v>
      </c>
      <c r="I368" s="158">
        <v>0</v>
      </c>
      <c r="J368" s="169" t="s">
        <v>61</v>
      </c>
      <c r="K368" s="158">
        <v>0</v>
      </c>
    </row>
    <row r="369" spans="2:11" ht="15" thickBot="1" x14ac:dyDescent="0.25">
      <c r="B369" s="169"/>
      <c r="C369" s="169"/>
      <c r="D369" s="169"/>
      <c r="E369" s="169"/>
      <c r="F369" s="169" t="s">
        <v>62</v>
      </c>
      <c r="G369" s="158">
        <v>0</v>
      </c>
      <c r="H369" s="169"/>
      <c r="I369" s="316" t="s">
        <v>63</v>
      </c>
      <c r="J369" s="316"/>
      <c r="K369" s="158">
        <v>0.01</v>
      </c>
    </row>
    <row r="370" spans="2:11" ht="15" thickTop="1" x14ac:dyDescent="0.2"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</row>
    <row r="371" spans="2:11" ht="15" x14ac:dyDescent="0.2">
      <c r="B371" s="167"/>
      <c r="C371" s="124" t="s">
        <v>1</v>
      </c>
      <c r="D371" s="167" t="s">
        <v>2</v>
      </c>
      <c r="E371" s="167" t="s">
        <v>3</v>
      </c>
      <c r="F371" s="317" t="s">
        <v>50</v>
      </c>
      <c r="G371" s="317"/>
      <c r="H371" s="125" t="s">
        <v>4</v>
      </c>
      <c r="I371" s="124" t="s">
        <v>5</v>
      </c>
      <c r="J371" s="124" t="s">
        <v>6</v>
      </c>
      <c r="K371" s="124" t="s">
        <v>7</v>
      </c>
    </row>
    <row r="372" spans="2:11" ht="25.5" x14ac:dyDescent="0.2">
      <c r="B372" s="171" t="s">
        <v>51</v>
      </c>
      <c r="C372" s="126" t="s">
        <v>513</v>
      </c>
      <c r="D372" s="171" t="s">
        <v>54</v>
      </c>
      <c r="E372" s="171" t="s">
        <v>514</v>
      </c>
      <c r="F372" s="318" t="s">
        <v>222</v>
      </c>
      <c r="G372" s="318"/>
      <c r="H372" s="127" t="s">
        <v>58</v>
      </c>
      <c r="I372" s="128">
        <v>1</v>
      </c>
      <c r="J372" s="129">
        <v>0.06</v>
      </c>
      <c r="K372" s="129">
        <v>0.06</v>
      </c>
    </row>
    <row r="373" spans="2:11" ht="25.5" x14ac:dyDescent="0.2">
      <c r="B373" s="170" t="s">
        <v>64</v>
      </c>
      <c r="C373" s="135" t="s">
        <v>517</v>
      </c>
      <c r="D373" s="170" t="s">
        <v>54</v>
      </c>
      <c r="E373" s="170" t="s">
        <v>518</v>
      </c>
      <c r="F373" s="315" t="s">
        <v>68</v>
      </c>
      <c r="G373" s="315"/>
      <c r="H373" s="136" t="s">
        <v>69</v>
      </c>
      <c r="I373" s="137">
        <v>5.0000000000000002E-5</v>
      </c>
      <c r="J373" s="138">
        <v>1354.1</v>
      </c>
      <c r="K373" s="138">
        <v>0.06</v>
      </c>
    </row>
    <row r="374" spans="2:11" x14ac:dyDescent="0.2">
      <c r="B374" s="169"/>
      <c r="C374" s="169"/>
      <c r="D374" s="169"/>
      <c r="E374" s="169"/>
      <c r="F374" s="169" t="s">
        <v>59</v>
      </c>
      <c r="G374" s="158">
        <v>0</v>
      </c>
      <c r="H374" s="169" t="s">
        <v>60</v>
      </c>
      <c r="I374" s="158">
        <v>0</v>
      </c>
      <c r="J374" s="169" t="s">
        <v>61</v>
      </c>
      <c r="K374" s="158">
        <v>0</v>
      </c>
    </row>
    <row r="375" spans="2:11" ht="15" thickBot="1" x14ac:dyDescent="0.25">
      <c r="B375" s="169"/>
      <c r="C375" s="169"/>
      <c r="D375" s="169"/>
      <c r="E375" s="169"/>
      <c r="F375" s="169" t="s">
        <v>62</v>
      </c>
      <c r="G375" s="158">
        <v>0.01</v>
      </c>
      <c r="H375" s="169"/>
      <c r="I375" s="316" t="s">
        <v>63</v>
      </c>
      <c r="J375" s="316"/>
      <c r="K375" s="158">
        <v>7.0000000000000007E-2</v>
      </c>
    </row>
    <row r="376" spans="2:11" ht="15" thickTop="1" x14ac:dyDescent="0.2"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</row>
    <row r="377" spans="2:11" ht="15" x14ac:dyDescent="0.2">
      <c r="B377" s="167"/>
      <c r="C377" s="124" t="s">
        <v>1</v>
      </c>
      <c r="D377" s="167" t="s">
        <v>2</v>
      </c>
      <c r="E377" s="167" t="s">
        <v>3</v>
      </c>
      <c r="F377" s="317" t="s">
        <v>50</v>
      </c>
      <c r="G377" s="317"/>
      <c r="H377" s="125" t="s">
        <v>4</v>
      </c>
      <c r="I377" s="124" t="s">
        <v>5</v>
      </c>
      <c r="J377" s="124" t="s">
        <v>6</v>
      </c>
      <c r="K377" s="124" t="s">
        <v>7</v>
      </c>
    </row>
    <row r="378" spans="2:11" ht="38.25" x14ac:dyDescent="0.2">
      <c r="B378" s="171" t="s">
        <v>51</v>
      </c>
      <c r="C378" s="126" t="s">
        <v>515</v>
      </c>
      <c r="D378" s="171" t="s">
        <v>54</v>
      </c>
      <c r="E378" s="171" t="s">
        <v>516</v>
      </c>
      <c r="F378" s="318" t="s">
        <v>222</v>
      </c>
      <c r="G378" s="318"/>
      <c r="H378" s="127" t="s">
        <v>58</v>
      </c>
      <c r="I378" s="128">
        <v>1</v>
      </c>
      <c r="J378" s="129">
        <v>1.42</v>
      </c>
      <c r="K378" s="129">
        <v>1.42</v>
      </c>
    </row>
    <row r="379" spans="2:11" x14ac:dyDescent="0.2">
      <c r="B379" s="170" t="s">
        <v>64</v>
      </c>
      <c r="C379" s="135" t="s">
        <v>519</v>
      </c>
      <c r="D379" s="170" t="s">
        <v>54</v>
      </c>
      <c r="E379" s="170" t="s">
        <v>520</v>
      </c>
      <c r="F379" s="315" t="s">
        <v>68</v>
      </c>
      <c r="G379" s="315"/>
      <c r="H379" s="136" t="s">
        <v>521</v>
      </c>
      <c r="I379" s="137">
        <v>1.36</v>
      </c>
      <c r="J379" s="138">
        <v>1.05</v>
      </c>
      <c r="K379" s="138">
        <v>1.42</v>
      </c>
    </row>
    <row r="380" spans="2:11" x14ac:dyDescent="0.2">
      <c r="B380" s="169"/>
      <c r="C380" s="169"/>
      <c r="D380" s="169"/>
      <c r="E380" s="169"/>
      <c r="F380" s="169" t="s">
        <v>59</v>
      </c>
      <c r="G380" s="158">
        <v>0</v>
      </c>
      <c r="H380" s="169" t="s">
        <v>60</v>
      </c>
      <c r="I380" s="158">
        <v>0</v>
      </c>
      <c r="J380" s="169" t="s">
        <v>61</v>
      </c>
      <c r="K380" s="158">
        <v>0</v>
      </c>
    </row>
    <row r="381" spans="2:11" ht="15" thickBot="1" x14ac:dyDescent="0.25">
      <c r="B381" s="169"/>
      <c r="C381" s="169"/>
      <c r="D381" s="169"/>
      <c r="E381" s="169"/>
      <c r="F381" s="169" t="s">
        <v>62</v>
      </c>
      <c r="G381" s="158">
        <v>0.27</v>
      </c>
      <c r="H381" s="169"/>
      <c r="I381" s="316" t="s">
        <v>63</v>
      </c>
      <c r="J381" s="316"/>
      <c r="K381" s="158">
        <v>1.69</v>
      </c>
    </row>
    <row r="382" spans="2:11" ht="15" thickTop="1" x14ac:dyDescent="0.2"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</row>
    <row r="383" spans="2:11" ht="15" x14ac:dyDescent="0.2">
      <c r="B383" s="167"/>
      <c r="C383" s="124" t="s">
        <v>1</v>
      </c>
      <c r="D383" s="167" t="s">
        <v>2</v>
      </c>
      <c r="E383" s="167" t="s">
        <v>3</v>
      </c>
      <c r="F383" s="317" t="s">
        <v>50</v>
      </c>
      <c r="G383" s="317"/>
      <c r="H383" s="125" t="s">
        <v>4</v>
      </c>
      <c r="I383" s="124" t="s">
        <v>5</v>
      </c>
      <c r="J383" s="124" t="s">
        <v>6</v>
      </c>
      <c r="K383" s="124" t="s">
        <v>7</v>
      </c>
    </row>
    <row r="384" spans="2:11" x14ac:dyDescent="0.2">
      <c r="B384" s="171" t="s">
        <v>51</v>
      </c>
      <c r="C384" s="126" t="s">
        <v>389</v>
      </c>
      <c r="D384" s="171" t="s">
        <v>54</v>
      </c>
      <c r="E384" s="171" t="s">
        <v>67</v>
      </c>
      <c r="F384" s="318" t="s">
        <v>52</v>
      </c>
      <c r="G384" s="318"/>
      <c r="H384" s="127" t="s">
        <v>58</v>
      </c>
      <c r="I384" s="128">
        <v>1</v>
      </c>
      <c r="J384" s="129">
        <v>20.97</v>
      </c>
      <c r="K384" s="129">
        <v>20.97</v>
      </c>
    </row>
    <row r="385" spans="2:11" ht="25.5" x14ac:dyDescent="0.2">
      <c r="B385" s="168" t="s">
        <v>53</v>
      </c>
      <c r="C385" s="130" t="s">
        <v>404</v>
      </c>
      <c r="D385" s="168" t="s">
        <v>54</v>
      </c>
      <c r="E385" s="168" t="s">
        <v>405</v>
      </c>
      <c r="F385" s="319" t="s">
        <v>52</v>
      </c>
      <c r="G385" s="319"/>
      <c r="H385" s="131" t="s">
        <v>58</v>
      </c>
      <c r="I385" s="132">
        <v>1</v>
      </c>
      <c r="J385" s="133">
        <v>0.27</v>
      </c>
      <c r="K385" s="133">
        <v>0.27</v>
      </c>
    </row>
    <row r="386" spans="2:11" x14ac:dyDescent="0.2">
      <c r="B386" s="170" t="s">
        <v>64</v>
      </c>
      <c r="C386" s="135" t="s">
        <v>406</v>
      </c>
      <c r="D386" s="170" t="s">
        <v>54</v>
      </c>
      <c r="E386" s="170" t="s">
        <v>407</v>
      </c>
      <c r="F386" s="315" t="s">
        <v>313</v>
      </c>
      <c r="G386" s="315"/>
      <c r="H386" s="136" t="s">
        <v>58</v>
      </c>
      <c r="I386" s="137">
        <v>1</v>
      </c>
      <c r="J386" s="138">
        <v>13.55</v>
      </c>
      <c r="K386" s="138">
        <v>13.55</v>
      </c>
    </row>
    <row r="387" spans="2:11" ht="25.5" x14ac:dyDescent="0.2">
      <c r="B387" s="170" t="s">
        <v>64</v>
      </c>
      <c r="C387" s="135" t="s">
        <v>339</v>
      </c>
      <c r="D387" s="170" t="s">
        <v>54</v>
      </c>
      <c r="E387" s="170" t="s">
        <v>340</v>
      </c>
      <c r="F387" s="315" t="s">
        <v>341</v>
      </c>
      <c r="G387" s="315"/>
      <c r="H387" s="136" t="s">
        <v>58</v>
      </c>
      <c r="I387" s="137">
        <v>1</v>
      </c>
      <c r="J387" s="138">
        <v>3.18</v>
      </c>
      <c r="K387" s="138">
        <v>3.18</v>
      </c>
    </row>
    <row r="388" spans="2:11" ht="25.5" x14ac:dyDescent="0.2">
      <c r="B388" s="170" t="s">
        <v>64</v>
      </c>
      <c r="C388" s="135" t="s">
        <v>342</v>
      </c>
      <c r="D388" s="170" t="s">
        <v>54</v>
      </c>
      <c r="E388" s="170" t="s">
        <v>343</v>
      </c>
      <c r="F388" s="315" t="s">
        <v>344</v>
      </c>
      <c r="G388" s="315"/>
      <c r="H388" s="136" t="s">
        <v>58</v>
      </c>
      <c r="I388" s="137">
        <v>1</v>
      </c>
      <c r="J388" s="138">
        <v>1.02</v>
      </c>
      <c r="K388" s="138">
        <v>1.02</v>
      </c>
    </row>
    <row r="389" spans="2:11" ht="25.5" x14ac:dyDescent="0.2">
      <c r="B389" s="170" t="s">
        <v>64</v>
      </c>
      <c r="C389" s="135" t="s">
        <v>345</v>
      </c>
      <c r="D389" s="170" t="s">
        <v>54</v>
      </c>
      <c r="E389" s="170" t="s">
        <v>346</v>
      </c>
      <c r="F389" s="315" t="s">
        <v>341</v>
      </c>
      <c r="G389" s="315"/>
      <c r="H389" s="136" t="s">
        <v>58</v>
      </c>
      <c r="I389" s="137">
        <v>1</v>
      </c>
      <c r="J389" s="138">
        <v>1.05</v>
      </c>
      <c r="K389" s="138">
        <v>1.05</v>
      </c>
    </row>
    <row r="390" spans="2:11" ht="25.5" x14ac:dyDescent="0.2">
      <c r="B390" s="170" t="s">
        <v>64</v>
      </c>
      <c r="C390" s="135" t="s">
        <v>347</v>
      </c>
      <c r="D390" s="170" t="s">
        <v>54</v>
      </c>
      <c r="E390" s="170" t="s">
        <v>348</v>
      </c>
      <c r="F390" s="315" t="s">
        <v>349</v>
      </c>
      <c r="G390" s="315"/>
      <c r="H390" s="136" t="s">
        <v>58</v>
      </c>
      <c r="I390" s="137">
        <v>1</v>
      </c>
      <c r="J390" s="138">
        <v>0.06</v>
      </c>
      <c r="K390" s="138">
        <v>0.06</v>
      </c>
    </row>
    <row r="391" spans="2:11" ht="25.5" x14ac:dyDescent="0.2">
      <c r="B391" s="170" t="s">
        <v>64</v>
      </c>
      <c r="C391" s="135" t="s">
        <v>522</v>
      </c>
      <c r="D391" s="170" t="s">
        <v>54</v>
      </c>
      <c r="E391" s="170" t="s">
        <v>523</v>
      </c>
      <c r="F391" s="315" t="s">
        <v>75</v>
      </c>
      <c r="G391" s="315"/>
      <c r="H391" s="136" t="s">
        <v>58</v>
      </c>
      <c r="I391" s="137">
        <v>1</v>
      </c>
      <c r="J391" s="138">
        <v>0.59</v>
      </c>
      <c r="K391" s="138">
        <v>0.59</v>
      </c>
    </row>
    <row r="392" spans="2:11" ht="25.5" x14ac:dyDescent="0.2">
      <c r="B392" s="170" t="s">
        <v>64</v>
      </c>
      <c r="C392" s="135" t="s">
        <v>524</v>
      </c>
      <c r="D392" s="170" t="s">
        <v>54</v>
      </c>
      <c r="E392" s="170" t="s">
        <v>525</v>
      </c>
      <c r="F392" s="315" t="s">
        <v>75</v>
      </c>
      <c r="G392" s="315"/>
      <c r="H392" s="136" t="s">
        <v>58</v>
      </c>
      <c r="I392" s="137">
        <v>1</v>
      </c>
      <c r="J392" s="138">
        <v>1.25</v>
      </c>
      <c r="K392" s="138">
        <v>1.25</v>
      </c>
    </row>
    <row r="393" spans="2:11" x14ac:dyDescent="0.2">
      <c r="B393" s="169"/>
      <c r="C393" s="169"/>
      <c r="D393" s="169"/>
      <c r="E393" s="169"/>
      <c r="F393" s="169" t="s">
        <v>59</v>
      </c>
      <c r="G393" s="158">
        <v>13.82</v>
      </c>
      <c r="H393" s="169" t="s">
        <v>60</v>
      </c>
      <c r="I393" s="158">
        <v>0</v>
      </c>
      <c r="J393" s="169" t="s">
        <v>61</v>
      </c>
      <c r="K393" s="158">
        <v>13.82</v>
      </c>
    </row>
    <row r="394" spans="2:11" ht="15" thickBot="1" x14ac:dyDescent="0.25">
      <c r="B394" s="169"/>
      <c r="C394" s="169"/>
      <c r="D394" s="169"/>
      <c r="E394" s="169"/>
      <c r="F394" s="169" t="s">
        <v>62</v>
      </c>
      <c r="G394" s="158">
        <v>4.0199999999999996</v>
      </c>
      <c r="H394" s="169"/>
      <c r="I394" s="316" t="s">
        <v>63</v>
      </c>
      <c r="J394" s="316"/>
      <c r="K394" s="158">
        <v>24.99</v>
      </c>
    </row>
    <row r="395" spans="2:11" ht="15" thickTop="1" x14ac:dyDescent="0.2"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</row>
    <row r="396" spans="2:11" ht="15" x14ac:dyDescent="0.2">
      <c r="B396" s="167"/>
      <c r="C396" s="124" t="s">
        <v>1</v>
      </c>
      <c r="D396" s="167" t="s">
        <v>2</v>
      </c>
      <c r="E396" s="167" t="s">
        <v>3</v>
      </c>
      <c r="F396" s="317" t="s">
        <v>50</v>
      </c>
      <c r="G396" s="317"/>
      <c r="H396" s="125" t="s">
        <v>4</v>
      </c>
      <c r="I396" s="124" t="s">
        <v>5</v>
      </c>
      <c r="J396" s="124" t="s">
        <v>6</v>
      </c>
      <c r="K396" s="124" t="s">
        <v>7</v>
      </c>
    </row>
    <row r="397" spans="2:11" x14ac:dyDescent="0.2">
      <c r="B397" s="171" t="s">
        <v>51</v>
      </c>
      <c r="C397" s="126" t="s">
        <v>66</v>
      </c>
      <c r="D397" s="171" t="s">
        <v>21</v>
      </c>
      <c r="E397" s="171" t="s">
        <v>67</v>
      </c>
      <c r="F397" s="318" t="s">
        <v>65</v>
      </c>
      <c r="G397" s="318"/>
      <c r="H397" s="127" t="s">
        <v>58</v>
      </c>
      <c r="I397" s="128">
        <v>1</v>
      </c>
      <c r="J397" s="129">
        <v>18.16</v>
      </c>
      <c r="K397" s="129">
        <v>18.16</v>
      </c>
    </row>
    <row r="398" spans="2:11" ht="25.5" x14ac:dyDescent="0.2">
      <c r="B398" s="168" t="s">
        <v>53</v>
      </c>
      <c r="C398" s="130" t="s">
        <v>331</v>
      </c>
      <c r="D398" s="168" t="s">
        <v>21</v>
      </c>
      <c r="E398" s="168" t="s">
        <v>332</v>
      </c>
      <c r="F398" s="319" t="s">
        <v>65</v>
      </c>
      <c r="G398" s="319"/>
      <c r="H398" s="131" t="s">
        <v>324</v>
      </c>
      <c r="I398" s="132">
        <v>1</v>
      </c>
      <c r="J398" s="133">
        <v>0.2</v>
      </c>
      <c r="K398" s="133">
        <v>0.2</v>
      </c>
    </row>
    <row r="399" spans="2:11" ht="25.5" x14ac:dyDescent="0.2">
      <c r="B399" s="170" t="s">
        <v>64</v>
      </c>
      <c r="C399" s="135" t="s">
        <v>491</v>
      </c>
      <c r="D399" s="170" t="s">
        <v>21</v>
      </c>
      <c r="E399" s="170" t="s">
        <v>492</v>
      </c>
      <c r="F399" s="315" t="s">
        <v>344</v>
      </c>
      <c r="G399" s="315"/>
      <c r="H399" s="136" t="s">
        <v>58</v>
      </c>
      <c r="I399" s="137">
        <v>1</v>
      </c>
      <c r="J399" s="138">
        <v>0.91</v>
      </c>
      <c r="K399" s="138">
        <v>0.91</v>
      </c>
    </row>
    <row r="400" spans="2:11" ht="25.5" x14ac:dyDescent="0.2">
      <c r="B400" s="170" t="s">
        <v>64</v>
      </c>
      <c r="C400" s="135" t="s">
        <v>493</v>
      </c>
      <c r="D400" s="170" t="s">
        <v>21</v>
      </c>
      <c r="E400" s="170" t="s">
        <v>494</v>
      </c>
      <c r="F400" s="315" t="s">
        <v>341</v>
      </c>
      <c r="G400" s="315"/>
      <c r="H400" s="136" t="s">
        <v>58</v>
      </c>
      <c r="I400" s="137">
        <v>1</v>
      </c>
      <c r="J400" s="138">
        <v>0.81</v>
      </c>
      <c r="K400" s="138">
        <v>0.81</v>
      </c>
    </row>
    <row r="401" spans="2:11" ht="25.5" x14ac:dyDescent="0.2">
      <c r="B401" s="170" t="s">
        <v>64</v>
      </c>
      <c r="C401" s="135" t="s">
        <v>526</v>
      </c>
      <c r="D401" s="170" t="s">
        <v>21</v>
      </c>
      <c r="E401" s="170" t="s">
        <v>523</v>
      </c>
      <c r="F401" s="315" t="s">
        <v>75</v>
      </c>
      <c r="G401" s="315"/>
      <c r="H401" s="136" t="s">
        <v>58</v>
      </c>
      <c r="I401" s="137">
        <v>1</v>
      </c>
      <c r="J401" s="138">
        <v>0.56000000000000005</v>
      </c>
      <c r="K401" s="138">
        <v>0.56000000000000005</v>
      </c>
    </row>
    <row r="402" spans="2:11" ht="25.5" x14ac:dyDescent="0.2">
      <c r="B402" s="170" t="s">
        <v>64</v>
      </c>
      <c r="C402" s="135" t="s">
        <v>495</v>
      </c>
      <c r="D402" s="170" t="s">
        <v>21</v>
      </c>
      <c r="E402" s="170" t="s">
        <v>496</v>
      </c>
      <c r="F402" s="315" t="s">
        <v>349</v>
      </c>
      <c r="G402" s="315"/>
      <c r="H402" s="136" t="s">
        <v>58</v>
      </c>
      <c r="I402" s="137">
        <v>1</v>
      </c>
      <c r="J402" s="138">
        <v>0.06</v>
      </c>
      <c r="K402" s="138">
        <v>0.06</v>
      </c>
    </row>
    <row r="403" spans="2:11" ht="25.5" x14ac:dyDescent="0.2">
      <c r="B403" s="170" t="s">
        <v>64</v>
      </c>
      <c r="C403" s="135" t="s">
        <v>527</v>
      </c>
      <c r="D403" s="170" t="s">
        <v>21</v>
      </c>
      <c r="E403" s="170" t="s">
        <v>525</v>
      </c>
      <c r="F403" s="315" t="s">
        <v>75</v>
      </c>
      <c r="G403" s="315"/>
      <c r="H403" s="136" t="s">
        <v>58</v>
      </c>
      <c r="I403" s="137">
        <v>1</v>
      </c>
      <c r="J403" s="138">
        <v>1.1499999999999999</v>
      </c>
      <c r="K403" s="138">
        <v>1.1499999999999999</v>
      </c>
    </row>
    <row r="404" spans="2:11" ht="25.5" x14ac:dyDescent="0.2">
      <c r="B404" s="170" t="s">
        <v>64</v>
      </c>
      <c r="C404" s="135" t="s">
        <v>497</v>
      </c>
      <c r="D404" s="170" t="s">
        <v>21</v>
      </c>
      <c r="E404" s="170" t="s">
        <v>498</v>
      </c>
      <c r="F404" s="315" t="s">
        <v>341</v>
      </c>
      <c r="G404" s="315"/>
      <c r="H404" s="136" t="s">
        <v>58</v>
      </c>
      <c r="I404" s="137">
        <v>1</v>
      </c>
      <c r="J404" s="138">
        <v>2.83</v>
      </c>
      <c r="K404" s="138">
        <v>2.83</v>
      </c>
    </row>
    <row r="405" spans="2:11" x14ac:dyDescent="0.2">
      <c r="B405" s="170" t="s">
        <v>64</v>
      </c>
      <c r="C405" s="135" t="s">
        <v>333</v>
      </c>
      <c r="D405" s="170" t="s">
        <v>21</v>
      </c>
      <c r="E405" s="170" t="s">
        <v>334</v>
      </c>
      <c r="F405" s="315" t="s">
        <v>313</v>
      </c>
      <c r="G405" s="315"/>
      <c r="H405" s="136" t="s">
        <v>58</v>
      </c>
      <c r="I405" s="137">
        <v>1</v>
      </c>
      <c r="J405" s="138">
        <v>11.64</v>
      </c>
      <c r="K405" s="138">
        <v>11.64</v>
      </c>
    </row>
    <row r="406" spans="2:11" x14ac:dyDescent="0.2">
      <c r="B406" s="169"/>
      <c r="C406" s="169"/>
      <c r="D406" s="169"/>
      <c r="E406" s="169"/>
      <c r="F406" s="169" t="s">
        <v>59</v>
      </c>
      <c r="G406" s="158">
        <v>11.84</v>
      </c>
      <c r="H406" s="169" t="s">
        <v>60</v>
      </c>
      <c r="I406" s="158">
        <v>0</v>
      </c>
      <c r="J406" s="169" t="s">
        <v>61</v>
      </c>
      <c r="K406" s="158">
        <v>11.84</v>
      </c>
    </row>
    <row r="407" spans="2:11" ht="15" thickBot="1" x14ac:dyDescent="0.25">
      <c r="B407" s="169"/>
      <c r="C407" s="169"/>
      <c r="D407" s="169"/>
      <c r="E407" s="169"/>
      <c r="F407" s="169" t="s">
        <v>62</v>
      </c>
      <c r="G407" s="158">
        <v>3.48</v>
      </c>
      <c r="H407" s="169"/>
      <c r="I407" s="316" t="s">
        <v>63</v>
      </c>
      <c r="J407" s="316"/>
      <c r="K407" s="158">
        <v>21.64</v>
      </c>
    </row>
    <row r="408" spans="2:11" ht="15" thickTop="1" x14ac:dyDescent="0.2"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</row>
    <row r="409" spans="2:11" ht="15" x14ac:dyDescent="0.2">
      <c r="B409" s="167"/>
      <c r="C409" s="124" t="s">
        <v>1</v>
      </c>
      <c r="D409" s="167" t="s">
        <v>2</v>
      </c>
      <c r="E409" s="167" t="s">
        <v>3</v>
      </c>
      <c r="F409" s="317" t="s">
        <v>50</v>
      </c>
      <c r="G409" s="317"/>
      <c r="H409" s="125" t="s">
        <v>4</v>
      </c>
      <c r="I409" s="124" t="s">
        <v>5</v>
      </c>
      <c r="J409" s="124" t="s">
        <v>6</v>
      </c>
      <c r="K409" s="124" t="s">
        <v>7</v>
      </c>
    </row>
    <row r="410" spans="2:11" x14ac:dyDescent="0.2">
      <c r="B410" s="171" t="s">
        <v>51</v>
      </c>
      <c r="C410" s="126" t="s">
        <v>299</v>
      </c>
      <c r="D410" s="171" t="s">
        <v>54</v>
      </c>
      <c r="E410" s="171" t="s">
        <v>300</v>
      </c>
      <c r="F410" s="318" t="s">
        <v>291</v>
      </c>
      <c r="G410" s="318"/>
      <c r="H410" s="127" t="s">
        <v>22</v>
      </c>
      <c r="I410" s="128">
        <v>1</v>
      </c>
      <c r="J410" s="129">
        <v>98.83</v>
      </c>
      <c r="K410" s="129">
        <v>98.83</v>
      </c>
    </row>
    <row r="411" spans="2:11" x14ac:dyDescent="0.2">
      <c r="B411" s="168" t="s">
        <v>53</v>
      </c>
      <c r="C411" s="130" t="s">
        <v>216</v>
      </c>
      <c r="D411" s="168" t="s">
        <v>54</v>
      </c>
      <c r="E411" s="168" t="s">
        <v>217</v>
      </c>
      <c r="F411" s="319" t="s">
        <v>52</v>
      </c>
      <c r="G411" s="319"/>
      <c r="H411" s="131" t="s">
        <v>58</v>
      </c>
      <c r="I411" s="132">
        <v>0.18970000000000001</v>
      </c>
      <c r="J411" s="133">
        <v>21.35</v>
      </c>
      <c r="K411" s="133">
        <v>4.05</v>
      </c>
    </row>
    <row r="412" spans="2:11" x14ac:dyDescent="0.2">
      <c r="B412" s="168" t="s">
        <v>53</v>
      </c>
      <c r="C412" s="130" t="s">
        <v>218</v>
      </c>
      <c r="D412" s="168" t="s">
        <v>54</v>
      </c>
      <c r="E412" s="168" t="s">
        <v>219</v>
      </c>
      <c r="F412" s="319" t="s">
        <v>52</v>
      </c>
      <c r="G412" s="319"/>
      <c r="H412" s="131" t="s">
        <v>58</v>
      </c>
      <c r="I412" s="132">
        <v>0.56910000000000005</v>
      </c>
      <c r="J412" s="133">
        <v>26.05</v>
      </c>
      <c r="K412" s="133">
        <v>14.82</v>
      </c>
    </row>
    <row r="413" spans="2:11" ht="25.5" x14ac:dyDescent="0.2">
      <c r="B413" s="168" t="s">
        <v>53</v>
      </c>
      <c r="C413" s="130" t="s">
        <v>220</v>
      </c>
      <c r="D413" s="168" t="s">
        <v>54</v>
      </c>
      <c r="E413" s="168" t="s">
        <v>221</v>
      </c>
      <c r="F413" s="319" t="s">
        <v>222</v>
      </c>
      <c r="G413" s="319"/>
      <c r="H413" s="131" t="s">
        <v>223</v>
      </c>
      <c r="I413" s="132">
        <v>4.4000000000000003E-3</v>
      </c>
      <c r="J413" s="133">
        <v>27.58</v>
      </c>
      <c r="K413" s="133">
        <v>0.12</v>
      </c>
    </row>
    <row r="414" spans="2:11" ht="25.5" x14ac:dyDescent="0.2">
      <c r="B414" s="168" t="s">
        <v>53</v>
      </c>
      <c r="C414" s="130" t="s">
        <v>224</v>
      </c>
      <c r="D414" s="168" t="s">
        <v>54</v>
      </c>
      <c r="E414" s="168" t="s">
        <v>225</v>
      </c>
      <c r="F414" s="319" t="s">
        <v>222</v>
      </c>
      <c r="G414" s="319"/>
      <c r="H414" s="131" t="s">
        <v>226</v>
      </c>
      <c r="I414" s="132">
        <v>1.9099999999999999E-2</v>
      </c>
      <c r="J414" s="133">
        <v>26.1</v>
      </c>
      <c r="K414" s="133">
        <v>0.49</v>
      </c>
    </row>
    <row r="415" spans="2:11" ht="25.5" x14ac:dyDescent="0.2">
      <c r="B415" s="168" t="s">
        <v>53</v>
      </c>
      <c r="C415" s="130" t="s">
        <v>386</v>
      </c>
      <c r="D415" s="168" t="s">
        <v>54</v>
      </c>
      <c r="E415" s="168" t="s">
        <v>387</v>
      </c>
      <c r="F415" s="319" t="s">
        <v>388</v>
      </c>
      <c r="G415" s="319"/>
      <c r="H415" s="131" t="s">
        <v>28</v>
      </c>
      <c r="I415" s="132">
        <v>1.1999999999999999E-3</v>
      </c>
      <c r="J415" s="133">
        <v>552.11</v>
      </c>
      <c r="K415" s="133">
        <v>0.66</v>
      </c>
    </row>
    <row r="416" spans="2:11" ht="25.5" x14ac:dyDescent="0.2">
      <c r="B416" s="170" t="s">
        <v>64</v>
      </c>
      <c r="C416" s="135" t="s">
        <v>528</v>
      </c>
      <c r="D416" s="170" t="s">
        <v>54</v>
      </c>
      <c r="E416" s="170" t="s">
        <v>529</v>
      </c>
      <c r="F416" s="315" t="s">
        <v>68</v>
      </c>
      <c r="G416" s="315"/>
      <c r="H416" s="136" t="s">
        <v>227</v>
      </c>
      <c r="I416" s="137">
        <v>1</v>
      </c>
      <c r="J416" s="138">
        <v>21.34</v>
      </c>
      <c r="K416" s="138">
        <v>21.34</v>
      </c>
    </row>
    <row r="417" spans="2:11" ht="25.5" x14ac:dyDescent="0.2">
      <c r="B417" s="170" t="s">
        <v>64</v>
      </c>
      <c r="C417" s="135" t="s">
        <v>530</v>
      </c>
      <c r="D417" s="170" t="s">
        <v>54</v>
      </c>
      <c r="E417" s="170" t="s">
        <v>531</v>
      </c>
      <c r="F417" s="315" t="s">
        <v>68</v>
      </c>
      <c r="G417" s="315"/>
      <c r="H417" s="136" t="s">
        <v>227</v>
      </c>
      <c r="I417" s="137">
        <v>1.2273000000000001</v>
      </c>
      <c r="J417" s="138">
        <v>17.989999999999998</v>
      </c>
      <c r="K417" s="138">
        <v>22.07</v>
      </c>
    </row>
    <row r="418" spans="2:11" x14ac:dyDescent="0.2">
      <c r="B418" s="170" t="s">
        <v>64</v>
      </c>
      <c r="C418" s="135" t="s">
        <v>532</v>
      </c>
      <c r="D418" s="170" t="s">
        <v>54</v>
      </c>
      <c r="E418" s="170" t="s">
        <v>533</v>
      </c>
      <c r="F418" s="315" t="s">
        <v>68</v>
      </c>
      <c r="G418" s="315"/>
      <c r="H418" s="136" t="s">
        <v>70</v>
      </c>
      <c r="I418" s="137">
        <v>4.2799999999999998E-2</v>
      </c>
      <c r="J418" s="138">
        <v>22.53</v>
      </c>
      <c r="K418" s="138">
        <v>0.96</v>
      </c>
    </row>
    <row r="419" spans="2:11" ht="38.25" x14ac:dyDescent="0.2">
      <c r="B419" s="170" t="s">
        <v>64</v>
      </c>
      <c r="C419" s="135" t="s">
        <v>534</v>
      </c>
      <c r="D419" s="170" t="s">
        <v>54</v>
      </c>
      <c r="E419" s="170" t="s">
        <v>535</v>
      </c>
      <c r="F419" s="315" t="s">
        <v>68</v>
      </c>
      <c r="G419" s="315"/>
      <c r="H419" s="136" t="s">
        <v>22</v>
      </c>
      <c r="I419" s="137">
        <v>0.58530000000000004</v>
      </c>
      <c r="J419" s="138">
        <v>58.64</v>
      </c>
      <c r="K419" s="138">
        <v>34.32</v>
      </c>
    </row>
    <row r="420" spans="2:11" x14ac:dyDescent="0.2">
      <c r="B420" s="169"/>
      <c r="C420" s="169"/>
      <c r="D420" s="169"/>
      <c r="E420" s="169"/>
      <c r="F420" s="169" t="s">
        <v>59</v>
      </c>
      <c r="G420" s="158">
        <v>14</v>
      </c>
      <c r="H420" s="169" t="s">
        <v>60</v>
      </c>
      <c r="I420" s="158">
        <v>0</v>
      </c>
      <c r="J420" s="169" t="s">
        <v>61</v>
      </c>
      <c r="K420" s="158">
        <v>14</v>
      </c>
    </row>
    <row r="421" spans="2:11" ht="15" thickBot="1" x14ac:dyDescent="0.25">
      <c r="B421" s="169"/>
      <c r="C421" s="169"/>
      <c r="D421" s="169"/>
      <c r="E421" s="169"/>
      <c r="F421" s="169" t="s">
        <v>62</v>
      </c>
      <c r="G421" s="158">
        <v>18.98</v>
      </c>
      <c r="H421" s="169"/>
      <c r="I421" s="316" t="s">
        <v>63</v>
      </c>
      <c r="J421" s="316"/>
      <c r="K421" s="158">
        <v>117.81</v>
      </c>
    </row>
    <row r="422" spans="2:11" ht="15" thickTop="1" x14ac:dyDescent="0.2"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</row>
    <row r="423" spans="2:11" ht="15" x14ac:dyDescent="0.2">
      <c r="B423" s="167"/>
      <c r="C423" s="124" t="s">
        <v>1</v>
      </c>
      <c r="D423" s="167" t="s">
        <v>2</v>
      </c>
      <c r="E423" s="167" t="s">
        <v>3</v>
      </c>
      <c r="F423" s="317" t="s">
        <v>50</v>
      </c>
      <c r="G423" s="317"/>
      <c r="H423" s="125" t="s">
        <v>4</v>
      </c>
      <c r="I423" s="124" t="s">
        <v>5</v>
      </c>
      <c r="J423" s="124" t="s">
        <v>6</v>
      </c>
      <c r="K423" s="124" t="s">
        <v>7</v>
      </c>
    </row>
    <row r="424" spans="2:11" x14ac:dyDescent="0.2">
      <c r="B424" s="171" t="s">
        <v>51</v>
      </c>
      <c r="C424" s="126" t="s">
        <v>214</v>
      </c>
      <c r="D424" s="171" t="s">
        <v>54</v>
      </c>
      <c r="E424" s="171" t="s">
        <v>215</v>
      </c>
      <c r="F424" s="318" t="s">
        <v>52</v>
      </c>
      <c r="G424" s="318"/>
      <c r="H424" s="127" t="s">
        <v>55</v>
      </c>
      <c r="I424" s="128">
        <v>1</v>
      </c>
      <c r="J424" s="129">
        <v>4461.68</v>
      </c>
      <c r="K424" s="129">
        <v>4461.68</v>
      </c>
    </row>
    <row r="425" spans="2:11" ht="25.5" x14ac:dyDescent="0.2">
      <c r="B425" s="168" t="s">
        <v>53</v>
      </c>
      <c r="C425" s="130" t="s">
        <v>408</v>
      </c>
      <c r="D425" s="168" t="s">
        <v>54</v>
      </c>
      <c r="E425" s="168" t="s">
        <v>409</v>
      </c>
      <c r="F425" s="319" t="s">
        <v>52</v>
      </c>
      <c r="G425" s="319"/>
      <c r="H425" s="131" t="s">
        <v>55</v>
      </c>
      <c r="I425" s="132">
        <v>1</v>
      </c>
      <c r="J425" s="133">
        <v>24.67</v>
      </c>
      <c r="K425" s="133">
        <v>24.67</v>
      </c>
    </row>
    <row r="426" spans="2:11" x14ac:dyDescent="0.2">
      <c r="B426" s="170" t="s">
        <v>64</v>
      </c>
      <c r="C426" s="135" t="s">
        <v>410</v>
      </c>
      <c r="D426" s="170" t="s">
        <v>54</v>
      </c>
      <c r="E426" s="170" t="s">
        <v>411</v>
      </c>
      <c r="F426" s="315" t="s">
        <v>313</v>
      </c>
      <c r="G426" s="315"/>
      <c r="H426" s="136" t="s">
        <v>55</v>
      </c>
      <c r="I426" s="137">
        <v>1</v>
      </c>
      <c r="J426" s="138">
        <v>4085.03</v>
      </c>
      <c r="K426" s="138">
        <v>4085.03</v>
      </c>
    </row>
    <row r="427" spans="2:11" ht="25.5" x14ac:dyDescent="0.2">
      <c r="B427" s="170" t="s">
        <v>64</v>
      </c>
      <c r="C427" s="135" t="s">
        <v>372</v>
      </c>
      <c r="D427" s="170" t="s">
        <v>54</v>
      </c>
      <c r="E427" s="170" t="s">
        <v>373</v>
      </c>
      <c r="F427" s="315" t="s">
        <v>68</v>
      </c>
      <c r="G427" s="315"/>
      <c r="H427" s="136" t="s">
        <v>55</v>
      </c>
      <c r="I427" s="137">
        <v>1</v>
      </c>
      <c r="J427" s="138">
        <v>198.3</v>
      </c>
      <c r="K427" s="138">
        <v>198.3</v>
      </c>
    </row>
    <row r="428" spans="2:11" ht="25.5" x14ac:dyDescent="0.2">
      <c r="B428" s="170" t="s">
        <v>64</v>
      </c>
      <c r="C428" s="135" t="s">
        <v>374</v>
      </c>
      <c r="D428" s="170" t="s">
        <v>54</v>
      </c>
      <c r="E428" s="170" t="s">
        <v>375</v>
      </c>
      <c r="F428" s="315" t="s">
        <v>68</v>
      </c>
      <c r="G428" s="315"/>
      <c r="H428" s="136" t="s">
        <v>55</v>
      </c>
      <c r="I428" s="137">
        <v>1</v>
      </c>
      <c r="J428" s="138">
        <v>11.8</v>
      </c>
      <c r="K428" s="138">
        <v>11.8</v>
      </c>
    </row>
    <row r="429" spans="2:11" ht="25.5" x14ac:dyDescent="0.2">
      <c r="B429" s="170" t="s">
        <v>64</v>
      </c>
      <c r="C429" s="135" t="s">
        <v>378</v>
      </c>
      <c r="D429" s="170" t="s">
        <v>54</v>
      </c>
      <c r="E429" s="170" t="s">
        <v>379</v>
      </c>
      <c r="F429" s="315" t="s">
        <v>75</v>
      </c>
      <c r="G429" s="315"/>
      <c r="H429" s="136" t="s">
        <v>55</v>
      </c>
      <c r="I429" s="137">
        <v>1</v>
      </c>
      <c r="J429" s="138">
        <v>15.18</v>
      </c>
      <c r="K429" s="138">
        <v>15.18</v>
      </c>
    </row>
    <row r="430" spans="2:11" ht="25.5" x14ac:dyDescent="0.2">
      <c r="B430" s="170" t="s">
        <v>64</v>
      </c>
      <c r="C430" s="135" t="s">
        <v>380</v>
      </c>
      <c r="D430" s="170" t="s">
        <v>54</v>
      </c>
      <c r="E430" s="170" t="s">
        <v>381</v>
      </c>
      <c r="F430" s="315" t="s">
        <v>75</v>
      </c>
      <c r="G430" s="315"/>
      <c r="H430" s="136" t="s">
        <v>55</v>
      </c>
      <c r="I430" s="137">
        <v>1</v>
      </c>
      <c r="J430" s="138">
        <v>126.7</v>
      </c>
      <c r="K430" s="138">
        <v>126.7</v>
      </c>
    </row>
    <row r="431" spans="2:11" x14ac:dyDescent="0.2">
      <c r="B431" s="169"/>
      <c r="C431" s="169"/>
      <c r="D431" s="169"/>
      <c r="E431" s="169"/>
      <c r="F431" s="169" t="s">
        <v>59</v>
      </c>
      <c r="G431" s="158">
        <v>4109.7</v>
      </c>
      <c r="H431" s="169" t="s">
        <v>60</v>
      </c>
      <c r="I431" s="158">
        <v>0</v>
      </c>
      <c r="J431" s="169" t="s">
        <v>61</v>
      </c>
      <c r="K431" s="158">
        <v>4109.7</v>
      </c>
    </row>
    <row r="432" spans="2:11" ht="15" thickBot="1" x14ac:dyDescent="0.25">
      <c r="B432" s="169"/>
      <c r="C432" s="169"/>
      <c r="D432" s="169"/>
      <c r="E432" s="169"/>
      <c r="F432" s="169" t="s">
        <v>62</v>
      </c>
      <c r="G432" s="158">
        <v>857.08</v>
      </c>
      <c r="H432" s="169"/>
      <c r="I432" s="316" t="s">
        <v>63</v>
      </c>
      <c r="J432" s="316"/>
      <c r="K432" s="158">
        <v>5318.76</v>
      </c>
    </row>
    <row r="433" spans="2:11" ht="15" thickTop="1" x14ac:dyDescent="0.2"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</row>
    <row r="434" spans="2:11" ht="15" x14ac:dyDescent="0.2">
      <c r="B434" s="167"/>
      <c r="C434" s="124" t="s">
        <v>1</v>
      </c>
      <c r="D434" s="167" t="s">
        <v>2</v>
      </c>
      <c r="E434" s="167" t="s">
        <v>3</v>
      </c>
      <c r="F434" s="317" t="s">
        <v>50</v>
      </c>
      <c r="G434" s="317"/>
      <c r="H434" s="125" t="s">
        <v>4</v>
      </c>
      <c r="I434" s="124" t="s">
        <v>5</v>
      </c>
      <c r="J434" s="124" t="s">
        <v>6</v>
      </c>
      <c r="K434" s="124" t="s">
        <v>7</v>
      </c>
    </row>
    <row r="435" spans="2:11" x14ac:dyDescent="0.2">
      <c r="B435" s="171" t="s">
        <v>51</v>
      </c>
      <c r="C435" s="126" t="s">
        <v>301</v>
      </c>
      <c r="D435" s="171" t="s">
        <v>15</v>
      </c>
      <c r="E435" s="171" t="s">
        <v>302</v>
      </c>
      <c r="F435" s="318" t="s">
        <v>303</v>
      </c>
      <c r="G435" s="318"/>
      <c r="H435" s="127" t="s">
        <v>22</v>
      </c>
      <c r="I435" s="128">
        <v>1</v>
      </c>
      <c r="J435" s="129">
        <v>29.75</v>
      </c>
      <c r="K435" s="129">
        <v>29.75</v>
      </c>
    </row>
    <row r="436" spans="2:11" x14ac:dyDescent="0.2">
      <c r="B436" s="168" t="s">
        <v>53</v>
      </c>
      <c r="C436" s="130" t="s">
        <v>477</v>
      </c>
      <c r="D436" s="168" t="s">
        <v>15</v>
      </c>
      <c r="E436" s="168" t="s">
        <v>478</v>
      </c>
      <c r="F436" s="319" t="s">
        <v>431</v>
      </c>
      <c r="G436" s="319"/>
      <c r="H436" s="131" t="s">
        <v>432</v>
      </c>
      <c r="I436" s="132">
        <v>0.8</v>
      </c>
      <c r="J436" s="133">
        <v>3.74</v>
      </c>
      <c r="K436" s="133">
        <v>2.99</v>
      </c>
    </row>
    <row r="437" spans="2:11" x14ac:dyDescent="0.2">
      <c r="B437" s="168" t="s">
        <v>53</v>
      </c>
      <c r="C437" s="130" t="s">
        <v>429</v>
      </c>
      <c r="D437" s="168" t="s">
        <v>15</v>
      </c>
      <c r="E437" s="168" t="s">
        <v>430</v>
      </c>
      <c r="F437" s="319" t="s">
        <v>431</v>
      </c>
      <c r="G437" s="319"/>
      <c r="H437" s="131" t="s">
        <v>432</v>
      </c>
      <c r="I437" s="132">
        <v>0.5</v>
      </c>
      <c r="J437" s="133">
        <v>3.61</v>
      </c>
      <c r="K437" s="133">
        <v>1.8</v>
      </c>
    </row>
    <row r="438" spans="2:11" x14ac:dyDescent="0.2">
      <c r="B438" s="170" t="s">
        <v>64</v>
      </c>
      <c r="C438" s="135" t="s">
        <v>536</v>
      </c>
      <c r="D438" s="170" t="s">
        <v>15</v>
      </c>
      <c r="E438" s="170" t="s">
        <v>537</v>
      </c>
      <c r="F438" s="315" t="s">
        <v>68</v>
      </c>
      <c r="G438" s="315"/>
      <c r="H438" s="136" t="s">
        <v>235</v>
      </c>
      <c r="I438" s="137">
        <v>0.06</v>
      </c>
      <c r="J438" s="138">
        <v>9.89</v>
      </c>
      <c r="K438" s="138">
        <v>0.59</v>
      </c>
    </row>
    <row r="439" spans="2:11" x14ac:dyDescent="0.2">
      <c r="B439" s="170" t="s">
        <v>64</v>
      </c>
      <c r="C439" s="135" t="s">
        <v>384</v>
      </c>
      <c r="D439" s="170" t="s">
        <v>54</v>
      </c>
      <c r="E439" s="170" t="s">
        <v>385</v>
      </c>
      <c r="F439" s="315" t="s">
        <v>313</v>
      </c>
      <c r="G439" s="315"/>
      <c r="H439" s="136" t="s">
        <v>58</v>
      </c>
      <c r="I439" s="137">
        <v>0.5</v>
      </c>
      <c r="J439" s="138">
        <v>18.71</v>
      </c>
      <c r="K439" s="138">
        <v>9.35</v>
      </c>
    </row>
    <row r="440" spans="2:11" ht="25.5" x14ac:dyDescent="0.2">
      <c r="B440" s="170" t="s">
        <v>64</v>
      </c>
      <c r="C440" s="135" t="s">
        <v>538</v>
      </c>
      <c r="D440" s="170" t="s">
        <v>54</v>
      </c>
      <c r="E440" s="170" t="s">
        <v>539</v>
      </c>
      <c r="F440" s="315" t="s">
        <v>68</v>
      </c>
      <c r="G440" s="315"/>
      <c r="H440" s="136" t="s">
        <v>227</v>
      </c>
      <c r="I440" s="137">
        <v>0.2</v>
      </c>
      <c r="J440" s="138">
        <v>5.4</v>
      </c>
      <c r="K440" s="138">
        <v>1.08</v>
      </c>
    </row>
    <row r="441" spans="2:11" x14ac:dyDescent="0.2">
      <c r="B441" s="170" t="s">
        <v>64</v>
      </c>
      <c r="C441" s="135" t="s">
        <v>532</v>
      </c>
      <c r="D441" s="170" t="s">
        <v>54</v>
      </c>
      <c r="E441" s="170" t="s">
        <v>533</v>
      </c>
      <c r="F441" s="315" t="s">
        <v>68</v>
      </c>
      <c r="G441" s="315"/>
      <c r="H441" s="136" t="s">
        <v>70</v>
      </c>
      <c r="I441" s="137">
        <v>0.01</v>
      </c>
      <c r="J441" s="138">
        <v>22.53</v>
      </c>
      <c r="K441" s="138">
        <v>0.22</v>
      </c>
    </row>
    <row r="442" spans="2:11" x14ac:dyDescent="0.2">
      <c r="B442" s="170" t="s">
        <v>64</v>
      </c>
      <c r="C442" s="135" t="s">
        <v>406</v>
      </c>
      <c r="D442" s="170" t="s">
        <v>54</v>
      </c>
      <c r="E442" s="170" t="s">
        <v>407</v>
      </c>
      <c r="F442" s="315" t="s">
        <v>313</v>
      </c>
      <c r="G442" s="315"/>
      <c r="H442" s="136" t="s">
        <v>58</v>
      </c>
      <c r="I442" s="137">
        <v>0.8</v>
      </c>
      <c r="J442" s="138">
        <v>13.55</v>
      </c>
      <c r="K442" s="138">
        <v>10.84</v>
      </c>
    </row>
    <row r="443" spans="2:11" ht="25.5" x14ac:dyDescent="0.2">
      <c r="B443" s="170" t="s">
        <v>64</v>
      </c>
      <c r="C443" s="135" t="s">
        <v>540</v>
      </c>
      <c r="D443" s="170" t="s">
        <v>54</v>
      </c>
      <c r="E443" s="170" t="s">
        <v>541</v>
      </c>
      <c r="F443" s="315" t="s">
        <v>68</v>
      </c>
      <c r="G443" s="315"/>
      <c r="H443" s="136" t="s">
        <v>22</v>
      </c>
      <c r="I443" s="137">
        <v>1.1000000000000001</v>
      </c>
      <c r="J443" s="138">
        <v>2.62</v>
      </c>
      <c r="K443" s="138">
        <v>2.88</v>
      </c>
    </row>
    <row r="444" spans="2:11" x14ac:dyDescent="0.2">
      <c r="B444" s="169"/>
      <c r="C444" s="169"/>
      <c r="D444" s="169"/>
      <c r="E444" s="169"/>
      <c r="F444" s="169" t="s">
        <v>59</v>
      </c>
      <c r="G444" s="158">
        <v>20.190000000000001</v>
      </c>
      <c r="H444" s="169" t="s">
        <v>60</v>
      </c>
      <c r="I444" s="158">
        <v>0</v>
      </c>
      <c r="J444" s="169" t="s">
        <v>61</v>
      </c>
      <c r="K444" s="158">
        <v>20.190000000000001</v>
      </c>
    </row>
    <row r="445" spans="2:11" ht="15" thickBot="1" x14ac:dyDescent="0.25">
      <c r="B445" s="169"/>
      <c r="C445" s="169"/>
      <c r="D445" s="169"/>
      <c r="E445" s="169"/>
      <c r="F445" s="169" t="s">
        <v>62</v>
      </c>
      <c r="G445" s="158">
        <v>5.71</v>
      </c>
      <c r="H445" s="169"/>
      <c r="I445" s="316" t="s">
        <v>63</v>
      </c>
      <c r="J445" s="316"/>
      <c r="K445" s="158">
        <v>35.46</v>
      </c>
    </row>
    <row r="446" spans="2:11" ht="15" thickTop="1" x14ac:dyDescent="0.2"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</row>
    <row r="447" spans="2:11" x14ac:dyDescent="0.2">
      <c r="B447" s="159"/>
      <c r="C447" s="159"/>
      <c r="D447" s="159"/>
      <c r="E447" s="159"/>
      <c r="F447" s="159"/>
      <c r="G447" s="159"/>
      <c r="H447" s="159"/>
      <c r="I447" s="159"/>
      <c r="J447" s="159"/>
      <c r="K447" s="159"/>
    </row>
    <row r="448" spans="2:11" x14ac:dyDescent="0.2">
      <c r="B448" s="252"/>
      <c r="C448" s="252"/>
      <c r="D448" s="252"/>
      <c r="E448" s="160"/>
      <c r="F448" s="166"/>
      <c r="G448" s="312" t="s">
        <v>47</v>
      </c>
      <c r="H448" s="252"/>
      <c r="I448" s="251">
        <v>3876584.97</v>
      </c>
      <c r="J448" s="252"/>
      <c r="K448" s="252"/>
    </row>
    <row r="449" spans="2:11" x14ac:dyDescent="0.2">
      <c r="B449" s="252"/>
      <c r="C449" s="252"/>
      <c r="D449" s="252"/>
      <c r="E449" s="160"/>
      <c r="F449" s="166"/>
      <c r="G449" s="312" t="s">
        <v>48</v>
      </c>
      <c r="H449" s="252"/>
      <c r="I449" s="251">
        <v>744641.3</v>
      </c>
      <c r="J449" s="252"/>
      <c r="K449" s="252"/>
    </row>
    <row r="450" spans="2:11" x14ac:dyDescent="0.2">
      <c r="B450" s="252"/>
      <c r="C450" s="252"/>
      <c r="D450" s="252"/>
      <c r="E450" s="160"/>
      <c r="F450" s="166"/>
      <c r="G450" s="312" t="s">
        <v>49</v>
      </c>
      <c r="H450" s="252"/>
      <c r="I450" s="251">
        <v>4621226.2699999996</v>
      </c>
      <c r="J450" s="252"/>
      <c r="K450" s="252"/>
    </row>
    <row r="451" spans="2:11" x14ac:dyDescent="0.2">
      <c r="B451" s="242"/>
      <c r="C451" s="242"/>
      <c r="D451" s="242"/>
      <c r="E451" s="242"/>
      <c r="F451" s="242"/>
      <c r="G451" s="242"/>
      <c r="H451" s="242"/>
      <c r="I451" s="242"/>
      <c r="J451" s="242"/>
      <c r="K451" s="242"/>
    </row>
    <row r="452" spans="2:11" ht="42" customHeight="1" x14ac:dyDescent="0.2">
      <c r="B452" s="313" t="s">
        <v>243</v>
      </c>
      <c r="C452" s="314"/>
      <c r="D452" s="314"/>
      <c r="E452" s="314"/>
      <c r="F452" s="314"/>
      <c r="G452" s="314"/>
      <c r="H452" s="314"/>
      <c r="I452" s="314"/>
      <c r="J452" s="314"/>
      <c r="K452" s="314"/>
    </row>
  </sheetData>
  <mergeCells count="367">
    <mergeCell ref="F164:G164"/>
    <mergeCell ref="F165:G165"/>
    <mergeCell ref="F166:G166"/>
    <mergeCell ref="I168:J168"/>
    <mergeCell ref="I162:J162"/>
    <mergeCell ref="F172:G172"/>
    <mergeCell ref="F176:G176"/>
    <mergeCell ref="I74:J74"/>
    <mergeCell ref="F136:G136"/>
    <mergeCell ref="F137:G137"/>
    <mergeCell ref="F138:G138"/>
    <mergeCell ref="F139:G139"/>
    <mergeCell ref="F140:G140"/>
    <mergeCell ref="F141:G141"/>
    <mergeCell ref="F142:G142"/>
    <mergeCell ref="F149:G149"/>
    <mergeCell ref="B9:K9"/>
    <mergeCell ref="E1:K1"/>
    <mergeCell ref="E2:K2"/>
    <mergeCell ref="E3:K3"/>
    <mergeCell ref="E4:K4"/>
    <mergeCell ref="E5:K5"/>
    <mergeCell ref="B6:F6"/>
    <mergeCell ref="G6:H6"/>
    <mergeCell ref="I6:K6"/>
    <mergeCell ref="B7:F8"/>
    <mergeCell ref="G7:H8"/>
    <mergeCell ref="I112:J112"/>
    <mergeCell ref="F90:G90"/>
    <mergeCell ref="F91:G91"/>
    <mergeCell ref="F92:G92"/>
    <mergeCell ref="F93:G93"/>
    <mergeCell ref="F101:G101"/>
    <mergeCell ref="F102:G102"/>
    <mergeCell ref="F76:G76"/>
    <mergeCell ref="F77:G77"/>
    <mergeCell ref="F88:G88"/>
    <mergeCell ref="F89:G89"/>
    <mergeCell ref="F82:G82"/>
    <mergeCell ref="F83:G83"/>
    <mergeCell ref="F84:G84"/>
    <mergeCell ref="F78:G78"/>
    <mergeCell ref="I80:J80"/>
    <mergeCell ref="F130:G130"/>
    <mergeCell ref="F131:G131"/>
    <mergeCell ref="F132:G132"/>
    <mergeCell ref="F103:G103"/>
    <mergeCell ref="F104:G104"/>
    <mergeCell ref="F106:G106"/>
    <mergeCell ref="F107:G107"/>
    <mergeCell ref="F114:G114"/>
    <mergeCell ref="F105:G105"/>
    <mergeCell ref="F115:G115"/>
    <mergeCell ref="F126:G126"/>
    <mergeCell ref="F127:G127"/>
    <mergeCell ref="F118:G118"/>
    <mergeCell ref="F119:G119"/>
    <mergeCell ref="F120:G120"/>
    <mergeCell ref="F121:G121"/>
    <mergeCell ref="I123:J123"/>
    <mergeCell ref="F128:G128"/>
    <mergeCell ref="F129:G129"/>
    <mergeCell ref="F12:G12"/>
    <mergeCell ref="F13:G13"/>
    <mergeCell ref="F14:G14"/>
    <mergeCell ref="F15:G15"/>
    <mergeCell ref="F19:G19"/>
    <mergeCell ref="F11:G11"/>
    <mergeCell ref="F116:G116"/>
    <mergeCell ref="F117:G117"/>
    <mergeCell ref="F125:G125"/>
    <mergeCell ref="F52:G52"/>
    <mergeCell ref="F53:G53"/>
    <mergeCell ref="F58:G58"/>
    <mergeCell ref="F70:G70"/>
    <mergeCell ref="F71:G71"/>
    <mergeCell ref="F72:G72"/>
    <mergeCell ref="F65:G65"/>
    <mergeCell ref="F66:G66"/>
    <mergeCell ref="I17:J17"/>
    <mergeCell ref="F22:G22"/>
    <mergeCell ref="I24:J24"/>
    <mergeCell ref="F30:G30"/>
    <mergeCell ref="F31:G31"/>
    <mergeCell ref="I33:J33"/>
    <mergeCell ref="F35:G35"/>
    <mergeCell ref="I41:J41"/>
    <mergeCell ref="F45:G45"/>
    <mergeCell ref="F20:G20"/>
    <mergeCell ref="F21:G21"/>
    <mergeCell ref="F29:G29"/>
    <mergeCell ref="F44:G44"/>
    <mergeCell ref="F39:G39"/>
    <mergeCell ref="F43:G43"/>
    <mergeCell ref="F36:G36"/>
    <mergeCell ref="F37:G37"/>
    <mergeCell ref="F38:G38"/>
    <mergeCell ref="F26:G26"/>
    <mergeCell ref="F27:G27"/>
    <mergeCell ref="F28:G28"/>
    <mergeCell ref="F46:G46"/>
    <mergeCell ref="F47:G47"/>
    <mergeCell ref="I49:J49"/>
    <mergeCell ref="B51:K51"/>
    <mergeCell ref="I56:J56"/>
    <mergeCell ref="F59:G59"/>
    <mergeCell ref="F60:G60"/>
    <mergeCell ref="I62:J62"/>
    <mergeCell ref="I68:J68"/>
    <mergeCell ref="F54:G54"/>
    <mergeCell ref="F64:G64"/>
    <mergeCell ref="I86:J86"/>
    <mergeCell ref="F94:G94"/>
    <mergeCell ref="F95:G95"/>
    <mergeCell ref="F96:G96"/>
    <mergeCell ref="F97:G97"/>
    <mergeCell ref="I99:J99"/>
    <mergeCell ref="F108:G108"/>
    <mergeCell ref="F109:G109"/>
    <mergeCell ref="F110:G110"/>
    <mergeCell ref="I134:J134"/>
    <mergeCell ref="F143:G143"/>
    <mergeCell ref="F144:G144"/>
    <mergeCell ref="F145:G145"/>
    <mergeCell ref="I147:J147"/>
    <mergeCell ref="I156:J156"/>
    <mergeCell ref="F158:G158"/>
    <mergeCell ref="F159:G159"/>
    <mergeCell ref="F160:G160"/>
    <mergeCell ref="F150:G150"/>
    <mergeCell ref="F151:G151"/>
    <mergeCell ref="F152:G152"/>
    <mergeCell ref="F153:G153"/>
    <mergeCell ref="F154:G154"/>
    <mergeCell ref="F170:G170"/>
    <mergeCell ref="F171:G171"/>
    <mergeCell ref="I174:J174"/>
    <mergeCell ref="F177:G177"/>
    <mergeCell ref="F178:G178"/>
    <mergeCell ref="I180:J180"/>
    <mergeCell ref="F182:G182"/>
    <mergeCell ref="F183:G183"/>
    <mergeCell ref="F184:G184"/>
    <mergeCell ref="I186:J186"/>
    <mergeCell ref="F188:G188"/>
    <mergeCell ref="F189:G189"/>
    <mergeCell ref="F190:G190"/>
    <mergeCell ref="I192:J192"/>
    <mergeCell ref="F194:G194"/>
    <mergeCell ref="F195:G195"/>
    <mergeCell ref="F196:G196"/>
    <mergeCell ref="I198:J198"/>
    <mergeCell ref="F200:G200"/>
    <mergeCell ref="F201:G201"/>
    <mergeCell ref="F202:G202"/>
    <mergeCell ref="I204:J204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I217:J217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I228:J228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I253:J253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I276:J276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I287:J287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I300:J300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I313:J313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I326:J326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I339:J339"/>
    <mergeCell ref="F341:G341"/>
    <mergeCell ref="F342:G342"/>
    <mergeCell ref="F343:G343"/>
    <mergeCell ref="F344:G344"/>
    <mergeCell ref="F345:G345"/>
    <mergeCell ref="I347:J347"/>
    <mergeCell ref="F349:G349"/>
    <mergeCell ref="F350:G350"/>
    <mergeCell ref="F351:G351"/>
    <mergeCell ref="F352:G352"/>
    <mergeCell ref="F353:G353"/>
    <mergeCell ref="F354:G354"/>
    <mergeCell ref="F355:G355"/>
    <mergeCell ref="I357:J357"/>
    <mergeCell ref="F359:G359"/>
    <mergeCell ref="F360:G360"/>
    <mergeCell ref="F361:G361"/>
    <mergeCell ref="I363:J363"/>
    <mergeCell ref="F365:G365"/>
    <mergeCell ref="F366:G366"/>
    <mergeCell ref="F367:G367"/>
    <mergeCell ref="I369:J369"/>
    <mergeCell ref="F371:G371"/>
    <mergeCell ref="F372:G372"/>
    <mergeCell ref="F373:G373"/>
    <mergeCell ref="I375:J375"/>
    <mergeCell ref="F377:G377"/>
    <mergeCell ref="F378:G378"/>
    <mergeCell ref="F379:G379"/>
    <mergeCell ref="I381:J381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I394:J394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I407:J407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I421:J421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I432:J432"/>
    <mergeCell ref="F434:G434"/>
    <mergeCell ref="F435:G435"/>
    <mergeCell ref="F436:G436"/>
    <mergeCell ref="F437:G437"/>
    <mergeCell ref="B449:D449"/>
    <mergeCell ref="G449:H449"/>
    <mergeCell ref="I449:K449"/>
    <mergeCell ref="B450:D450"/>
    <mergeCell ref="G450:H450"/>
    <mergeCell ref="I450:K450"/>
    <mergeCell ref="B452:K452"/>
    <mergeCell ref="F438:G438"/>
    <mergeCell ref="F439:G439"/>
    <mergeCell ref="F440:G440"/>
    <mergeCell ref="F441:G441"/>
    <mergeCell ref="F442:G442"/>
    <mergeCell ref="F443:G443"/>
    <mergeCell ref="I445:J445"/>
    <mergeCell ref="B448:D448"/>
    <mergeCell ref="G448:H448"/>
    <mergeCell ref="I448:K448"/>
  </mergeCells>
  <pageMargins left="0.511811024" right="0.511811024" top="0.78740157499999996" bottom="0.78740157499999996" header="0.31496062000000002" footer="0.31496062000000002"/>
  <pageSetup paperSize="9" scale="73" fitToHeight="0" orientation="landscape" r:id="rId1"/>
  <rowBreaks count="4" manualBreakCount="4">
    <brk id="39" min="1" max="10" man="1"/>
    <brk id="81" min="1" max="10" man="1"/>
    <brk id="120" min="1" max="10" man="1"/>
    <brk id="159" min="1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opLeftCell="A10" zoomScale="90" zoomScaleNormal="90" zoomScaleSheetLayoutView="80" workbookViewId="0">
      <selection activeCell="E20" sqref="E20"/>
    </sheetView>
  </sheetViews>
  <sheetFormatPr defaultRowHeight="14.25" x14ac:dyDescent="0.2"/>
  <cols>
    <col min="2" max="2" width="7.125" customWidth="1"/>
    <col min="3" max="3" width="45.625" customWidth="1"/>
    <col min="4" max="4" width="13.625" customWidth="1"/>
    <col min="5" max="12" width="14.125" customWidth="1"/>
    <col min="13" max="13" width="8.875" customWidth="1"/>
    <col min="14" max="14" width="52.375" customWidth="1"/>
    <col min="15" max="15" width="14.25" bestFit="1" customWidth="1"/>
    <col min="16" max="16" width="13.625" customWidth="1"/>
    <col min="17" max="17" width="13.875" bestFit="1" customWidth="1"/>
    <col min="18" max="20" width="13.75" bestFit="1" customWidth="1"/>
    <col min="21" max="21" width="15.25" bestFit="1" customWidth="1"/>
    <col min="22" max="23" width="13.75" bestFit="1" customWidth="1"/>
    <col min="24" max="24" width="14.75" customWidth="1"/>
    <col min="25" max="25" width="8.875" customWidth="1"/>
    <col min="26" max="26" width="52.375" customWidth="1"/>
    <col min="27" max="27" width="14.25" bestFit="1" customWidth="1"/>
    <col min="28" max="28" width="13.625" customWidth="1"/>
    <col min="29" max="29" width="13.875" bestFit="1" customWidth="1"/>
    <col min="30" max="32" width="13.75" bestFit="1" customWidth="1"/>
  </cols>
  <sheetData>
    <row r="1" spans="2:12" ht="15" thickBot="1" x14ac:dyDescent="0.25"/>
    <row r="2" spans="2:12" ht="23.1" customHeight="1" x14ac:dyDescent="0.2">
      <c r="B2" s="345" t="str">
        <f>RESUMO!B1</f>
        <v>PREFEITURA MUNICIPAL DE ANANINDEUA - PMA</v>
      </c>
      <c r="C2" s="324"/>
      <c r="D2" s="324"/>
      <c r="E2" s="324"/>
      <c r="F2" s="324"/>
      <c r="G2" s="324"/>
      <c r="H2" s="324"/>
      <c r="I2" s="324"/>
      <c r="J2" s="324"/>
      <c r="K2" s="324"/>
      <c r="L2" s="325"/>
    </row>
    <row r="3" spans="2:12" ht="23.1" customHeight="1" x14ac:dyDescent="0.2">
      <c r="B3" s="361" t="str">
        <f>RESUMO!B2</f>
        <v>SECRETARIA MUNICIPAL DE SANEAMENTO E INFRAESTRUTURA - SESAN</v>
      </c>
      <c r="C3" s="362"/>
      <c r="D3" s="362"/>
      <c r="E3" s="362"/>
      <c r="F3" s="362"/>
      <c r="G3" s="362"/>
      <c r="H3" s="362"/>
      <c r="I3" s="362"/>
      <c r="J3" s="362"/>
      <c r="K3" s="362"/>
      <c r="L3" s="327"/>
    </row>
    <row r="4" spans="2:12" ht="23.1" customHeight="1" x14ac:dyDescent="0.2">
      <c r="B4" s="363" t="s">
        <v>274</v>
      </c>
      <c r="C4" s="364"/>
      <c r="D4" s="364"/>
      <c r="E4" s="364"/>
      <c r="F4" s="364"/>
      <c r="G4" s="364"/>
      <c r="H4" s="364"/>
      <c r="I4" s="364"/>
      <c r="J4" s="364"/>
      <c r="K4" s="364"/>
      <c r="L4" s="365"/>
    </row>
    <row r="5" spans="2:12" ht="23.1" customHeight="1" x14ac:dyDescent="0.2">
      <c r="B5" s="361" t="str">
        <f>RESUMO!B4</f>
        <v>LOCAL: WE 76, COQUEIRO - ANANINDEUA - PA</v>
      </c>
      <c r="C5" s="362"/>
      <c r="D5" s="362"/>
      <c r="E5" s="362"/>
      <c r="F5" s="362"/>
      <c r="G5" s="362"/>
      <c r="H5" s="362"/>
      <c r="I5" s="362"/>
      <c r="J5" s="362"/>
      <c r="K5" s="362"/>
      <c r="L5" s="327"/>
    </row>
    <row r="6" spans="2:12" ht="23.1" customHeight="1" thickBot="1" x14ac:dyDescent="0.25">
      <c r="B6" s="358" t="s">
        <v>244</v>
      </c>
      <c r="C6" s="359"/>
      <c r="D6" s="359"/>
      <c r="E6" s="359"/>
      <c r="F6" s="359"/>
      <c r="G6" s="359"/>
      <c r="H6" s="359"/>
      <c r="I6" s="359"/>
      <c r="J6" s="359"/>
      <c r="K6" s="359"/>
      <c r="L6" s="360"/>
    </row>
    <row r="7" spans="2:12" ht="33" customHeight="1" thickBot="1" x14ac:dyDescent="0.25">
      <c r="B7" s="355" t="s">
        <v>90</v>
      </c>
      <c r="C7" s="356"/>
      <c r="D7" s="356"/>
      <c r="E7" s="356"/>
      <c r="F7" s="356"/>
      <c r="G7" s="356"/>
      <c r="H7" s="356"/>
      <c r="I7" s="356"/>
      <c r="J7" s="356"/>
      <c r="K7" s="356"/>
      <c r="L7" s="357"/>
    </row>
    <row r="8" spans="2:12" ht="30.95" customHeight="1" thickBot="1" x14ac:dyDescent="0.25">
      <c r="B8" s="220" t="s">
        <v>246</v>
      </c>
      <c r="C8" s="220" t="s">
        <v>248</v>
      </c>
      <c r="D8" s="220" t="s">
        <v>284</v>
      </c>
      <c r="E8" s="220" t="s">
        <v>276</v>
      </c>
      <c r="F8" s="220" t="s">
        <v>277</v>
      </c>
      <c r="G8" s="220" t="s">
        <v>278</v>
      </c>
      <c r="H8" s="220" t="s">
        <v>279</v>
      </c>
      <c r="I8" s="220" t="s">
        <v>280</v>
      </c>
      <c r="J8" s="220" t="s">
        <v>281</v>
      </c>
      <c r="K8" s="220" t="s">
        <v>282</v>
      </c>
      <c r="L8" s="220" t="s">
        <v>283</v>
      </c>
    </row>
    <row r="9" spans="2:12" ht="27" customHeight="1" thickBot="1" x14ac:dyDescent="0.25">
      <c r="B9" s="221" t="s">
        <v>9</v>
      </c>
      <c r="C9" s="222" t="s">
        <v>10</v>
      </c>
      <c r="D9" s="223" t="s">
        <v>259</v>
      </c>
      <c r="E9" s="224" t="s">
        <v>260</v>
      </c>
      <c r="F9" s="224" t="s">
        <v>260</v>
      </c>
      <c r="G9" s="224" t="s">
        <v>260</v>
      </c>
      <c r="H9" s="224" t="s">
        <v>260</v>
      </c>
      <c r="I9" s="224" t="s">
        <v>260</v>
      </c>
      <c r="J9" s="224" t="s">
        <v>260</v>
      </c>
      <c r="K9" s="224" t="s">
        <v>260</v>
      </c>
      <c r="L9" s="225" t="s">
        <v>260</v>
      </c>
    </row>
    <row r="10" spans="2:12" ht="27" customHeight="1" thickTop="1" thickBot="1" x14ac:dyDescent="0.25">
      <c r="B10" s="226" t="s">
        <v>17</v>
      </c>
      <c r="C10" s="172" t="s">
        <v>231</v>
      </c>
      <c r="D10" s="174" t="s">
        <v>261</v>
      </c>
      <c r="E10" s="219" t="s">
        <v>262</v>
      </c>
      <c r="F10" s="219" t="s">
        <v>263</v>
      </c>
      <c r="G10" s="219" t="s">
        <v>264</v>
      </c>
      <c r="H10" s="174" t="s">
        <v>65</v>
      </c>
      <c r="I10" s="174" t="s">
        <v>65</v>
      </c>
      <c r="J10" s="174" t="s">
        <v>65</v>
      </c>
      <c r="K10" s="174" t="s">
        <v>65</v>
      </c>
      <c r="L10" s="227" t="s">
        <v>65</v>
      </c>
    </row>
    <row r="11" spans="2:12" ht="27" customHeight="1" thickTop="1" thickBot="1" x14ac:dyDescent="0.25">
      <c r="B11" s="226" t="s">
        <v>34</v>
      </c>
      <c r="C11" s="172" t="s">
        <v>35</v>
      </c>
      <c r="D11" s="174" t="s">
        <v>265</v>
      </c>
      <c r="E11" s="174" t="s">
        <v>65</v>
      </c>
      <c r="F11" s="219" t="s">
        <v>266</v>
      </c>
      <c r="G11" s="219" t="s">
        <v>267</v>
      </c>
      <c r="H11" s="219" t="s">
        <v>268</v>
      </c>
      <c r="I11" s="174" t="s">
        <v>65</v>
      </c>
      <c r="J11" s="174" t="s">
        <v>65</v>
      </c>
      <c r="K11" s="174" t="s">
        <v>65</v>
      </c>
      <c r="L11" s="227" t="s">
        <v>65</v>
      </c>
    </row>
    <row r="12" spans="2:12" ht="27" customHeight="1" thickTop="1" thickBot="1" x14ac:dyDescent="0.25">
      <c r="B12" s="226" t="s">
        <v>41</v>
      </c>
      <c r="C12" s="172" t="s">
        <v>239</v>
      </c>
      <c r="D12" s="174" t="s">
        <v>269</v>
      </c>
      <c r="E12" s="174" t="s">
        <v>65</v>
      </c>
      <c r="F12" s="174" t="s">
        <v>65</v>
      </c>
      <c r="G12" s="174" t="s">
        <v>65</v>
      </c>
      <c r="H12" s="174" t="s">
        <v>65</v>
      </c>
      <c r="I12" s="219" t="s">
        <v>270</v>
      </c>
      <c r="J12" s="219" t="s">
        <v>271</v>
      </c>
      <c r="K12" s="219" t="s">
        <v>272</v>
      </c>
      <c r="L12" s="228" t="s">
        <v>273</v>
      </c>
    </row>
    <row r="13" spans="2:12" ht="2.65" customHeight="1" thickTop="1" thickBot="1" x14ac:dyDescent="0.25">
      <c r="B13" s="229"/>
      <c r="C13" s="230"/>
      <c r="D13" s="231"/>
      <c r="E13" s="232"/>
      <c r="F13" s="232"/>
      <c r="G13" s="232"/>
      <c r="H13" s="232"/>
      <c r="I13" s="233"/>
      <c r="J13" s="233"/>
      <c r="K13" s="233"/>
      <c r="L13" s="234"/>
    </row>
    <row r="14" spans="2:12" ht="23.1" customHeight="1" x14ac:dyDescent="0.2">
      <c r="B14" s="346" t="s">
        <v>285</v>
      </c>
      <c r="C14" s="347"/>
      <c r="D14" s="352">
        <f>L17</f>
        <v>4621226.2699999996</v>
      </c>
      <c r="E14" s="235">
        <v>0.20230000000000001</v>
      </c>
      <c r="F14" s="235">
        <v>7.2499999999999995E-2</v>
      </c>
      <c r="G14" s="235">
        <v>7.7100000000000002E-2</v>
      </c>
      <c r="H14" s="235">
        <v>3.3099999999999997E-2</v>
      </c>
      <c r="I14" s="235">
        <v>0.22739999999999999</v>
      </c>
      <c r="J14" s="235">
        <v>0.26529999999999998</v>
      </c>
      <c r="K14" s="235">
        <v>8.0199999999999994E-2</v>
      </c>
      <c r="L14" s="236">
        <v>4.2299999999999997E-2</v>
      </c>
    </row>
    <row r="15" spans="2:12" ht="23.1" customHeight="1" x14ac:dyDescent="0.2">
      <c r="B15" s="348" t="s">
        <v>286</v>
      </c>
      <c r="C15" s="349"/>
      <c r="D15" s="353"/>
      <c r="E15" s="208">
        <v>934663.1</v>
      </c>
      <c r="F15" s="208">
        <v>334849.38</v>
      </c>
      <c r="G15" s="208">
        <v>356335.82</v>
      </c>
      <c r="H15" s="208">
        <v>152893.89000000001</v>
      </c>
      <c r="I15" s="208">
        <v>1050775.54</v>
      </c>
      <c r="J15" s="208">
        <v>1225782.58</v>
      </c>
      <c r="K15" s="208">
        <v>370466.5</v>
      </c>
      <c r="L15" s="237">
        <v>195459.46</v>
      </c>
    </row>
    <row r="16" spans="2:12" ht="23.1" customHeight="1" x14ac:dyDescent="0.2">
      <c r="B16" s="348" t="s">
        <v>287</v>
      </c>
      <c r="C16" s="349"/>
      <c r="D16" s="353"/>
      <c r="E16" s="238">
        <v>0.20230000000000001</v>
      </c>
      <c r="F16" s="238">
        <v>0.2747</v>
      </c>
      <c r="G16" s="238">
        <v>0.3518</v>
      </c>
      <c r="H16" s="238">
        <v>0.38490000000000002</v>
      </c>
      <c r="I16" s="238">
        <v>0.61229999999999996</v>
      </c>
      <c r="J16" s="238">
        <v>0.87749999999999995</v>
      </c>
      <c r="K16" s="238">
        <v>0.9577</v>
      </c>
      <c r="L16" s="239">
        <v>1</v>
      </c>
    </row>
    <row r="17" spans="2:12" ht="23.1" customHeight="1" thickBot="1" x14ac:dyDescent="0.25">
      <c r="B17" s="350" t="s">
        <v>288</v>
      </c>
      <c r="C17" s="351"/>
      <c r="D17" s="354"/>
      <c r="E17" s="240">
        <v>934663.1</v>
      </c>
      <c r="F17" s="240">
        <v>1269512.48</v>
      </c>
      <c r="G17" s="240">
        <v>1625848.3</v>
      </c>
      <c r="H17" s="240">
        <v>1778742.19</v>
      </c>
      <c r="I17" s="240">
        <v>2829517.73</v>
      </c>
      <c r="J17" s="240">
        <v>4055300.31</v>
      </c>
      <c r="K17" s="240">
        <v>4425766.8</v>
      </c>
      <c r="L17" s="241">
        <v>4621226.2699999996</v>
      </c>
    </row>
    <row r="18" spans="2:12" ht="23.1" customHeight="1" x14ac:dyDescent="0.2">
      <c r="B18" s="218"/>
      <c r="C18" s="218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2:12" ht="23.1" customHeight="1" x14ac:dyDescent="0.2">
      <c r="B19" s="218"/>
      <c r="C19" s="218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2:12" ht="23.1" customHeight="1" x14ac:dyDescent="0.2">
      <c r="B20" s="218"/>
      <c r="C20" s="218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2:12" ht="18.600000000000001" customHeight="1" x14ac:dyDescent="0.2">
      <c r="B21" s="18"/>
      <c r="C21" s="18"/>
      <c r="D21" s="18"/>
      <c r="E21" s="18"/>
      <c r="F21" s="18"/>
      <c r="G21" s="18"/>
      <c r="H21" s="18"/>
      <c r="I21" s="165"/>
      <c r="J21" s="165"/>
      <c r="K21" s="165"/>
      <c r="L21" s="165"/>
    </row>
    <row r="22" spans="2:12" ht="18.600000000000001" customHeight="1" x14ac:dyDescent="0.2">
      <c r="B22" s="291" t="s">
        <v>243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</row>
    <row r="23" spans="2:12" ht="18.600000000000001" customHeight="1" x14ac:dyDescent="0.2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6" spans="2:12" ht="15" x14ac:dyDescent="0.2">
      <c r="E26" s="6"/>
    </row>
  </sheetData>
  <mergeCells count="12">
    <mergeCell ref="B22:L23"/>
    <mergeCell ref="B6:L6"/>
    <mergeCell ref="B5:L5"/>
    <mergeCell ref="B4:L4"/>
    <mergeCell ref="B3:L3"/>
    <mergeCell ref="B2:L2"/>
    <mergeCell ref="B14:C14"/>
    <mergeCell ref="B15:C15"/>
    <mergeCell ref="B16:C16"/>
    <mergeCell ref="B17:C17"/>
    <mergeCell ref="D14:D17"/>
    <mergeCell ref="B7:L7"/>
  </mergeCells>
  <phoneticPr fontId="2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zoomScale="60" zoomScaleNormal="55" workbookViewId="0">
      <selection activeCell="A6" sqref="A6:H6"/>
    </sheetView>
  </sheetViews>
  <sheetFormatPr defaultRowHeight="14.25" x14ac:dyDescent="0.2"/>
  <cols>
    <col min="1" max="1" width="49.5" customWidth="1"/>
    <col min="2" max="2" width="24.875" customWidth="1"/>
    <col min="3" max="3" width="10.625" customWidth="1"/>
    <col min="4" max="4" width="21.375" customWidth="1"/>
    <col min="5" max="5" width="15.5" customWidth="1"/>
    <col min="6" max="6" width="23.625" bestFit="1" customWidth="1"/>
    <col min="7" max="7" width="15.5" customWidth="1"/>
    <col min="8" max="8" width="21.125"/>
    <col min="9" max="9" width="49.5" customWidth="1"/>
    <col min="10" max="10" width="24.875" customWidth="1"/>
    <col min="11" max="11" width="9.375" bestFit="1" customWidth="1"/>
    <col min="12" max="12" width="21.375" customWidth="1"/>
    <col min="13" max="13" width="15.5" customWidth="1"/>
    <col min="14" max="14" width="23.625" bestFit="1" customWidth="1"/>
    <col min="15" max="15" width="15.5" customWidth="1"/>
    <col min="16" max="16" width="21.125"/>
    <col min="17" max="17" width="49.5" customWidth="1"/>
    <col min="18" max="18" width="24.875" customWidth="1"/>
    <col min="19" max="19" width="9.375" bestFit="1" customWidth="1"/>
    <col min="20" max="20" width="21.375" customWidth="1"/>
    <col min="21" max="21" width="15.5" customWidth="1"/>
    <col min="22" max="22" width="23.625" bestFit="1" customWidth="1"/>
    <col min="23" max="23" width="15.5" customWidth="1"/>
    <col min="24" max="24" width="21.125"/>
    <col min="25" max="25" width="49.5" customWidth="1"/>
    <col min="26" max="26" width="24.875" customWidth="1"/>
    <col min="27" max="27" width="9.375" bestFit="1" customWidth="1"/>
    <col min="28" max="28" width="21.375" customWidth="1"/>
    <col min="29" max="29" width="15.5" customWidth="1"/>
    <col min="30" max="30" width="23.625" bestFit="1" customWidth="1"/>
    <col min="31" max="31" width="15.5" customWidth="1"/>
    <col min="32" max="32" width="21.125"/>
    <col min="33" max="33" width="49.5" customWidth="1"/>
    <col min="34" max="34" width="24.875" customWidth="1"/>
    <col min="35" max="35" width="9.375" bestFit="1" customWidth="1"/>
    <col min="36" max="36" width="21.375" customWidth="1"/>
    <col min="37" max="37" width="15.5" customWidth="1"/>
    <col min="38" max="38" width="23.625" bestFit="1" customWidth="1"/>
    <col min="39" max="39" width="15.5" customWidth="1"/>
    <col min="40" max="40" width="21.125"/>
    <col min="41" max="41" width="49.5" customWidth="1"/>
    <col min="42" max="42" width="24.875" customWidth="1"/>
    <col min="43" max="43" width="9.375" bestFit="1" customWidth="1"/>
    <col min="44" max="44" width="21.375" customWidth="1"/>
    <col min="45" max="45" width="15.5" customWidth="1"/>
    <col min="46" max="46" width="23.625" bestFit="1" customWidth="1"/>
    <col min="47" max="47" width="15.5" customWidth="1"/>
    <col min="48" max="48" width="21.125"/>
    <col min="49" max="49" width="49.5" customWidth="1"/>
    <col min="50" max="50" width="24.875" customWidth="1"/>
    <col min="51" max="51" width="9.375" bestFit="1" customWidth="1"/>
  </cols>
  <sheetData>
    <row r="1" spans="1:8" ht="19.149999999999999" customHeight="1" x14ac:dyDescent="0.2">
      <c r="A1" s="30"/>
      <c r="B1" s="345" t="s">
        <v>91</v>
      </c>
      <c r="C1" s="324"/>
      <c r="D1" s="324"/>
      <c r="E1" s="324"/>
      <c r="F1" s="324"/>
      <c r="G1" s="324"/>
      <c r="H1" s="325"/>
    </row>
    <row r="2" spans="1:8" ht="19.149999999999999" customHeight="1" x14ac:dyDescent="0.2">
      <c r="A2" s="31"/>
      <c r="B2" s="361" t="s">
        <v>92</v>
      </c>
      <c r="C2" s="326"/>
      <c r="D2" s="326"/>
      <c r="E2" s="326"/>
      <c r="F2" s="326"/>
      <c r="G2" s="326"/>
      <c r="H2" s="327"/>
    </row>
    <row r="3" spans="1:8" ht="36" customHeight="1" x14ac:dyDescent="0.2">
      <c r="A3" s="31"/>
      <c r="B3" s="363" t="str">
        <f>RESUMO!B3</f>
        <v>OBRA: COMPLEMENTAÇÃO DOS SERVIÇOS DA OBRA DE REFORMA DOS CANEIROS                                                                                                          DA AV. 3 CORAÇÕES, RUA DO FIO E AV. DOM VINCENTE ZICO</v>
      </c>
      <c r="C3" s="370"/>
      <c r="D3" s="370"/>
      <c r="E3" s="370"/>
      <c r="F3" s="370"/>
      <c r="G3" s="370"/>
      <c r="H3" s="365"/>
    </row>
    <row r="4" spans="1:8" ht="36" customHeight="1" x14ac:dyDescent="0.2">
      <c r="A4" s="31"/>
      <c r="B4" s="361" t="str">
        <f>RESUMO!B4</f>
        <v>LOCAL: WE 76, COQUEIRO - ANANINDEUA - PA</v>
      </c>
      <c r="C4" s="326"/>
      <c r="D4" s="326"/>
      <c r="E4" s="326"/>
      <c r="F4" s="326"/>
      <c r="G4" s="326"/>
      <c r="H4" s="327"/>
    </row>
    <row r="5" spans="1:8" ht="19.149999999999999" customHeight="1" thickBot="1" x14ac:dyDescent="0.25">
      <c r="A5" s="32"/>
      <c r="B5" s="371" t="s">
        <v>244</v>
      </c>
      <c r="C5" s="372"/>
      <c r="D5" s="372"/>
      <c r="E5" s="372"/>
      <c r="F5" s="372"/>
      <c r="G5" s="372"/>
      <c r="H5" s="373"/>
    </row>
    <row r="6" spans="1:8" ht="45" customHeight="1" thickTop="1" thickBot="1" x14ac:dyDescent="0.25">
      <c r="A6" s="374" t="s">
        <v>93</v>
      </c>
      <c r="B6" s="374"/>
      <c r="C6" s="375"/>
      <c r="D6" s="375"/>
      <c r="E6" s="375"/>
      <c r="F6" s="375"/>
      <c r="G6" s="375"/>
      <c r="H6" s="376"/>
    </row>
    <row r="7" spans="1:8" ht="45" customHeight="1" thickBot="1" x14ac:dyDescent="0.25">
      <c r="A7" s="33"/>
      <c r="B7" s="33"/>
      <c r="C7" s="34"/>
      <c r="D7" s="34"/>
      <c r="E7" s="34"/>
      <c r="F7" s="34"/>
      <c r="G7" s="35"/>
      <c r="H7" s="36" t="s">
        <v>94</v>
      </c>
    </row>
    <row r="8" spans="1:8" ht="24.6" customHeight="1" x14ac:dyDescent="0.2">
      <c r="A8" s="139"/>
      <c r="B8" s="48" t="s">
        <v>95</v>
      </c>
      <c r="C8" s="38"/>
      <c r="D8" s="38"/>
      <c r="E8" s="38"/>
      <c r="F8" s="38"/>
      <c r="G8" s="39"/>
      <c r="H8" s="40">
        <v>3</v>
      </c>
    </row>
    <row r="9" spans="1:8" ht="24.6" customHeight="1" x14ac:dyDescent="0.2">
      <c r="A9" s="140"/>
      <c r="B9" s="155" t="s">
        <v>96</v>
      </c>
      <c r="C9" s="41"/>
      <c r="D9" s="41"/>
      <c r="E9" s="41"/>
      <c r="F9" s="41"/>
      <c r="G9" s="42"/>
      <c r="H9" s="43">
        <v>0.59</v>
      </c>
    </row>
    <row r="10" spans="1:8" ht="38.450000000000003" customHeight="1" thickBot="1" x14ac:dyDescent="0.25">
      <c r="A10" s="44" t="s">
        <v>97</v>
      </c>
      <c r="B10" s="44"/>
      <c r="C10" s="45"/>
      <c r="D10" s="45"/>
      <c r="E10" s="45"/>
      <c r="F10" s="45"/>
      <c r="G10" s="46"/>
      <c r="H10" s="47">
        <f>H8+H9</f>
        <v>3.59</v>
      </c>
    </row>
    <row r="11" spans="1:8" ht="24.6" customHeight="1" x14ac:dyDescent="0.2">
      <c r="A11" s="48" t="s">
        <v>98</v>
      </c>
      <c r="B11" s="48"/>
      <c r="C11" s="38"/>
      <c r="D11" s="38"/>
      <c r="E11" s="38"/>
      <c r="F11" s="38"/>
      <c r="G11" s="39"/>
      <c r="H11" s="40"/>
    </row>
    <row r="12" spans="1:8" ht="24.6" customHeight="1" x14ac:dyDescent="0.2">
      <c r="A12" s="141" t="s">
        <v>99</v>
      </c>
      <c r="B12" s="55" t="s">
        <v>100</v>
      </c>
      <c r="C12" s="49"/>
      <c r="D12" s="49"/>
      <c r="E12" s="49"/>
      <c r="F12" s="49"/>
      <c r="G12" s="50"/>
      <c r="H12" s="43">
        <v>0.97</v>
      </c>
    </row>
    <row r="13" spans="1:8" ht="24.6" customHeight="1" x14ac:dyDescent="0.2">
      <c r="A13" s="141" t="s">
        <v>101</v>
      </c>
      <c r="B13" s="55" t="s">
        <v>102</v>
      </c>
      <c r="C13" s="49"/>
      <c r="D13" s="49"/>
      <c r="E13" s="49"/>
      <c r="F13" s="49"/>
      <c r="G13" s="50"/>
      <c r="H13" s="43">
        <v>0.8</v>
      </c>
    </row>
    <row r="14" spans="1:8" ht="32.450000000000003" customHeight="1" x14ac:dyDescent="0.2">
      <c r="A14" s="51" t="s">
        <v>97</v>
      </c>
      <c r="B14" s="51"/>
      <c r="C14" s="52"/>
      <c r="D14" s="52"/>
      <c r="E14" s="52"/>
      <c r="F14" s="52"/>
      <c r="G14" s="53"/>
      <c r="H14" s="54">
        <f>H12+H13</f>
        <v>1.77</v>
      </c>
    </row>
    <row r="15" spans="1:8" ht="29.45" customHeight="1" x14ac:dyDescent="0.2">
      <c r="A15" s="55" t="s">
        <v>103</v>
      </c>
      <c r="B15" s="55"/>
      <c r="C15" s="49"/>
      <c r="D15" s="49"/>
      <c r="E15" s="49"/>
      <c r="F15" s="49"/>
      <c r="G15" s="50"/>
      <c r="H15" s="56" t="s">
        <v>104</v>
      </c>
    </row>
    <row r="16" spans="1:8" ht="36.6" customHeight="1" x14ac:dyDescent="0.2">
      <c r="A16" s="142" t="s">
        <v>105</v>
      </c>
      <c r="B16" s="51" t="s">
        <v>106</v>
      </c>
      <c r="C16" s="52"/>
      <c r="D16" s="52"/>
      <c r="E16" s="52"/>
      <c r="F16" s="52"/>
      <c r="G16" s="53"/>
      <c r="H16" s="54">
        <f>H17+H18</f>
        <v>6.15</v>
      </c>
    </row>
    <row r="17" spans="1:8" ht="24.6" customHeight="1" x14ac:dyDescent="0.2">
      <c r="A17" s="140" t="s">
        <v>107</v>
      </c>
      <c r="B17" s="55" t="s">
        <v>108</v>
      </c>
      <c r="C17" s="49"/>
      <c r="D17" s="49"/>
      <c r="E17" s="49"/>
      <c r="F17" s="49"/>
      <c r="G17" s="50"/>
      <c r="H17" s="43">
        <f>H23</f>
        <v>3.65</v>
      </c>
    </row>
    <row r="18" spans="1:8" ht="24.6" customHeight="1" x14ac:dyDescent="0.2">
      <c r="A18" s="140" t="s">
        <v>109</v>
      </c>
      <c r="B18" s="55" t="s">
        <v>110</v>
      </c>
      <c r="C18" s="49"/>
      <c r="D18" s="49"/>
      <c r="E18" s="49"/>
      <c r="F18" s="49"/>
      <c r="G18" s="50"/>
      <c r="H18" s="43">
        <v>2.5</v>
      </c>
    </row>
    <row r="19" spans="1:8" ht="38.450000000000003" customHeight="1" x14ac:dyDescent="0.2">
      <c r="A19" s="143" t="s">
        <v>111</v>
      </c>
      <c r="B19" s="156" t="s">
        <v>112</v>
      </c>
      <c r="C19" s="57"/>
      <c r="D19" s="57"/>
      <c r="E19" s="57"/>
      <c r="F19" s="57"/>
      <c r="G19" s="58"/>
      <c r="H19" s="59">
        <v>6.16</v>
      </c>
    </row>
    <row r="20" spans="1:8" ht="24.6" customHeight="1" x14ac:dyDescent="0.2">
      <c r="A20" s="60"/>
      <c r="B20" s="60"/>
      <c r="C20" s="117"/>
      <c r="D20" s="117"/>
      <c r="E20" s="117"/>
      <c r="F20" s="117"/>
      <c r="G20" s="117"/>
      <c r="H20" s="61"/>
    </row>
    <row r="21" spans="1:8" ht="24.6" customHeight="1" x14ac:dyDescent="0.2">
      <c r="A21" s="60"/>
      <c r="B21" s="60"/>
      <c r="C21" s="117"/>
      <c r="D21" s="117"/>
      <c r="E21" s="117"/>
      <c r="F21" s="117"/>
      <c r="G21" s="117"/>
      <c r="H21" s="61"/>
    </row>
    <row r="22" spans="1:8" ht="33.6" customHeight="1" thickBot="1" x14ac:dyDescent="0.25">
      <c r="A22" s="62" t="s">
        <v>113</v>
      </c>
      <c r="B22" s="62"/>
      <c r="C22" s="63"/>
      <c r="D22" s="63"/>
      <c r="E22" s="63"/>
      <c r="F22" s="63"/>
      <c r="G22" s="63"/>
      <c r="H22" s="64"/>
    </row>
    <row r="23" spans="1:8" ht="24.6" customHeight="1" x14ac:dyDescent="0.2">
      <c r="A23" s="139" t="s">
        <v>107</v>
      </c>
      <c r="B23" s="48" t="s">
        <v>108</v>
      </c>
      <c r="C23" s="38"/>
      <c r="D23" s="38"/>
      <c r="E23" s="38"/>
      <c r="F23" s="38"/>
      <c r="G23" s="39"/>
      <c r="H23" s="65">
        <f>H24+H25+H26</f>
        <v>3.65</v>
      </c>
    </row>
    <row r="24" spans="1:8" ht="24.6" customHeight="1" x14ac:dyDescent="0.2">
      <c r="A24" s="140" t="s">
        <v>114</v>
      </c>
      <c r="B24" s="55" t="s">
        <v>115</v>
      </c>
      <c r="C24" s="49"/>
      <c r="D24" s="49"/>
      <c r="E24" s="49"/>
      <c r="F24" s="49"/>
      <c r="G24" s="50"/>
      <c r="H24" s="66">
        <v>0.65</v>
      </c>
    </row>
    <row r="25" spans="1:8" ht="24.6" customHeight="1" x14ac:dyDescent="0.2">
      <c r="A25" s="140" t="s">
        <v>116</v>
      </c>
      <c r="B25" s="55" t="s">
        <v>117</v>
      </c>
      <c r="C25" s="49"/>
      <c r="D25" s="49"/>
      <c r="E25" s="49"/>
      <c r="F25" s="49"/>
      <c r="G25" s="50"/>
      <c r="H25" s="66">
        <v>3</v>
      </c>
    </row>
    <row r="26" spans="1:8" ht="24.6" customHeight="1" thickBot="1" x14ac:dyDescent="0.25">
      <c r="A26" s="144" t="s">
        <v>118</v>
      </c>
      <c r="B26" s="157" t="s">
        <v>119</v>
      </c>
      <c r="C26" s="68"/>
      <c r="D26" s="68"/>
      <c r="E26" s="68"/>
      <c r="F26" s="68"/>
      <c r="G26" s="69"/>
      <c r="H26" s="70">
        <v>0</v>
      </c>
    </row>
    <row r="27" spans="1:8" ht="35.450000000000003" customHeight="1" thickBot="1" x14ac:dyDescent="0.25">
      <c r="A27" s="71" t="s">
        <v>120</v>
      </c>
      <c r="B27" s="71"/>
      <c r="C27" s="72"/>
      <c r="D27" s="72"/>
      <c r="E27" s="72"/>
      <c r="F27" s="72"/>
      <c r="G27" s="72"/>
      <c r="H27" s="73"/>
    </row>
    <row r="28" spans="1:8" ht="24.6" customHeight="1" x14ac:dyDescent="0.2">
      <c r="A28" s="37" t="s">
        <v>109</v>
      </c>
      <c r="B28" s="148" t="s">
        <v>121</v>
      </c>
      <c r="C28" s="149"/>
      <c r="D28" s="149"/>
      <c r="E28" s="149"/>
      <c r="F28" s="149"/>
      <c r="G28" s="150"/>
      <c r="H28" s="65">
        <f>H29</f>
        <v>2.5</v>
      </c>
    </row>
    <row r="29" spans="1:8" ht="24.6" customHeight="1" thickBot="1" x14ac:dyDescent="0.25">
      <c r="A29" s="74" t="s">
        <v>122</v>
      </c>
      <c r="B29" s="67" t="s">
        <v>115</v>
      </c>
      <c r="C29" s="68"/>
      <c r="D29" s="68"/>
      <c r="E29" s="68"/>
      <c r="F29" s="68"/>
      <c r="G29" s="69"/>
      <c r="H29" s="75">
        <v>2.5</v>
      </c>
    </row>
    <row r="30" spans="1:8" ht="24.6" customHeight="1" x14ac:dyDescent="0.2">
      <c r="A30" s="60"/>
      <c r="B30" s="117"/>
      <c r="C30" s="117"/>
      <c r="D30" s="117"/>
      <c r="E30" s="117"/>
      <c r="F30" s="117"/>
      <c r="G30" s="117"/>
      <c r="H30" s="61"/>
    </row>
    <row r="31" spans="1:8" ht="24.6" customHeight="1" x14ac:dyDescent="0.2">
      <c r="A31" s="60"/>
      <c r="B31" s="117"/>
      <c r="C31" s="117"/>
      <c r="D31" s="117"/>
      <c r="E31" s="117"/>
      <c r="F31" s="117"/>
      <c r="G31" s="117"/>
      <c r="H31" s="61"/>
    </row>
    <row r="32" spans="1:8" ht="43.15" customHeight="1" x14ac:dyDescent="0.2">
      <c r="A32" s="76" t="s">
        <v>123</v>
      </c>
      <c r="B32" s="118"/>
      <c r="C32" s="118"/>
      <c r="D32" s="118"/>
      <c r="E32" s="118"/>
      <c r="F32" s="118"/>
      <c r="G32" s="118"/>
      <c r="H32" s="77"/>
    </row>
    <row r="33" spans="1:8" ht="24.6" customHeight="1" x14ac:dyDescent="0.2">
      <c r="A33" s="78" t="s">
        <v>124</v>
      </c>
      <c r="B33" s="119"/>
      <c r="C33" s="79">
        <f>H8/100</f>
        <v>0.03</v>
      </c>
      <c r="D33" s="119"/>
      <c r="E33" s="117"/>
      <c r="F33" s="120" t="s">
        <v>124</v>
      </c>
      <c r="G33" s="121"/>
      <c r="H33" s="80">
        <f>C33</f>
        <v>0.03</v>
      </c>
    </row>
    <row r="34" spans="1:8" ht="24.6" customHeight="1" x14ac:dyDescent="0.2">
      <c r="A34" s="78" t="s">
        <v>125</v>
      </c>
      <c r="B34" s="119"/>
      <c r="C34" s="79">
        <f>H13/100</f>
        <v>8.0000000000000002E-3</v>
      </c>
      <c r="D34" s="119"/>
      <c r="E34" s="117"/>
      <c r="F34" s="120" t="s">
        <v>125</v>
      </c>
      <c r="G34" s="121"/>
      <c r="H34" s="80">
        <f>C34</f>
        <v>8.0000000000000002E-3</v>
      </c>
    </row>
    <row r="35" spans="1:8" ht="24.6" customHeight="1" x14ac:dyDescent="0.2">
      <c r="A35" s="78" t="s">
        <v>126</v>
      </c>
      <c r="B35" s="119"/>
      <c r="C35" s="79">
        <f>H12/100</f>
        <v>9.7000000000000003E-3</v>
      </c>
      <c r="D35" s="119"/>
      <c r="E35" s="117"/>
      <c r="F35" s="120" t="s">
        <v>126</v>
      </c>
      <c r="G35" s="121"/>
      <c r="H35" s="80">
        <f>C35</f>
        <v>9.7000000000000003E-3</v>
      </c>
    </row>
    <row r="36" spans="1:8" ht="24.6" customHeight="1" x14ac:dyDescent="0.2">
      <c r="A36" s="78" t="s">
        <v>127</v>
      </c>
      <c r="B36" s="119"/>
      <c r="C36" s="122">
        <f>1+C33+C34+C35</f>
        <v>1.0477000000000001</v>
      </c>
      <c r="D36" s="119"/>
      <c r="E36" s="117"/>
      <c r="F36" s="120" t="s">
        <v>127</v>
      </c>
      <c r="G36" s="121"/>
      <c r="H36" s="81">
        <f>1+H33+H34+H35</f>
        <v>1.0477000000000001</v>
      </c>
    </row>
    <row r="37" spans="1:8" ht="24.6" customHeight="1" x14ac:dyDescent="0.2">
      <c r="A37" s="78" t="s">
        <v>128</v>
      </c>
      <c r="B37" s="119"/>
      <c r="C37" s="79">
        <f>H9/100</f>
        <v>5.8999999999999999E-3</v>
      </c>
      <c r="D37" s="119"/>
      <c r="E37" s="117"/>
      <c r="F37" s="120" t="s">
        <v>128</v>
      </c>
      <c r="G37" s="121"/>
      <c r="H37" s="80">
        <f>C37</f>
        <v>5.8999999999999999E-3</v>
      </c>
    </row>
    <row r="38" spans="1:8" ht="24.6" customHeight="1" x14ac:dyDescent="0.2">
      <c r="A38" s="78" t="s">
        <v>129</v>
      </c>
      <c r="B38" s="119"/>
      <c r="C38" s="122">
        <f>1+C37</f>
        <v>1.0059</v>
      </c>
      <c r="D38" s="119"/>
      <c r="E38" s="117"/>
      <c r="F38" s="120" t="s">
        <v>129</v>
      </c>
      <c r="G38" s="121"/>
      <c r="H38" s="81">
        <f>1+H37</f>
        <v>1.0059</v>
      </c>
    </row>
    <row r="39" spans="1:8" ht="24.6" customHeight="1" x14ac:dyDescent="0.2">
      <c r="A39" s="78" t="s">
        <v>130</v>
      </c>
      <c r="B39" s="119"/>
      <c r="C39" s="79">
        <f>H19/100</f>
        <v>6.1600000000000002E-2</v>
      </c>
      <c r="D39" s="119"/>
      <c r="E39" s="117"/>
      <c r="F39" s="120" t="s">
        <v>130</v>
      </c>
      <c r="G39" s="121"/>
      <c r="H39" s="80">
        <f>C39</f>
        <v>6.1600000000000002E-2</v>
      </c>
    </row>
    <row r="40" spans="1:8" ht="24.6" customHeight="1" x14ac:dyDescent="0.2">
      <c r="A40" s="78" t="s">
        <v>131</v>
      </c>
      <c r="B40" s="119"/>
      <c r="C40" s="122">
        <f>1+C39</f>
        <v>1.0616000000000001</v>
      </c>
      <c r="D40" s="119"/>
      <c r="E40" s="117"/>
      <c r="F40" s="120" t="s">
        <v>131</v>
      </c>
      <c r="G40" s="121"/>
      <c r="H40" s="81">
        <f>1+H39</f>
        <v>1.0616000000000001</v>
      </c>
    </row>
    <row r="41" spans="1:8" ht="24.6" customHeight="1" x14ac:dyDescent="0.2">
      <c r="A41" s="78"/>
      <c r="B41" s="119"/>
      <c r="C41" s="119"/>
      <c r="D41" s="119"/>
      <c r="E41" s="117"/>
      <c r="F41" s="120"/>
      <c r="G41" s="121"/>
      <c r="H41" s="82"/>
    </row>
    <row r="42" spans="1:8" ht="24.6" customHeight="1" x14ac:dyDescent="0.2">
      <c r="A42" s="78" t="s">
        <v>132</v>
      </c>
      <c r="B42" s="119"/>
      <c r="C42" s="79">
        <f>H16/100</f>
        <v>6.1500000000000006E-2</v>
      </c>
      <c r="D42" s="119"/>
      <c r="E42" s="117"/>
      <c r="F42" s="120" t="s">
        <v>132</v>
      </c>
      <c r="G42" s="121"/>
      <c r="H42" s="80">
        <f>C42-(H26/100)</f>
        <v>6.1500000000000006E-2</v>
      </c>
    </row>
    <row r="43" spans="1:8" ht="24.6" customHeight="1" x14ac:dyDescent="0.2">
      <c r="A43" s="78" t="s">
        <v>133</v>
      </c>
      <c r="B43" s="119"/>
      <c r="C43" s="122">
        <f>1-C42</f>
        <v>0.9385</v>
      </c>
      <c r="D43" s="119"/>
      <c r="E43" s="117"/>
      <c r="F43" s="120" t="s">
        <v>133</v>
      </c>
      <c r="G43" s="121"/>
      <c r="H43" s="81">
        <f>1-H42</f>
        <v>0.9385</v>
      </c>
    </row>
    <row r="44" spans="1:8" ht="24.6" customHeight="1" x14ac:dyDescent="0.2">
      <c r="A44" s="78"/>
      <c r="B44" s="119"/>
      <c r="C44" s="119"/>
      <c r="D44" s="119"/>
      <c r="E44" s="117"/>
      <c r="F44" s="121"/>
      <c r="G44" s="121"/>
      <c r="H44" s="82"/>
    </row>
    <row r="45" spans="1:8" ht="24.6" customHeight="1" x14ac:dyDescent="0.2">
      <c r="A45" s="83" t="s">
        <v>134</v>
      </c>
      <c r="B45" s="84"/>
      <c r="C45" s="85">
        <f>(C36*C38*C40)/C43-1</f>
        <v>0.19211563781353247</v>
      </c>
      <c r="D45" s="119"/>
      <c r="E45" s="117"/>
      <c r="F45" s="86" t="s">
        <v>135</v>
      </c>
      <c r="G45" s="87"/>
      <c r="H45" s="88">
        <f>(H36*H38*H40)/H43-1</f>
        <v>0.19211563781353247</v>
      </c>
    </row>
    <row r="46" spans="1:8" ht="24.6" customHeight="1" x14ac:dyDescent="0.2">
      <c r="A46" s="89"/>
      <c r="B46" s="121"/>
      <c r="C46" s="121"/>
      <c r="D46" s="121"/>
      <c r="E46" s="117"/>
      <c r="F46" s="121"/>
      <c r="G46" s="121"/>
      <c r="H46" s="90" t="s">
        <v>136</v>
      </c>
    </row>
    <row r="47" spans="1:8" ht="24.6" customHeight="1" x14ac:dyDescent="0.2">
      <c r="A47" s="89"/>
      <c r="B47" s="121"/>
      <c r="C47" s="121"/>
      <c r="D47" s="121"/>
      <c r="E47" s="121"/>
      <c r="F47" s="366" t="s">
        <v>137</v>
      </c>
      <c r="G47" s="366"/>
      <c r="H47" s="367"/>
    </row>
    <row r="48" spans="1:8" ht="24.6" customHeight="1" thickBot="1" x14ac:dyDescent="0.25">
      <c r="A48" s="91"/>
      <c r="B48" s="92"/>
      <c r="C48" s="92"/>
      <c r="D48" s="92"/>
      <c r="E48" s="92"/>
      <c r="F48" s="368"/>
      <c r="G48" s="368"/>
      <c r="H48" s="369"/>
    </row>
  </sheetData>
  <mergeCells count="7">
    <mergeCell ref="F47:H48"/>
    <mergeCell ref="B1:H1"/>
    <mergeCell ref="B2:H2"/>
    <mergeCell ref="B3:H3"/>
    <mergeCell ref="B4:H4"/>
    <mergeCell ref="B5:H5"/>
    <mergeCell ref="A6:H6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BreakPreview" zoomScale="55" zoomScaleNormal="100" zoomScaleSheetLayoutView="55" workbookViewId="0">
      <selection activeCell="A8" sqref="A8:D8"/>
    </sheetView>
  </sheetViews>
  <sheetFormatPr defaultRowHeight="14.25" x14ac:dyDescent="0.2"/>
  <cols>
    <col min="1" max="1" width="12.75" customWidth="1"/>
    <col min="2" max="2" width="62.25" customWidth="1"/>
    <col min="3" max="3" width="22.75" customWidth="1"/>
    <col min="4" max="4" width="16.625" customWidth="1"/>
    <col min="5" max="5" width="12.75" customWidth="1"/>
    <col min="6" max="6" width="62.25" customWidth="1"/>
    <col min="7" max="7" width="22.75" customWidth="1"/>
    <col min="8" max="8" width="16.625" customWidth="1"/>
    <col min="9" max="9" width="12.75" customWidth="1"/>
    <col min="10" max="10" width="62.25" customWidth="1"/>
    <col min="11" max="11" width="22.75" customWidth="1"/>
    <col min="12" max="12" width="16.625" customWidth="1"/>
    <col min="13" max="13" width="12.75" customWidth="1"/>
    <col min="14" max="14" width="62.25" customWidth="1"/>
    <col min="15" max="15" width="22.75" customWidth="1"/>
    <col min="16" max="16" width="16.625" customWidth="1"/>
    <col min="17" max="17" width="12.75" customWidth="1"/>
    <col min="18" max="18" width="62.25" customWidth="1"/>
    <col min="19" max="19" width="22.75" customWidth="1"/>
    <col min="20" max="20" width="16.625" customWidth="1"/>
    <col min="21" max="21" width="12.75" customWidth="1"/>
    <col min="22" max="22" width="62.25" customWidth="1"/>
    <col min="23" max="23" width="22.75" customWidth="1"/>
    <col min="24" max="24" width="16.625" customWidth="1"/>
    <col min="25" max="25" width="12.75" customWidth="1"/>
    <col min="26" max="26" width="62.25" customWidth="1"/>
    <col min="27" max="27" width="22.75" customWidth="1"/>
    <col min="28" max="28" width="16.625" customWidth="1"/>
    <col min="29" max="29" width="12.75" customWidth="1"/>
    <col min="30" max="30" width="62.25" customWidth="1"/>
    <col min="31" max="31" width="22.75" customWidth="1"/>
    <col min="32" max="32" width="16.625" customWidth="1"/>
    <col min="33" max="33" width="12.75" customWidth="1"/>
    <col min="34" max="34" width="62.25" customWidth="1"/>
    <col min="35" max="35" width="22.75" customWidth="1"/>
    <col min="36" max="36" width="16.625" customWidth="1"/>
    <col min="37" max="37" width="12.75" customWidth="1"/>
    <col min="38" max="38" width="62.25" customWidth="1"/>
    <col min="39" max="39" width="22.75" customWidth="1"/>
    <col min="40" max="40" width="16.625" customWidth="1"/>
    <col min="41" max="41" width="12.75" customWidth="1"/>
    <col min="42" max="42" width="62.25" customWidth="1"/>
    <col min="43" max="43" width="22.75" customWidth="1"/>
    <col min="44" max="44" width="16.625" customWidth="1"/>
  </cols>
  <sheetData>
    <row r="1" spans="1:4" ht="19.149999999999999" customHeight="1" x14ac:dyDescent="0.2">
      <c r="A1" s="391"/>
      <c r="B1" s="392"/>
      <c r="C1" s="392"/>
      <c r="D1" s="393"/>
    </row>
    <row r="2" spans="1:4" ht="19.149999999999999" customHeight="1" x14ac:dyDescent="0.2">
      <c r="A2" s="394"/>
      <c r="B2" s="395"/>
      <c r="C2" s="395"/>
      <c r="D2" s="396"/>
    </row>
    <row r="3" spans="1:4" ht="19.149999999999999" customHeight="1" x14ac:dyDescent="0.2">
      <c r="A3" s="394"/>
      <c r="B3" s="395"/>
      <c r="C3" s="395"/>
      <c r="D3" s="396"/>
    </row>
    <row r="4" spans="1:4" ht="19.149999999999999" customHeight="1" x14ac:dyDescent="0.2">
      <c r="A4" s="394"/>
      <c r="B4" s="395"/>
      <c r="C4" s="395"/>
      <c r="D4" s="396"/>
    </row>
    <row r="5" spans="1:4" ht="19.149999999999999" customHeight="1" thickBot="1" x14ac:dyDescent="0.25">
      <c r="A5" s="397"/>
      <c r="B5" s="398"/>
      <c r="C5" s="398"/>
      <c r="D5" s="399"/>
    </row>
    <row r="6" spans="1:4" ht="19.149999999999999" customHeight="1" x14ac:dyDescent="0.2">
      <c r="A6" s="382" t="str">
        <f>RESUMO!B1</f>
        <v>PREFEITURA MUNICIPAL DE ANANINDEUA - PMA</v>
      </c>
      <c r="B6" s="382"/>
      <c r="C6" s="383"/>
      <c r="D6" s="384"/>
    </row>
    <row r="7" spans="1:4" ht="24.6" customHeight="1" x14ac:dyDescent="0.2">
      <c r="A7" s="385" t="str">
        <f>RESUMO!B2</f>
        <v>SECRETARIA MUNICIPAL DE SANEAMENTO E INFRAESTRUTURA - SESAN</v>
      </c>
      <c r="B7" s="385"/>
      <c r="C7" s="386"/>
      <c r="D7" s="387"/>
    </row>
    <row r="8" spans="1:4" ht="44.25" customHeight="1" x14ac:dyDescent="0.2">
      <c r="A8" s="388" t="s">
        <v>228</v>
      </c>
      <c r="B8" s="388"/>
      <c r="C8" s="389"/>
      <c r="D8" s="390"/>
    </row>
    <row r="9" spans="1:4" ht="24.6" customHeight="1" x14ac:dyDescent="0.2">
      <c r="A9" s="385" t="str">
        <f>RESUMO!B4</f>
        <v>LOCAL: WE 76, COQUEIRO - ANANINDEUA - PA</v>
      </c>
      <c r="B9" s="385"/>
      <c r="C9" s="386"/>
      <c r="D9" s="387"/>
    </row>
    <row r="10" spans="1:4" ht="19.149999999999999" customHeight="1" x14ac:dyDescent="0.2">
      <c r="A10" s="385" t="str">
        <f>RESUMO!B5</f>
        <v>DATA ORÇAMENTO: JANEIRO/2023</v>
      </c>
      <c r="B10" s="385"/>
      <c r="C10" s="386"/>
      <c r="D10" s="387"/>
    </row>
    <row r="11" spans="1:4" ht="19.149999999999999" customHeight="1" x14ac:dyDescent="0.2">
      <c r="A11" s="379" t="s">
        <v>138</v>
      </c>
      <c r="B11" s="379"/>
      <c r="C11" s="380"/>
      <c r="D11" s="381"/>
    </row>
    <row r="12" spans="1:4" ht="19.149999999999999" customHeight="1" x14ac:dyDescent="0.2">
      <c r="A12" s="93" t="s">
        <v>139</v>
      </c>
      <c r="B12" s="94" t="s">
        <v>140</v>
      </c>
      <c r="C12" s="94" t="s">
        <v>141</v>
      </c>
      <c r="D12" s="95" t="s">
        <v>142</v>
      </c>
    </row>
    <row r="13" spans="1:4" ht="19.149999999999999" customHeight="1" x14ac:dyDescent="0.2">
      <c r="A13" s="400" t="s">
        <v>143</v>
      </c>
      <c r="B13" s="400"/>
      <c r="C13" s="401"/>
      <c r="D13" s="402"/>
    </row>
    <row r="14" spans="1:4" ht="19.149999999999999" customHeight="1" x14ac:dyDescent="0.2">
      <c r="A14" s="96" t="s">
        <v>144</v>
      </c>
      <c r="B14" s="97" t="s">
        <v>145</v>
      </c>
      <c r="C14" s="98">
        <v>20</v>
      </c>
      <c r="D14" s="99">
        <v>20</v>
      </c>
    </row>
    <row r="15" spans="1:4" ht="19.149999999999999" customHeight="1" x14ac:dyDescent="0.2">
      <c r="A15" s="96" t="s">
        <v>146</v>
      </c>
      <c r="B15" s="97" t="s">
        <v>147</v>
      </c>
      <c r="C15" s="98">
        <v>1.5</v>
      </c>
      <c r="D15" s="99">
        <v>1.5</v>
      </c>
    </row>
    <row r="16" spans="1:4" ht="19.149999999999999" customHeight="1" x14ac:dyDescent="0.2">
      <c r="A16" s="96" t="s">
        <v>148</v>
      </c>
      <c r="B16" s="97" t="s">
        <v>149</v>
      </c>
      <c r="C16" s="98">
        <v>1</v>
      </c>
      <c r="D16" s="99">
        <v>1</v>
      </c>
    </row>
    <row r="17" spans="1:4" ht="19.149999999999999" customHeight="1" x14ac:dyDescent="0.2">
      <c r="A17" s="96" t="s">
        <v>150</v>
      </c>
      <c r="B17" s="97" t="s">
        <v>151</v>
      </c>
      <c r="C17" s="98">
        <v>0.2</v>
      </c>
      <c r="D17" s="99">
        <v>0.2</v>
      </c>
    </row>
    <row r="18" spans="1:4" ht="19.149999999999999" customHeight="1" x14ac:dyDescent="0.2">
      <c r="A18" s="96" t="s">
        <v>152</v>
      </c>
      <c r="B18" s="97" t="s">
        <v>153</v>
      </c>
      <c r="C18" s="98">
        <v>0.6</v>
      </c>
      <c r="D18" s="99">
        <v>0.6</v>
      </c>
    </row>
    <row r="19" spans="1:4" ht="19.149999999999999" customHeight="1" x14ac:dyDescent="0.2">
      <c r="A19" s="96" t="s">
        <v>154</v>
      </c>
      <c r="B19" s="97" t="s">
        <v>155</v>
      </c>
      <c r="C19" s="98">
        <v>2.5</v>
      </c>
      <c r="D19" s="99">
        <v>2.5</v>
      </c>
    </row>
    <row r="20" spans="1:4" ht="19.149999999999999" customHeight="1" x14ac:dyDescent="0.2">
      <c r="A20" s="96" t="s">
        <v>156</v>
      </c>
      <c r="B20" s="97" t="s">
        <v>157</v>
      </c>
      <c r="C20" s="98">
        <v>3</v>
      </c>
      <c r="D20" s="99">
        <v>3</v>
      </c>
    </row>
    <row r="21" spans="1:4" ht="19.149999999999999" customHeight="1" x14ac:dyDescent="0.2">
      <c r="A21" s="96" t="s">
        <v>158</v>
      </c>
      <c r="B21" s="97" t="s">
        <v>159</v>
      </c>
      <c r="C21" s="98">
        <v>8</v>
      </c>
      <c r="D21" s="99">
        <v>8</v>
      </c>
    </row>
    <row r="22" spans="1:4" ht="19.149999999999999" customHeight="1" x14ac:dyDescent="0.2">
      <c r="A22" s="96" t="s">
        <v>160</v>
      </c>
      <c r="B22" s="97" t="s">
        <v>161</v>
      </c>
      <c r="C22" s="98">
        <v>0</v>
      </c>
      <c r="D22" s="99">
        <v>0</v>
      </c>
    </row>
    <row r="23" spans="1:4" ht="19.149999999999999" customHeight="1" x14ac:dyDescent="0.2">
      <c r="A23" s="123" t="s">
        <v>162</v>
      </c>
      <c r="B23" s="153" t="s">
        <v>163</v>
      </c>
      <c r="C23" s="102">
        <f>SUM(C14:C22)</f>
        <v>36.799999999999997</v>
      </c>
      <c r="D23" s="103">
        <f>SUM(D14:D22)</f>
        <v>36.799999999999997</v>
      </c>
    </row>
    <row r="24" spans="1:4" ht="19.149999999999999" customHeight="1" x14ac:dyDescent="0.2">
      <c r="A24" s="400" t="s">
        <v>164</v>
      </c>
      <c r="B24" s="400"/>
      <c r="C24" s="401"/>
      <c r="D24" s="402"/>
    </row>
    <row r="25" spans="1:4" ht="19.149999999999999" customHeight="1" x14ac:dyDescent="0.2">
      <c r="A25" s="96" t="s">
        <v>165</v>
      </c>
      <c r="B25" s="97" t="s">
        <v>166</v>
      </c>
      <c r="C25" s="98">
        <v>18.14</v>
      </c>
      <c r="D25" s="99">
        <v>0</v>
      </c>
    </row>
    <row r="26" spans="1:4" ht="19.149999999999999" customHeight="1" x14ac:dyDescent="0.2">
      <c r="A26" s="96" t="s">
        <v>167</v>
      </c>
      <c r="B26" s="97" t="s">
        <v>168</v>
      </c>
      <c r="C26" s="98">
        <v>4.16</v>
      </c>
      <c r="D26" s="99">
        <v>0</v>
      </c>
    </row>
    <row r="27" spans="1:4" ht="19.149999999999999" customHeight="1" x14ac:dyDescent="0.2">
      <c r="A27" s="96" t="s">
        <v>169</v>
      </c>
      <c r="B27" s="97" t="s">
        <v>170</v>
      </c>
      <c r="C27" s="98">
        <v>0.93</v>
      </c>
      <c r="D27" s="99">
        <v>0.7</v>
      </c>
    </row>
    <row r="28" spans="1:4" ht="19.149999999999999" customHeight="1" x14ac:dyDescent="0.2">
      <c r="A28" s="96" t="s">
        <v>171</v>
      </c>
      <c r="B28" s="145" t="s">
        <v>172</v>
      </c>
      <c r="C28" s="146">
        <v>11.1</v>
      </c>
      <c r="D28" s="147">
        <v>8.33</v>
      </c>
    </row>
    <row r="29" spans="1:4" ht="19.149999999999999" customHeight="1" x14ac:dyDescent="0.2">
      <c r="A29" s="96" t="s">
        <v>173</v>
      </c>
      <c r="B29" s="97" t="s">
        <v>174</v>
      </c>
      <c r="C29" s="98">
        <v>7.0000000000000007E-2</v>
      </c>
      <c r="D29" s="99">
        <v>0.05</v>
      </c>
    </row>
    <row r="30" spans="1:4" ht="19.149999999999999" customHeight="1" x14ac:dyDescent="0.2">
      <c r="A30" s="96" t="s">
        <v>175</v>
      </c>
      <c r="B30" s="97" t="s">
        <v>176</v>
      </c>
      <c r="C30" s="98">
        <v>0.74</v>
      </c>
      <c r="D30" s="99">
        <v>0.56000000000000005</v>
      </c>
    </row>
    <row r="31" spans="1:4" ht="19.149999999999999" customHeight="1" x14ac:dyDescent="0.2">
      <c r="A31" s="96" t="s">
        <v>177</v>
      </c>
      <c r="B31" s="97" t="s">
        <v>178</v>
      </c>
      <c r="C31" s="98">
        <v>2.83</v>
      </c>
      <c r="D31" s="99">
        <v>0</v>
      </c>
    </row>
    <row r="32" spans="1:4" ht="19.149999999999999" customHeight="1" x14ac:dyDescent="0.2">
      <c r="A32" s="96" t="s">
        <v>179</v>
      </c>
      <c r="B32" s="97" t="s">
        <v>180</v>
      </c>
      <c r="C32" s="98">
        <v>0.11</v>
      </c>
      <c r="D32" s="99">
        <v>0.08</v>
      </c>
    </row>
    <row r="33" spans="1:4" ht="19.149999999999999" customHeight="1" x14ac:dyDescent="0.2">
      <c r="A33" s="96" t="s">
        <v>181</v>
      </c>
      <c r="B33" s="97" t="s">
        <v>182</v>
      </c>
      <c r="C33" s="98">
        <v>10.86</v>
      </c>
      <c r="D33" s="99">
        <v>8.15</v>
      </c>
    </row>
    <row r="34" spans="1:4" ht="19.149999999999999" customHeight="1" x14ac:dyDescent="0.2">
      <c r="A34" s="96" t="s">
        <v>183</v>
      </c>
      <c r="B34" s="97" t="s">
        <v>184</v>
      </c>
      <c r="C34" s="98">
        <v>0.03</v>
      </c>
      <c r="D34" s="99">
        <v>0.02</v>
      </c>
    </row>
    <row r="35" spans="1:4" ht="19.149999999999999" customHeight="1" x14ac:dyDescent="0.2">
      <c r="A35" s="100" t="s">
        <v>185</v>
      </c>
      <c r="B35" s="101" t="s">
        <v>186</v>
      </c>
      <c r="C35" s="102">
        <f>SUM(C25:C34)</f>
        <v>48.97</v>
      </c>
      <c r="D35" s="103">
        <f>SUM(D25:D34)</f>
        <v>17.89</v>
      </c>
    </row>
    <row r="36" spans="1:4" ht="19.149999999999999" customHeight="1" x14ac:dyDescent="0.2">
      <c r="A36" s="400" t="s">
        <v>187</v>
      </c>
      <c r="B36" s="401"/>
      <c r="C36" s="401"/>
      <c r="D36" s="402"/>
    </row>
    <row r="37" spans="1:4" ht="19.149999999999999" customHeight="1" x14ac:dyDescent="0.2">
      <c r="A37" s="96" t="s">
        <v>188</v>
      </c>
      <c r="B37" s="97" t="s">
        <v>189</v>
      </c>
      <c r="C37" s="98">
        <v>7.14</v>
      </c>
      <c r="D37" s="99">
        <v>5.36</v>
      </c>
    </row>
    <row r="38" spans="1:4" ht="19.149999999999999" customHeight="1" x14ac:dyDescent="0.2">
      <c r="A38" s="96" t="s">
        <v>190</v>
      </c>
      <c r="B38" s="97" t="s">
        <v>191</v>
      </c>
      <c r="C38" s="98">
        <v>0.17</v>
      </c>
      <c r="D38" s="99">
        <v>0.13</v>
      </c>
    </row>
    <row r="39" spans="1:4" ht="19.149999999999999" customHeight="1" x14ac:dyDescent="0.2">
      <c r="A39" s="96" t="s">
        <v>192</v>
      </c>
      <c r="B39" s="97" t="s">
        <v>193</v>
      </c>
      <c r="C39" s="98">
        <v>3.2</v>
      </c>
      <c r="D39" s="99">
        <v>2.41</v>
      </c>
    </row>
    <row r="40" spans="1:4" ht="19.149999999999999" customHeight="1" x14ac:dyDescent="0.2">
      <c r="A40" s="96" t="s">
        <v>194</v>
      </c>
      <c r="B40" s="97" t="s">
        <v>195</v>
      </c>
      <c r="C40" s="98">
        <v>5.31</v>
      </c>
      <c r="D40" s="99">
        <v>3.99</v>
      </c>
    </row>
    <row r="41" spans="1:4" ht="19.149999999999999" customHeight="1" x14ac:dyDescent="0.2">
      <c r="A41" s="96" t="s">
        <v>196</v>
      </c>
      <c r="B41" s="97" t="s">
        <v>197</v>
      </c>
      <c r="C41" s="98">
        <v>0.6</v>
      </c>
      <c r="D41" s="99">
        <v>0.45</v>
      </c>
    </row>
    <row r="42" spans="1:4" ht="19.149999999999999" customHeight="1" x14ac:dyDescent="0.2">
      <c r="A42" s="100" t="s">
        <v>198</v>
      </c>
      <c r="B42" s="101" t="s">
        <v>199</v>
      </c>
      <c r="C42" s="102">
        <f>SUM(C37:C41)</f>
        <v>16.420000000000002</v>
      </c>
      <c r="D42" s="103">
        <f>SUM(D37:D41)</f>
        <v>12.34</v>
      </c>
    </row>
    <row r="43" spans="1:4" ht="19.149999999999999" customHeight="1" x14ac:dyDescent="0.2">
      <c r="A43" s="400" t="s">
        <v>200</v>
      </c>
      <c r="B43" s="401"/>
      <c r="C43" s="401"/>
      <c r="D43" s="402"/>
    </row>
    <row r="44" spans="1:4" ht="19.149999999999999" customHeight="1" x14ac:dyDescent="0.2">
      <c r="A44" s="96" t="s">
        <v>201</v>
      </c>
      <c r="B44" s="97" t="s">
        <v>202</v>
      </c>
      <c r="C44" s="98">
        <v>18.02</v>
      </c>
      <c r="D44" s="99">
        <v>6.58</v>
      </c>
    </row>
    <row r="45" spans="1:4" ht="19.149999999999999" customHeight="1" x14ac:dyDescent="0.2">
      <c r="A45" s="96" t="s">
        <v>203</v>
      </c>
      <c r="B45" s="104" t="s">
        <v>204</v>
      </c>
      <c r="C45" s="105">
        <v>0.63</v>
      </c>
      <c r="D45" s="106">
        <v>0.48</v>
      </c>
    </row>
    <row r="46" spans="1:4" ht="19.149999999999999" customHeight="1" thickBot="1" x14ac:dyDescent="0.25">
      <c r="A46" s="107" t="s">
        <v>205</v>
      </c>
      <c r="B46" s="108" t="s">
        <v>206</v>
      </c>
      <c r="C46" s="109">
        <f>SUM(C44:C45)</f>
        <v>18.649999999999999</v>
      </c>
      <c r="D46" s="110">
        <f>SUM(D44:D45)</f>
        <v>7.0600000000000005</v>
      </c>
    </row>
    <row r="47" spans="1:4" ht="19.149999999999999" customHeight="1" x14ac:dyDescent="0.2">
      <c r="A47" s="377" t="s">
        <v>207</v>
      </c>
      <c r="B47" s="378"/>
      <c r="C47" s="111">
        <f>(C23+C35+C42+C46)</f>
        <v>120.84</v>
      </c>
      <c r="D47" s="161">
        <f>D23+D35+D42+D46</f>
        <v>74.09</v>
      </c>
    </row>
    <row r="48" spans="1:4" ht="19.149999999999999" customHeight="1" thickBot="1" x14ac:dyDescent="0.25">
      <c r="A48" s="162" t="s">
        <v>208</v>
      </c>
      <c r="B48" s="163"/>
      <c r="C48" s="163"/>
      <c r="D48" s="164"/>
    </row>
  </sheetData>
  <mergeCells count="12">
    <mergeCell ref="A1:D5"/>
    <mergeCell ref="A13:D13"/>
    <mergeCell ref="A24:D24"/>
    <mergeCell ref="A36:D36"/>
    <mergeCell ref="A43:D43"/>
    <mergeCell ref="A47:B47"/>
    <mergeCell ref="A11:D11"/>
    <mergeCell ref="A6:D6"/>
    <mergeCell ref="A7:D7"/>
    <mergeCell ref="A8:D8"/>
    <mergeCell ref="A9:D9"/>
    <mergeCell ref="A10:D10"/>
  </mergeCells>
  <pageMargins left="0.511811024" right="0.511811024" top="0.78740157499999996" bottom="0.78740157499999996" header="0.31496062000000002" footer="0.31496062000000002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ORÇ ANALÍTICO</vt:lpstr>
      <vt:lpstr>COMPOSIÇÕES</vt:lpstr>
      <vt:lpstr>CRONOGRAMA</vt:lpstr>
      <vt:lpstr>BDI</vt:lpstr>
      <vt:lpstr>LS</vt:lpstr>
      <vt:lpstr>BDI!Area_de_impressao</vt:lpstr>
      <vt:lpstr>COMPOSIÇÕES!Area_de_impressao</vt:lpstr>
      <vt:lpstr>CRONOGRAMA!Area_de_impressao</vt:lpstr>
      <vt:lpstr>LS!Area_de_impressao</vt:lpstr>
      <vt:lpstr>'ORÇ ANALÍTICO'!Area_de_impressao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Andreza moraes</cp:lastModifiedBy>
  <cp:revision>0</cp:revision>
  <cp:lastPrinted>2023-01-24T20:41:24Z</cp:lastPrinted>
  <dcterms:created xsi:type="dcterms:W3CDTF">2022-10-21T16:44:12Z</dcterms:created>
  <dcterms:modified xsi:type="dcterms:W3CDTF">2023-01-24T20:41:30Z</dcterms:modified>
</cp:coreProperties>
</file>