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quivos Gerais\Felipe\LICITAÇÃO HERMÍNIO E UNIÃO E FRATERNIDADE\"/>
    </mc:Choice>
  </mc:AlternateContent>
  <bookViews>
    <workbookView xWindow="-120" yWindow="-120" windowWidth="20730" windowHeight="11040"/>
  </bookViews>
  <sheets>
    <sheet name="cronograma" sheetId="1" r:id="rId1"/>
    <sheet name="planilha base" sheetId="3" r:id="rId2"/>
  </sheets>
  <definedNames>
    <definedName name="_xlnm.Print_Area" localSheetId="0">cronograma!$A$1:$AV$65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61" i="1" l="1"/>
  <c r="I61" i="1" s="1"/>
  <c r="J56" i="1"/>
  <c r="AX57" i="1"/>
  <c r="I57" i="1" s="1"/>
  <c r="AX55" i="1"/>
  <c r="F55" i="1" s="1"/>
  <c r="AX53" i="1"/>
  <c r="C53" i="1" s="1"/>
  <c r="AX51" i="1"/>
  <c r="I51" i="1" s="1"/>
  <c r="AX49" i="1"/>
  <c r="G49" i="1" s="1"/>
  <c r="AX47" i="1"/>
  <c r="E47" i="1" s="1"/>
  <c r="AX45" i="1"/>
  <c r="G45" i="1" s="1"/>
  <c r="AX43" i="1"/>
  <c r="C43" i="1" s="1"/>
  <c r="AX41" i="1"/>
  <c r="H41" i="1" s="1"/>
  <c r="AX39" i="1"/>
  <c r="AX37" i="1"/>
  <c r="AX35" i="1"/>
  <c r="H35" i="1" s="1"/>
  <c r="AX33" i="1"/>
  <c r="G33" i="1" s="1"/>
  <c r="AX31" i="1"/>
  <c r="G31" i="1" s="1"/>
  <c r="AX29" i="1"/>
  <c r="I29" i="1" s="1"/>
  <c r="AX27" i="1"/>
  <c r="H27" i="1" s="1"/>
  <c r="AX25" i="1"/>
  <c r="G25" i="1" s="1"/>
  <c r="AX23" i="1"/>
  <c r="AX21" i="1"/>
  <c r="F21" i="1" s="1"/>
  <c r="AX19" i="1"/>
  <c r="I19" i="1" s="1"/>
  <c r="AX17" i="1"/>
  <c r="D17" i="1" s="1"/>
  <c r="AX15" i="1"/>
  <c r="C15" i="1" s="1"/>
  <c r="AX13" i="1"/>
  <c r="E13" i="1" s="1"/>
  <c r="AX11" i="1"/>
  <c r="H11" i="1" s="1"/>
  <c r="H150" i="3"/>
  <c r="J60" i="1"/>
  <c r="AX59" i="1"/>
  <c r="C39" i="1"/>
  <c r="D23" i="1"/>
  <c r="C11" i="1"/>
  <c r="I49" i="1"/>
  <c r="G47" i="1"/>
  <c r="H47" i="1"/>
  <c r="H39" i="1"/>
  <c r="C23" i="1"/>
  <c r="I23" i="1"/>
  <c r="J58" i="1"/>
  <c r="J54" i="1"/>
  <c r="J52" i="1"/>
  <c r="J50" i="1"/>
  <c r="J48" i="1"/>
  <c r="J46" i="1"/>
  <c r="J44" i="1"/>
  <c r="J42" i="1"/>
  <c r="J40" i="1"/>
  <c r="J38" i="1"/>
  <c r="J36" i="1"/>
  <c r="J34" i="1"/>
  <c r="J32" i="1"/>
  <c r="J30" i="1"/>
  <c r="J28" i="1"/>
  <c r="J26" i="1"/>
  <c r="J24" i="1"/>
  <c r="J22" i="1"/>
  <c r="J20" i="1"/>
  <c r="J18" i="1"/>
  <c r="J16" i="1"/>
  <c r="J14" i="1"/>
  <c r="J12" i="1"/>
  <c r="J10" i="1"/>
  <c r="B29" i="1" l="1"/>
  <c r="H33" i="1"/>
  <c r="C33" i="1"/>
  <c r="H57" i="1"/>
  <c r="B33" i="1"/>
  <c r="D33" i="1"/>
  <c r="B47" i="1"/>
  <c r="F47" i="1"/>
  <c r="H43" i="1"/>
  <c r="I33" i="1"/>
  <c r="G43" i="1"/>
  <c r="B43" i="1"/>
  <c r="C61" i="1"/>
  <c r="C17" i="1"/>
  <c r="F33" i="1"/>
  <c r="D43" i="1"/>
  <c r="B61" i="1"/>
  <c r="H29" i="1"/>
  <c r="H17" i="1"/>
  <c r="F43" i="1"/>
  <c r="E33" i="1"/>
  <c r="G57" i="1"/>
  <c r="F57" i="1"/>
  <c r="E57" i="1"/>
  <c r="H61" i="1"/>
  <c r="D57" i="1"/>
  <c r="G61" i="1"/>
  <c r="C57" i="1"/>
  <c r="F61" i="1"/>
  <c r="B57" i="1"/>
  <c r="D61" i="1"/>
  <c r="G41" i="1"/>
  <c r="E61" i="1"/>
  <c r="G29" i="1"/>
  <c r="E41" i="1"/>
  <c r="D41" i="1"/>
  <c r="F41" i="1"/>
  <c r="C41" i="1"/>
  <c r="F13" i="1"/>
  <c r="I13" i="1"/>
  <c r="F25" i="1"/>
  <c r="B41" i="1"/>
  <c r="H49" i="1"/>
  <c r="F49" i="1"/>
  <c r="C49" i="1"/>
  <c r="E45" i="1"/>
  <c r="B45" i="1"/>
  <c r="D45" i="1"/>
  <c r="I45" i="1"/>
  <c r="F45" i="1"/>
  <c r="H45" i="1"/>
  <c r="C45" i="1"/>
  <c r="I41" i="1"/>
  <c r="E31" i="1"/>
  <c r="H31" i="1"/>
  <c r="I31" i="1"/>
  <c r="D25" i="1"/>
  <c r="E25" i="1"/>
  <c r="B25" i="1"/>
  <c r="C25" i="1"/>
  <c r="I25" i="1"/>
  <c r="H25" i="1"/>
  <c r="F11" i="1"/>
  <c r="F31" i="1"/>
  <c r="D31" i="1"/>
  <c r="B31" i="1"/>
  <c r="C31" i="1"/>
  <c r="I11" i="1"/>
  <c r="D13" i="1"/>
  <c r="C13" i="1"/>
  <c r="H13" i="1"/>
  <c r="I37" i="1"/>
  <c r="G13" i="1"/>
  <c r="H37" i="1"/>
  <c r="I39" i="1"/>
  <c r="H23" i="1"/>
  <c r="G35" i="1"/>
  <c r="G39" i="1"/>
  <c r="H51" i="1"/>
  <c r="G23" i="1"/>
  <c r="F39" i="1"/>
  <c r="F23" i="1"/>
  <c r="E39" i="1"/>
  <c r="I53" i="1"/>
  <c r="H19" i="1"/>
  <c r="E23" i="1"/>
  <c r="B39" i="1"/>
  <c r="D39" i="1"/>
  <c r="B23" i="1"/>
  <c r="F19" i="1"/>
  <c r="E35" i="1"/>
  <c r="G37" i="1"/>
  <c r="D47" i="1"/>
  <c r="E49" i="1"/>
  <c r="F51" i="1"/>
  <c r="H53" i="1"/>
  <c r="E19" i="1"/>
  <c r="B35" i="1"/>
  <c r="D35" i="1"/>
  <c r="F37" i="1"/>
  <c r="B49" i="1"/>
  <c r="D49" i="1"/>
  <c r="E51" i="1"/>
  <c r="G53" i="1"/>
  <c r="G51" i="1"/>
  <c r="B19" i="1"/>
  <c r="D19" i="1"/>
  <c r="C35" i="1"/>
  <c r="E37" i="1"/>
  <c r="B51" i="1"/>
  <c r="D51" i="1"/>
  <c r="F53" i="1"/>
  <c r="C19" i="1"/>
  <c r="B37" i="1"/>
  <c r="D37" i="1"/>
  <c r="I47" i="1"/>
  <c r="C51" i="1"/>
  <c r="E53" i="1"/>
  <c r="F35" i="1"/>
  <c r="E21" i="1"/>
  <c r="I35" i="1"/>
  <c r="C37" i="1"/>
  <c r="B53" i="1"/>
  <c r="D53" i="1"/>
  <c r="G19" i="1"/>
  <c r="G59" i="1"/>
  <c r="F59" i="1"/>
  <c r="E59" i="1"/>
  <c r="I59" i="1"/>
  <c r="H59" i="1"/>
  <c r="B59" i="1"/>
  <c r="D59" i="1"/>
  <c r="C59" i="1"/>
  <c r="H55" i="1"/>
  <c r="E55" i="1"/>
  <c r="B55" i="1"/>
  <c r="C55" i="1"/>
  <c r="I55" i="1"/>
  <c r="G55" i="1"/>
  <c r="D55" i="1"/>
  <c r="C47" i="1"/>
  <c r="E43" i="1"/>
  <c r="I43" i="1"/>
  <c r="F29" i="1"/>
  <c r="E29" i="1"/>
  <c r="D29" i="1"/>
  <c r="C29" i="1"/>
  <c r="F27" i="1"/>
  <c r="E27" i="1"/>
  <c r="D27" i="1"/>
  <c r="B27" i="1"/>
  <c r="G27" i="1"/>
  <c r="C27" i="1"/>
  <c r="I27" i="1"/>
  <c r="B21" i="1"/>
  <c r="D21" i="1"/>
  <c r="C21" i="1"/>
  <c r="I21" i="1"/>
  <c r="H21" i="1"/>
  <c r="G21" i="1"/>
  <c r="I17" i="1"/>
  <c r="G17" i="1"/>
  <c r="F17" i="1"/>
  <c r="E17" i="1"/>
  <c r="B17" i="1"/>
  <c r="H15" i="1"/>
  <c r="G15" i="1"/>
  <c r="E15" i="1"/>
  <c r="B15" i="1"/>
  <c r="D15" i="1"/>
  <c r="I15" i="1"/>
  <c r="F15" i="1"/>
  <c r="G11" i="1"/>
  <c r="E11" i="1"/>
  <c r="B11" i="1"/>
  <c r="D11" i="1"/>
  <c r="B13" i="1"/>
  <c r="J57" i="1" l="1"/>
  <c r="G62" i="1"/>
  <c r="J41" i="1"/>
  <c r="J37" i="1"/>
  <c r="F62" i="1"/>
  <c r="J59" i="1"/>
  <c r="J39" i="1"/>
  <c r="J51" i="1"/>
  <c r="J43" i="1"/>
  <c r="J31" i="1"/>
  <c r="J47" i="1"/>
  <c r="J35" i="1"/>
  <c r="J27" i="1"/>
  <c r="J61" i="1"/>
  <c r="J49" i="1"/>
  <c r="I62" i="1"/>
  <c r="J33" i="1"/>
  <c r="J55" i="1"/>
  <c r="H62" i="1"/>
  <c r="J29" i="1"/>
  <c r="J45" i="1"/>
  <c r="J53" i="1"/>
  <c r="J13" i="1"/>
  <c r="J25" i="1" l="1"/>
  <c r="J21" i="1" l="1"/>
  <c r="D62" i="1"/>
  <c r="B62" i="1"/>
  <c r="C62" i="1"/>
  <c r="E62" i="1"/>
  <c r="J23" i="1"/>
  <c r="J19" i="1"/>
  <c r="J17" i="1"/>
  <c r="J15" i="1"/>
  <c r="J11" i="1"/>
  <c r="B63" i="1" l="1"/>
  <c r="C63" i="1" s="1"/>
  <c r="D63" i="1" s="1"/>
  <c r="E63" i="1" s="1"/>
  <c r="F63" i="1" s="1"/>
  <c r="J62" i="1"/>
  <c r="C64" i="1" s="1"/>
  <c r="F64" i="1" l="1"/>
  <c r="H64" i="1"/>
  <c r="I64" i="1"/>
  <c r="G64" i="1"/>
  <c r="D64" i="1"/>
  <c r="B64" i="1"/>
  <c r="B65" i="1" s="1"/>
  <c r="C65" i="1" s="1"/>
  <c r="E64" i="1"/>
  <c r="G63" i="1"/>
  <c r="H63" i="1" s="1"/>
  <c r="I63" i="1" s="1"/>
  <c r="D65" i="1" l="1"/>
  <c r="E65" i="1" s="1"/>
  <c r="F65" i="1" s="1"/>
  <c r="G65" i="1" s="1"/>
  <c r="H65" i="1" s="1"/>
  <c r="I65" i="1" s="1"/>
</calcChain>
</file>

<file path=xl/sharedStrings.xml><?xml version="1.0" encoding="utf-8"?>
<sst xmlns="http://schemas.openxmlformats.org/spreadsheetml/2006/main" count="794" uniqueCount="472">
  <si>
    <t>Sexta-feira</t>
  </si>
  <si>
    <t>Sábado</t>
  </si>
  <si>
    <t>Domingo</t>
  </si>
  <si>
    <t>Segunda-feira</t>
  </si>
  <si>
    <t>Terça-feira</t>
  </si>
  <si>
    <t>Quarta-feira</t>
  </si>
  <si>
    <t>Quinta-feira</t>
  </si>
  <si>
    <t>Serviços</t>
  </si>
  <si>
    <t>X</t>
  </si>
  <si>
    <t>DATA</t>
  </si>
  <si>
    <t>QUINZENA 06</t>
  </si>
  <si>
    <t>TOTAIS (%)</t>
  </si>
  <si>
    <t>TOTAIS ($)</t>
  </si>
  <si>
    <t>VALOR ITEM</t>
  </si>
  <si>
    <t>SERVIÇOS PRELIMINARES:</t>
  </si>
  <si>
    <t>DEMOLIÇÕES E RETIRADAS:</t>
  </si>
  <si>
    <t>MOVIMENTO DE TERRA:</t>
  </si>
  <si>
    <t>FUNDAÇÕES:</t>
  </si>
  <si>
    <t>ESTRUTURA:</t>
  </si>
  <si>
    <t>PAREDES E PAINEIS:</t>
  </si>
  <si>
    <t>COBERTURA:</t>
  </si>
  <si>
    <t>IMPERMEABILIZAÇÕES /TRATAMENTOS:</t>
  </si>
  <si>
    <t>ESQUADRIAS:</t>
  </si>
  <si>
    <t>VIDROS</t>
  </si>
  <si>
    <t>FERRAGENS:</t>
  </si>
  <si>
    <t>REVESTIMENTOS:</t>
  </si>
  <si>
    <t>RODAPES, SOLEIRAS E PEITORIS:</t>
  </si>
  <si>
    <t>PISOS:</t>
  </si>
  <si>
    <t>FORROS:</t>
  </si>
  <si>
    <t>PINTURAS:</t>
  </si>
  <si>
    <t>INSTALAÇÕES ELÉTRICAS</t>
  </si>
  <si>
    <t>INSTALAÇÕES DE AR CONDICIONADO:</t>
  </si>
  <si>
    <t>TUBOS E CONECÇÕES - HIDRAULICA:</t>
  </si>
  <si>
    <t>INSTALAÇÕES DE PROTEÇÃO/COMBATE A INCÊNDIO:</t>
  </si>
  <si>
    <t>APARELHOS, LOUÇAS, METAIS E ACESSÓRIOS SANITÁRIOS:</t>
  </si>
  <si>
    <t>SERRALHERIA:</t>
  </si>
  <si>
    <t>ELEMENTOS DE ESCOLA:</t>
  </si>
  <si>
    <t>OUTROS ELEMENTOS</t>
  </si>
  <si>
    <t>URBANIZAÇÃO:</t>
  </si>
  <si>
    <t>LIMPEZA FINAL: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</si>
  <si>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</si>
  <si>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</si>
  <si>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</si>
  <si>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</si>
  <si>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</si>
  <si>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</si>
  <si>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</si>
  <si>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</si>
  <si>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1° MEDIÇÃO</t>
  </si>
  <si>
    <t>2° MEDIÇÃO</t>
  </si>
  <si>
    <t>3° MEDIÇÃO</t>
  </si>
  <si>
    <t>4° MEDIÇÃO</t>
  </si>
  <si>
    <t>5° MEDIÇÃO</t>
  </si>
  <si>
    <t>6° MEDIÇÃO</t>
  </si>
  <si>
    <t>7° MEDIÇÃO</t>
  </si>
  <si>
    <t>8° MEDIÇÃO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</si>
  <si>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</si>
  <si>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</si>
  <si>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</si>
  <si>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</si>
  <si>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</si>
  <si>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</si>
  <si>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</si>
  <si>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</si>
  <si>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</si>
  <si>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</si>
  <si>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001.01 </t>
  </si>
  <si>
    <t xml:space="preserve"> 001.01.02 </t>
  </si>
  <si>
    <t xml:space="preserve"> 010786 </t>
  </si>
  <si>
    <t>SEDOP</t>
  </si>
  <si>
    <t>Aluguel e montagem de andaime metálico</t>
  </si>
  <si>
    <t>M²/Mês</t>
  </si>
  <si>
    <t xml:space="preserve"> 010006 </t>
  </si>
  <si>
    <t>Andaime de madeira</t>
  </si>
  <si>
    <t>M2</t>
  </si>
  <si>
    <t>m²</t>
  </si>
  <si>
    <t>UN</t>
  </si>
  <si>
    <t xml:space="preserve"> 001.04 </t>
  </si>
  <si>
    <t xml:space="preserve"> 001.04.02 </t>
  </si>
  <si>
    <t xml:space="preserve"> 020737 </t>
  </si>
  <si>
    <t>Apicoamento de reboco ou cimentado</t>
  </si>
  <si>
    <t xml:space="preserve"> 001.04.04 </t>
  </si>
  <si>
    <t xml:space="preserve"> 020020 </t>
  </si>
  <si>
    <t>Demolição da estrutura em madeira da cobertura</t>
  </si>
  <si>
    <t>m³</t>
  </si>
  <si>
    <t xml:space="preserve"> 001.04.08 </t>
  </si>
  <si>
    <t xml:space="preserve"> 020016 </t>
  </si>
  <si>
    <t>Demolição manual de alvenaria de tijolo</t>
  </si>
  <si>
    <t xml:space="preserve"> 001.04.09 </t>
  </si>
  <si>
    <t xml:space="preserve"> 020756 </t>
  </si>
  <si>
    <t>Demolição manual de concreto armado</t>
  </si>
  <si>
    <t xml:space="preserve"> 001.04.10 </t>
  </si>
  <si>
    <t xml:space="preserve"> 020018 </t>
  </si>
  <si>
    <t>Demolição manual de concreto simples</t>
  </si>
  <si>
    <t>M</t>
  </si>
  <si>
    <t xml:space="preserve"> 001.04.20 </t>
  </si>
  <si>
    <t xml:space="preserve"> 020174 </t>
  </si>
  <si>
    <t>Retirada de entulho - manualmente (incluindo caixa coletora)</t>
  </si>
  <si>
    <t xml:space="preserve"> 001.04.34 </t>
  </si>
  <si>
    <t xml:space="preserve"> 020862 </t>
  </si>
  <si>
    <t>Retirada de pilar de madeira</t>
  </si>
  <si>
    <t xml:space="preserve"> 001.04.36 </t>
  </si>
  <si>
    <t xml:space="preserve"> 020235 </t>
  </si>
  <si>
    <t>Retirada de piso ceramico, inclusive camada regularizadora</t>
  </si>
  <si>
    <t xml:space="preserve"> 001.04.37 </t>
  </si>
  <si>
    <t xml:space="preserve"> 020628 </t>
  </si>
  <si>
    <t>Retirada de piso cimentado</t>
  </si>
  <si>
    <t xml:space="preserve"> 001.04.41 </t>
  </si>
  <si>
    <t xml:space="preserve"> 021529 </t>
  </si>
  <si>
    <t>Retirada de ponto de água/esgoto</t>
  </si>
  <si>
    <t>PT</t>
  </si>
  <si>
    <t xml:space="preserve"> 001.04.42 </t>
  </si>
  <si>
    <t xml:space="preserve"> 020857 </t>
  </si>
  <si>
    <t>Retirada de ponto elétrico</t>
  </si>
  <si>
    <t xml:space="preserve"> 001.04.43 </t>
  </si>
  <si>
    <t xml:space="preserve"> 020019 </t>
  </si>
  <si>
    <t>Retirada de reboco ou emboço</t>
  </si>
  <si>
    <t xml:space="preserve"> 001.04.51 </t>
  </si>
  <si>
    <t xml:space="preserve"> 020307 </t>
  </si>
  <si>
    <t>Retirada de telhas de barro</t>
  </si>
  <si>
    <t xml:space="preserve"> 001.05 </t>
  </si>
  <si>
    <t xml:space="preserve"> 001.05.01 </t>
  </si>
  <si>
    <t xml:space="preserve"> 030011 </t>
  </si>
  <si>
    <t>Aterro incluindo carga, descarga, transporte e apiloamento</t>
  </si>
  <si>
    <t xml:space="preserve"> 001.05.02 </t>
  </si>
  <si>
    <t xml:space="preserve"> 030010 </t>
  </si>
  <si>
    <t>Escavação manual ate 1.50m de profundidade</t>
  </si>
  <si>
    <t xml:space="preserve"> 001.05.05 </t>
  </si>
  <si>
    <t xml:space="preserve"> 030254 </t>
  </si>
  <si>
    <t>Reaterro compactado</t>
  </si>
  <si>
    <t xml:space="preserve"> 001.06 </t>
  </si>
  <si>
    <t xml:space="preserve"> 001.06.02 </t>
  </si>
  <si>
    <t xml:space="preserve"> 040285 </t>
  </si>
  <si>
    <t>Baldrame em concreto simples com seixo inclusive forma madeira branca</t>
  </si>
  <si>
    <t xml:space="preserve"> 001.06.03 </t>
  </si>
  <si>
    <t xml:space="preserve"> 040284 </t>
  </si>
  <si>
    <t>Baldrame em concreto armado c/ cinta de amarração</t>
  </si>
  <si>
    <t>M3</t>
  </si>
  <si>
    <t xml:space="preserve"> 001.06.04 </t>
  </si>
  <si>
    <t xml:space="preserve"> 040283 </t>
  </si>
  <si>
    <t>Bloco em concreto armado p/ fundaçao (incl. forma)</t>
  </si>
  <si>
    <t xml:space="preserve"> 001.06.17 </t>
  </si>
  <si>
    <t xml:space="preserve"> 040257 </t>
  </si>
  <si>
    <t>Lastro de concreto magro c/ seixo</t>
  </si>
  <si>
    <t xml:space="preserve"> 001.07 </t>
  </si>
  <si>
    <t xml:space="preserve"> 001.07.01.05 </t>
  </si>
  <si>
    <t xml:space="preserve"> 050729 </t>
  </si>
  <si>
    <t>Concreto armado fck=20MPA c/ forma mad. branca (incl. lançamento e adensamento)</t>
  </si>
  <si>
    <t xml:space="preserve"> 001.07.01.13 </t>
  </si>
  <si>
    <t xml:space="preserve"> 050353 </t>
  </si>
  <si>
    <t>Concreto armado p/ rufos (incl. lançamento e adensamento)</t>
  </si>
  <si>
    <t xml:space="preserve"> 001.07.01.14 </t>
  </si>
  <si>
    <t xml:space="preserve"> 050258 </t>
  </si>
  <si>
    <t>Concreto c/ seixo Fck= 15 MPA (incl. lançamento e adensamento)</t>
  </si>
  <si>
    <t xml:space="preserve"> 001.07.01.24 </t>
  </si>
  <si>
    <t xml:space="preserve"> 050771 </t>
  </si>
  <si>
    <t>Laje pré-moldada treliçada (Incl. capiamento)</t>
  </si>
  <si>
    <t xml:space="preserve"> 001.07.02.01 </t>
  </si>
  <si>
    <t xml:space="preserve"> 050038 </t>
  </si>
  <si>
    <t>Armação p/ concreto</t>
  </si>
  <si>
    <t>KG</t>
  </si>
  <si>
    <t xml:space="preserve"> 001.07.02.04 </t>
  </si>
  <si>
    <t xml:space="preserve"> 050037 </t>
  </si>
  <si>
    <t>Desforma</t>
  </si>
  <si>
    <t xml:space="preserve"> 001.07.02.05 </t>
  </si>
  <si>
    <t xml:space="preserve"> 050036 </t>
  </si>
  <si>
    <t>Forma  c/ madeira branca</t>
  </si>
  <si>
    <t xml:space="preserve"> 001.08 </t>
  </si>
  <si>
    <t xml:space="preserve"> 001.08.05 </t>
  </si>
  <si>
    <t xml:space="preserve"> 060046 </t>
  </si>
  <si>
    <t>Alvenaria tijolo de barro a cutelo</t>
  </si>
  <si>
    <t xml:space="preserve"> 001.08.07 </t>
  </si>
  <si>
    <t xml:space="preserve"> 060043 </t>
  </si>
  <si>
    <t>Cobogó de cimento 20x20x10cm</t>
  </si>
  <si>
    <t xml:space="preserve"> 001.09 </t>
  </si>
  <si>
    <t xml:space="preserve"> 001.09.01.05 </t>
  </si>
  <si>
    <t xml:space="preserve"> 070054 </t>
  </si>
  <si>
    <t>Estrutura em mad.p/ chapa fibrocimento - pc. serrada</t>
  </si>
  <si>
    <t xml:space="preserve"> 001.09.02.06 </t>
  </si>
  <si>
    <t xml:space="preserve"> 070047 </t>
  </si>
  <si>
    <t>Cobertura - telha de fibrocimento e=6mm</t>
  </si>
  <si>
    <t xml:space="preserve"> 001.09.03.02 </t>
  </si>
  <si>
    <t xml:space="preserve"> 070316 </t>
  </si>
  <si>
    <t>Calha em PVC (1/2 cana d= 100mm)</t>
  </si>
  <si>
    <t xml:space="preserve"> 001.10 </t>
  </si>
  <si>
    <t xml:space="preserve"> 001.10.02 </t>
  </si>
  <si>
    <t xml:space="preserve"> 080314 </t>
  </si>
  <si>
    <t>Impermeabilização asfáltica para concreto e alvenaria (3 demãos)</t>
  </si>
  <si>
    <t xml:space="preserve"> 001.10.06 </t>
  </si>
  <si>
    <t xml:space="preserve"> 080151 </t>
  </si>
  <si>
    <t>Impermeabilização de lajes e calhas</t>
  </si>
  <si>
    <t xml:space="preserve"> 001.10.08 </t>
  </si>
  <si>
    <t xml:space="preserve"> 080293 </t>
  </si>
  <si>
    <t>Impermeabilização para baldrame</t>
  </si>
  <si>
    <t xml:space="preserve"> 001.10.10 </t>
  </si>
  <si>
    <t xml:space="preserve"> 080300 </t>
  </si>
  <si>
    <t>Imunização para madeira</t>
  </si>
  <si>
    <t xml:space="preserve"> 001.10.13 </t>
  </si>
  <si>
    <t xml:space="preserve"> 080702 </t>
  </si>
  <si>
    <t>Manta asfáltica c/ filme de aluminio</t>
  </si>
  <si>
    <t xml:space="preserve"> 001.10.17 </t>
  </si>
  <si>
    <t xml:space="preserve"> 080273 </t>
  </si>
  <si>
    <t>Reboco impermeabilizante</t>
  </si>
  <si>
    <t xml:space="preserve"> 001.11 </t>
  </si>
  <si>
    <t xml:space="preserve"> 001.11.01.03 </t>
  </si>
  <si>
    <t xml:space="preserve"> 090065 </t>
  </si>
  <si>
    <t>Esquadria mad. e=3cm c/ caix. aduela e alizar</t>
  </si>
  <si>
    <t xml:space="preserve"> 001.12 </t>
  </si>
  <si>
    <t xml:space="preserve"> 001.12.12 </t>
  </si>
  <si>
    <t xml:space="preserve"> 161391 </t>
  </si>
  <si>
    <t>Vidro temperado incolor e= 6mm com ferragens</t>
  </si>
  <si>
    <t xml:space="preserve"> 001.13 </t>
  </si>
  <si>
    <t xml:space="preserve"> 001.13.01.01 </t>
  </si>
  <si>
    <t xml:space="preserve"> 100816 </t>
  </si>
  <si>
    <t>Fechadura para porta de banheiro</t>
  </si>
  <si>
    <t xml:space="preserve"> 001.13.01.03 </t>
  </si>
  <si>
    <t xml:space="preserve"> 100818 </t>
  </si>
  <si>
    <t>Fechadura para porta interna</t>
  </si>
  <si>
    <t xml:space="preserve"> 001.13.01.10 </t>
  </si>
  <si>
    <t xml:space="preserve"> 100821 </t>
  </si>
  <si>
    <t>Ferrolho para porta e janela (média)</t>
  </si>
  <si>
    <t>CJ</t>
  </si>
  <si>
    <t xml:space="preserve"> 001.13.03.01 </t>
  </si>
  <si>
    <t xml:space="preserve"> 1002900 </t>
  </si>
  <si>
    <t>Ferragens p/ balancim (c/ corrente)</t>
  </si>
  <si>
    <t xml:space="preserve"> 001.14 </t>
  </si>
  <si>
    <t xml:space="preserve"> 001.14.01 </t>
  </si>
  <si>
    <t xml:space="preserve"> 110140 </t>
  </si>
  <si>
    <t>Argamassa de cimento e areia 1:2 p/ impermeabiliz.</t>
  </si>
  <si>
    <t xml:space="preserve"> 001.14.10 </t>
  </si>
  <si>
    <t xml:space="preserve"> 110581 </t>
  </si>
  <si>
    <t>Cerâmica 10x10cm (padrao medio)</t>
  </si>
  <si>
    <t xml:space="preserve"> 001.14.14 </t>
  </si>
  <si>
    <t xml:space="preserve"> 110143 </t>
  </si>
  <si>
    <t>Chapisco de cimento e areia no traço 1:3</t>
  </si>
  <si>
    <t xml:space="preserve"> 001.14.16 </t>
  </si>
  <si>
    <t xml:space="preserve"> 110762 </t>
  </si>
  <si>
    <t>Emboço com argamassa 1:6:Adit. Plast.</t>
  </si>
  <si>
    <t xml:space="preserve"> 001.14.24 </t>
  </si>
  <si>
    <t xml:space="preserve"> 110763 </t>
  </si>
  <si>
    <t>Reboco com argamassa 1:6:Adit. Plast.</t>
  </si>
  <si>
    <t xml:space="preserve"> 001.14.29 </t>
  </si>
  <si>
    <t xml:space="preserve"> 110644 </t>
  </si>
  <si>
    <t>Revestimento Cerâmico Padrão Médio</t>
  </si>
  <si>
    <t xml:space="preserve"> 001.15 </t>
  </si>
  <si>
    <t xml:space="preserve"> 001.15.14 </t>
  </si>
  <si>
    <t xml:space="preserve"> 120165 </t>
  </si>
  <si>
    <t>Soleira em marmore branco e=2cm</t>
  </si>
  <si>
    <t xml:space="preserve"> 001.16 </t>
  </si>
  <si>
    <t xml:space="preserve"> 001.16.02 </t>
  </si>
  <si>
    <t xml:space="preserve"> 130492 </t>
  </si>
  <si>
    <t>Calçada (incl.alicerce, baldrame e concreto c/ junta seca)</t>
  </si>
  <si>
    <t xml:space="preserve"> 001.16.04 </t>
  </si>
  <si>
    <t xml:space="preserve"> 130110 </t>
  </si>
  <si>
    <t>Camada regularizadora no traço 1:4</t>
  </si>
  <si>
    <t xml:space="preserve"> 001.16.06 </t>
  </si>
  <si>
    <t xml:space="preserve"> 131026 </t>
  </si>
  <si>
    <t>Cerâmica anti-derrapante</t>
  </si>
  <si>
    <t xml:space="preserve"> 001.16.12 </t>
  </si>
  <si>
    <t xml:space="preserve"> 130112 </t>
  </si>
  <si>
    <t>Concreto simples c/ seixo e=5cm traço 1:2:3</t>
  </si>
  <si>
    <t xml:space="preserve"> 001.16.16 </t>
  </si>
  <si>
    <t xml:space="preserve"> 130119 </t>
  </si>
  <si>
    <t>Lajota ceramica -  (Padrão Médio)</t>
  </si>
  <si>
    <t xml:space="preserve"> 001.17 </t>
  </si>
  <si>
    <t xml:space="preserve"> 140348 </t>
  </si>
  <si>
    <t>Barroteamento em madeira de lei p/ forro PVC</t>
  </si>
  <si>
    <t xml:space="preserve"> 001.17.10 </t>
  </si>
  <si>
    <t xml:space="preserve"> 141336 </t>
  </si>
  <si>
    <t>Forro em lambri de PVC</t>
  </si>
  <si>
    <t xml:space="preserve"> 001.18 </t>
  </si>
  <si>
    <t xml:space="preserve"> 001.18.02.04 </t>
  </si>
  <si>
    <t xml:space="preserve"> 150491 </t>
  </si>
  <si>
    <t>Esmalte sobre grade de ferro (superf. aparelhada)</t>
  </si>
  <si>
    <t xml:space="preserve"> 001.18.04.03 </t>
  </si>
  <si>
    <t xml:space="preserve"> 150180 </t>
  </si>
  <si>
    <t>Latex acrilica fosca int. e ext. sem massa c/ selador</t>
  </si>
  <si>
    <t xml:space="preserve"> 001.18.04.07 </t>
  </si>
  <si>
    <t xml:space="preserve"> 150586 </t>
  </si>
  <si>
    <t>Emassamento de parede c/ massa acrilica</t>
  </si>
  <si>
    <t xml:space="preserve"> 150207 </t>
  </si>
  <si>
    <t>Acrílica para piso</t>
  </si>
  <si>
    <t xml:space="preserve"> 150286 </t>
  </si>
  <si>
    <t>Pintura s/ telha ceramica</t>
  </si>
  <si>
    <t xml:space="preserve"> 001.19 </t>
  </si>
  <si>
    <t xml:space="preserve"> 001.19.01.17 </t>
  </si>
  <si>
    <t xml:space="preserve"> 170881 </t>
  </si>
  <si>
    <t>Caixa plástica 4"x2"</t>
  </si>
  <si>
    <t xml:space="preserve"> 001.19.01.33 </t>
  </si>
  <si>
    <t xml:space="preserve"> 170890 </t>
  </si>
  <si>
    <t>Centro de distribuição p/ 70 disjuntores (c/ barramento)</t>
  </si>
  <si>
    <t xml:space="preserve"> 001.19.02.04 </t>
  </si>
  <si>
    <t xml:space="preserve"> 170326 </t>
  </si>
  <si>
    <t>Disjuntor 1P - 6 a 32A - PADRÃO DIN</t>
  </si>
  <si>
    <t xml:space="preserve"> 001.19.02.05 </t>
  </si>
  <si>
    <t xml:space="preserve"> 170362 </t>
  </si>
  <si>
    <t>Disjuntor 2P - 6 a 32A - PADRÃO DIN</t>
  </si>
  <si>
    <t xml:space="preserve"> 001.19.02.07 </t>
  </si>
  <si>
    <t xml:space="preserve"> 170900 </t>
  </si>
  <si>
    <t>Disjuntor 3P - 125A a 225A - PADRÃO DIN</t>
  </si>
  <si>
    <t xml:space="preserve"> 001.19.03.37 </t>
  </si>
  <si>
    <t xml:space="preserve"> 171020 </t>
  </si>
  <si>
    <t>Eletroduto de F°G° de 2"</t>
  </si>
  <si>
    <t xml:space="preserve"> 001.19.04.12 </t>
  </si>
  <si>
    <t xml:space="preserve"> 170746 </t>
  </si>
  <si>
    <t>Cabo de cobre  10mm2 - 1 KV</t>
  </si>
  <si>
    <t xml:space="preserve"> 001.19.05.05 </t>
  </si>
  <si>
    <t xml:space="preserve"> 170332 </t>
  </si>
  <si>
    <t>Interruptor 1 tecla simples (s/fiaçao)</t>
  </si>
  <si>
    <t xml:space="preserve"> 001.19.06.05 </t>
  </si>
  <si>
    <t xml:space="preserve"> 171528 </t>
  </si>
  <si>
    <t>Lâmpada de Led Tubular 18W bivolt</t>
  </si>
  <si>
    <t>ORSE</t>
  </si>
  <si>
    <t xml:space="preserve"> 001.21 </t>
  </si>
  <si>
    <t xml:space="preserve"> 001.21.01.02 </t>
  </si>
  <si>
    <t xml:space="preserve"> 231084 </t>
  </si>
  <si>
    <t>Ponto de dreno p/ split (10m)</t>
  </si>
  <si>
    <t xml:space="preserve"> 001.22 </t>
  </si>
  <si>
    <t xml:space="preserve"> 001.22.01.03 </t>
  </si>
  <si>
    <t xml:space="preserve"> 180299 </t>
  </si>
  <si>
    <t>Ponto de agua (incl. tubos e conexoes)</t>
  </si>
  <si>
    <t xml:space="preserve"> 001.22.01.10 </t>
  </si>
  <si>
    <t xml:space="preserve"> 180440 </t>
  </si>
  <si>
    <t>Registro de gaveta c/ canopla -    1/2"</t>
  </si>
  <si>
    <t xml:space="preserve"> 001.22.01.30 </t>
  </si>
  <si>
    <t xml:space="preserve"> 180836 </t>
  </si>
  <si>
    <t>Reservatório em polietileno de 1.500 L</t>
  </si>
  <si>
    <t xml:space="preserve"> 001.22.01.36 </t>
  </si>
  <si>
    <t xml:space="preserve"> 180107 </t>
  </si>
  <si>
    <t>Tubo em PVC - JS - 25mm (c/ rasgo na alvenaria)-LH</t>
  </si>
  <si>
    <t xml:space="preserve"> 001.22.01.61.27 </t>
  </si>
  <si>
    <t xml:space="preserve"> 180427 </t>
  </si>
  <si>
    <t>Joelho/Cotovelo 90º  PVC - JS - 25mm-LH</t>
  </si>
  <si>
    <t xml:space="preserve"> 001.22.01.61.45 </t>
  </si>
  <si>
    <t xml:space="preserve"> 180434 </t>
  </si>
  <si>
    <t>Tê em PVC - JS - 25mm-LH</t>
  </si>
  <si>
    <t xml:space="preserve"> 001.22.03.21 </t>
  </si>
  <si>
    <t xml:space="preserve"> 180214 </t>
  </si>
  <si>
    <t>Ponto de esgoto (incl. tubos, conexoes,cx. e ralos)</t>
  </si>
  <si>
    <t xml:space="preserve"> 001.22.03.30 </t>
  </si>
  <si>
    <t xml:space="preserve"> 180105 </t>
  </si>
  <si>
    <t>Tubo em PVC -  40mm (LS)</t>
  </si>
  <si>
    <t xml:space="preserve"> 001.22.03.31 </t>
  </si>
  <si>
    <t xml:space="preserve"> 180104 </t>
  </si>
  <si>
    <t>Tubo em PVC -  50mm (LS)</t>
  </si>
  <si>
    <t xml:space="preserve"> 001.22.03.32 </t>
  </si>
  <si>
    <t xml:space="preserve"> 180103 </t>
  </si>
  <si>
    <t>Tubo em PVC -  75mm (LS)</t>
  </si>
  <si>
    <t xml:space="preserve"> 001.22.03.33 </t>
  </si>
  <si>
    <t xml:space="preserve"> 180102 </t>
  </si>
  <si>
    <t>Tubo em PVC - 100mm (LS)</t>
  </si>
  <si>
    <t xml:space="preserve"> 001.22.03.38.03 </t>
  </si>
  <si>
    <t xml:space="preserve"> 180242 </t>
  </si>
  <si>
    <t>Joelho/Cotovelo 45° PVC JS -  75mm - LS</t>
  </si>
  <si>
    <t xml:space="preserve"> 001.22.03.38.06 </t>
  </si>
  <si>
    <t xml:space="preserve"> 180471 </t>
  </si>
  <si>
    <t>Joelho/Cotovelo 90º RC em PVC - JS -  40mm-LS</t>
  </si>
  <si>
    <t xml:space="preserve"> 001.22.03.38.07 </t>
  </si>
  <si>
    <t xml:space="preserve"> 180472 </t>
  </si>
  <si>
    <t>Joelho/Cotovelo 90º RC em PVC - JS -  50mm-LS</t>
  </si>
  <si>
    <t xml:space="preserve"> 001.22.03.38.09 </t>
  </si>
  <si>
    <t xml:space="preserve"> 180474 </t>
  </si>
  <si>
    <t>Joelho/Cotovelo 90º RC em PVC - JS - 100mm-LS</t>
  </si>
  <si>
    <t xml:space="preserve"> 001.22.03.38.17 </t>
  </si>
  <si>
    <t xml:space="preserve"> 180260 </t>
  </si>
  <si>
    <t>Luva simples PVC  40mm - LS</t>
  </si>
  <si>
    <t xml:space="preserve"> 001.22.03.38.18 </t>
  </si>
  <si>
    <t xml:space="preserve"> 180259 </t>
  </si>
  <si>
    <t>Luva simples PVC  50mm - LS</t>
  </si>
  <si>
    <t xml:space="preserve"> 001.22.03.38.22 </t>
  </si>
  <si>
    <t xml:space="preserve"> 180256 </t>
  </si>
  <si>
    <t>Redução excêntrica PVC 100mm x 50mm - LS</t>
  </si>
  <si>
    <t xml:space="preserve"> 001.22.03.38.26 </t>
  </si>
  <si>
    <t xml:space="preserve"> 180477 </t>
  </si>
  <si>
    <t>Tê curto em PVC - JS -  75x75mm-LS</t>
  </si>
  <si>
    <t xml:space="preserve"> 001.22.03.38.27 </t>
  </si>
  <si>
    <t xml:space="preserve"> 180478 </t>
  </si>
  <si>
    <t>Tê curto em PVC - JS - 100x100mm-LS</t>
  </si>
  <si>
    <t xml:space="preserve"> 001.23 </t>
  </si>
  <si>
    <t xml:space="preserve"> 001.23.04 </t>
  </si>
  <si>
    <t xml:space="preserve"> 201507 </t>
  </si>
  <si>
    <t>Extintor de incêndio ABC -  6Kg</t>
  </si>
  <si>
    <t xml:space="preserve"> 001.25 </t>
  </si>
  <si>
    <t xml:space="preserve"> 001.25.01 </t>
  </si>
  <si>
    <t xml:space="preserve"> 191522 </t>
  </si>
  <si>
    <t>Acabamento p/ registro de gaveta</t>
  </si>
  <si>
    <t xml:space="preserve"> 001.25.10 </t>
  </si>
  <si>
    <t xml:space="preserve"> 190090 </t>
  </si>
  <si>
    <t>Bacia sifonada de louça c/ assento</t>
  </si>
  <si>
    <t xml:space="preserve"> 001.25.27 </t>
  </si>
  <si>
    <t xml:space="preserve"> 190790 </t>
  </si>
  <si>
    <t>Engate plástico</t>
  </si>
  <si>
    <t xml:space="preserve"> 001.25.29 </t>
  </si>
  <si>
    <t xml:space="preserve"> 191521 </t>
  </si>
  <si>
    <t>Grelha metálica p/ caixa sifonada - 10x10cm</t>
  </si>
  <si>
    <t xml:space="preserve"> 001.25.50 </t>
  </si>
  <si>
    <t xml:space="preserve"> 190849 </t>
  </si>
  <si>
    <t>Saboneteira para sabão líquido (vidro+inox) -FIXA</t>
  </si>
  <si>
    <t xml:space="preserve"> 001.25.61 </t>
  </si>
  <si>
    <t xml:space="preserve"> 191518 </t>
  </si>
  <si>
    <t>Torneira de metal cromada de 1/2" ou 3/4" p/ Pia</t>
  </si>
  <si>
    <t xml:space="preserve"> 001.26 </t>
  </si>
  <si>
    <t xml:space="preserve"> 001.26.09 </t>
  </si>
  <si>
    <t xml:space="preserve"> 241468 </t>
  </si>
  <si>
    <t>Placa de sinalização fotoluminoscente</t>
  </si>
  <si>
    <t xml:space="preserve"> 001.27 </t>
  </si>
  <si>
    <t xml:space="preserve"> 001.27.09 </t>
  </si>
  <si>
    <t xml:space="preserve"> 250532 </t>
  </si>
  <si>
    <t>Banco em concreto c/2 mod.2,75x0,4m (det.12)</t>
  </si>
  <si>
    <t xml:space="preserve"> 001.34 </t>
  </si>
  <si>
    <t xml:space="preserve"> 001.34.06 </t>
  </si>
  <si>
    <t xml:space="preserve"> 270220 </t>
  </si>
  <si>
    <t>Limpeza geral e entrega da obra</t>
  </si>
  <si>
    <t>Total sem BDI</t>
  </si>
  <si>
    <t>Total do BDI</t>
  </si>
  <si>
    <t>Total Geral</t>
  </si>
  <si>
    <t>TOTAL MÊS/MEDIÇÃO/ACUMULADO ($)</t>
  </si>
  <si>
    <t>TOTAL MÊS/MEDIÇÃO ($)</t>
  </si>
  <si>
    <t>TOTAL MÊS/MEDIÇÃO (%)</t>
  </si>
  <si>
    <t>TOTAL MÊS/MEDIÇÃO/ACUMULADO (%)</t>
  </si>
  <si>
    <t xml:space="preserve"> 001.01.03 </t>
  </si>
  <si>
    <t xml:space="preserve"> 001.02 </t>
  </si>
  <si>
    <t>ADMINISTRAÇÃO LOCAL DA OBRA</t>
  </si>
  <si>
    <t xml:space="preserve"> 001.11.01.4 </t>
  </si>
  <si>
    <t xml:space="preserve"> 090621 </t>
  </si>
  <si>
    <t>Grade de ferro 3/4" (incl. pint. anti-corrosiva)</t>
  </si>
  <si>
    <t xml:space="preserve"> 001.11.01.5 </t>
  </si>
  <si>
    <t xml:space="preserve"> 091380 </t>
  </si>
  <si>
    <t>Esquadria c/ venezianas de aluminio  natural c/ ferragens</t>
  </si>
  <si>
    <t xml:space="preserve"> 001.17.11 </t>
  </si>
  <si>
    <t xml:space="preserve"> 001.18.04.8 </t>
  </si>
  <si>
    <t xml:space="preserve"> 001.18.04.9 </t>
  </si>
  <si>
    <t xml:space="preserve"> 001.19.01.20 </t>
  </si>
  <si>
    <t xml:space="preserve"> 170882 </t>
  </si>
  <si>
    <t>Caixa polifásica padrão Celpa</t>
  </si>
  <si>
    <t xml:space="preserve"> 001.19.03.42 </t>
  </si>
  <si>
    <t xml:space="preserve"> 170632 </t>
  </si>
  <si>
    <t>Eletroduto PVC Rígido de 1 1/4"</t>
  </si>
  <si>
    <t xml:space="preserve"> 001.19.04.06 </t>
  </si>
  <si>
    <t xml:space="preserve"> 170743 </t>
  </si>
  <si>
    <t>Cabo de cobre   2,5mm2 - 1 KV</t>
  </si>
  <si>
    <t xml:space="preserve"> 001.19.04.11 </t>
  </si>
  <si>
    <t xml:space="preserve"> 170318 </t>
  </si>
  <si>
    <t>Cabo de cobre   6mm2 - 750 V</t>
  </si>
  <si>
    <t xml:space="preserve"> 001.19.05.31 </t>
  </si>
  <si>
    <t xml:space="preserve"> 171523 </t>
  </si>
  <si>
    <t>Tomada 2P+T 20A (s/fiaçao)</t>
  </si>
  <si>
    <t xml:space="preserve"> 001.19.08.57 </t>
  </si>
  <si>
    <t xml:space="preserve"> 171048 </t>
  </si>
  <si>
    <t>Luva p/ elet. PVC de 1 1/4" (IE)</t>
  </si>
  <si>
    <t xml:space="preserve"> 001.19.08.59 </t>
  </si>
  <si>
    <t xml:space="preserve"> 171049 </t>
  </si>
  <si>
    <t>Luva p/ elet. PVC de 2" (IE)</t>
  </si>
  <si>
    <t xml:space="preserve"> 001.25.28 </t>
  </si>
  <si>
    <t xml:space="preserve"> 191374 </t>
  </si>
  <si>
    <t>Sifão plástico flexível</t>
  </si>
  <si>
    <t xml:space="preserve"> 251293 </t>
  </si>
  <si>
    <t>Tampo em granito verde Ubatuba</t>
  </si>
  <si>
    <t xml:space="preserve"> 001.25.30 </t>
  </si>
  <si>
    <t xml:space="preserve"> 190787 </t>
  </si>
  <si>
    <t>Cuba de louça de embutir</t>
  </si>
  <si>
    <t xml:space="preserve"> 001.25.62 </t>
  </si>
  <si>
    <t xml:space="preserve"> 180773 </t>
  </si>
  <si>
    <t>Valvula de retençao vertical    3/4" - recalque</t>
  </si>
  <si>
    <t xml:space="preserve"> 001.27.10 </t>
  </si>
  <si>
    <t xml:space="preserve"> 8723 </t>
  </si>
  <si>
    <t>Restauro - Fixação e tratamento de elementos decorativos</t>
  </si>
  <si>
    <t>Estado do Pará</t>
  </si>
  <si>
    <t>Munícipio de Ananindeua</t>
  </si>
  <si>
    <t>Prefeitura Municipal de Ananindeua</t>
  </si>
  <si>
    <t>Secretaria Municipal de Educação</t>
  </si>
  <si>
    <t>CRONOGRAMA FÍSICO-FINANCEIRO - EMEF HERMÍNIO CALVINHO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</si>
</sst>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,##0.00\ %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Symbol"/>
      <family val="1"/>
      <charset val="2"/>
    </font>
    <font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3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Tahoma"/>
      <family val="2"/>
    </font>
    <font>
      <b/>
      <sz val="16"/>
      <name val="Calibri"/>
      <family val="2"/>
      <scheme val="minor"/>
    </font>
    <font>
      <sz val="1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EBEBE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" fillId="0" borderId="13" xfId="0" applyFont="1" applyBorder="1" applyAlignment="1">
      <alignment horizontal="center" vertical="center"/>
    </xf>
    <xf numFmtId="164" fontId="1" fillId="0" borderId="14" xfId="1" applyNumberFormat="1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12" fillId="8" borderId="17" xfId="0" applyFont="1" applyFill="1" applyBorder="1" applyAlignment="1">
      <alignment horizontal="left" vertical="top" wrapText="1"/>
    </xf>
    <xf numFmtId="0" fontId="12" fillId="8" borderId="17" xfId="0" applyFont="1" applyFill="1" applyBorder="1" applyAlignment="1">
      <alignment horizontal="right" vertical="top" wrapText="1"/>
    </xf>
    <xf numFmtId="0" fontId="12" fillId="8" borderId="17" xfId="0" applyFont="1" applyFill="1" applyBorder="1" applyAlignment="1">
      <alignment horizontal="center" vertical="top" wrapText="1"/>
    </xf>
    <xf numFmtId="0" fontId="13" fillId="9" borderId="17" xfId="0" applyFont="1" applyFill="1" applyBorder="1" applyAlignment="1">
      <alignment horizontal="left" vertical="top" wrapText="1"/>
    </xf>
    <xf numFmtId="0" fontId="13" fillId="9" borderId="17" xfId="0" applyFont="1" applyFill="1" applyBorder="1" applyAlignment="1">
      <alignment horizontal="right" vertical="top" wrapText="1"/>
    </xf>
    <xf numFmtId="4" fontId="13" fillId="9" borderId="17" xfId="0" applyNumberFormat="1" applyFont="1" applyFill="1" applyBorder="1" applyAlignment="1">
      <alignment horizontal="right" vertical="top" wrapText="1"/>
    </xf>
    <xf numFmtId="165" fontId="13" fillId="9" borderId="17" xfId="0" applyNumberFormat="1" applyFont="1" applyFill="1" applyBorder="1" applyAlignment="1">
      <alignment horizontal="right" vertical="top" wrapText="1"/>
    </xf>
    <xf numFmtId="0" fontId="14" fillId="10" borderId="17" xfId="0" applyFont="1" applyFill="1" applyBorder="1" applyAlignment="1">
      <alignment horizontal="left" vertical="top" wrapText="1"/>
    </xf>
    <xf numFmtId="0" fontId="14" fillId="10" borderId="17" xfId="0" applyFont="1" applyFill="1" applyBorder="1" applyAlignment="1">
      <alignment horizontal="right" vertical="top" wrapText="1"/>
    </xf>
    <xf numFmtId="0" fontId="14" fillId="10" borderId="17" xfId="0" applyFont="1" applyFill="1" applyBorder="1" applyAlignment="1">
      <alignment horizontal="center" vertical="top" wrapText="1"/>
    </xf>
    <xf numFmtId="4" fontId="14" fillId="10" borderId="17" xfId="0" applyNumberFormat="1" applyFont="1" applyFill="1" applyBorder="1" applyAlignment="1">
      <alignment horizontal="right" vertical="top" wrapText="1"/>
    </xf>
    <xf numFmtId="165" fontId="14" fillId="10" borderId="17" xfId="0" applyNumberFormat="1" applyFont="1" applyFill="1" applyBorder="1" applyAlignment="1">
      <alignment horizontal="right" vertical="top" wrapText="1"/>
    </xf>
    <xf numFmtId="0" fontId="15" fillId="8" borderId="0" xfId="0" applyFont="1" applyFill="1" applyAlignment="1">
      <alignment horizontal="center" vertical="top" wrapText="1"/>
    </xf>
    <xf numFmtId="0" fontId="16" fillId="8" borderId="0" xfId="0" applyFont="1" applyFill="1" applyAlignment="1">
      <alignment horizontal="right" vertical="top" wrapText="1"/>
    </xf>
    <xf numFmtId="0" fontId="15" fillId="8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44" fontId="11" fillId="2" borderId="0" xfId="2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11" borderId="17" xfId="0" applyFont="1" applyFill="1" applyBorder="1" applyAlignment="1">
      <alignment horizontal="left" vertical="top" wrapText="1"/>
    </xf>
    <xf numFmtId="0" fontId="12" fillId="11" borderId="17" xfId="0" applyFont="1" applyFill="1" applyBorder="1" applyAlignment="1">
      <alignment horizontal="right" vertical="top" wrapText="1"/>
    </xf>
    <xf numFmtId="0" fontId="12" fillId="11" borderId="17" xfId="0" applyFont="1" applyFill="1" applyBorder="1" applyAlignment="1">
      <alignment horizontal="center" vertical="top" wrapText="1"/>
    </xf>
    <xf numFmtId="0" fontId="13" fillId="11" borderId="17" xfId="0" applyFont="1" applyFill="1" applyBorder="1" applyAlignment="1">
      <alignment horizontal="left" vertical="top" wrapText="1"/>
    </xf>
    <xf numFmtId="0" fontId="13" fillId="11" borderId="17" xfId="0" applyFont="1" applyFill="1" applyBorder="1" applyAlignment="1">
      <alignment horizontal="right" vertical="top" wrapText="1"/>
    </xf>
    <xf numFmtId="4" fontId="13" fillId="11" borderId="17" xfId="0" applyNumberFormat="1" applyFont="1" applyFill="1" applyBorder="1" applyAlignment="1">
      <alignment horizontal="right" vertical="top" wrapText="1"/>
    </xf>
    <xf numFmtId="165" fontId="13" fillId="11" borderId="17" xfId="0" applyNumberFormat="1" applyFont="1" applyFill="1" applyBorder="1" applyAlignment="1">
      <alignment horizontal="right" vertical="top" wrapText="1"/>
    </xf>
    <xf numFmtId="0" fontId="14" fillId="11" borderId="17" xfId="0" applyFont="1" applyFill="1" applyBorder="1" applyAlignment="1">
      <alignment horizontal="left" vertical="top" wrapText="1"/>
    </xf>
    <xf numFmtId="0" fontId="14" fillId="11" borderId="17" xfId="0" applyFont="1" applyFill="1" applyBorder="1" applyAlignment="1">
      <alignment horizontal="right" vertical="top" wrapText="1"/>
    </xf>
    <xf numFmtId="0" fontId="14" fillId="11" borderId="17" xfId="0" applyFont="1" applyFill="1" applyBorder="1" applyAlignment="1">
      <alignment horizontal="center" vertical="top" wrapText="1"/>
    </xf>
    <xf numFmtId="4" fontId="14" fillId="11" borderId="17" xfId="0" applyNumberFormat="1" applyFont="1" applyFill="1" applyBorder="1" applyAlignment="1">
      <alignment horizontal="right" vertical="top" wrapText="1"/>
    </xf>
    <xf numFmtId="165" fontId="14" fillId="11" borderId="17" xfId="0" applyNumberFormat="1" applyFont="1" applyFill="1" applyBorder="1" applyAlignment="1">
      <alignment horizontal="right" vertical="top" wrapText="1"/>
    </xf>
    <xf numFmtId="0" fontId="15" fillId="11" borderId="0" xfId="0" applyFont="1" applyFill="1" applyAlignment="1">
      <alignment horizontal="center" vertical="top" wrapText="1"/>
    </xf>
    <xf numFmtId="0" fontId="16" fillId="11" borderId="0" xfId="0" applyFont="1" applyFill="1" applyAlignment="1">
      <alignment horizontal="right" vertical="top" wrapText="1"/>
    </xf>
    <xf numFmtId="0" fontId="15" fillId="11" borderId="0" xfId="0" applyFont="1" applyFill="1" applyAlignment="1">
      <alignment horizontal="left" vertical="top" wrapText="1"/>
    </xf>
    <xf numFmtId="44" fontId="14" fillId="11" borderId="17" xfId="2" applyFont="1" applyFill="1" applyBorder="1" applyAlignment="1">
      <alignment horizontal="right" vertical="top" wrapTex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11" borderId="0" xfId="0" applyFont="1" applyFill="1" applyAlignment="1">
      <alignment horizontal="right" vertical="top" wrapText="1"/>
    </xf>
    <xf numFmtId="0" fontId="16" fillId="11" borderId="0" xfId="0" applyFont="1" applyFill="1" applyAlignment="1">
      <alignment horizontal="left" vertical="top" wrapText="1"/>
    </xf>
    <xf numFmtId="44" fontId="16" fillId="11" borderId="0" xfId="2" applyFont="1" applyFill="1" applyAlignment="1">
      <alignment horizontal="right" vertical="top" wrapText="1"/>
    </xf>
    <xf numFmtId="0" fontId="16" fillId="8" borderId="0" xfId="0" applyFont="1" applyFill="1" applyAlignment="1">
      <alignment horizontal="right" vertical="top" wrapText="1"/>
    </xf>
    <xf numFmtId="0" fontId="16" fillId="8" borderId="0" xfId="0" applyFont="1" applyFill="1" applyAlignment="1">
      <alignment horizontal="left" vertical="top" wrapText="1"/>
    </xf>
    <xf numFmtId="4" fontId="16" fillId="8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25" xfId="0" applyFont="1" applyBorder="1" applyAlignment="1">
      <alignment horizontal="center"/>
    </xf>
    <xf numFmtId="0" fontId="19" fillId="6" borderId="10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164" fontId="19" fillId="6" borderId="7" xfId="1" applyNumberFormat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7" borderId="15" xfId="0" applyFont="1" applyFill="1" applyBorder="1" applyAlignment="1">
      <alignment horizontal="left" vertical="center" wrapText="1"/>
    </xf>
    <xf numFmtId="9" fontId="21" fillId="0" borderId="7" xfId="3" applyFont="1" applyFill="1" applyBorder="1" applyAlignment="1">
      <alignment horizontal="center" vertical="center"/>
    </xf>
    <xf numFmtId="9" fontId="21" fillId="0" borderId="8" xfId="3" applyFont="1" applyFill="1" applyBorder="1" applyAlignment="1">
      <alignment horizontal="center" vertical="center"/>
    </xf>
    <xf numFmtId="9" fontId="21" fillId="0" borderId="11" xfId="0" applyNumberFormat="1" applyFont="1" applyBorder="1" applyAlignment="1">
      <alignment horizontal="center" vertical="center"/>
    </xf>
    <xf numFmtId="0" fontId="22" fillId="2" borderId="11" xfId="0" applyFont="1" applyFill="1" applyBorder="1" applyAlignment="1">
      <alignment horizontal="right" vertical="center"/>
    </xf>
    <xf numFmtId="44" fontId="21" fillId="2" borderId="7" xfId="2" applyFont="1" applyFill="1" applyBorder="1" applyAlignment="1">
      <alignment horizontal="center" vertical="center"/>
    </xf>
    <xf numFmtId="44" fontId="21" fillId="2" borderId="11" xfId="0" applyNumberFormat="1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left" vertical="center" wrapText="1"/>
    </xf>
    <xf numFmtId="0" fontId="20" fillId="7" borderId="1" xfId="0" applyFont="1" applyFill="1" applyBorder="1" applyAlignment="1">
      <alignment horizontal="left" vertical="center" wrapText="1"/>
    </xf>
    <xf numFmtId="0" fontId="20" fillId="7" borderId="16" xfId="0" applyFont="1" applyFill="1" applyBorder="1" applyAlignment="1">
      <alignment horizontal="left" vertical="center" wrapText="1"/>
    </xf>
    <xf numFmtId="0" fontId="22" fillId="2" borderId="21" xfId="0" applyFont="1" applyFill="1" applyBorder="1" applyAlignment="1">
      <alignment horizontal="right" vertical="center"/>
    </xf>
    <xf numFmtId="44" fontId="21" fillId="2" borderId="18" xfId="2" applyFont="1" applyFill="1" applyBorder="1" applyAlignment="1">
      <alignment horizontal="center" vertical="center"/>
    </xf>
    <xf numFmtId="44" fontId="21" fillId="2" borderId="21" xfId="0" applyNumberFormat="1" applyFont="1" applyFill="1" applyBorder="1" applyAlignment="1">
      <alignment horizontal="center" vertical="center"/>
    </xf>
    <xf numFmtId="0" fontId="22" fillId="11" borderId="20" xfId="0" applyFont="1" applyFill="1" applyBorder="1" applyAlignment="1">
      <alignment horizontal="right" vertical="center"/>
    </xf>
    <xf numFmtId="44" fontId="21" fillId="11" borderId="22" xfId="2" applyFont="1" applyFill="1" applyBorder="1" applyAlignment="1">
      <alignment horizontal="center" vertical="center"/>
    </xf>
    <xf numFmtId="44" fontId="21" fillId="11" borderId="20" xfId="2" applyFont="1" applyFill="1" applyBorder="1" applyAlignment="1">
      <alignment horizontal="center" vertical="center"/>
    </xf>
    <xf numFmtId="0" fontId="22" fillId="11" borderId="12" xfId="0" applyFont="1" applyFill="1" applyBorder="1" applyAlignment="1">
      <alignment horizontal="right" vertical="center"/>
    </xf>
    <xf numFmtId="44" fontId="21" fillId="11" borderId="9" xfId="2" applyFont="1" applyFill="1" applyBorder="1" applyAlignment="1">
      <alignment horizontal="center" vertical="center"/>
    </xf>
    <xf numFmtId="44" fontId="21" fillId="11" borderId="19" xfId="2" applyFont="1" applyFill="1" applyBorder="1" applyAlignment="1">
      <alignment horizontal="center" vertical="center"/>
    </xf>
    <xf numFmtId="9" fontId="21" fillId="11" borderId="9" xfId="3" applyFont="1" applyFill="1" applyBorder="1" applyAlignment="1">
      <alignment horizontal="center" vertical="center"/>
    </xf>
    <xf numFmtId="44" fontId="21" fillId="11" borderId="23" xfId="2" applyFont="1" applyFill="1" applyBorder="1" applyAlignment="1">
      <alignment horizontal="center" vertical="center"/>
    </xf>
    <xf numFmtId="9" fontId="21" fillId="11" borderId="9" xfId="2" applyNumberFormat="1" applyFont="1" applyFill="1" applyBorder="1" applyAlignment="1">
      <alignment horizontal="center" vertical="center"/>
    </xf>
    <xf numFmtId="44" fontId="21" fillId="11" borderId="24" xfId="2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1430532</xdr:colOff>
      <xdr:row>0</xdr:row>
      <xdr:rowOff>134223</xdr:rowOff>
    </xdr:from>
    <xdr:to>
      <xdr:col>4</xdr:col>
      <xdr:colOff>884464</xdr:colOff>
      <xdr:row>0</xdr:row>
      <xdr:rowOff>1578429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B9B3DDB-2F15-448E-84DD-DDC7181608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6639" y="134223"/>
          <a:ext cx="1263682" cy="1444206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1741715</xdr:colOff>
      <xdr:row>0</xdr:row>
      <xdr:rowOff>72982</xdr:rowOff>
    </xdr:from>
    <xdr:to>
      <xdr:col>9</xdr:col>
      <xdr:colOff>1714501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67DDCEDC-93A9-4FA4-9610-7EB86747A1B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6822" y="72982"/>
          <a:ext cx="3592286" cy="1641518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</xdr:colOff>
      <xdr:row>0</xdr:row>
      <xdr:rowOff>50512</xdr:rowOff>
    </xdr:from>
    <xdr:to>
      <xdr:col>0</xdr:col>
      <xdr:colOff>3850821</xdr:colOff>
      <xdr:row>0</xdr:row>
      <xdr:rowOff>1700893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B42A7809-9FB9-43C6-B443-D13CB339B043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2" y="50512"/>
          <a:ext cx="3781549" cy="1650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3"/>
  <sheetViews>
    <sheetView tabSelected="1" view="pageBreakPreview" zoomScale="70" zoomScaleNormal="100" zoomScaleSheetLayoutView="70" zoomScalePageLayoutView="40" workbookViewId="0">
      <pane xSplit="1" topLeftCell="B1" activePane="topRight" state="frozen"/>
      <selection activeCell="A33" sqref="A33"/>
      <selection pane="topRight" activeCell="A6" sqref="A6:L6"/>
    </sheetView>
  </sheetViews>
  <sheetFormatPr defaultRowHeight="15" x14ac:dyDescent="0.25"/>
  <cols>
    <col min="1" max="1" width="74.42578125" customWidth="1"/>
    <col min="2" max="10" width="27.140625" style="7" customWidth="1"/>
    <col min="11" max="11" width="20.7109375" style="7" hidden="1" customWidth="1"/>
    <col min="12" max="12" width="10.7109375" style="7" hidden="1" customWidth="1"/>
    <col min="13" max="14" width="11.85546875" style="7" hidden="1" customWidth="1"/>
    <col min="15" max="17" width="10.7109375" style="7" hidden="1" customWidth="1"/>
    <col min="18" max="18" width="13.5703125" style="7" hidden="1" customWidth="1"/>
    <col min="19" max="19" width="10.7109375" style="7" hidden="1" customWidth="1"/>
    <col min="20" max="21" width="11.85546875" style="7" hidden="1" customWidth="1"/>
    <col min="22" max="24" width="10.7109375" style="7" hidden="1" customWidth="1"/>
    <col min="25" max="25" width="13.5703125" style="7" hidden="1" customWidth="1"/>
    <col min="26" max="26" width="10.7109375" style="7" hidden="1" customWidth="1"/>
    <col min="27" max="28" width="11.85546875" style="7" hidden="1" customWidth="1"/>
    <col min="29" max="31" width="10.7109375" style="7" hidden="1" customWidth="1"/>
    <col min="32" max="32" width="13.5703125" style="7" hidden="1" customWidth="1"/>
    <col min="33" max="33" width="10.7109375" style="7" hidden="1" customWidth="1"/>
    <col min="34" max="35" width="11.85546875" style="7" hidden="1" customWidth="1"/>
    <col min="36" max="38" width="10.7109375" style="7" hidden="1" customWidth="1"/>
    <col min="39" max="39" width="13.5703125" style="7" hidden="1" customWidth="1"/>
    <col min="40" max="40" width="10.7109375" style="7" hidden="1" customWidth="1"/>
    <col min="41" max="42" width="11.85546875" style="7" hidden="1" customWidth="1"/>
    <col min="43" max="45" width="10.7109375" style="7" hidden="1" customWidth="1"/>
    <col min="46" max="46" width="13.5703125" style="7" hidden="1" customWidth="1"/>
    <col min="47" max="47" width="10.7109375" style="7" hidden="1" customWidth="1"/>
    <col min="48" max="49" width="9.140625" hidden="1" customWidth="1"/>
    <col min="50" max="50" width="19.28515625" style="15" customWidth="1"/>
    <col min="51" max="51" width="90.7109375" customWidth="1"/>
  </cols>
  <sheetData>
    <row r="1" spans="1:51" ht="13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X1"/>
    </row>
    <row r="2" spans="1:51" ht="30" customHeight="1" x14ac:dyDescent="0.4">
      <c r="A2" s="79" t="s">
        <v>467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X2"/>
    </row>
    <row r="3" spans="1:51" ht="30" customHeight="1" x14ac:dyDescent="0.4">
      <c r="A3" s="79" t="s">
        <v>468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X3"/>
    </row>
    <row r="4" spans="1:51" ht="30" customHeight="1" x14ac:dyDescent="0.4">
      <c r="A4" s="79" t="s">
        <v>469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X4"/>
    </row>
    <row r="5" spans="1:51" ht="30" customHeight="1" x14ac:dyDescent="0.4">
      <c r="A5" s="80" t="s">
        <v>470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X5"/>
    </row>
    <row r="6" spans="1:51" ht="23.25" customHeight="1" x14ac:dyDescent="0.4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X6"/>
    </row>
    <row r="7" spans="1:51" ht="69" customHeight="1" thickBot="1" x14ac:dyDescent="0.3">
      <c r="A7" s="70" t="s">
        <v>471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</row>
    <row r="8" spans="1:51" s="6" customFormat="1" ht="23.25" customHeight="1" x14ac:dyDescent="0.25">
      <c r="A8" s="81" t="s">
        <v>7</v>
      </c>
      <c r="B8" s="82" t="s">
        <v>40</v>
      </c>
      <c r="C8" s="82" t="s">
        <v>41</v>
      </c>
      <c r="D8" s="82" t="s">
        <v>42</v>
      </c>
      <c r="E8" s="82" t="s">
        <v>43</v>
      </c>
      <c r="F8" s="82" t="s">
        <v>44</v>
      </c>
      <c r="G8" s="82" t="s">
        <v>45</v>
      </c>
      <c r="H8" s="82" t="s">
        <v>46</v>
      </c>
      <c r="I8" s="82" t="s">
        <v>47</v>
      </c>
      <c r="J8" s="83" t="s">
        <v>11</v>
      </c>
      <c r="K8" s="21" t="s">
        <v>10</v>
      </c>
      <c r="L8" s="12" t="s">
        <v>4</v>
      </c>
      <c r="M8" s="5" t="s">
        <v>5</v>
      </c>
      <c r="N8" s="5" t="s">
        <v>6</v>
      </c>
      <c r="O8" s="5" t="s">
        <v>0</v>
      </c>
      <c r="P8" s="5" t="s">
        <v>1</v>
      </c>
      <c r="Q8" s="5" t="s">
        <v>2</v>
      </c>
      <c r="R8" s="5" t="s">
        <v>3</v>
      </c>
      <c r="S8" s="5" t="s">
        <v>4</v>
      </c>
      <c r="T8" s="5" t="s">
        <v>5</v>
      </c>
      <c r="U8" s="5" t="s">
        <v>6</v>
      </c>
      <c r="V8" s="5" t="s">
        <v>0</v>
      </c>
      <c r="W8" s="5" t="s">
        <v>1</v>
      </c>
      <c r="X8" s="5" t="s">
        <v>2</v>
      </c>
      <c r="Y8" s="5" t="s">
        <v>3</v>
      </c>
      <c r="Z8" s="5" t="s">
        <v>4</v>
      </c>
      <c r="AA8" s="5" t="s">
        <v>5</v>
      </c>
      <c r="AB8" s="5" t="s">
        <v>6</v>
      </c>
      <c r="AC8" s="5" t="s">
        <v>0</v>
      </c>
      <c r="AD8" s="5" t="s">
        <v>1</v>
      </c>
      <c r="AE8" s="5" t="s">
        <v>2</v>
      </c>
      <c r="AF8" s="5" t="s">
        <v>3</v>
      </c>
      <c r="AG8" s="5" t="s">
        <v>4</v>
      </c>
      <c r="AH8" s="5" t="s">
        <v>5</v>
      </c>
      <c r="AI8" s="5" t="s">
        <v>6</v>
      </c>
      <c r="AJ8" s="5" t="s">
        <v>0</v>
      </c>
      <c r="AK8" s="5" t="s">
        <v>1</v>
      </c>
      <c r="AL8" s="5" t="s">
        <v>2</v>
      </c>
      <c r="AM8" s="5" t="s">
        <v>3</v>
      </c>
      <c r="AN8" s="5" t="s">
        <v>4</v>
      </c>
      <c r="AO8" s="5" t="s">
        <v>5</v>
      </c>
      <c r="AP8" s="5" t="s">
        <v>6</v>
      </c>
      <c r="AQ8" s="5" t="s">
        <v>0</v>
      </c>
      <c r="AR8" s="5" t="s">
        <v>1</v>
      </c>
      <c r="AS8" s="5" t="s">
        <v>2</v>
      </c>
      <c r="AT8" s="5" t="s">
        <v>3</v>
      </c>
      <c r="AU8" s="5" t="s">
        <v>4</v>
      </c>
      <c r="AX8" s="49"/>
      <c r="AY8" s="10"/>
    </row>
    <row r="9" spans="1:51" s="6" customFormat="1" ht="21" x14ac:dyDescent="0.25">
      <c r="A9" s="84"/>
      <c r="B9" s="85" t="s">
        <v>48</v>
      </c>
      <c r="C9" s="85" t="s">
        <v>49</v>
      </c>
      <c r="D9" s="85" t="s">
        <v>50</v>
      </c>
      <c r="E9" s="85" t="s">
        <v>51</v>
      </c>
      <c r="F9" s="85" t="s">
        <v>52</v>
      </c>
      <c r="G9" s="85" t="s">
        <v>53</v>
      </c>
      <c r="H9" s="85" t="s">
        <v>54</v>
      </c>
      <c r="I9" s="85" t="s">
        <v>55</v>
      </c>
      <c r="J9" s="86" t="s">
        <v>12</v>
      </c>
      <c r="K9" s="22" t="s">
        <v>9</v>
      </c>
      <c r="L9" s="13">
        <v>43599</v>
      </c>
      <c r="M9" s="2">
        <v>43600</v>
      </c>
      <c r="N9" s="2">
        <v>43601</v>
      </c>
      <c r="O9" s="2">
        <v>43602</v>
      </c>
      <c r="P9" s="2">
        <v>43603</v>
      </c>
      <c r="Q9" s="2">
        <v>43604</v>
      </c>
      <c r="R9" s="2">
        <v>43605</v>
      </c>
      <c r="S9" s="2">
        <v>43606</v>
      </c>
      <c r="T9" s="2">
        <v>43607</v>
      </c>
      <c r="U9" s="2">
        <v>43608</v>
      </c>
      <c r="V9" s="2">
        <v>43609</v>
      </c>
      <c r="W9" s="2">
        <v>43610</v>
      </c>
      <c r="X9" s="2">
        <v>43611</v>
      </c>
      <c r="Y9" s="2">
        <v>43612</v>
      </c>
      <c r="Z9" s="2">
        <v>43613</v>
      </c>
      <c r="AA9" s="2">
        <v>43411</v>
      </c>
      <c r="AB9" s="2">
        <v>43412</v>
      </c>
      <c r="AC9" s="2">
        <v>43413</v>
      </c>
      <c r="AD9" s="2">
        <v>43414</v>
      </c>
      <c r="AE9" s="2">
        <v>43415</v>
      </c>
      <c r="AF9" s="2">
        <v>43416</v>
      </c>
      <c r="AG9" s="2">
        <v>43417</v>
      </c>
      <c r="AH9" s="2">
        <v>43418</v>
      </c>
      <c r="AI9" s="2">
        <v>43419</v>
      </c>
      <c r="AJ9" s="2">
        <v>43420</v>
      </c>
      <c r="AK9" s="2">
        <v>43421</v>
      </c>
      <c r="AL9" s="2">
        <v>43422</v>
      </c>
      <c r="AM9" s="2">
        <v>43423</v>
      </c>
      <c r="AN9" s="2">
        <v>43424</v>
      </c>
      <c r="AO9" s="2">
        <v>43425</v>
      </c>
      <c r="AP9" s="2">
        <v>43426</v>
      </c>
      <c r="AQ9" s="2">
        <v>43427</v>
      </c>
      <c r="AR9" s="2">
        <v>43428</v>
      </c>
      <c r="AS9" s="2">
        <v>43429</v>
      </c>
      <c r="AT9" s="2">
        <v>43430</v>
      </c>
      <c r="AU9" s="2">
        <v>43431</v>
      </c>
      <c r="AX9" s="49"/>
      <c r="AY9" s="10"/>
    </row>
    <row r="10" spans="1:51" s="3" customFormat="1" ht="30" customHeight="1" x14ac:dyDescent="0.25">
      <c r="A10" s="87" t="s">
        <v>14</v>
      </c>
      <c r="B10" s="88">
        <v>0.4</v>
      </c>
      <c r="C10" s="89">
        <v>0.5</v>
      </c>
      <c r="D10" s="88">
        <v>0.1</v>
      </c>
      <c r="E10" s="89"/>
      <c r="F10" s="89"/>
      <c r="G10" s="89"/>
      <c r="H10" s="89"/>
      <c r="I10" s="89"/>
      <c r="J10" s="90">
        <f t="shared" ref="J10:J41" si="0">SUM(B10:I10)</f>
        <v>1</v>
      </c>
      <c r="K10" s="23"/>
      <c r="L10" s="1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X10" s="50"/>
      <c r="AY10" s="10"/>
    </row>
    <row r="11" spans="1:51" s="30" customFormat="1" ht="30" customHeight="1" x14ac:dyDescent="0.25">
      <c r="A11" s="91" t="s">
        <v>13</v>
      </c>
      <c r="B11" s="92">
        <f t="shared" ref="B11:I11" si="1">SUM(B10*$AX$11)</f>
        <v>339.16</v>
      </c>
      <c r="C11" s="92">
        <f t="shared" si="1"/>
        <v>423.95</v>
      </c>
      <c r="D11" s="92">
        <f t="shared" si="1"/>
        <v>84.79</v>
      </c>
      <c r="E11" s="92">
        <f t="shared" si="1"/>
        <v>0</v>
      </c>
      <c r="F11" s="92">
        <f t="shared" si="1"/>
        <v>0</v>
      </c>
      <c r="G11" s="92">
        <f t="shared" si="1"/>
        <v>0</v>
      </c>
      <c r="H11" s="92">
        <f t="shared" si="1"/>
        <v>0</v>
      </c>
      <c r="I11" s="92">
        <f t="shared" si="1"/>
        <v>0</v>
      </c>
      <c r="J11" s="93">
        <f t="shared" si="0"/>
        <v>847.9</v>
      </c>
      <c r="K11" s="27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X11" s="51">
        <f>'planilha base'!I3</f>
        <v>847.9</v>
      </c>
      <c r="AY11" s="31"/>
    </row>
    <row r="12" spans="1:51" ht="30" customHeight="1" x14ac:dyDescent="0.25">
      <c r="A12" s="94" t="s">
        <v>15</v>
      </c>
      <c r="B12" s="88">
        <v>0.5</v>
      </c>
      <c r="C12" s="89">
        <v>0.3</v>
      </c>
      <c r="D12" s="88">
        <v>0.2</v>
      </c>
      <c r="E12" s="89"/>
      <c r="F12" s="89"/>
      <c r="G12" s="89">
        <v>0</v>
      </c>
      <c r="H12" s="89"/>
      <c r="I12" s="89"/>
      <c r="J12" s="90">
        <f t="shared" si="0"/>
        <v>1</v>
      </c>
      <c r="K12" s="24"/>
      <c r="L12" s="1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X12" s="52"/>
      <c r="AY12" s="10"/>
    </row>
    <row r="13" spans="1:51" s="30" customFormat="1" ht="30" customHeight="1" x14ac:dyDescent="0.25">
      <c r="A13" s="91" t="s">
        <v>13</v>
      </c>
      <c r="B13" s="92">
        <f t="shared" ref="B13:I13" si="2">SUM(B12*$AX$13)</f>
        <v>10906.46</v>
      </c>
      <c r="C13" s="92">
        <f t="shared" si="2"/>
        <v>6543.8759999999993</v>
      </c>
      <c r="D13" s="92">
        <f t="shared" si="2"/>
        <v>4362.5839999999998</v>
      </c>
      <c r="E13" s="92">
        <f t="shared" si="2"/>
        <v>0</v>
      </c>
      <c r="F13" s="92">
        <f t="shared" si="2"/>
        <v>0</v>
      </c>
      <c r="G13" s="92">
        <f t="shared" si="2"/>
        <v>0</v>
      </c>
      <c r="H13" s="92">
        <f t="shared" si="2"/>
        <v>0</v>
      </c>
      <c r="I13" s="92">
        <f t="shared" si="2"/>
        <v>0</v>
      </c>
      <c r="J13" s="93">
        <f t="shared" si="0"/>
        <v>21812.92</v>
      </c>
      <c r="K13" s="27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X13" s="51">
        <f>'planilha base'!I7</f>
        <v>21812.92</v>
      </c>
      <c r="AY13" s="31"/>
    </row>
    <row r="14" spans="1:51" s="18" customFormat="1" ht="30" customHeight="1" x14ac:dyDescent="0.25">
      <c r="A14" s="95" t="s">
        <v>16</v>
      </c>
      <c r="B14" s="88">
        <v>0.4</v>
      </c>
      <c r="C14" s="89">
        <v>0.4</v>
      </c>
      <c r="D14" s="88">
        <v>0.05</v>
      </c>
      <c r="E14" s="89">
        <v>0.05</v>
      </c>
      <c r="F14" s="89">
        <v>0.05</v>
      </c>
      <c r="G14" s="89">
        <v>0.05</v>
      </c>
      <c r="H14" s="89"/>
      <c r="I14" s="89"/>
      <c r="J14" s="90">
        <f t="shared" si="0"/>
        <v>1.0000000000000002</v>
      </c>
      <c r="K14" s="25"/>
      <c r="L14" s="16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X14" s="52"/>
      <c r="AY14" s="19"/>
    </row>
    <row r="15" spans="1:51" s="30" customFormat="1" ht="30" customHeight="1" x14ac:dyDescent="0.25">
      <c r="A15" s="91" t="s">
        <v>13</v>
      </c>
      <c r="B15" s="92">
        <f t="shared" ref="B15:I15" si="3">SUM(B14*$AX$15)</f>
        <v>3291.8919999999998</v>
      </c>
      <c r="C15" s="92">
        <f t="shared" si="3"/>
        <v>3291.8919999999998</v>
      </c>
      <c r="D15" s="92">
        <f t="shared" si="3"/>
        <v>411.48649999999998</v>
      </c>
      <c r="E15" s="92">
        <f t="shared" si="3"/>
        <v>411.48649999999998</v>
      </c>
      <c r="F15" s="92">
        <f t="shared" si="3"/>
        <v>411.48649999999998</v>
      </c>
      <c r="G15" s="92">
        <f t="shared" si="3"/>
        <v>411.48649999999998</v>
      </c>
      <c r="H15" s="92">
        <f t="shared" si="3"/>
        <v>0</v>
      </c>
      <c r="I15" s="92">
        <f t="shared" si="3"/>
        <v>0</v>
      </c>
      <c r="J15" s="93">
        <f t="shared" si="0"/>
        <v>8229.73</v>
      </c>
      <c r="K15" s="27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X15" s="51">
        <f>'planilha base'!I21</f>
        <v>8229.73</v>
      </c>
      <c r="AY15" s="31"/>
    </row>
    <row r="16" spans="1:51" s="18" customFormat="1" ht="30" customHeight="1" x14ac:dyDescent="0.25">
      <c r="A16" s="95" t="s">
        <v>17</v>
      </c>
      <c r="B16" s="88">
        <v>0.2</v>
      </c>
      <c r="C16" s="89">
        <v>0.5</v>
      </c>
      <c r="D16" s="88">
        <v>0.1</v>
      </c>
      <c r="E16" s="89">
        <v>0.1</v>
      </c>
      <c r="F16" s="89">
        <v>0.05</v>
      </c>
      <c r="G16" s="89">
        <v>0.05</v>
      </c>
      <c r="H16" s="89"/>
      <c r="I16" s="89"/>
      <c r="J16" s="90">
        <f t="shared" si="0"/>
        <v>1</v>
      </c>
      <c r="K16" s="26"/>
      <c r="L16" s="16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X16" s="52"/>
      <c r="AY16" s="19"/>
    </row>
    <row r="17" spans="1:51" s="30" customFormat="1" ht="30" customHeight="1" x14ac:dyDescent="0.25">
      <c r="A17" s="91" t="s">
        <v>13</v>
      </c>
      <c r="B17" s="92">
        <f t="shared" ref="B17:I17" si="4">SUM(B16*$AX$17)</f>
        <v>18569.206000000002</v>
      </c>
      <c r="C17" s="92">
        <f t="shared" si="4"/>
        <v>46423.014999999999</v>
      </c>
      <c r="D17" s="92">
        <f t="shared" si="4"/>
        <v>9284.603000000001</v>
      </c>
      <c r="E17" s="92">
        <f t="shared" si="4"/>
        <v>9284.603000000001</v>
      </c>
      <c r="F17" s="92">
        <f t="shared" si="4"/>
        <v>4642.3015000000005</v>
      </c>
      <c r="G17" s="92">
        <f t="shared" si="4"/>
        <v>4642.3015000000005</v>
      </c>
      <c r="H17" s="92">
        <f t="shared" si="4"/>
        <v>0</v>
      </c>
      <c r="I17" s="92">
        <f t="shared" si="4"/>
        <v>0</v>
      </c>
      <c r="J17" s="93">
        <f t="shared" si="0"/>
        <v>92846.030000000013</v>
      </c>
      <c r="K17" s="27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X17" s="51">
        <f>'planilha base'!I25</f>
        <v>92846.03</v>
      </c>
      <c r="AY17" s="31"/>
    </row>
    <row r="18" spans="1:51" s="18" customFormat="1" ht="30" customHeight="1" x14ac:dyDescent="0.25">
      <c r="A18" s="95" t="s">
        <v>18</v>
      </c>
      <c r="B18" s="88">
        <v>0.3</v>
      </c>
      <c r="C18" s="89">
        <v>0.3</v>
      </c>
      <c r="D18" s="88">
        <v>0.1</v>
      </c>
      <c r="E18" s="89">
        <v>0.1</v>
      </c>
      <c r="F18" s="89">
        <v>0.1</v>
      </c>
      <c r="G18" s="89">
        <v>0.05</v>
      </c>
      <c r="H18" s="89">
        <v>0.05</v>
      </c>
      <c r="I18" s="89"/>
      <c r="J18" s="90">
        <f t="shared" si="0"/>
        <v>1</v>
      </c>
      <c r="K18" s="26"/>
      <c r="L18" s="16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X18" s="52"/>
      <c r="AY18" s="19"/>
    </row>
    <row r="19" spans="1:51" s="30" customFormat="1" ht="30" customHeight="1" x14ac:dyDescent="0.25">
      <c r="A19" s="91" t="s">
        <v>13</v>
      </c>
      <c r="B19" s="92">
        <f t="shared" ref="B19:I19" si="5">SUM(B18*$AX$19)</f>
        <v>81975.572999999989</v>
      </c>
      <c r="C19" s="92">
        <f t="shared" si="5"/>
        <v>81975.572999999989</v>
      </c>
      <c r="D19" s="92">
        <f t="shared" si="5"/>
        <v>27325.190999999999</v>
      </c>
      <c r="E19" s="92">
        <f t="shared" si="5"/>
        <v>27325.190999999999</v>
      </c>
      <c r="F19" s="92">
        <f t="shared" si="5"/>
        <v>27325.190999999999</v>
      </c>
      <c r="G19" s="92">
        <f t="shared" si="5"/>
        <v>13662.595499999999</v>
      </c>
      <c r="H19" s="92">
        <f t="shared" si="5"/>
        <v>13662.595499999999</v>
      </c>
      <c r="I19" s="92">
        <f t="shared" si="5"/>
        <v>0</v>
      </c>
      <c r="J19" s="93">
        <f t="shared" si="0"/>
        <v>273251.90999999997</v>
      </c>
      <c r="K19" s="27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X19" s="51">
        <f>'planilha base'!I30</f>
        <v>273251.90999999997</v>
      </c>
      <c r="AY19" s="31"/>
    </row>
    <row r="20" spans="1:51" s="18" customFormat="1" ht="30" customHeight="1" x14ac:dyDescent="0.25">
      <c r="A20" s="95" t="s">
        <v>19</v>
      </c>
      <c r="B20" s="88"/>
      <c r="C20" s="89"/>
      <c r="D20" s="88"/>
      <c r="E20" s="89">
        <v>0.1</v>
      </c>
      <c r="F20" s="89">
        <v>0.2</v>
      </c>
      <c r="G20" s="89">
        <v>0.3</v>
      </c>
      <c r="H20" s="89">
        <v>0.3</v>
      </c>
      <c r="I20" s="89">
        <v>0.1</v>
      </c>
      <c r="J20" s="90">
        <f t="shared" si="0"/>
        <v>1.0000000000000002</v>
      </c>
      <c r="K20" s="25"/>
      <c r="L20" s="16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X20" s="52"/>
      <c r="AY20" s="19"/>
    </row>
    <row r="21" spans="1:51" s="30" customFormat="1" ht="30" customHeight="1" x14ac:dyDescent="0.25">
      <c r="A21" s="91" t="s">
        <v>13</v>
      </c>
      <c r="B21" s="92">
        <f t="shared" ref="B21:I21" si="6">SUM(B20*$AX$21)</f>
        <v>0</v>
      </c>
      <c r="C21" s="92">
        <f t="shared" si="6"/>
        <v>0</v>
      </c>
      <c r="D21" s="92">
        <f t="shared" si="6"/>
        <v>0</v>
      </c>
      <c r="E21" s="92">
        <f t="shared" si="6"/>
        <v>8734.8080000000009</v>
      </c>
      <c r="F21" s="92">
        <f t="shared" si="6"/>
        <v>17469.616000000002</v>
      </c>
      <c r="G21" s="92">
        <f t="shared" si="6"/>
        <v>26204.423999999999</v>
      </c>
      <c r="H21" s="92">
        <f t="shared" si="6"/>
        <v>26204.423999999999</v>
      </c>
      <c r="I21" s="92">
        <f t="shared" si="6"/>
        <v>8734.8080000000009</v>
      </c>
      <c r="J21" s="93">
        <f t="shared" si="0"/>
        <v>87348.08</v>
      </c>
      <c r="K21" s="27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X21" s="51">
        <f>'planilha base'!I38</f>
        <v>87348.08</v>
      </c>
      <c r="AY21" s="31"/>
    </row>
    <row r="22" spans="1:51" s="18" customFormat="1" ht="30" customHeight="1" x14ac:dyDescent="0.25">
      <c r="A22" s="95" t="s">
        <v>20</v>
      </c>
      <c r="B22" s="88"/>
      <c r="C22" s="89"/>
      <c r="D22" s="88"/>
      <c r="E22" s="89"/>
      <c r="F22" s="89">
        <v>0.1</v>
      </c>
      <c r="G22" s="89">
        <v>0.3</v>
      </c>
      <c r="H22" s="89">
        <v>0.4</v>
      </c>
      <c r="I22" s="89">
        <v>0.2</v>
      </c>
      <c r="J22" s="90">
        <f t="shared" si="0"/>
        <v>1</v>
      </c>
      <c r="K22" s="26"/>
      <c r="L22" s="16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X22" s="52"/>
      <c r="AY22" s="19"/>
    </row>
    <row r="23" spans="1:51" s="30" customFormat="1" ht="30" customHeight="1" x14ac:dyDescent="0.25">
      <c r="A23" s="91" t="s">
        <v>13</v>
      </c>
      <c r="B23" s="92">
        <f t="shared" ref="B23:I23" si="7">SUM(B22*$AX$23)</f>
        <v>0</v>
      </c>
      <c r="C23" s="92">
        <f t="shared" si="7"/>
        <v>0</v>
      </c>
      <c r="D23" s="92">
        <f t="shared" si="7"/>
        <v>0</v>
      </c>
      <c r="E23" s="92">
        <f t="shared" si="7"/>
        <v>0</v>
      </c>
      <c r="F23" s="92">
        <f t="shared" si="7"/>
        <v>4261.3360000000002</v>
      </c>
      <c r="G23" s="92">
        <f t="shared" si="7"/>
        <v>12784.008</v>
      </c>
      <c r="H23" s="92">
        <f t="shared" si="7"/>
        <v>17045.344000000001</v>
      </c>
      <c r="I23" s="92">
        <f t="shared" si="7"/>
        <v>8522.6720000000005</v>
      </c>
      <c r="J23" s="93">
        <f t="shared" si="0"/>
        <v>42613.36</v>
      </c>
      <c r="K23" s="27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X23" s="51">
        <f>'planilha base'!I41</f>
        <v>42613.36</v>
      </c>
      <c r="AY23" s="31"/>
    </row>
    <row r="24" spans="1:51" s="18" customFormat="1" ht="30" customHeight="1" x14ac:dyDescent="0.25">
      <c r="A24" s="95" t="s">
        <v>21</v>
      </c>
      <c r="B24" s="88"/>
      <c r="C24" s="89"/>
      <c r="D24" s="88"/>
      <c r="E24" s="89"/>
      <c r="F24" s="89">
        <v>0.1</v>
      </c>
      <c r="G24" s="89">
        <v>0.2</v>
      </c>
      <c r="H24" s="89">
        <v>0.5</v>
      </c>
      <c r="I24" s="89">
        <v>0.2</v>
      </c>
      <c r="J24" s="90">
        <f t="shared" si="0"/>
        <v>1</v>
      </c>
      <c r="K24" s="26"/>
      <c r="L24" s="16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X24" s="52"/>
      <c r="AY24" s="20"/>
    </row>
    <row r="25" spans="1:51" s="30" customFormat="1" ht="30" customHeight="1" x14ac:dyDescent="0.25">
      <c r="A25" s="91" t="s">
        <v>13</v>
      </c>
      <c r="B25" s="92">
        <f t="shared" ref="B25:I25" si="8">SUM(B24*$AX$25)</f>
        <v>0</v>
      </c>
      <c r="C25" s="92">
        <f t="shared" si="8"/>
        <v>0</v>
      </c>
      <c r="D25" s="92">
        <f t="shared" si="8"/>
        <v>0</v>
      </c>
      <c r="E25" s="92">
        <f t="shared" si="8"/>
        <v>0</v>
      </c>
      <c r="F25" s="92">
        <f t="shared" si="8"/>
        <v>3210.0480000000002</v>
      </c>
      <c r="G25" s="92">
        <f t="shared" si="8"/>
        <v>6420.0960000000005</v>
      </c>
      <c r="H25" s="92">
        <f t="shared" si="8"/>
        <v>16050.24</v>
      </c>
      <c r="I25" s="92">
        <f t="shared" si="8"/>
        <v>6420.0960000000005</v>
      </c>
      <c r="J25" s="93">
        <f t="shared" si="0"/>
        <v>32100.48</v>
      </c>
      <c r="K25" s="27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X25" s="51">
        <f>'planilha base'!I45</f>
        <v>32100.48</v>
      </c>
      <c r="AY25" s="32"/>
    </row>
    <row r="26" spans="1:51" s="18" customFormat="1" ht="30" customHeight="1" x14ac:dyDescent="0.25">
      <c r="A26" s="95" t="s">
        <v>22</v>
      </c>
      <c r="B26" s="88"/>
      <c r="C26" s="89"/>
      <c r="D26" s="88"/>
      <c r="E26" s="89"/>
      <c r="F26" s="89"/>
      <c r="G26" s="89"/>
      <c r="H26" s="89">
        <v>0.5</v>
      </c>
      <c r="I26" s="89">
        <v>0.5</v>
      </c>
      <c r="J26" s="90">
        <f t="shared" si="0"/>
        <v>1</v>
      </c>
      <c r="K26" s="26" t="s">
        <v>8</v>
      </c>
      <c r="L26" s="16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X26" s="52"/>
      <c r="AY26" s="20"/>
    </row>
    <row r="27" spans="1:51" s="18" customFormat="1" ht="30" customHeight="1" x14ac:dyDescent="0.25">
      <c r="A27" s="91" t="s">
        <v>13</v>
      </c>
      <c r="B27" s="92">
        <f t="shared" ref="B27:I27" si="9">SUM(B26*$AX$27)</f>
        <v>0</v>
      </c>
      <c r="C27" s="92">
        <f t="shared" si="9"/>
        <v>0</v>
      </c>
      <c r="D27" s="92">
        <f t="shared" si="9"/>
        <v>0</v>
      </c>
      <c r="E27" s="92">
        <f t="shared" si="9"/>
        <v>0</v>
      </c>
      <c r="F27" s="92">
        <f t="shared" si="9"/>
        <v>0</v>
      </c>
      <c r="G27" s="92">
        <f t="shared" si="9"/>
        <v>0</v>
      </c>
      <c r="H27" s="92">
        <f t="shared" si="9"/>
        <v>21549.56</v>
      </c>
      <c r="I27" s="92">
        <f t="shared" si="9"/>
        <v>21549.56</v>
      </c>
      <c r="J27" s="93">
        <f t="shared" si="0"/>
        <v>43099.12</v>
      </c>
      <c r="K27" s="27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30"/>
      <c r="AW27" s="30"/>
      <c r="AX27" s="51">
        <f>'planilha base'!I52</f>
        <v>43099.12</v>
      </c>
      <c r="AY27" s="20"/>
    </row>
    <row r="28" spans="1:51" s="18" customFormat="1" ht="30" customHeight="1" x14ac:dyDescent="0.25">
      <c r="A28" s="95" t="s">
        <v>23</v>
      </c>
      <c r="B28" s="88"/>
      <c r="C28" s="89"/>
      <c r="D28" s="88"/>
      <c r="E28" s="89"/>
      <c r="F28" s="89"/>
      <c r="G28" s="89">
        <v>0.2</v>
      </c>
      <c r="H28" s="89">
        <v>0.3</v>
      </c>
      <c r="I28" s="89">
        <v>0.5</v>
      </c>
      <c r="J28" s="90">
        <f t="shared" si="0"/>
        <v>1</v>
      </c>
      <c r="K28" s="26" t="s">
        <v>8</v>
      </c>
      <c r="L28" s="16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X28" s="52"/>
      <c r="AY28" s="20"/>
    </row>
    <row r="29" spans="1:51" s="18" customFormat="1" ht="30" customHeight="1" x14ac:dyDescent="0.25">
      <c r="A29" s="91" t="s">
        <v>13</v>
      </c>
      <c r="B29" s="92">
        <f t="shared" ref="B29:I29" si="10">SUM(B28*$AX$29)</f>
        <v>0</v>
      </c>
      <c r="C29" s="92">
        <f t="shared" si="10"/>
        <v>0</v>
      </c>
      <c r="D29" s="92">
        <f t="shared" si="10"/>
        <v>0</v>
      </c>
      <c r="E29" s="92">
        <f t="shared" si="10"/>
        <v>0</v>
      </c>
      <c r="F29" s="92">
        <f t="shared" si="10"/>
        <v>0</v>
      </c>
      <c r="G29" s="92">
        <f t="shared" si="10"/>
        <v>3079.6360000000004</v>
      </c>
      <c r="H29" s="92">
        <f t="shared" si="10"/>
        <v>4619.4539999999997</v>
      </c>
      <c r="I29" s="92">
        <f t="shared" si="10"/>
        <v>7699.09</v>
      </c>
      <c r="J29" s="93">
        <f t="shared" si="0"/>
        <v>15398.18</v>
      </c>
      <c r="K29" s="27"/>
      <c r="L29" s="28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30"/>
      <c r="AW29" s="30"/>
      <c r="AX29" s="51">
        <f>'planilha base'!I56</f>
        <v>15398.18</v>
      </c>
      <c r="AY29" s="20"/>
    </row>
    <row r="30" spans="1:51" s="18" customFormat="1" ht="30" customHeight="1" x14ac:dyDescent="0.25">
      <c r="A30" s="95" t="s">
        <v>24</v>
      </c>
      <c r="B30" s="88"/>
      <c r="C30" s="89"/>
      <c r="D30" s="88"/>
      <c r="E30" s="89"/>
      <c r="F30" s="89"/>
      <c r="G30" s="89"/>
      <c r="H30" s="89">
        <v>0.5</v>
      </c>
      <c r="I30" s="89">
        <v>0.5</v>
      </c>
      <c r="J30" s="90">
        <f t="shared" si="0"/>
        <v>1</v>
      </c>
      <c r="K30" s="26" t="s">
        <v>8</v>
      </c>
      <c r="L30" s="16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X30" s="52"/>
      <c r="AY30" s="20"/>
    </row>
    <row r="31" spans="1:51" s="18" customFormat="1" ht="30" customHeight="1" x14ac:dyDescent="0.25">
      <c r="A31" s="91" t="s">
        <v>13</v>
      </c>
      <c r="B31" s="92">
        <f t="shared" ref="B31:I31" si="11">SUM(B30*$AX$31)</f>
        <v>0</v>
      </c>
      <c r="C31" s="92">
        <f t="shared" si="11"/>
        <v>0</v>
      </c>
      <c r="D31" s="92">
        <f t="shared" si="11"/>
        <v>0</v>
      </c>
      <c r="E31" s="92">
        <f t="shared" si="11"/>
        <v>0</v>
      </c>
      <c r="F31" s="92">
        <f t="shared" si="11"/>
        <v>0</v>
      </c>
      <c r="G31" s="92">
        <f t="shared" si="11"/>
        <v>0</v>
      </c>
      <c r="H31" s="92">
        <f t="shared" si="11"/>
        <v>1251.47</v>
      </c>
      <c r="I31" s="92">
        <f t="shared" si="11"/>
        <v>1251.47</v>
      </c>
      <c r="J31" s="93">
        <f t="shared" si="0"/>
        <v>2502.94</v>
      </c>
      <c r="K31" s="27"/>
      <c r="L31" s="28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30"/>
      <c r="AW31" s="30"/>
      <c r="AX31" s="51">
        <f>'planilha base'!I58</f>
        <v>2502.94</v>
      </c>
      <c r="AY31" s="20"/>
    </row>
    <row r="32" spans="1:51" s="18" customFormat="1" ht="30" customHeight="1" x14ac:dyDescent="0.25">
      <c r="A32" s="95" t="s">
        <v>25</v>
      </c>
      <c r="B32" s="88"/>
      <c r="C32" s="89"/>
      <c r="D32" s="88"/>
      <c r="E32" s="89"/>
      <c r="F32" s="89"/>
      <c r="G32" s="89">
        <v>0.3</v>
      </c>
      <c r="H32" s="89">
        <v>0.3</v>
      </c>
      <c r="I32" s="89">
        <v>0.4</v>
      </c>
      <c r="J32" s="90">
        <f t="shared" si="0"/>
        <v>1</v>
      </c>
      <c r="K32" s="26" t="s">
        <v>8</v>
      </c>
      <c r="L32" s="16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X32" s="52"/>
      <c r="AY32" s="20"/>
    </row>
    <row r="33" spans="1:51" s="18" customFormat="1" ht="30" customHeight="1" x14ac:dyDescent="0.25">
      <c r="A33" s="91" t="s">
        <v>13</v>
      </c>
      <c r="B33" s="92">
        <f t="shared" ref="B33:I33" si="12">SUM(B32*$AX$33)</f>
        <v>0</v>
      </c>
      <c r="C33" s="92">
        <f t="shared" si="12"/>
        <v>0</v>
      </c>
      <c r="D33" s="92">
        <f t="shared" si="12"/>
        <v>0</v>
      </c>
      <c r="E33" s="92">
        <f t="shared" si="12"/>
        <v>0</v>
      </c>
      <c r="F33" s="92">
        <f t="shared" si="12"/>
        <v>0</v>
      </c>
      <c r="G33" s="92">
        <f t="shared" si="12"/>
        <v>34608.620999999999</v>
      </c>
      <c r="H33" s="92">
        <f t="shared" si="12"/>
        <v>34608.620999999999</v>
      </c>
      <c r="I33" s="92">
        <f t="shared" si="12"/>
        <v>46144.828000000009</v>
      </c>
      <c r="J33" s="93">
        <f t="shared" si="0"/>
        <v>115362.07</v>
      </c>
      <c r="K33" s="27"/>
      <c r="L33" s="28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30"/>
      <c r="AW33" s="30"/>
      <c r="AX33" s="51">
        <f>'planilha base'!I63</f>
        <v>115362.07</v>
      </c>
      <c r="AY33" s="20"/>
    </row>
    <row r="34" spans="1:51" s="18" customFormat="1" ht="30" customHeight="1" x14ac:dyDescent="0.25">
      <c r="A34" s="95" t="s">
        <v>26</v>
      </c>
      <c r="B34" s="88"/>
      <c r="C34" s="89"/>
      <c r="D34" s="88"/>
      <c r="E34" s="89"/>
      <c r="F34" s="89"/>
      <c r="G34" s="89"/>
      <c r="H34" s="89">
        <v>0.6</v>
      </c>
      <c r="I34" s="89">
        <v>0.4</v>
      </c>
      <c r="J34" s="90">
        <f t="shared" si="0"/>
        <v>1</v>
      </c>
      <c r="K34" s="26" t="s">
        <v>8</v>
      </c>
      <c r="L34" s="16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X34" s="52"/>
      <c r="AY34" s="20"/>
    </row>
    <row r="35" spans="1:51" s="18" customFormat="1" ht="30" customHeight="1" x14ac:dyDescent="0.25">
      <c r="A35" s="91" t="s">
        <v>13</v>
      </c>
      <c r="B35" s="92">
        <f t="shared" ref="B35:I35" si="13">SUM(B34*$AX$35)</f>
        <v>0</v>
      </c>
      <c r="C35" s="92">
        <f t="shared" si="13"/>
        <v>0</v>
      </c>
      <c r="D35" s="92">
        <f t="shared" si="13"/>
        <v>0</v>
      </c>
      <c r="E35" s="92">
        <f t="shared" si="13"/>
        <v>0</v>
      </c>
      <c r="F35" s="92">
        <f t="shared" si="13"/>
        <v>0</v>
      </c>
      <c r="G35" s="92">
        <f t="shared" si="13"/>
        <v>0</v>
      </c>
      <c r="H35" s="92">
        <f t="shared" si="13"/>
        <v>1035.4859999999999</v>
      </c>
      <c r="I35" s="92">
        <f t="shared" si="13"/>
        <v>690.32400000000007</v>
      </c>
      <c r="J35" s="93">
        <f t="shared" si="0"/>
        <v>1725.81</v>
      </c>
      <c r="K35" s="27"/>
      <c r="L35" s="2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30"/>
      <c r="AW35" s="30"/>
      <c r="AX35" s="51">
        <f>'planilha base'!I70</f>
        <v>1725.81</v>
      </c>
      <c r="AY35" s="20"/>
    </row>
    <row r="36" spans="1:51" s="18" customFormat="1" ht="30" customHeight="1" x14ac:dyDescent="0.25">
      <c r="A36" s="95" t="s">
        <v>27</v>
      </c>
      <c r="B36" s="88"/>
      <c r="C36" s="89"/>
      <c r="D36" s="89">
        <v>0.15</v>
      </c>
      <c r="E36" s="89">
        <v>0.2</v>
      </c>
      <c r="F36" s="89">
        <v>0.3</v>
      </c>
      <c r="G36" s="89">
        <v>0.15</v>
      </c>
      <c r="H36" s="89">
        <v>0.1</v>
      </c>
      <c r="I36" s="89">
        <v>0.1</v>
      </c>
      <c r="J36" s="90">
        <f t="shared" si="0"/>
        <v>0.99999999999999989</v>
      </c>
      <c r="K36" s="26" t="s">
        <v>8</v>
      </c>
      <c r="L36" s="1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X36" s="52"/>
      <c r="AY36" s="20"/>
    </row>
    <row r="37" spans="1:51" s="18" customFormat="1" ht="30" customHeight="1" x14ac:dyDescent="0.25">
      <c r="A37" s="91" t="s">
        <v>13</v>
      </c>
      <c r="B37" s="92">
        <f t="shared" ref="B37:I37" si="14">SUM(B36*$AX$37)</f>
        <v>0</v>
      </c>
      <c r="C37" s="92">
        <f t="shared" si="14"/>
        <v>0</v>
      </c>
      <c r="D37" s="92">
        <f t="shared" si="14"/>
        <v>10078.040999999999</v>
      </c>
      <c r="E37" s="92">
        <f t="shared" si="14"/>
        <v>13437.388000000001</v>
      </c>
      <c r="F37" s="92">
        <f t="shared" si="14"/>
        <v>20156.081999999999</v>
      </c>
      <c r="G37" s="92">
        <f t="shared" si="14"/>
        <v>10078.040999999999</v>
      </c>
      <c r="H37" s="92">
        <f t="shared" si="14"/>
        <v>6718.6940000000004</v>
      </c>
      <c r="I37" s="92">
        <f t="shared" si="14"/>
        <v>6718.6940000000004</v>
      </c>
      <c r="J37" s="93">
        <f t="shared" si="0"/>
        <v>67186.94</v>
      </c>
      <c r="K37" s="27"/>
      <c r="L37" s="2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30"/>
      <c r="AW37" s="30"/>
      <c r="AX37" s="51">
        <f>'planilha base'!I72</f>
        <v>67186.94</v>
      </c>
      <c r="AY37" s="20"/>
    </row>
    <row r="38" spans="1:51" s="18" customFormat="1" ht="30" customHeight="1" x14ac:dyDescent="0.25">
      <c r="A38" s="95" t="s">
        <v>28</v>
      </c>
      <c r="B38" s="88"/>
      <c r="C38" s="89"/>
      <c r="D38" s="88"/>
      <c r="E38" s="89"/>
      <c r="F38" s="89">
        <v>0.2</v>
      </c>
      <c r="G38" s="89">
        <v>0.2</v>
      </c>
      <c r="H38" s="89">
        <v>0.5</v>
      </c>
      <c r="I38" s="89">
        <v>0.1</v>
      </c>
      <c r="J38" s="90">
        <f t="shared" si="0"/>
        <v>1</v>
      </c>
      <c r="K38" s="26" t="s">
        <v>8</v>
      </c>
      <c r="L38" s="16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X38" s="52"/>
      <c r="AY38" s="20"/>
    </row>
    <row r="39" spans="1:51" s="18" customFormat="1" ht="30" customHeight="1" x14ac:dyDescent="0.25">
      <c r="A39" s="91" t="s">
        <v>13</v>
      </c>
      <c r="B39" s="92">
        <f t="shared" ref="B39:I39" si="15">SUM(B38*$AX$39)</f>
        <v>0</v>
      </c>
      <c r="C39" s="92">
        <f t="shared" si="15"/>
        <v>0</v>
      </c>
      <c r="D39" s="92">
        <f t="shared" si="15"/>
        <v>0</v>
      </c>
      <c r="E39" s="92">
        <f t="shared" si="15"/>
        <v>0</v>
      </c>
      <c r="F39" s="92">
        <f t="shared" si="15"/>
        <v>6358.5839999999998</v>
      </c>
      <c r="G39" s="92">
        <f t="shared" si="15"/>
        <v>6358.5839999999998</v>
      </c>
      <c r="H39" s="92">
        <f t="shared" si="15"/>
        <v>15896.46</v>
      </c>
      <c r="I39" s="92">
        <f t="shared" si="15"/>
        <v>3179.2919999999999</v>
      </c>
      <c r="J39" s="93">
        <f t="shared" si="0"/>
        <v>31792.92</v>
      </c>
      <c r="K39" s="27"/>
      <c r="L39" s="28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30"/>
      <c r="AW39" s="30"/>
      <c r="AX39" s="51">
        <f>'planilha base'!I78</f>
        <v>31792.92</v>
      </c>
      <c r="AY39" s="20"/>
    </row>
    <row r="40" spans="1:51" s="18" customFormat="1" ht="30" customHeight="1" x14ac:dyDescent="0.25">
      <c r="A40" s="95" t="s">
        <v>29</v>
      </c>
      <c r="B40" s="88"/>
      <c r="C40" s="89"/>
      <c r="D40" s="88"/>
      <c r="E40" s="89"/>
      <c r="F40" s="89">
        <v>0.1</v>
      </c>
      <c r="G40" s="89">
        <v>0.4</v>
      </c>
      <c r="H40" s="89">
        <v>0.4</v>
      </c>
      <c r="I40" s="89">
        <v>0.1</v>
      </c>
      <c r="J40" s="90">
        <f t="shared" si="0"/>
        <v>1</v>
      </c>
      <c r="K40" s="26" t="s">
        <v>8</v>
      </c>
      <c r="L40" s="16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X40" s="52"/>
      <c r="AY40" s="20"/>
    </row>
    <row r="41" spans="1:51" s="18" customFormat="1" ht="30" customHeight="1" x14ac:dyDescent="0.25">
      <c r="A41" s="91" t="s">
        <v>13</v>
      </c>
      <c r="B41" s="92">
        <f t="shared" ref="B41:I41" si="16">SUM(B40*$AX$41)</f>
        <v>0</v>
      </c>
      <c r="C41" s="92">
        <f t="shared" si="16"/>
        <v>0</v>
      </c>
      <c r="D41" s="92">
        <f t="shared" si="16"/>
        <v>0</v>
      </c>
      <c r="E41" s="92">
        <f t="shared" si="16"/>
        <v>0</v>
      </c>
      <c r="F41" s="92">
        <f t="shared" si="16"/>
        <v>3657.1210000000001</v>
      </c>
      <c r="G41" s="92">
        <f t="shared" si="16"/>
        <v>14628.484</v>
      </c>
      <c r="H41" s="92">
        <f t="shared" si="16"/>
        <v>14628.484</v>
      </c>
      <c r="I41" s="92">
        <f t="shared" si="16"/>
        <v>3657.1210000000001</v>
      </c>
      <c r="J41" s="93">
        <f t="shared" si="0"/>
        <v>36571.21</v>
      </c>
      <c r="K41" s="27"/>
      <c r="L41" s="28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30"/>
      <c r="AW41" s="30"/>
      <c r="AX41" s="51">
        <f>'planilha base'!I81</f>
        <v>36571.21</v>
      </c>
      <c r="AY41" s="20"/>
    </row>
    <row r="42" spans="1:51" s="18" customFormat="1" ht="30" customHeight="1" x14ac:dyDescent="0.25">
      <c r="A42" s="95" t="s">
        <v>30</v>
      </c>
      <c r="B42" s="89">
        <v>0.05</v>
      </c>
      <c r="C42" s="88">
        <v>0.05</v>
      </c>
      <c r="D42" s="89">
        <v>0.1</v>
      </c>
      <c r="E42" s="89">
        <v>0.1</v>
      </c>
      <c r="F42" s="89">
        <v>0.15</v>
      </c>
      <c r="G42" s="89">
        <v>0.2</v>
      </c>
      <c r="H42" s="89">
        <v>0.2</v>
      </c>
      <c r="I42" s="89">
        <v>0.15</v>
      </c>
      <c r="J42" s="90">
        <f t="shared" ref="J42:J73" si="17">SUM(B42:I42)</f>
        <v>1</v>
      </c>
      <c r="K42" s="26" t="s">
        <v>8</v>
      </c>
      <c r="L42" s="16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X42" s="52"/>
      <c r="AY42" s="20"/>
    </row>
    <row r="43" spans="1:51" s="18" customFormat="1" ht="30" customHeight="1" x14ac:dyDescent="0.25">
      <c r="A43" s="91" t="s">
        <v>13</v>
      </c>
      <c r="B43" s="92">
        <f t="shared" ref="B43:I43" si="18">SUM(B42*$AX$43)</f>
        <v>1699.3919999999998</v>
      </c>
      <c r="C43" s="92">
        <f t="shared" si="18"/>
        <v>1699.3919999999998</v>
      </c>
      <c r="D43" s="92">
        <f t="shared" si="18"/>
        <v>3398.7839999999997</v>
      </c>
      <c r="E43" s="92">
        <f t="shared" si="18"/>
        <v>3398.7839999999997</v>
      </c>
      <c r="F43" s="92">
        <f t="shared" si="18"/>
        <v>5098.1759999999995</v>
      </c>
      <c r="G43" s="92">
        <f t="shared" si="18"/>
        <v>6797.5679999999993</v>
      </c>
      <c r="H43" s="92">
        <f t="shared" si="18"/>
        <v>6797.5679999999993</v>
      </c>
      <c r="I43" s="92">
        <f t="shared" si="18"/>
        <v>5098.1759999999995</v>
      </c>
      <c r="J43" s="93">
        <f t="shared" si="17"/>
        <v>33987.839999999997</v>
      </c>
      <c r="K43" s="27"/>
      <c r="L43" s="2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30"/>
      <c r="AW43" s="30"/>
      <c r="AX43" s="51">
        <f>'planilha base'!I87</f>
        <v>33987.839999999997</v>
      </c>
      <c r="AY43" s="20"/>
    </row>
    <row r="44" spans="1:51" s="18" customFormat="1" ht="30" customHeight="1" x14ac:dyDescent="0.25">
      <c r="A44" s="95" t="s">
        <v>31</v>
      </c>
      <c r="B44" s="88"/>
      <c r="C44" s="89"/>
      <c r="D44" s="88"/>
      <c r="E44" s="89"/>
      <c r="F44" s="89"/>
      <c r="G44" s="89">
        <v>0.3</v>
      </c>
      <c r="H44" s="89">
        <v>0.4</v>
      </c>
      <c r="I44" s="89">
        <v>0.3</v>
      </c>
      <c r="J44" s="90">
        <f t="shared" si="17"/>
        <v>1</v>
      </c>
      <c r="K44" s="26" t="s">
        <v>8</v>
      </c>
      <c r="L44" s="16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X44" s="52"/>
      <c r="AY44" s="20"/>
    </row>
    <row r="45" spans="1:51" s="18" customFormat="1" ht="30" customHeight="1" x14ac:dyDescent="0.25">
      <c r="A45" s="91" t="s">
        <v>13</v>
      </c>
      <c r="B45" s="92">
        <f t="shared" ref="B45:I45" si="19">SUM(B44*$AX$45)</f>
        <v>0</v>
      </c>
      <c r="C45" s="92">
        <f t="shared" si="19"/>
        <v>0</v>
      </c>
      <c r="D45" s="92">
        <f t="shared" si="19"/>
        <v>0</v>
      </c>
      <c r="E45" s="92">
        <f t="shared" si="19"/>
        <v>0</v>
      </c>
      <c r="F45" s="92">
        <f t="shared" si="19"/>
        <v>0</v>
      </c>
      <c r="G45" s="92">
        <f t="shared" si="19"/>
        <v>554.81399999999996</v>
      </c>
      <c r="H45" s="92">
        <f t="shared" si="19"/>
        <v>739.75200000000007</v>
      </c>
      <c r="I45" s="92">
        <f t="shared" si="19"/>
        <v>554.81399999999996</v>
      </c>
      <c r="J45" s="93">
        <f t="shared" si="17"/>
        <v>1849.38</v>
      </c>
      <c r="K45" s="27"/>
      <c r="L45" s="28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30"/>
      <c r="AW45" s="30"/>
      <c r="AX45" s="51">
        <f>'planilha base'!I104</f>
        <v>1849.38</v>
      </c>
      <c r="AY45" s="20"/>
    </row>
    <row r="46" spans="1:51" s="18" customFormat="1" ht="30" customHeight="1" x14ac:dyDescent="0.25">
      <c r="A46" s="95" t="s">
        <v>32</v>
      </c>
      <c r="B46" s="88"/>
      <c r="C46" s="89">
        <v>0.1</v>
      </c>
      <c r="D46" s="88">
        <v>0.1</v>
      </c>
      <c r="E46" s="89">
        <v>0.3</v>
      </c>
      <c r="F46" s="89">
        <v>0.3</v>
      </c>
      <c r="G46" s="89">
        <v>0.2</v>
      </c>
      <c r="H46" s="89"/>
      <c r="I46" s="89"/>
      <c r="J46" s="90">
        <f t="shared" si="17"/>
        <v>1</v>
      </c>
      <c r="K46" s="26" t="s">
        <v>8</v>
      </c>
      <c r="L46" s="16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X46" s="52"/>
      <c r="AY46" s="20"/>
    </row>
    <row r="47" spans="1:51" s="18" customFormat="1" ht="30" customHeight="1" x14ac:dyDescent="0.25">
      <c r="A47" s="91" t="s">
        <v>13</v>
      </c>
      <c r="B47" s="92">
        <f t="shared" ref="B47:I47" si="20">SUM(B46*$AX$47)</f>
        <v>0</v>
      </c>
      <c r="C47" s="92">
        <f t="shared" si="20"/>
        <v>2251.0729999999999</v>
      </c>
      <c r="D47" s="92">
        <f t="shared" si="20"/>
        <v>2251.0729999999999</v>
      </c>
      <c r="E47" s="92">
        <f t="shared" si="20"/>
        <v>6753.2190000000001</v>
      </c>
      <c r="F47" s="92">
        <f t="shared" si="20"/>
        <v>6753.2190000000001</v>
      </c>
      <c r="G47" s="92">
        <f t="shared" si="20"/>
        <v>4502.1459999999997</v>
      </c>
      <c r="H47" s="92">
        <f t="shared" si="20"/>
        <v>0</v>
      </c>
      <c r="I47" s="92">
        <f t="shared" si="20"/>
        <v>0</v>
      </c>
      <c r="J47" s="93">
        <f t="shared" si="17"/>
        <v>22510.73</v>
      </c>
      <c r="K47" s="27"/>
      <c r="L47" s="28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30"/>
      <c r="AW47" s="30"/>
      <c r="AX47" s="51">
        <f>'planilha base'!I106</f>
        <v>22510.73</v>
      </c>
      <c r="AY47" s="20"/>
    </row>
    <row r="48" spans="1:51" s="18" customFormat="1" ht="30" customHeight="1" x14ac:dyDescent="0.25">
      <c r="A48" s="96" t="s">
        <v>33</v>
      </c>
      <c r="B48" s="88"/>
      <c r="C48" s="89"/>
      <c r="D48" s="88"/>
      <c r="E48" s="89"/>
      <c r="F48" s="89"/>
      <c r="G48" s="89"/>
      <c r="H48" s="89">
        <v>0.5</v>
      </c>
      <c r="I48" s="89">
        <v>0.5</v>
      </c>
      <c r="J48" s="90">
        <f t="shared" si="17"/>
        <v>1</v>
      </c>
      <c r="K48" s="26" t="s">
        <v>8</v>
      </c>
      <c r="L48" s="16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X48" s="52"/>
      <c r="AY48" s="20"/>
    </row>
    <row r="49" spans="1:51" s="18" customFormat="1" ht="30" customHeight="1" x14ac:dyDescent="0.25">
      <c r="A49" s="91" t="s">
        <v>13</v>
      </c>
      <c r="B49" s="92">
        <f t="shared" ref="B49:I49" si="21">SUM(B48*$AX$49)</f>
        <v>0</v>
      </c>
      <c r="C49" s="92">
        <f t="shared" si="21"/>
        <v>0</v>
      </c>
      <c r="D49" s="92">
        <f t="shared" si="21"/>
        <v>0</v>
      </c>
      <c r="E49" s="92">
        <f t="shared" si="21"/>
        <v>0</v>
      </c>
      <c r="F49" s="92">
        <f t="shared" si="21"/>
        <v>0</v>
      </c>
      <c r="G49" s="92">
        <f t="shared" si="21"/>
        <v>0</v>
      </c>
      <c r="H49" s="92">
        <f t="shared" si="21"/>
        <v>1166.92</v>
      </c>
      <c r="I49" s="92">
        <f t="shared" si="21"/>
        <v>1166.92</v>
      </c>
      <c r="J49" s="93">
        <f t="shared" si="17"/>
        <v>2333.84</v>
      </c>
      <c r="K49" s="27"/>
      <c r="L49" s="28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30"/>
      <c r="AW49" s="30"/>
      <c r="AX49" s="51">
        <f>'planilha base'!I127</f>
        <v>2333.84</v>
      </c>
      <c r="AY49" s="20"/>
    </row>
    <row r="50" spans="1:51" s="18" customFormat="1" ht="30" customHeight="1" x14ac:dyDescent="0.25">
      <c r="A50" s="95" t="s">
        <v>34</v>
      </c>
      <c r="B50" s="88"/>
      <c r="C50" s="89"/>
      <c r="D50" s="88"/>
      <c r="E50" s="89"/>
      <c r="F50" s="89"/>
      <c r="G50" s="89"/>
      <c r="H50" s="89">
        <v>0.5</v>
      </c>
      <c r="I50" s="89">
        <v>0.5</v>
      </c>
      <c r="J50" s="90">
        <f t="shared" si="17"/>
        <v>1</v>
      </c>
      <c r="K50" s="26" t="s">
        <v>8</v>
      </c>
      <c r="L50" s="16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X50" s="52"/>
      <c r="AY50" s="20"/>
    </row>
    <row r="51" spans="1:51" s="18" customFormat="1" ht="30" customHeight="1" x14ac:dyDescent="0.25">
      <c r="A51" s="91" t="s">
        <v>13</v>
      </c>
      <c r="B51" s="92">
        <f t="shared" ref="B51:I51" si="22">SUM(B50*$AX$51)</f>
        <v>0</v>
      </c>
      <c r="C51" s="92">
        <f t="shared" si="22"/>
        <v>0</v>
      </c>
      <c r="D51" s="92">
        <f t="shared" si="22"/>
        <v>0</v>
      </c>
      <c r="E51" s="92">
        <f t="shared" si="22"/>
        <v>0</v>
      </c>
      <c r="F51" s="92">
        <f t="shared" si="22"/>
        <v>0</v>
      </c>
      <c r="G51" s="92">
        <f t="shared" si="22"/>
        <v>0</v>
      </c>
      <c r="H51" s="92">
        <f t="shared" si="22"/>
        <v>4847.03</v>
      </c>
      <c r="I51" s="92">
        <f t="shared" si="22"/>
        <v>4847.03</v>
      </c>
      <c r="J51" s="93">
        <f t="shared" si="17"/>
        <v>9694.06</v>
      </c>
      <c r="K51" s="27"/>
      <c r="L51" s="28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30"/>
      <c r="AW51" s="30"/>
      <c r="AX51" s="51">
        <f>'planilha base'!I129</f>
        <v>9694.06</v>
      </c>
      <c r="AY51" s="20"/>
    </row>
    <row r="52" spans="1:51" s="18" customFormat="1" ht="30" customHeight="1" x14ac:dyDescent="0.25">
      <c r="A52" s="95" t="s">
        <v>35</v>
      </c>
      <c r="B52" s="88"/>
      <c r="C52" s="89"/>
      <c r="D52" s="88"/>
      <c r="E52" s="89"/>
      <c r="F52" s="89"/>
      <c r="G52" s="89"/>
      <c r="H52" s="89">
        <v>0.5</v>
      </c>
      <c r="I52" s="89">
        <v>0.5</v>
      </c>
      <c r="J52" s="90">
        <f t="shared" si="17"/>
        <v>1</v>
      </c>
      <c r="K52" s="26" t="s">
        <v>8</v>
      </c>
      <c r="L52" s="16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X52" s="52"/>
      <c r="AY52" s="20"/>
    </row>
    <row r="53" spans="1:51" s="18" customFormat="1" ht="30" customHeight="1" x14ac:dyDescent="0.25">
      <c r="A53" s="91" t="s">
        <v>13</v>
      </c>
      <c r="B53" s="92">
        <f t="shared" ref="B53:I53" si="23">SUM(B52*$AX$53)</f>
        <v>0</v>
      </c>
      <c r="C53" s="92">
        <f t="shared" si="23"/>
        <v>0</v>
      </c>
      <c r="D53" s="92">
        <f t="shared" si="23"/>
        <v>0</v>
      </c>
      <c r="E53" s="92">
        <f t="shared" si="23"/>
        <v>0</v>
      </c>
      <c r="F53" s="92">
        <f t="shared" si="23"/>
        <v>0</v>
      </c>
      <c r="G53" s="92">
        <f t="shared" si="23"/>
        <v>0</v>
      </c>
      <c r="H53" s="92">
        <f t="shared" si="23"/>
        <v>238.72</v>
      </c>
      <c r="I53" s="92">
        <f t="shared" si="23"/>
        <v>238.72</v>
      </c>
      <c r="J53" s="93">
        <f t="shared" si="17"/>
        <v>477.44</v>
      </c>
      <c r="K53" s="27"/>
      <c r="L53" s="28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30"/>
      <c r="AW53" s="30"/>
      <c r="AX53" s="51">
        <f>'planilha base'!I140</f>
        <v>477.44</v>
      </c>
      <c r="AY53" s="20"/>
    </row>
    <row r="54" spans="1:51" s="18" customFormat="1" ht="30" customHeight="1" x14ac:dyDescent="0.25">
      <c r="A54" s="95" t="s">
        <v>36</v>
      </c>
      <c r="B54" s="88"/>
      <c r="C54" s="89"/>
      <c r="D54" s="88"/>
      <c r="E54" s="89"/>
      <c r="F54" s="89"/>
      <c r="G54" s="89"/>
      <c r="H54" s="89">
        <v>0.5</v>
      </c>
      <c r="I54" s="89">
        <v>0.5</v>
      </c>
      <c r="J54" s="90">
        <f t="shared" si="17"/>
        <v>1</v>
      </c>
      <c r="K54" s="26" t="s">
        <v>8</v>
      </c>
      <c r="L54" s="16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X54" s="52"/>
      <c r="AY54" s="20"/>
    </row>
    <row r="55" spans="1:51" s="18" customFormat="1" ht="30" customHeight="1" x14ac:dyDescent="0.25">
      <c r="A55" s="91" t="s">
        <v>13</v>
      </c>
      <c r="B55" s="92">
        <f t="shared" ref="B55:I55" si="24">SUM(B54*$AX$55)</f>
        <v>0</v>
      </c>
      <c r="C55" s="92">
        <f t="shared" si="24"/>
        <v>0</v>
      </c>
      <c r="D55" s="92">
        <f t="shared" si="24"/>
        <v>0</v>
      </c>
      <c r="E55" s="92">
        <f t="shared" si="24"/>
        <v>0</v>
      </c>
      <c r="F55" s="92">
        <f t="shared" si="24"/>
        <v>0</v>
      </c>
      <c r="G55" s="92">
        <f t="shared" si="24"/>
        <v>0</v>
      </c>
      <c r="H55" s="92">
        <f t="shared" si="24"/>
        <v>10220.35</v>
      </c>
      <c r="I55" s="92">
        <f t="shared" si="24"/>
        <v>10220.35</v>
      </c>
      <c r="J55" s="93">
        <f t="shared" si="17"/>
        <v>20440.7</v>
      </c>
      <c r="K55" s="27"/>
      <c r="L55" s="28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30"/>
      <c r="AW55" s="30"/>
      <c r="AX55" s="51">
        <f>'planilha base'!I142</f>
        <v>20440.7</v>
      </c>
      <c r="AY55" s="20"/>
    </row>
    <row r="56" spans="1:51" s="18" customFormat="1" ht="30" hidden="1" customHeight="1" x14ac:dyDescent="0.25">
      <c r="A56" s="95" t="s">
        <v>37</v>
      </c>
      <c r="B56" s="88"/>
      <c r="C56" s="89"/>
      <c r="D56" s="88"/>
      <c r="E56" s="89"/>
      <c r="F56" s="89"/>
      <c r="G56" s="89"/>
      <c r="H56" s="89"/>
      <c r="I56" s="89">
        <v>1</v>
      </c>
      <c r="J56" s="90">
        <f t="shared" si="17"/>
        <v>1</v>
      </c>
      <c r="K56" s="26" t="s">
        <v>8</v>
      </c>
      <c r="L56" s="16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X56" s="52"/>
      <c r="AY56" s="20"/>
    </row>
    <row r="57" spans="1:51" s="18" customFormat="1" ht="30" hidden="1" customHeight="1" x14ac:dyDescent="0.25">
      <c r="A57" s="91" t="s">
        <v>13</v>
      </c>
      <c r="B57" s="92">
        <f t="shared" ref="B57:I57" si="25">SUM(B56*$AX$57)</f>
        <v>0</v>
      </c>
      <c r="C57" s="92">
        <f t="shared" si="25"/>
        <v>0</v>
      </c>
      <c r="D57" s="92">
        <f t="shared" si="25"/>
        <v>0</v>
      </c>
      <c r="E57" s="92">
        <f t="shared" si="25"/>
        <v>0</v>
      </c>
      <c r="F57" s="92">
        <f t="shared" si="25"/>
        <v>0</v>
      </c>
      <c r="G57" s="92">
        <f t="shared" si="25"/>
        <v>0</v>
      </c>
      <c r="H57" s="92">
        <f t="shared" si="25"/>
        <v>0</v>
      </c>
      <c r="I57" s="92">
        <f t="shared" si="25"/>
        <v>0</v>
      </c>
      <c r="J57" s="93">
        <f t="shared" si="17"/>
        <v>0</v>
      </c>
      <c r="K57" s="27"/>
      <c r="L57" s="28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30"/>
      <c r="AW57" s="30"/>
      <c r="AX57" s="51">
        <f>'planilha base'!I237</f>
        <v>0</v>
      </c>
      <c r="AY57" s="20"/>
    </row>
    <row r="58" spans="1:51" s="18" customFormat="1" ht="30" hidden="1" customHeight="1" x14ac:dyDescent="0.25">
      <c r="A58" s="95" t="s">
        <v>38</v>
      </c>
      <c r="B58" s="88"/>
      <c r="C58" s="89"/>
      <c r="D58" s="88"/>
      <c r="E58" s="89"/>
      <c r="F58" s="89"/>
      <c r="G58" s="89"/>
      <c r="H58" s="89"/>
      <c r="I58" s="89"/>
      <c r="J58" s="90">
        <f t="shared" si="17"/>
        <v>0</v>
      </c>
      <c r="K58" s="26" t="s">
        <v>8</v>
      </c>
      <c r="L58" s="16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X58" s="52"/>
      <c r="AY58" s="20"/>
    </row>
    <row r="59" spans="1:51" s="18" customFormat="1" ht="30" hidden="1" customHeight="1" x14ac:dyDescent="0.25">
      <c r="A59" s="91" t="s">
        <v>13</v>
      </c>
      <c r="B59" s="92">
        <f t="shared" ref="B59:I59" si="26">SUM(B58*$AX$59)</f>
        <v>0</v>
      </c>
      <c r="C59" s="92">
        <f t="shared" si="26"/>
        <v>0</v>
      </c>
      <c r="D59" s="92">
        <f t="shared" si="26"/>
        <v>0</v>
      </c>
      <c r="E59" s="92">
        <f t="shared" si="26"/>
        <v>0</v>
      </c>
      <c r="F59" s="92">
        <f t="shared" si="26"/>
        <v>0</v>
      </c>
      <c r="G59" s="92">
        <f t="shared" si="26"/>
        <v>0</v>
      </c>
      <c r="H59" s="92">
        <f t="shared" si="26"/>
        <v>0</v>
      </c>
      <c r="I59" s="92">
        <f t="shared" si="26"/>
        <v>0</v>
      </c>
      <c r="J59" s="93">
        <f t="shared" si="17"/>
        <v>0</v>
      </c>
      <c r="K59" s="27"/>
      <c r="L59" s="28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30"/>
      <c r="AW59" s="30"/>
      <c r="AX59" s="51">
        <f>'planilha base'!I239</f>
        <v>0</v>
      </c>
      <c r="AY59" s="20"/>
    </row>
    <row r="60" spans="1:51" s="18" customFormat="1" ht="30" customHeight="1" x14ac:dyDescent="0.25">
      <c r="A60" s="95" t="s">
        <v>39</v>
      </c>
      <c r="B60" s="88"/>
      <c r="C60" s="89"/>
      <c r="D60" s="88"/>
      <c r="E60" s="89"/>
      <c r="F60" s="89"/>
      <c r="G60" s="89"/>
      <c r="H60" s="89">
        <v>0.5</v>
      </c>
      <c r="I60" s="89">
        <v>0.5</v>
      </c>
      <c r="J60" s="90">
        <f t="shared" si="17"/>
        <v>1</v>
      </c>
      <c r="K60" s="26" t="s">
        <v>8</v>
      </c>
      <c r="L60" s="16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X60" s="52"/>
      <c r="AY60" s="20"/>
    </row>
    <row r="61" spans="1:51" s="18" customFormat="1" ht="30" customHeight="1" thickBot="1" x14ac:dyDescent="0.3">
      <c r="A61" s="97" t="s">
        <v>13</v>
      </c>
      <c r="B61" s="98">
        <f t="shared" ref="B61:I61" si="27">SUM(B60*$AX$61)</f>
        <v>0</v>
      </c>
      <c r="C61" s="98">
        <f t="shared" si="27"/>
        <v>0</v>
      </c>
      <c r="D61" s="98">
        <f t="shared" si="27"/>
        <v>0</v>
      </c>
      <c r="E61" s="98">
        <f t="shared" si="27"/>
        <v>0</v>
      </c>
      <c r="F61" s="98">
        <f t="shared" si="27"/>
        <v>0</v>
      </c>
      <c r="G61" s="98">
        <f t="shared" si="27"/>
        <v>0</v>
      </c>
      <c r="H61" s="98">
        <f t="shared" si="27"/>
        <v>1940.385</v>
      </c>
      <c r="I61" s="98">
        <f t="shared" si="27"/>
        <v>1940.385</v>
      </c>
      <c r="J61" s="99">
        <f t="shared" si="17"/>
        <v>3880.77</v>
      </c>
      <c r="K61" s="27"/>
      <c r="L61" s="28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30"/>
      <c r="AW61" s="30"/>
      <c r="AX61" s="51">
        <f>'planilha base'!I145</f>
        <v>3880.77</v>
      </c>
      <c r="AY61" s="20"/>
    </row>
    <row r="62" spans="1:51" s="30" customFormat="1" ht="30" customHeight="1" thickBot="1" x14ac:dyDescent="0.3">
      <c r="A62" s="100" t="s">
        <v>417</v>
      </c>
      <c r="B62" s="101">
        <f t="shared" ref="B62:J62" si="28">SUM(B11+B13+B15+B17+B19+B21+B23+B25+B27+B29+B31+B33+B35+B37+B39+B41+B43+B45+B47+B49+B51+B53+B55+B57+B59+B61)</f>
        <v>116781.68299999999</v>
      </c>
      <c r="C62" s="101">
        <f t="shared" si="28"/>
        <v>142608.77099999998</v>
      </c>
      <c r="D62" s="101">
        <f t="shared" si="28"/>
        <v>57196.552499999998</v>
      </c>
      <c r="E62" s="101">
        <f t="shared" si="28"/>
        <v>69345.479500000001</v>
      </c>
      <c r="F62" s="101">
        <f t="shared" si="28"/>
        <v>99343.161000000007</v>
      </c>
      <c r="G62" s="101">
        <f t="shared" si="28"/>
        <v>144732.80550000002</v>
      </c>
      <c r="H62" s="101">
        <f t="shared" si="28"/>
        <v>199221.55750000002</v>
      </c>
      <c r="I62" s="101">
        <f t="shared" si="28"/>
        <v>138634.35000000003</v>
      </c>
      <c r="J62" s="102">
        <f t="shared" si="28"/>
        <v>967864.35999999987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X62" s="53"/>
    </row>
    <row r="63" spans="1:51" ht="21" customHeight="1" thickBot="1" x14ac:dyDescent="0.3">
      <c r="A63" s="103" t="s">
        <v>416</v>
      </c>
      <c r="B63" s="104">
        <f>SUM(B12+B14+B16+B18+B20+B22+B24+B26+B28+B30+B32+B34+B36+B38+B40+B42+B44+B46+B48+B50+B52+B54+B56+B58+B60+B62)</f>
        <v>116783.13299999999</v>
      </c>
      <c r="C63" s="104">
        <f>SUM(B63+C62)</f>
        <v>259391.90399999998</v>
      </c>
      <c r="D63" s="104">
        <f>SUM(C63+D62)</f>
        <v>316588.45649999997</v>
      </c>
      <c r="E63" s="104">
        <f t="shared" ref="E63:I63" si="29">SUM(D63+E62)</f>
        <v>385933.93599999999</v>
      </c>
      <c r="F63" s="104">
        <f t="shared" si="29"/>
        <v>485277.09700000001</v>
      </c>
      <c r="G63" s="104">
        <f t="shared" si="29"/>
        <v>630009.90250000008</v>
      </c>
      <c r="H63" s="104">
        <f t="shared" si="29"/>
        <v>829231.46000000008</v>
      </c>
      <c r="I63" s="104">
        <f t="shared" si="29"/>
        <v>967865.81</v>
      </c>
      <c r="J63" s="105"/>
      <c r="AX63" s="52"/>
    </row>
    <row r="64" spans="1:51" ht="21" customHeight="1" thickBot="1" x14ac:dyDescent="0.3">
      <c r="A64" s="103" t="s">
        <v>418</v>
      </c>
      <c r="B64" s="106">
        <f t="shared" ref="B64:I64" si="30">SUM(B62/$J$62)</f>
        <v>0.12065914174172092</v>
      </c>
      <c r="C64" s="106">
        <f t="shared" si="30"/>
        <v>0.14734375692891513</v>
      </c>
      <c r="D64" s="106">
        <f t="shared" si="30"/>
        <v>5.9095628337838588E-2</v>
      </c>
      <c r="E64" s="106">
        <f t="shared" si="30"/>
        <v>7.1647931637858847E-2</v>
      </c>
      <c r="F64" s="106">
        <f t="shared" si="30"/>
        <v>0.10264161498828206</v>
      </c>
      <c r="G64" s="106">
        <f t="shared" si="30"/>
        <v>0.14953831495562048</v>
      </c>
      <c r="H64" s="106">
        <f t="shared" si="30"/>
        <v>0.20583623670159737</v>
      </c>
      <c r="I64" s="106">
        <f t="shared" si="30"/>
        <v>0.1432373747081668</v>
      </c>
      <c r="J64" s="107"/>
      <c r="AX64" s="52"/>
    </row>
    <row r="65" spans="1:50" ht="21" customHeight="1" thickBot="1" x14ac:dyDescent="0.3">
      <c r="A65" s="103" t="s">
        <v>419</v>
      </c>
      <c r="B65" s="108">
        <f>B64</f>
        <v>0.12065914174172092</v>
      </c>
      <c r="C65" s="108">
        <f>SUM(B65+C64)</f>
        <v>0.26800289867063604</v>
      </c>
      <c r="D65" s="108">
        <f t="shared" ref="D65:I65" si="31">SUM(C65+D64)</f>
        <v>0.32709852700847464</v>
      </c>
      <c r="E65" s="108">
        <f t="shared" si="31"/>
        <v>0.39874645864633351</v>
      </c>
      <c r="F65" s="108">
        <f t="shared" si="31"/>
        <v>0.50138807363461557</v>
      </c>
      <c r="G65" s="108">
        <f t="shared" si="31"/>
        <v>0.6509263885902361</v>
      </c>
      <c r="H65" s="108">
        <f t="shared" si="31"/>
        <v>0.85676262529183345</v>
      </c>
      <c r="I65" s="108">
        <f t="shared" si="31"/>
        <v>1.0000000000000002</v>
      </c>
      <c r="J65" s="109"/>
      <c r="AX65" s="52"/>
    </row>
    <row r="66" spans="1:50" ht="21" customHeight="1" x14ac:dyDescent="0.25"/>
    <row r="67" spans="1:50" ht="21" customHeight="1" x14ac:dyDescent="0.25"/>
    <row r="68" spans="1:50" ht="21" customHeight="1" x14ac:dyDescent="0.25"/>
    <row r="69" spans="1:50" ht="21" customHeight="1" x14ac:dyDescent="0.25"/>
    <row r="70" spans="1:50" ht="21" customHeight="1" x14ac:dyDescent="0.25"/>
    <row r="71" spans="1:50" ht="21" customHeight="1" x14ac:dyDescent="0.25"/>
    <row r="72" spans="1:50" ht="21" customHeight="1" x14ac:dyDescent="0.25"/>
    <row r="73" spans="1:50" ht="21" customHeight="1" x14ac:dyDescent="0.25"/>
    <row r="74" spans="1:50" ht="21" customHeight="1" x14ac:dyDescent="0.25"/>
    <row r="75" spans="1:50" ht="21" customHeight="1" x14ac:dyDescent="0.25"/>
    <row r="76" spans="1:50" ht="21" customHeight="1" x14ac:dyDescent="0.25"/>
    <row r="77" spans="1:50" ht="21" customHeight="1" x14ac:dyDescent="0.25"/>
    <row r="78" spans="1:50" ht="21" customHeight="1" x14ac:dyDescent="0.25"/>
    <row r="79" spans="1:50" ht="21" customHeight="1" x14ac:dyDescent="0.25"/>
    <row r="80" spans="1:5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</sheetData>
  <mergeCells count="9">
    <mergeCell ref="J63:J65"/>
    <mergeCell ref="A7:K7"/>
    <mergeCell ref="A8:A9"/>
    <mergeCell ref="A1:J1"/>
    <mergeCell ref="A2:L2"/>
    <mergeCell ref="A3:L3"/>
    <mergeCell ref="A4:L4"/>
    <mergeCell ref="A5:L5"/>
    <mergeCell ref="A6:L6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42" orientation="landscape" r:id="rId1"/>
  <colBreaks count="3" manualBreakCount="3">
    <brk id="10" max="64" man="1"/>
    <brk id="17" max="1048575" man="1"/>
    <brk id="31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opLeftCell="A133" workbookViewId="0">
      <selection activeCell="N143" sqref="N143"/>
    </sheetView>
  </sheetViews>
  <sheetFormatPr defaultRowHeight="15" x14ac:dyDescent="0.25"/>
  <cols>
    <col min="2" max="2" width="6.85546875" customWidth="1"/>
    <col min="3" max="3" width="7.5703125" customWidth="1"/>
    <col min="4" max="4" width="36" customWidth="1"/>
    <col min="5" max="5" width="8.42578125" customWidth="1"/>
    <col min="6" max="6" width="8" customWidth="1"/>
    <col min="7" max="7" width="10.140625" customWidth="1"/>
    <col min="8" max="8" width="8.7109375" customWidth="1"/>
    <col min="9" max="9" width="12.5703125" customWidth="1"/>
    <col min="10" max="10" width="15.140625" bestFit="1" customWidth="1"/>
  </cols>
  <sheetData>
    <row r="1" spans="1:10" ht="18" customHeight="1" x14ac:dyDescent="0.25">
      <c r="A1" s="54"/>
      <c r="B1" s="55"/>
      <c r="C1" s="54"/>
      <c r="D1" s="54"/>
      <c r="E1" s="56"/>
      <c r="F1" s="55"/>
      <c r="G1" s="55"/>
      <c r="H1" s="55"/>
      <c r="I1" s="55"/>
      <c r="J1" s="55"/>
    </row>
    <row r="2" spans="1:10" ht="18" customHeight="1" x14ac:dyDescent="0.25">
      <c r="A2" s="34" t="s">
        <v>56</v>
      </c>
      <c r="B2" s="35" t="s">
        <v>57</v>
      </c>
      <c r="C2" s="34" t="s">
        <v>58</v>
      </c>
      <c r="D2" s="34" t="s">
        <v>59</v>
      </c>
      <c r="E2" s="36" t="s">
        <v>60</v>
      </c>
      <c r="F2" s="35" t="s">
        <v>61</v>
      </c>
      <c r="G2" s="35" t="s">
        <v>62</v>
      </c>
      <c r="H2" s="35" t="s">
        <v>63</v>
      </c>
      <c r="I2" s="35" t="s">
        <v>64</v>
      </c>
      <c r="J2" s="35" t="s">
        <v>65</v>
      </c>
    </row>
    <row r="3" spans="1:10" ht="18" customHeight="1" x14ac:dyDescent="0.25">
      <c r="A3" s="37" t="s">
        <v>66</v>
      </c>
      <c r="B3" s="37"/>
      <c r="C3" s="37"/>
      <c r="D3" s="37" t="s">
        <v>14</v>
      </c>
      <c r="E3" s="37"/>
      <c r="F3" s="38"/>
      <c r="G3" s="37"/>
      <c r="H3" s="37"/>
      <c r="I3" s="39">
        <v>847.9</v>
      </c>
      <c r="J3" s="40">
        <v>8.7605250801878892E-4</v>
      </c>
    </row>
    <row r="4" spans="1:10" ht="18" customHeight="1" x14ac:dyDescent="0.25">
      <c r="A4" s="41" t="s">
        <v>67</v>
      </c>
      <c r="B4" s="42" t="s">
        <v>68</v>
      </c>
      <c r="C4" s="41" t="s">
        <v>69</v>
      </c>
      <c r="D4" s="41" t="s">
        <v>70</v>
      </c>
      <c r="E4" s="43" t="s">
        <v>71</v>
      </c>
      <c r="F4" s="42">
        <v>40</v>
      </c>
      <c r="G4" s="44">
        <v>11.87</v>
      </c>
      <c r="H4" s="44">
        <v>14.48</v>
      </c>
      <c r="I4" s="44">
        <v>579.20000000000005</v>
      </c>
      <c r="J4" s="45">
        <v>5.9843096195834713E-4</v>
      </c>
    </row>
    <row r="5" spans="1:10" ht="18" customHeight="1" x14ac:dyDescent="0.25">
      <c r="A5" s="41" t="s">
        <v>420</v>
      </c>
      <c r="B5" s="42" t="s">
        <v>72</v>
      </c>
      <c r="C5" s="41" t="s">
        <v>69</v>
      </c>
      <c r="D5" s="41" t="s">
        <v>73</v>
      </c>
      <c r="E5" s="43" t="s">
        <v>74</v>
      </c>
      <c r="F5" s="42">
        <v>10</v>
      </c>
      <c r="G5" s="44">
        <v>22.03</v>
      </c>
      <c r="H5" s="44">
        <v>26.87</v>
      </c>
      <c r="I5" s="44">
        <v>268.7</v>
      </c>
      <c r="J5" s="45">
        <v>2.776215460604418E-4</v>
      </c>
    </row>
    <row r="6" spans="1:10" ht="18" customHeight="1" x14ac:dyDescent="0.25">
      <c r="A6" s="37" t="s">
        <v>421</v>
      </c>
      <c r="B6" s="37"/>
      <c r="C6" s="37"/>
      <c r="D6" s="37" t="s">
        <v>422</v>
      </c>
      <c r="E6" s="37"/>
      <c r="F6" s="38"/>
      <c r="G6" s="37"/>
      <c r="H6" s="37"/>
      <c r="I6" s="39">
        <v>0</v>
      </c>
      <c r="J6" s="40">
        <v>0</v>
      </c>
    </row>
    <row r="7" spans="1:10" ht="18" customHeight="1" x14ac:dyDescent="0.25">
      <c r="A7" s="37" t="s">
        <v>77</v>
      </c>
      <c r="B7" s="37"/>
      <c r="C7" s="37"/>
      <c r="D7" s="37" t="s">
        <v>15</v>
      </c>
      <c r="E7" s="37"/>
      <c r="F7" s="38"/>
      <c r="G7" s="37"/>
      <c r="H7" s="37"/>
      <c r="I7" s="39">
        <v>21812.92</v>
      </c>
      <c r="J7" s="40">
        <v>2.2537166261603021E-2</v>
      </c>
    </row>
    <row r="8" spans="1:10" ht="18" customHeight="1" x14ac:dyDescent="0.25">
      <c r="A8" s="41" t="s">
        <v>78</v>
      </c>
      <c r="B8" s="42" t="s">
        <v>79</v>
      </c>
      <c r="C8" s="41" t="s">
        <v>69</v>
      </c>
      <c r="D8" s="41" t="s">
        <v>80</v>
      </c>
      <c r="E8" s="43" t="s">
        <v>74</v>
      </c>
      <c r="F8" s="42">
        <v>50</v>
      </c>
      <c r="G8" s="44">
        <v>3.83</v>
      </c>
      <c r="H8" s="44">
        <v>4.67</v>
      </c>
      <c r="I8" s="44">
        <v>233.5</v>
      </c>
      <c r="J8" s="45">
        <v>2.412528135657356E-4</v>
      </c>
    </row>
    <row r="9" spans="1:10" ht="18" customHeight="1" x14ac:dyDescent="0.25">
      <c r="A9" s="41" t="s">
        <v>81</v>
      </c>
      <c r="B9" s="42" t="s">
        <v>82</v>
      </c>
      <c r="C9" s="41" t="s">
        <v>69</v>
      </c>
      <c r="D9" s="41" t="s">
        <v>83</v>
      </c>
      <c r="E9" s="43" t="s">
        <v>75</v>
      </c>
      <c r="F9" s="42">
        <v>17.100000000000001</v>
      </c>
      <c r="G9" s="44">
        <v>27.95</v>
      </c>
      <c r="H9" s="44">
        <v>34.090000000000003</v>
      </c>
      <c r="I9" s="44">
        <v>582.92999999999995</v>
      </c>
      <c r="J9" s="45">
        <v>6.0228480775963275E-4</v>
      </c>
    </row>
    <row r="10" spans="1:10" ht="18" customHeight="1" x14ac:dyDescent="0.25">
      <c r="A10" s="41" t="s">
        <v>85</v>
      </c>
      <c r="B10" s="42" t="s">
        <v>86</v>
      </c>
      <c r="C10" s="41" t="s">
        <v>69</v>
      </c>
      <c r="D10" s="41" t="s">
        <v>87</v>
      </c>
      <c r="E10" s="43" t="s">
        <v>84</v>
      </c>
      <c r="F10" s="42">
        <v>45.5</v>
      </c>
      <c r="G10" s="44">
        <v>64.61</v>
      </c>
      <c r="H10" s="44">
        <v>78.819999999999993</v>
      </c>
      <c r="I10" s="44">
        <v>3586.31</v>
      </c>
      <c r="J10" s="45">
        <v>3.7053849157127759E-3</v>
      </c>
    </row>
    <row r="11" spans="1:10" ht="18" customHeight="1" x14ac:dyDescent="0.25">
      <c r="A11" s="41" t="s">
        <v>88</v>
      </c>
      <c r="B11" s="42" t="s">
        <v>89</v>
      </c>
      <c r="C11" s="41" t="s">
        <v>69</v>
      </c>
      <c r="D11" s="41" t="s">
        <v>90</v>
      </c>
      <c r="E11" s="43" t="s">
        <v>84</v>
      </c>
      <c r="F11" s="42">
        <v>4</v>
      </c>
      <c r="G11" s="44">
        <v>574.12</v>
      </c>
      <c r="H11" s="44">
        <v>700.42</v>
      </c>
      <c r="I11" s="44">
        <v>2801.68</v>
      </c>
      <c r="J11" s="45">
        <v>2.8947031379479662E-3</v>
      </c>
    </row>
    <row r="12" spans="1:10" ht="18" customHeight="1" x14ac:dyDescent="0.25">
      <c r="A12" s="41" t="s">
        <v>91</v>
      </c>
      <c r="B12" s="42" t="s">
        <v>92</v>
      </c>
      <c r="C12" s="41" t="s">
        <v>69</v>
      </c>
      <c r="D12" s="41" t="s">
        <v>93</v>
      </c>
      <c r="E12" s="43" t="s">
        <v>84</v>
      </c>
      <c r="F12" s="42">
        <v>6</v>
      </c>
      <c r="G12" s="44">
        <v>280</v>
      </c>
      <c r="H12" s="44">
        <v>341.6</v>
      </c>
      <c r="I12" s="44">
        <v>2049.6</v>
      </c>
      <c r="J12" s="45">
        <v>2.1176521057144826E-3</v>
      </c>
    </row>
    <row r="13" spans="1:10" ht="18" customHeight="1" x14ac:dyDescent="0.25">
      <c r="A13" s="41" t="s">
        <v>95</v>
      </c>
      <c r="B13" s="42" t="s">
        <v>96</v>
      </c>
      <c r="C13" s="41" t="s">
        <v>69</v>
      </c>
      <c r="D13" s="41" t="s">
        <v>97</v>
      </c>
      <c r="E13" s="43" t="s">
        <v>84</v>
      </c>
      <c r="F13" s="42">
        <v>74.400000000000006</v>
      </c>
      <c r="G13" s="44">
        <v>108.78</v>
      </c>
      <c r="H13" s="44">
        <v>132.71</v>
      </c>
      <c r="I13" s="44">
        <v>9873.6200000000008</v>
      </c>
      <c r="J13" s="45">
        <v>1.0201450128817638E-2</v>
      </c>
    </row>
    <row r="14" spans="1:10" ht="18" customHeight="1" x14ac:dyDescent="0.25">
      <c r="A14" s="41" t="s">
        <v>98</v>
      </c>
      <c r="B14" s="42" t="s">
        <v>99</v>
      </c>
      <c r="C14" s="41" t="s">
        <v>69</v>
      </c>
      <c r="D14" s="41" t="s">
        <v>100</v>
      </c>
      <c r="E14" s="43" t="s">
        <v>76</v>
      </c>
      <c r="F14" s="42">
        <v>10</v>
      </c>
      <c r="G14" s="44">
        <v>48.78</v>
      </c>
      <c r="H14" s="44">
        <v>59.51</v>
      </c>
      <c r="I14" s="44">
        <v>595.1</v>
      </c>
      <c r="J14" s="45">
        <v>6.1485888373862636E-4</v>
      </c>
    </row>
    <row r="15" spans="1:10" ht="18" customHeight="1" x14ac:dyDescent="0.25">
      <c r="A15" s="41" t="s">
        <v>101</v>
      </c>
      <c r="B15" s="42" t="s">
        <v>102</v>
      </c>
      <c r="C15" s="41" t="s">
        <v>69</v>
      </c>
      <c r="D15" s="41" t="s">
        <v>103</v>
      </c>
      <c r="E15" s="43" t="s">
        <v>75</v>
      </c>
      <c r="F15" s="42">
        <v>10</v>
      </c>
      <c r="G15" s="44">
        <v>30.15</v>
      </c>
      <c r="H15" s="44">
        <v>36.78</v>
      </c>
      <c r="I15" s="44">
        <v>367.8</v>
      </c>
      <c r="J15" s="45">
        <v>3.8001192646457197E-4</v>
      </c>
    </row>
    <row r="16" spans="1:10" ht="18" customHeight="1" x14ac:dyDescent="0.25">
      <c r="A16" s="41" t="s">
        <v>104</v>
      </c>
      <c r="B16" s="42" t="s">
        <v>105</v>
      </c>
      <c r="C16" s="41" t="s">
        <v>69</v>
      </c>
      <c r="D16" s="41" t="s">
        <v>106</v>
      </c>
      <c r="E16" s="43" t="s">
        <v>75</v>
      </c>
      <c r="F16" s="42">
        <v>10</v>
      </c>
      <c r="G16" s="44">
        <v>27.99</v>
      </c>
      <c r="H16" s="44">
        <v>34.14</v>
      </c>
      <c r="I16" s="44">
        <v>341.4</v>
      </c>
      <c r="J16" s="45">
        <v>3.5273537709354234E-4</v>
      </c>
    </row>
    <row r="17" spans="1:10" ht="18" customHeight="1" x14ac:dyDescent="0.25">
      <c r="A17" s="41" t="s">
        <v>107</v>
      </c>
      <c r="B17" s="42" t="s">
        <v>108</v>
      </c>
      <c r="C17" s="41" t="s">
        <v>69</v>
      </c>
      <c r="D17" s="41" t="s">
        <v>109</v>
      </c>
      <c r="E17" s="43" t="s">
        <v>110</v>
      </c>
      <c r="F17" s="42">
        <v>5</v>
      </c>
      <c r="G17" s="44">
        <v>21.55</v>
      </c>
      <c r="H17" s="44">
        <v>26.29</v>
      </c>
      <c r="I17" s="44">
        <v>131.44999999999999</v>
      </c>
      <c r="J17" s="45">
        <v>1.3581448540991839E-4</v>
      </c>
    </row>
    <row r="18" spans="1:10" ht="18" customHeight="1" x14ac:dyDescent="0.25">
      <c r="A18" s="41" t="s">
        <v>111</v>
      </c>
      <c r="B18" s="42" t="s">
        <v>112</v>
      </c>
      <c r="C18" s="41" t="s">
        <v>69</v>
      </c>
      <c r="D18" s="41" t="s">
        <v>113</v>
      </c>
      <c r="E18" s="43" t="s">
        <v>110</v>
      </c>
      <c r="F18" s="42">
        <v>4</v>
      </c>
      <c r="G18" s="44">
        <v>17.32</v>
      </c>
      <c r="H18" s="44">
        <v>21.13</v>
      </c>
      <c r="I18" s="44">
        <v>84.52</v>
      </c>
      <c r="J18" s="45">
        <v>8.7326286092402451E-5</v>
      </c>
    </row>
    <row r="19" spans="1:10" ht="18" customHeight="1" x14ac:dyDescent="0.25">
      <c r="A19" s="41" t="s">
        <v>114</v>
      </c>
      <c r="B19" s="42" t="s">
        <v>115</v>
      </c>
      <c r="C19" s="41" t="s">
        <v>69</v>
      </c>
      <c r="D19" s="41" t="s">
        <v>116</v>
      </c>
      <c r="E19" s="43" t="s">
        <v>75</v>
      </c>
      <c r="F19" s="42">
        <v>40</v>
      </c>
      <c r="G19" s="44">
        <v>10.76</v>
      </c>
      <c r="H19" s="44">
        <v>13.12</v>
      </c>
      <c r="I19" s="44">
        <v>524.79999999999995</v>
      </c>
      <c r="J19" s="45">
        <v>5.4222473901198302E-4</v>
      </c>
    </row>
    <row r="20" spans="1:10" ht="18" customHeight="1" x14ac:dyDescent="0.25">
      <c r="A20" s="41" t="s">
        <v>117</v>
      </c>
      <c r="B20" s="42" t="s">
        <v>118</v>
      </c>
      <c r="C20" s="41" t="s">
        <v>69</v>
      </c>
      <c r="D20" s="41" t="s">
        <v>119</v>
      </c>
      <c r="E20" s="43" t="s">
        <v>75</v>
      </c>
      <c r="F20" s="42">
        <v>40.700000000000003</v>
      </c>
      <c r="G20" s="44">
        <v>12.9</v>
      </c>
      <c r="H20" s="44">
        <v>15.73</v>
      </c>
      <c r="I20" s="44">
        <v>640.21</v>
      </c>
      <c r="J20" s="45">
        <v>6.6146665427374552E-4</v>
      </c>
    </row>
    <row r="21" spans="1:10" ht="18" customHeight="1" x14ac:dyDescent="0.25">
      <c r="A21" s="37" t="s">
        <v>120</v>
      </c>
      <c r="B21" s="37"/>
      <c r="C21" s="37"/>
      <c r="D21" s="37" t="s">
        <v>16</v>
      </c>
      <c r="E21" s="37"/>
      <c r="F21" s="38"/>
      <c r="G21" s="37"/>
      <c r="H21" s="37"/>
      <c r="I21" s="39">
        <v>8229.73</v>
      </c>
      <c r="J21" s="40">
        <v>8.5029786611834739E-3</v>
      </c>
    </row>
    <row r="22" spans="1:10" ht="18" customHeight="1" x14ac:dyDescent="0.25">
      <c r="A22" s="41" t="s">
        <v>121</v>
      </c>
      <c r="B22" s="42" t="s">
        <v>122</v>
      </c>
      <c r="C22" s="41" t="s">
        <v>69</v>
      </c>
      <c r="D22" s="41" t="s">
        <v>123</v>
      </c>
      <c r="E22" s="43" t="s">
        <v>84</v>
      </c>
      <c r="F22" s="42">
        <v>27.2</v>
      </c>
      <c r="G22" s="44">
        <v>137.30000000000001</v>
      </c>
      <c r="H22" s="44">
        <v>167.5</v>
      </c>
      <c r="I22" s="44">
        <v>4556</v>
      </c>
      <c r="J22" s="45">
        <v>4.7072711717579931E-3</v>
      </c>
    </row>
    <row r="23" spans="1:10" ht="18" customHeight="1" x14ac:dyDescent="0.25">
      <c r="A23" s="41" t="s">
        <v>124</v>
      </c>
      <c r="B23" s="42" t="s">
        <v>125</v>
      </c>
      <c r="C23" s="41" t="s">
        <v>69</v>
      </c>
      <c r="D23" s="41" t="s">
        <v>126</v>
      </c>
      <c r="E23" s="43" t="s">
        <v>84</v>
      </c>
      <c r="F23" s="42">
        <v>38.299999999999997</v>
      </c>
      <c r="G23" s="44">
        <v>76.599999999999994</v>
      </c>
      <c r="H23" s="44">
        <v>93.45</v>
      </c>
      <c r="I23" s="44">
        <v>3579.13</v>
      </c>
      <c r="J23" s="45">
        <v>3.6979665208459584E-3</v>
      </c>
    </row>
    <row r="24" spans="1:10" ht="18" customHeight="1" x14ac:dyDescent="0.25">
      <c r="A24" s="41" t="s">
        <v>127</v>
      </c>
      <c r="B24" s="42" t="s">
        <v>128</v>
      </c>
      <c r="C24" s="41" t="s">
        <v>69</v>
      </c>
      <c r="D24" s="41" t="s">
        <v>129</v>
      </c>
      <c r="E24" s="43" t="s">
        <v>84</v>
      </c>
      <c r="F24" s="42">
        <v>5</v>
      </c>
      <c r="G24" s="44">
        <v>15.51</v>
      </c>
      <c r="H24" s="44">
        <v>18.920000000000002</v>
      </c>
      <c r="I24" s="44">
        <v>94.6</v>
      </c>
      <c r="J24" s="45">
        <v>9.7740968579522857E-5</v>
      </c>
    </row>
    <row r="25" spans="1:10" ht="18" customHeight="1" x14ac:dyDescent="0.25">
      <c r="A25" s="37" t="s">
        <v>130</v>
      </c>
      <c r="B25" s="37"/>
      <c r="C25" s="37"/>
      <c r="D25" s="37" t="s">
        <v>17</v>
      </c>
      <c r="E25" s="37"/>
      <c r="F25" s="38"/>
      <c r="G25" s="37"/>
      <c r="H25" s="37"/>
      <c r="I25" s="39">
        <v>92846.03</v>
      </c>
      <c r="J25" s="40">
        <v>9.5928762166632528E-2</v>
      </c>
    </row>
    <row r="26" spans="1:10" ht="18" customHeight="1" x14ac:dyDescent="0.25">
      <c r="A26" s="41" t="s">
        <v>131</v>
      </c>
      <c r="B26" s="42" t="s">
        <v>132</v>
      </c>
      <c r="C26" s="41" t="s">
        <v>69</v>
      </c>
      <c r="D26" s="41" t="s">
        <v>133</v>
      </c>
      <c r="E26" s="43" t="s">
        <v>84</v>
      </c>
      <c r="F26" s="42">
        <v>7.5</v>
      </c>
      <c r="G26" s="44">
        <v>1778.76</v>
      </c>
      <c r="H26" s="44">
        <v>2170.08</v>
      </c>
      <c r="I26" s="44">
        <v>16275.6</v>
      </c>
      <c r="J26" s="45">
        <v>1.681599268723977E-2</v>
      </c>
    </row>
    <row r="27" spans="1:10" ht="18" customHeight="1" x14ac:dyDescent="0.25">
      <c r="A27" s="41" t="s">
        <v>134</v>
      </c>
      <c r="B27" s="42" t="s">
        <v>135</v>
      </c>
      <c r="C27" s="41" t="s">
        <v>69</v>
      </c>
      <c r="D27" s="41" t="s">
        <v>136</v>
      </c>
      <c r="E27" s="43" t="s">
        <v>137</v>
      </c>
      <c r="F27" s="42">
        <v>6.1</v>
      </c>
      <c r="G27" s="44">
        <v>3338.76</v>
      </c>
      <c r="H27" s="44">
        <v>4073.28</v>
      </c>
      <c r="I27" s="44">
        <v>24847</v>
      </c>
      <c r="J27" s="45">
        <v>2.5671985690226263E-2</v>
      </c>
    </row>
    <row r="28" spans="1:10" ht="18" customHeight="1" x14ac:dyDescent="0.25">
      <c r="A28" s="41" t="s">
        <v>138</v>
      </c>
      <c r="B28" s="42" t="s">
        <v>139</v>
      </c>
      <c r="C28" s="41" t="s">
        <v>69</v>
      </c>
      <c r="D28" s="41" t="s">
        <v>140</v>
      </c>
      <c r="E28" s="43" t="s">
        <v>84</v>
      </c>
      <c r="F28" s="42">
        <v>11.35</v>
      </c>
      <c r="G28" s="44">
        <v>3576.66</v>
      </c>
      <c r="H28" s="44">
        <v>4363.5200000000004</v>
      </c>
      <c r="I28" s="44">
        <v>49525.95</v>
      </c>
      <c r="J28" s="45">
        <v>5.1170341678869136E-2</v>
      </c>
    </row>
    <row r="29" spans="1:10" ht="18" customHeight="1" x14ac:dyDescent="0.25">
      <c r="A29" s="41" t="s">
        <v>141</v>
      </c>
      <c r="B29" s="42" t="s">
        <v>142</v>
      </c>
      <c r="C29" s="41" t="s">
        <v>69</v>
      </c>
      <c r="D29" s="41" t="s">
        <v>143</v>
      </c>
      <c r="E29" s="43" t="s">
        <v>84</v>
      </c>
      <c r="F29" s="42">
        <v>2</v>
      </c>
      <c r="G29" s="44">
        <v>900.61</v>
      </c>
      <c r="H29" s="44">
        <v>1098.74</v>
      </c>
      <c r="I29" s="44">
        <v>2197.48</v>
      </c>
      <c r="J29" s="45">
        <v>2.270442110297356E-3</v>
      </c>
    </row>
    <row r="30" spans="1:10" ht="18" customHeight="1" x14ac:dyDescent="0.25">
      <c r="A30" s="37" t="s">
        <v>144</v>
      </c>
      <c r="B30" s="37"/>
      <c r="C30" s="37"/>
      <c r="D30" s="37" t="s">
        <v>18</v>
      </c>
      <c r="E30" s="37"/>
      <c r="F30" s="38"/>
      <c r="G30" s="37"/>
      <c r="H30" s="37"/>
      <c r="I30" s="39">
        <v>273251.90999999997</v>
      </c>
      <c r="J30" s="40">
        <v>0.28232459143345251</v>
      </c>
    </row>
    <row r="31" spans="1:10" ht="18" customHeight="1" x14ac:dyDescent="0.25">
      <c r="A31" s="41" t="s">
        <v>145</v>
      </c>
      <c r="B31" s="42" t="s">
        <v>146</v>
      </c>
      <c r="C31" s="41" t="s">
        <v>69</v>
      </c>
      <c r="D31" s="41" t="s">
        <v>147</v>
      </c>
      <c r="E31" s="43" t="s">
        <v>84</v>
      </c>
      <c r="F31" s="42">
        <v>29.52</v>
      </c>
      <c r="G31" s="44">
        <v>3893.86</v>
      </c>
      <c r="H31" s="44">
        <v>4750.5</v>
      </c>
      <c r="I31" s="44">
        <v>140234.76</v>
      </c>
      <c r="J31" s="45">
        <v>0.14489092252554894</v>
      </c>
    </row>
    <row r="32" spans="1:10" ht="18" customHeight="1" x14ac:dyDescent="0.25">
      <c r="A32" s="41" t="s">
        <v>148</v>
      </c>
      <c r="B32" s="42" t="s">
        <v>149</v>
      </c>
      <c r="C32" s="41" t="s">
        <v>69</v>
      </c>
      <c r="D32" s="41" t="s">
        <v>150</v>
      </c>
      <c r="E32" s="43" t="s">
        <v>84</v>
      </c>
      <c r="F32" s="42">
        <v>1.8</v>
      </c>
      <c r="G32" s="44">
        <v>2977.36</v>
      </c>
      <c r="H32" s="44">
        <v>3632.37</v>
      </c>
      <c r="I32" s="44">
        <v>6538.26</v>
      </c>
      <c r="J32" s="45">
        <v>6.7553474125237965E-3</v>
      </c>
    </row>
    <row r="33" spans="1:10" ht="18" customHeight="1" x14ac:dyDescent="0.25">
      <c r="A33" s="41" t="s">
        <v>151</v>
      </c>
      <c r="B33" s="42" t="s">
        <v>152</v>
      </c>
      <c r="C33" s="41" t="s">
        <v>69</v>
      </c>
      <c r="D33" s="41" t="s">
        <v>153</v>
      </c>
      <c r="E33" s="43" t="s">
        <v>84</v>
      </c>
      <c r="F33" s="42">
        <v>25</v>
      </c>
      <c r="G33" s="44">
        <v>904.19</v>
      </c>
      <c r="H33" s="44">
        <v>1103.1099999999999</v>
      </c>
      <c r="I33" s="44">
        <v>27577.75</v>
      </c>
      <c r="J33" s="45">
        <v>2.8493403765792142E-2</v>
      </c>
    </row>
    <row r="34" spans="1:10" ht="18" customHeight="1" x14ac:dyDescent="0.25">
      <c r="A34" s="41" t="s">
        <v>154</v>
      </c>
      <c r="B34" s="42" t="s">
        <v>155</v>
      </c>
      <c r="C34" s="41" t="s">
        <v>69</v>
      </c>
      <c r="D34" s="41" t="s">
        <v>156</v>
      </c>
      <c r="E34" s="43" t="s">
        <v>75</v>
      </c>
      <c r="F34" s="42">
        <v>249.4</v>
      </c>
      <c r="G34" s="44">
        <v>185.13</v>
      </c>
      <c r="H34" s="44">
        <v>225.85</v>
      </c>
      <c r="I34" s="44">
        <v>56326.99</v>
      </c>
      <c r="J34" s="45">
        <v>5.8197194077897446E-2</v>
      </c>
    </row>
    <row r="35" spans="1:10" ht="18" customHeight="1" x14ac:dyDescent="0.25">
      <c r="A35" s="41" t="s">
        <v>157</v>
      </c>
      <c r="B35" s="42" t="s">
        <v>158</v>
      </c>
      <c r="C35" s="41" t="s">
        <v>69</v>
      </c>
      <c r="D35" s="41" t="s">
        <v>159</v>
      </c>
      <c r="E35" s="43" t="s">
        <v>160</v>
      </c>
      <c r="F35" s="42">
        <v>1963.8</v>
      </c>
      <c r="G35" s="44">
        <v>15.86</v>
      </c>
      <c r="H35" s="44">
        <v>19.34</v>
      </c>
      <c r="I35" s="44">
        <v>37979.89</v>
      </c>
      <c r="J35" s="45">
        <v>3.9240922147396773E-2</v>
      </c>
    </row>
    <row r="36" spans="1:10" ht="18" customHeight="1" x14ac:dyDescent="0.25">
      <c r="A36" s="41" t="s">
        <v>161</v>
      </c>
      <c r="B36" s="42" t="s">
        <v>162</v>
      </c>
      <c r="C36" s="41" t="s">
        <v>69</v>
      </c>
      <c r="D36" s="41" t="s">
        <v>163</v>
      </c>
      <c r="E36" s="43" t="s">
        <v>75</v>
      </c>
      <c r="F36" s="42">
        <v>26.7</v>
      </c>
      <c r="G36" s="44">
        <v>5.74</v>
      </c>
      <c r="H36" s="44">
        <v>7</v>
      </c>
      <c r="I36" s="44">
        <v>186.9</v>
      </c>
      <c r="J36" s="45">
        <v>1.9310557111535754E-4</v>
      </c>
    </row>
    <row r="37" spans="1:10" ht="18" customHeight="1" x14ac:dyDescent="0.25">
      <c r="A37" s="41" t="s">
        <v>164</v>
      </c>
      <c r="B37" s="42" t="s">
        <v>165</v>
      </c>
      <c r="C37" s="41" t="s">
        <v>69</v>
      </c>
      <c r="D37" s="41" t="s">
        <v>166</v>
      </c>
      <c r="E37" s="43" t="s">
        <v>75</v>
      </c>
      <c r="F37" s="42">
        <v>26.7</v>
      </c>
      <c r="G37" s="44">
        <v>135.31</v>
      </c>
      <c r="H37" s="44">
        <v>165.07</v>
      </c>
      <c r="I37" s="44">
        <v>4407.3599999999997</v>
      </c>
      <c r="J37" s="45">
        <v>4.5536959331780747E-3</v>
      </c>
    </row>
    <row r="38" spans="1:10" ht="18" customHeight="1" x14ac:dyDescent="0.25">
      <c r="A38" s="37" t="s">
        <v>167</v>
      </c>
      <c r="B38" s="37"/>
      <c r="C38" s="37"/>
      <c r="D38" s="37" t="s">
        <v>19</v>
      </c>
      <c r="E38" s="37"/>
      <c r="F38" s="38"/>
      <c r="G38" s="37"/>
      <c r="H38" s="37"/>
      <c r="I38" s="39">
        <v>87348.08</v>
      </c>
      <c r="J38" s="40">
        <v>9.0248265779721448E-2</v>
      </c>
    </row>
    <row r="39" spans="1:10" ht="18" customHeight="1" x14ac:dyDescent="0.25">
      <c r="A39" s="41" t="s">
        <v>168</v>
      </c>
      <c r="B39" s="42" t="s">
        <v>169</v>
      </c>
      <c r="C39" s="41" t="s">
        <v>69</v>
      </c>
      <c r="D39" s="41" t="s">
        <v>170</v>
      </c>
      <c r="E39" s="43" t="s">
        <v>75</v>
      </c>
      <c r="F39" s="42">
        <v>620.39</v>
      </c>
      <c r="G39" s="44">
        <v>114.76</v>
      </c>
      <c r="H39" s="44">
        <v>140</v>
      </c>
      <c r="I39" s="44">
        <v>86854.6</v>
      </c>
      <c r="J39" s="45">
        <v>8.9738400947008731E-2</v>
      </c>
    </row>
    <row r="40" spans="1:10" ht="18" customHeight="1" x14ac:dyDescent="0.25">
      <c r="A40" s="41" t="s">
        <v>171</v>
      </c>
      <c r="B40" s="42" t="s">
        <v>172</v>
      </c>
      <c r="C40" s="41" t="s">
        <v>69</v>
      </c>
      <c r="D40" s="41" t="s">
        <v>173</v>
      </c>
      <c r="E40" s="43" t="s">
        <v>74</v>
      </c>
      <c r="F40" s="42">
        <v>1.36</v>
      </c>
      <c r="G40" s="44">
        <v>297.43</v>
      </c>
      <c r="H40" s="44">
        <v>362.86</v>
      </c>
      <c r="I40" s="44">
        <v>493.48</v>
      </c>
      <c r="J40" s="45">
        <v>5.0986483271271612E-4</v>
      </c>
    </row>
    <row r="41" spans="1:10" ht="18" customHeight="1" x14ac:dyDescent="0.25">
      <c r="A41" s="37" t="s">
        <v>174</v>
      </c>
      <c r="B41" s="37"/>
      <c r="C41" s="37"/>
      <c r="D41" s="37" t="s">
        <v>20</v>
      </c>
      <c r="E41" s="37"/>
      <c r="F41" s="38"/>
      <c r="G41" s="37"/>
      <c r="H41" s="37"/>
      <c r="I41" s="39">
        <v>42613.36</v>
      </c>
      <c r="J41" s="40">
        <v>4.402823552672195E-2</v>
      </c>
    </row>
    <row r="42" spans="1:10" ht="18" customHeight="1" x14ac:dyDescent="0.25">
      <c r="A42" s="41" t="s">
        <v>175</v>
      </c>
      <c r="B42" s="42" t="s">
        <v>176</v>
      </c>
      <c r="C42" s="41" t="s">
        <v>69</v>
      </c>
      <c r="D42" s="41" t="s">
        <v>177</v>
      </c>
      <c r="E42" s="43" t="s">
        <v>75</v>
      </c>
      <c r="F42" s="42">
        <v>236.52</v>
      </c>
      <c r="G42" s="44">
        <v>64.459999999999994</v>
      </c>
      <c r="H42" s="44">
        <v>78.64</v>
      </c>
      <c r="I42" s="44">
        <v>18599.93</v>
      </c>
      <c r="J42" s="45">
        <v>1.9217496550859667E-2</v>
      </c>
    </row>
    <row r="43" spans="1:10" ht="18" customHeight="1" x14ac:dyDescent="0.25">
      <c r="A43" s="41" t="s">
        <v>178</v>
      </c>
      <c r="B43" s="42" t="s">
        <v>179</v>
      </c>
      <c r="C43" s="41" t="s">
        <v>69</v>
      </c>
      <c r="D43" s="41" t="s">
        <v>180</v>
      </c>
      <c r="E43" s="43" t="s">
        <v>75</v>
      </c>
      <c r="F43" s="42">
        <v>236.52</v>
      </c>
      <c r="G43" s="44">
        <v>73.069999999999993</v>
      </c>
      <c r="H43" s="44">
        <v>89.14</v>
      </c>
      <c r="I43" s="44">
        <v>21083.39</v>
      </c>
      <c r="J43" s="45">
        <v>2.1783413948623959E-2</v>
      </c>
    </row>
    <row r="44" spans="1:10" ht="18" customHeight="1" x14ac:dyDescent="0.25">
      <c r="A44" s="41" t="s">
        <v>181</v>
      </c>
      <c r="B44" s="42" t="s">
        <v>182</v>
      </c>
      <c r="C44" s="41" t="s">
        <v>69</v>
      </c>
      <c r="D44" s="41" t="s">
        <v>183</v>
      </c>
      <c r="E44" s="43" t="s">
        <v>94</v>
      </c>
      <c r="F44" s="42">
        <v>18</v>
      </c>
      <c r="G44" s="44">
        <v>133.43</v>
      </c>
      <c r="H44" s="44">
        <v>162.78</v>
      </c>
      <c r="I44" s="44">
        <v>2930.04</v>
      </c>
      <c r="J44" s="45">
        <v>3.027325027238321E-3</v>
      </c>
    </row>
    <row r="45" spans="1:10" ht="18" customHeight="1" x14ac:dyDescent="0.25">
      <c r="A45" s="37" t="s">
        <v>184</v>
      </c>
      <c r="B45" s="37"/>
      <c r="C45" s="37"/>
      <c r="D45" s="37" t="s">
        <v>21</v>
      </c>
      <c r="E45" s="37"/>
      <c r="F45" s="38"/>
      <c r="G45" s="37"/>
      <c r="H45" s="37"/>
      <c r="I45" s="39">
        <v>32100.48</v>
      </c>
      <c r="J45" s="40">
        <v>3.3166300286126868E-2</v>
      </c>
    </row>
    <row r="46" spans="1:10" ht="18" customHeight="1" x14ac:dyDescent="0.25">
      <c r="A46" s="41" t="s">
        <v>185</v>
      </c>
      <c r="B46" s="42" t="s">
        <v>186</v>
      </c>
      <c r="C46" s="41" t="s">
        <v>69</v>
      </c>
      <c r="D46" s="41" t="s">
        <v>187</v>
      </c>
      <c r="E46" s="43" t="s">
        <v>75</v>
      </c>
      <c r="F46" s="42">
        <v>80</v>
      </c>
      <c r="G46" s="44">
        <v>39.619999999999997</v>
      </c>
      <c r="H46" s="44">
        <v>48.33</v>
      </c>
      <c r="I46" s="44">
        <v>3866.4</v>
      </c>
      <c r="J46" s="45">
        <v>3.9947746397026125E-3</v>
      </c>
    </row>
    <row r="47" spans="1:10" ht="18" customHeight="1" x14ac:dyDescent="0.25">
      <c r="A47" s="41" t="s">
        <v>188</v>
      </c>
      <c r="B47" s="42" t="s">
        <v>189</v>
      </c>
      <c r="C47" s="41" t="s">
        <v>69</v>
      </c>
      <c r="D47" s="41" t="s">
        <v>190</v>
      </c>
      <c r="E47" s="43" t="s">
        <v>75</v>
      </c>
      <c r="F47" s="42">
        <v>90</v>
      </c>
      <c r="G47" s="44">
        <v>158.16</v>
      </c>
      <c r="H47" s="44">
        <v>192.95</v>
      </c>
      <c r="I47" s="44">
        <v>17365.5</v>
      </c>
      <c r="J47" s="45">
        <v>1.7942080231159663E-2</v>
      </c>
    </row>
    <row r="48" spans="1:10" ht="18" customHeight="1" x14ac:dyDescent="0.25">
      <c r="A48" s="41" t="s">
        <v>191</v>
      </c>
      <c r="B48" s="42" t="s">
        <v>192</v>
      </c>
      <c r="C48" s="41" t="s">
        <v>69</v>
      </c>
      <c r="D48" s="41" t="s">
        <v>193</v>
      </c>
      <c r="E48" s="43" t="s">
        <v>75</v>
      </c>
      <c r="F48" s="42">
        <v>25</v>
      </c>
      <c r="G48" s="44">
        <v>71.97</v>
      </c>
      <c r="H48" s="44">
        <v>87.8</v>
      </c>
      <c r="I48" s="44">
        <v>2195</v>
      </c>
      <c r="J48" s="45">
        <v>2.2678797677806836E-3</v>
      </c>
    </row>
    <row r="49" spans="1:10" ht="18" customHeight="1" x14ac:dyDescent="0.25">
      <c r="A49" s="41" t="s">
        <v>194</v>
      </c>
      <c r="B49" s="42" t="s">
        <v>195</v>
      </c>
      <c r="C49" s="41" t="s">
        <v>69</v>
      </c>
      <c r="D49" s="41" t="s">
        <v>196</v>
      </c>
      <c r="E49" s="43" t="s">
        <v>75</v>
      </c>
      <c r="F49" s="42">
        <v>27</v>
      </c>
      <c r="G49" s="44">
        <v>10.94</v>
      </c>
      <c r="H49" s="44">
        <v>13.34</v>
      </c>
      <c r="I49" s="44">
        <v>360.18</v>
      </c>
      <c r="J49" s="45">
        <v>3.7213892244157022E-4</v>
      </c>
    </row>
    <row r="50" spans="1:10" ht="18" customHeight="1" x14ac:dyDescent="0.25">
      <c r="A50" s="41" t="s">
        <v>197</v>
      </c>
      <c r="B50" s="42" t="s">
        <v>198</v>
      </c>
      <c r="C50" s="41" t="s">
        <v>69</v>
      </c>
      <c r="D50" s="41" t="s">
        <v>199</v>
      </c>
      <c r="E50" s="43" t="s">
        <v>75</v>
      </c>
      <c r="F50" s="42">
        <v>40</v>
      </c>
      <c r="G50" s="44">
        <v>114.64</v>
      </c>
      <c r="H50" s="44">
        <v>139.86000000000001</v>
      </c>
      <c r="I50" s="44">
        <v>5594.4</v>
      </c>
      <c r="J50" s="45">
        <v>5.7801487803518254E-3</v>
      </c>
    </row>
    <row r="51" spans="1:10" ht="18" customHeight="1" x14ac:dyDescent="0.25">
      <c r="A51" s="41" t="s">
        <v>200</v>
      </c>
      <c r="B51" s="42" t="s">
        <v>201</v>
      </c>
      <c r="C51" s="41" t="s">
        <v>69</v>
      </c>
      <c r="D51" s="41" t="s">
        <v>202</v>
      </c>
      <c r="E51" s="43" t="s">
        <v>75</v>
      </c>
      <c r="F51" s="42">
        <v>50</v>
      </c>
      <c r="G51" s="44">
        <v>44.58</v>
      </c>
      <c r="H51" s="44">
        <v>54.38</v>
      </c>
      <c r="I51" s="44">
        <v>2719</v>
      </c>
      <c r="J51" s="45">
        <v>2.8092779446905144E-3</v>
      </c>
    </row>
    <row r="52" spans="1:10" ht="18" customHeight="1" x14ac:dyDescent="0.25">
      <c r="A52" s="37" t="s">
        <v>203</v>
      </c>
      <c r="B52" s="37"/>
      <c r="C52" s="37"/>
      <c r="D52" s="37" t="s">
        <v>22</v>
      </c>
      <c r="E52" s="37"/>
      <c r="F52" s="38"/>
      <c r="G52" s="37"/>
      <c r="H52" s="37"/>
      <c r="I52" s="39">
        <v>43099.12</v>
      </c>
      <c r="J52" s="40">
        <v>4.4530124035148895E-2</v>
      </c>
    </row>
    <row r="53" spans="1:10" ht="18" customHeight="1" x14ac:dyDescent="0.25">
      <c r="A53" s="41" t="s">
        <v>204</v>
      </c>
      <c r="B53" s="42" t="s">
        <v>205</v>
      </c>
      <c r="C53" s="41" t="s">
        <v>69</v>
      </c>
      <c r="D53" s="41" t="s">
        <v>206</v>
      </c>
      <c r="E53" s="43" t="s">
        <v>75</v>
      </c>
      <c r="F53" s="42">
        <v>9.1999999999999993</v>
      </c>
      <c r="G53" s="44">
        <v>495.15</v>
      </c>
      <c r="H53" s="44">
        <v>604.08000000000004</v>
      </c>
      <c r="I53" s="44">
        <v>5557.53</v>
      </c>
      <c r="J53" s="45">
        <v>5.7420545994688764E-3</v>
      </c>
    </row>
    <row r="54" spans="1:10" ht="18" customHeight="1" x14ac:dyDescent="0.25">
      <c r="A54" s="41" t="s">
        <v>423</v>
      </c>
      <c r="B54" s="42" t="s">
        <v>424</v>
      </c>
      <c r="C54" s="41" t="s">
        <v>69</v>
      </c>
      <c r="D54" s="41" t="s">
        <v>425</v>
      </c>
      <c r="E54" s="43" t="s">
        <v>75</v>
      </c>
      <c r="F54" s="42">
        <v>34.1</v>
      </c>
      <c r="G54" s="44">
        <v>587.54999999999995</v>
      </c>
      <c r="H54" s="44">
        <v>716.81</v>
      </c>
      <c r="I54" s="44">
        <v>24443.22</v>
      </c>
      <c r="J54" s="45">
        <v>2.5254799133217386E-2</v>
      </c>
    </row>
    <row r="55" spans="1:10" ht="18" customHeight="1" x14ac:dyDescent="0.25">
      <c r="A55" s="41" t="s">
        <v>426</v>
      </c>
      <c r="B55" s="42" t="s">
        <v>427</v>
      </c>
      <c r="C55" s="41" t="s">
        <v>69</v>
      </c>
      <c r="D55" s="41" t="s">
        <v>428</v>
      </c>
      <c r="E55" s="43" t="s">
        <v>75</v>
      </c>
      <c r="F55" s="42">
        <v>7.5</v>
      </c>
      <c r="G55" s="44">
        <v>1431.52</v>
      </c>
      <c r="H55" s="44">
        <v>1746.45</v>
      </c>
      <c r="I55" s="44">
        <v>13098.37</v>
      </c>
      <c r="J55" s="45">
        <v>1.353327030246263E-2</v>
      </c>
    </row>
    <row r="56" spans="1:10" ht="18" customHeight="1" x14ac:dyDescent="0.25">
      <c r="A56" s="37" t="s">
        <v>207</v>
      </c>
      <c r="B56" s="37"/>
      <c r="C56" s="37"/>
      <c r="D56" s="37" t="s">
        <v>23</v>
      </c>
      <c r="E56" s="37"/>
      <c r="F56" s="38"/>
      <c r="G56" s="37"/>
      <c r="H56" s="37"/>
      <c r="I56" s="39">
        <v>15398.18</v>
      </c>
      <c r="J56" s="40">
        <v>1.5909440037651556E-2</v>
      </c>
    </row>
    <row r="57" spans="1:10" ht="18" customHeight="1" x14ac:dyDescent="0.25">
      <c r="A57" s="41" t="s">
        <v>208</v>
      </c>
      <c r="B57" s="42" t="s">
        <v>209</v>
      </c>
      <c r="C57" s="41" t="s">
        <v>69</v>
      </c>
      <c r="D57" s="41" t="s">
        <v>210</v>
      </c>
      <c r="E57" s="43" t="s">
        <v>75</v>
      </c>
      <c r="F57" s="42">
        <v>25.74</v>
      </c>
      <c r="G57" s="44">
        <v>490.35</v>
      </c>
      <c r="H57" s="44">
        <v>598.22</v>
      </c>
      <c r="I57" s="44">
        <v>15398.18</v>
      </c>
      <c r="J57" s="45">
        <v>1.5909440037651556E-2</v>
      </c>
    </row>
    <row r="58" spans="1:10" ht="18" customHeight="1" x14ac:dyDescent="0.25">
      <c r="A58" s="37" t="s">
        <v>211</v>
      </c>
      <c r="B58" s="37"/>
      <c r="C58" s="37"/>
      <c r="D58" s="37" t="s">
        <v>24</v>
      </c>
      <c r="E58" s="37"/>
      <c r="F58" s="38"/>
      <c r="G58" s="37"/>
      <c r="H58" s="37"/>
      <c r="I58" s="39">
        <v>2502.94</v>
      </c>
      <c r="J58" s="40">
        <v>2.5860441849517011E-3</v>
      </c>
    </row>
    <row r="59" spans="1:10" ht="18" customHeight="1" x14ac:dyDescent="0.25">
      <c r="A59" s="41" t="s">
        <v>212</v>
      </c>
      <c r="B59" s="42" t="s">
        <v>213</v>
      </c>
      <c r="C59" s="41" t="s">
        <v>69</v>
      </c>
      <c r="D59" s="41" t="s">
        <v>214</v>
      </c>
      <c r="E59" s="43" t="s">
        <v>76</v>
      </c>
      <c r="F59" s="42">
        <v>6</v>
      </c>
      <c r="G59" s="44">
        <v>82.01</v>
      </c>
      <c r="H59" s="44">
        <v>100.05</v>
      </c>
      <c r="I59" s="44">
        <v>600.29999999999995</v>
      </c>
      <c r="J59" s="45">
        <v>6.2023153740261704E-4</v>
      </c>
    </row>
    <row r="60" spans="1:10" ht="18" customHeight="1" x14ac:dyDescent="0.25">
      <c r="A60" s="41" t="s">
        <v>215</v>
      </c>
      <c r="B60" s="42" t="s">
        <v>216</v>
      </c>
      <c r="C60" s="41" t="s">
        <v>69</v>
      </c>
      <c r="D60" s="41" t="s">
        <v>217</v>
      </c>
      <c r="E60" s="43" t="s">
        <v>76</v>
      </c>
      <c r="F60" s="42">
        <v>9</v>
      </c>
      <c r="G60" s="44">
        <v>95.35</v>
      </c>
      <c r="H60" s="44">
        <v>116.32</v>
      </c>
      <c r="I60" s="44">
        <v>1046.8800000000001</v>
      </c>
      <c r="J60" s="45">
        <v>1.0816391668766478E-3</v>
      </c>
    </row>
    <row r="61" spans="1:10" ht="18" customHeight="1" x14ac:dyDescent="0.25">
      <c r="A61" s="41" t="s">
        <v>218</v>
      </c>
      <c r="B61" s="42" t="s">
        <v>219</v>
      </c>
      <c r="C61" s="41" t="s">
        <v>69</v>
      </c>
      <c r="D61" s="41" t="s">
        <v>220</v>
      </c>
      <c r="E61" s="43" t="s">
        <v>76</v>
      </c>
      <c r="F61" s="42">
        <v>12</v>
      </c>
      <c r="G61" s="44">
        <v>38.369999999999997</v>
      </c>
      <c r="H61" s="44">
        <v>46.81</v>
      </c>
      <c r="I61" s="44">
        <v>561.72</v>
      </c>
      <c r="J61" s="45">
        <v>5.8037058002631688E-4</v>
      </c>
    </row>
    <row r="62" spans="1:10" ht="18" customHeight="1" x14ac:dyDescent="0.25">
      <c r="A62" s="41" t="s">
        <v>222</v>
      </c>
      <c r="B62" s="42" t="s">
        <v>223</v>
      </c>
      <c r="C62" s="41" t="s">
        <v>69</v>
      </c>
      <c r="D62" s="41" t="s">
        <v>224</v>
      </c>
      <c r="E62" s="43" t="s">
        <v>221</v>
      </c>
      <c r="F62" s="42">
        <v>4</v>
      </c>
      <c r="G62" s="44">
        <v>60.26</v>
      </c>
      <c r="H62" s="44">
        <v>73.510000000000005</v>
      </c>
      <c r="I62" s="44">
        <v>294.04000000000002</v>
      </c>
      <c r="J62" s="45">
        <v>3.0380290064611947E-4</v>
      </c>
    </row>
    <row r="63" spans="1:10" ht="18" customHeight="1" x14ac:dyDescent="0.25">
      <c r="A63" s="37" t="s">
        <v>225</v>
      </c>
      <c r="B63" s="37"/>
      <c r="C63" s="37"/>
      <c r="D63" s="37" t="s">
        <v>25</v>
      </c>
      <c r="E63" s="37"/>
      <c r="F63" s="38"/>
      <c r="G63" s="37"/>
      <c r="H63" s="37"/>
      <c r="I63" s="39">
        <v>115362.07</v>
      </c>
      <c r="J63" s="40">
        <v>0.11919239385981729</v>
      </c>
    </row>
    <row r="64" spans="1:10" ht="18" customHeight="1" x14ac:dyDescent="0.25">
      <c r="A64" s="41" t="s">
        <v>226</v>
      </c>
      <c r="B64" s="42" t="s">
        <v>227</v>
      </c>
      <c r="C64" s="41" t="s">
        <v>69</v>
      </c>
      <c r="D64" s="41" t="s">
        <v>228</v>
      </c>
      <c r="E64" s="43" t="s">
        <v>137</v>
      </c>
      <c r="F64" s="42">
        <v>16.3</v>
      </c>
      <c r="G64" s="44">
        <v>890.79</v>
      </c>
      <c r="H64" s="44">
        <v>1086.76</v>
      </c>
      <c r="I64" s="44">
        <v>17714.18</v>
      </c>
      <c r="J64" s="45">
        <v>1.8302337323382795E-2</v>
      </c>
    </row>
    <row r="65" spans="1:10" ht="18" customHeight="1" x14ac:dyDescent="0.25">
      <c r="A65" s="41" t="s">
        <v>229</v>
      </c>
      <c r="B65" s="42" t="s">
        <v>230</v>
      </c>
      <c r="C65" s="41" t="s">
        <v>69</v>
      </c>
      <c r="D65" s="41" t="s">
        <v>231</v>
      </c>
      <c r="E65" s="43" t="s">
        <v>74</v>
      </c>
      <c r="F65" s="42">
        <v>205.68</v>
      </c>
      <c r="G65" s="44">
        <v>126.05</v>
      </c>
      <c r="H65" s="44">
        <v>153.78</v>
      </c>
      <c r="I65" s="44">
        <v>31629.47</v>
      </c>
      <c r="J65" s="45">
        <v>3.2679651516458359E-2</v>
      </c>
    </row>
    <row r="66" spans="1:10" ht="18" customHeight="1" x14ac:dyDescent="0.25">
      <c r="A66" s="41" t="s">
        <v>232</v>
      </c>
      <c r="B66" s="42" t="s">
        <v>233</v>
      </c>
      <c r="C66" s="41" t="s">
        <v>69</v>
      </c>
      <c r="D66" s="41" t="s">
        <v>234</v>
      </c>
      <c r="E66" s="43" t="s">
        <v>75</v>
      </c>
      <c r="F66" s="42">
        <v>895.39</v>
      </c>
      <c r="G66" s="44">
        <v>13.96</v>
      </c>
      <c r="H66" s="44">
        <v>17.03</v>
      </c>
      <c r="I66" s="44">
        <v>15248.49</v>
      </c>
      <c r="J66" s="45">
        <v>1.5754779936312562E-2</v>
      </c>
    </row>
    <row r="67" spans="1:10" ht="18" customHeight="1" x14ac:dyDescent="0.25">
      <c r="A67" s="41" t="s">
        <v>235</v>
      </c>
      <c r="B67" s="42" t="s">
        <v>236</v>
      </c>
      <c r="C67" s="41" t="s">
        <v>69</v>
      </c>
      <c r="D67" s="41" t="s">
        <v>237</v>
      </c>
      <c r="E67" s="43" t="s">
        <v>75</v>
      </c>
      <c r="F67" s="42">
        <v>82.89</v>
      </c>
      <c r="G67" s="44">
        <v>35.29</v>
      </c>
      <c r="H67" s="44">
        <v>43.05</v>
      </c>
      <c r="I67" s="44">
        <v>3568.41</v>
      </c>
      <c r="J67" s="45">
        <v>3.6868905886771157E-3</v>
      </c>
    </row>
    <row r="68" spans="1:10" ht="18" customHeight="1" x14ac:dyDescent="0.25">
      <c r="A68" s="41" t="s">
        <v>238</v>
      </c>
      <c r="B68" s="42" t="s">
        <v>239</v>
      </c>
      <c r="C68" s="41" t="s">
        <v>69</v>
      </c>
      <c r="D68" s="41" t="s">
        <v>240</v>
      </c>
      <c r="E68" s="43" t="s">
        <v>75</v>
      </c>
      <c r="F68" s="42">
        <v>812.5</v>
      </c>
      <c r="G68" s="44">
        <v>41.15</v>
      </c>
      <c r="H68" s="44">
        <v>50.2</v>
      </c>
      <c r="I68" s="44">
        <v>40787.5</v>
      </c>
      <c r="J68" s="45">
        <v>4.2141752176926943E-2</v>
      </c>
    </row>
    <row r="69" spans="1:10" ht="18" customHeight="1" x14ac:dyDescent="0.25">
      <c r="A69" s="41" t="s">
        <v>241</v>
      </c>
      <c r="B69" s="42" t="s">
        <v>242</v>
      </c>
      <c r="C69" s="41" t="s">
        <v>69</v>
      </c>
      <c r="D69" s="41" t="s">
        <v>243</v>
      </c>
      <c r="E69" s="43" t="s">
        <v>75</v>
      </c>
      <c r="F69" s="42">
        <v>82.89</v>
      </c>
      <c r="G69" s="44">
        <v>63.43</v>
      </c>
      <c r="H69" s="44">
        <v>77.38</v>
      </c>
      <c r="I69" s="44">
        <v>6414.02</v>
      </c>
      <c r="J69" s="45">
        <v>6.6269823180595266E-3</v>
      </c>
    </row>
    <row r="70" spans="1:10" ht="18" customHeight="1" x14ac:dyDescent="0.25">
      <c r="A70" s="37" t="s">
        <v>244</v>
      </c>
      <c r="B70" s="37"/>
      <c r="C70" s="37"/>
      <c r="D70" s="37" t="s">
        <v>26</v>
      </c>
      <c r="E70" s="37"/>
      <c r="F70" s="38"/>
      <c r="G70" s="37"/>
      <c r="H70" s="37"/>
      <c r="I70" s="39">
        <v>1725.81</v>
      </c>
      <c r="J70" s="40">
        <v>1.7831114268945702E-3</v>
      </c>
    </row>
    <row r="71" spans="1:10" ht="18" customHeight="1" x14ac:dyDescent="0.25">
      <c r="A71" s="41" t="s">
        <v>245</v>
      </c>
      <c r="B71" s="42" t="s">
        <v>246</v>
      </c>
      <c r="C71" s="41" t="s">
        <v>69</v>
      </c>
      <c r="D71" s="41" t="s">
        <v>247</v>
      </c>
      <c r="E71" s="43" t="s">
        <v>74</v>
      </c>
      <c r="F71" s="42">
        <v>1.5</v>
      </c>
      <c r="G71" s="44">
        <v>943.07</v>
      </c>
      <c r="H71" s="44">
        <v>1150.54</v>
      </c>
      <c r="I71" s="44">
        <v>1725.81</v>
      </c>
      <c r="J71" s="45">
        <v>1.7831114268945702E-3</v>
      </c>
    </row>
    <row r="72" spans="1:10" ht="18" customHeight="1" x14ac:dyDescent="0.25">
      <c r="A72" s="37" t="s">
        <v>248</v>
      </c>
      <c r="B72" s="37"/>
      <c r="C72" s="37"/>
      <c r="D72" s="37" t="s">
        <v>27</v>
      </c>
      <c r="E72" s="37"/>
      <c r="F72" s="38"/>
      <c r="G72" s="37"/>
      <c r="H72" s="37"/>
      <c r="I72" s="39">
        <v>67186.94</v>
      </c>
      <c r="J72" s="40">
        <v>6.9417722954485075E-2</v>
      </c>
    </row>
    <row r="73" spans="1:10" ht="18" customHeight="1" x14ac:dyDescent="0.25">
      <c r="A73" s="41" t="s">
        <v>249</v>
      </c>
      <c r="B73" s="42" t="s">
        <v>250</v>
      </c>
      <c r="C73" s="41" t="s">
        <v>69</v>
      </c>
      <c r="D73" s="41" t="s">
        <v>251</v>
      </c>
      <c r="E73" s="43" t="s">
        <v>75</v>
      </c>
      <c r="F73" s="42">
        <v>10</v>
      </c>
      <c r="G73" s="44">
        <v>132.79</v>
      </c>
      <c r="H73" s="44">
        <v>162</v>
      </c>
      <c r="I73" s="44">
        <v>1620</v>
      </c>
      <c r="J73" s="45">
        <v>1.6737882568586366E-3</v>
      </c>
    </row>
    <row r="74" spans="1:10" ht="18" customHeight="1" x14ac:dyDescent="0.25">
      <c r="A74" s="41" t="s">
        <v>252</v>
      </c>
      <c r="B74" s="42" t="s">
        <v>253</v>
      </c>
      <c r="C74" s="41" t="s">
        <v>69</v>
      </c>
      <c r="D74" s="41" t="s">
        <v>254</v>
      </c>
      <c r="E74" s="43" t="s">
        <v>75</v>
      </c>
      <c r="F74" s="42">
        <v>229.19</v>
      </c>
      <c r="G74" s="44">
        <v>44.61</v>
      </c>
      <c r="H74" s="44">
        <v>54.42</v>
      </c>
      <c r="I74" s="44">
        <v>12472.51</v>
      </c>
      <c r="J74" s="45">
        <v>1.2886630105896243E-2</v>
      </c>
    </row>
    <row r="75" spans="1:10" ht="18" customHeight="1" x14ac:dyDescent="0.25">
      <c r="A75" s="41" t="s">
        <v>255</v>
      </c>
      <c r="B75" s="42" t="s">
        <v>256</v>
      </c>
      <c r="C75" s="41" t="s">
        <v>69</v>
      </c>
      <c r="D75" s="41" t="s">
        <v>257</v>
      </c>
      <c r="E75" s="43" t="s">
        <v>75</v>
      </c>
      <c r="F75" s="42">
        <v>34.65</v>
      </c>
      <c r="G75" s="44">
        <v>80.39</v>
      </c>
      <c r="H75" s="44">
        <v>98.07</v>
      </c>
      <c r="I75" s="44">
        <v>3398.12</v>
      </c>
      <c r="J75" s="45">
        <v>3.5109465132076977E-3</v>
      </c>
    </row>
    <row r="76" spans="1:10" ht="18" customHeight="1" x14ac:dyDescent="0.25">
      <c r="A76" s="41" t="s">
        <v>258</v>
      </c>
      <c r="B76" s="42" t="s">
        <v>259</v>
      </c>
      <c r="C76" s="41" t="s">
        <v>69</v>
      </c>
      <c r="D76" s="41" t="s">
        <v>260</v>
      </c>
      <c r="E76" s="43" t="s">
        <v>75</v>
      </c>
      <c r="F76" s="42">
        <v>229.19</v>
      </c>
      <c r="G76" s="44">
        <v>54.35</v>
      </c>
      <c r="H76" s="44">
        <v>66.3</v>
      </c>
      <c r="I76" s="44">
        <v>15195.29</v>
      </c>
      <c r="J76" s="45">
        <v>1.5699813556519428E-2</v>
      </c>
    </row>
    <row r="77" spans="1:10" ht="18" customHeight="1" x14ac:dyDescent="0.25">
      <c r="A77" s="41" t="s">
        <v>261</v>
      </c>
      <c r="B77" s="42" t="s">
        <v>262</v>
      </c>
      <c r="C77" s="41" t="s">
        <v>69</v>
      </c>
      <c r="D77" s="41" t="s">
        <v>263</v>
      </c>
      <c r="E77" s="43" t="s">
        <v>74</v>
      </c>
      <c r="F77" s="42">
        <v>295.74</v>
      </c>
      <c r="G77" s="44">
        <v>95.63</v>
      </c>
      <c r="H77" s="44">
        <v>116.66</v>
      </c>
      <c r="I77" s="44">
        <v>34501.019999999997</v>
      </c>
      <c r="J77" s="45">
        <v>3.5646544522003061E-2</v>
      </c>
    </row>
    <row r="78" spans="1:10" ht="18" customHeight="1" x14ac:dyDescent="0.25">
      <c r="A78" s="37" t="s">
        <v>264</v>
      </c>
      <c r="B78" s="37"/>
      <c r="C78" s="37"/>
      <c r="D78" s="37" t="s">
        <v>28</v>
      </c>
      <c r="E78" s="37"/>
      <c r="F78" s="38"/>
      <c r="G78" s="37"/>
      <c r="H78" s="37"/>
      <c r="I78" s="39">
        <v>31792.92</v>
      </c>
      <c r="J78" s="40">
        <v>3.2848528485954376E-2</v>
      </c>
    </row>
    <row r="79" spans="1:10" ht="18" customHeight="1" x14ac:dyDescent="0.25">
      <c r="A79" s="41" t="s">
        <v>267</v>
      </c>
      <c r="B79" s="42" t="s">
        <v>268</v>
      </c>
      <c r="C79" s="41" t="s">
        <v>69</v>
      </c>
      <c r="D79" s="41" t="s">
        <v>269</v>
      </c>
      <c r="E79" s="43" t="s">
        <v>75</v>
      </c>
      <c r="F79" s="42">
        <v>251.01</v>
      </c>
      <c r="G79" s="44">
        <v>39.700000000000003</v>
      </c>
      <c r="H79" s="44">
        <v>48.43</v>
      </c>
      <c r="I79" s="44">
        <v>12156.41</v>
      </c>
      <c r="J79" s="45">
        <v>1.2560034755283271E-2</v>
      </c>
    </row>
    <row r="80" spans="1:10" ht="18" customHeight="1" x14ac:dyDescent="0.25">
      <c r="A80" s="41" t="s">
        <v>429</v>
      </c>
      <c r="B80" s="42" t="s">
        <v>265</v>
      </c>
      <c r="C80" s="41" t="s">
        <v>69</v>
      </c>
      <c r="D80" s="41" t="s">
        <v>266</v>
      </c>
      <c r="E80" s="43" t="s">
        <v>74</v>
      </c>
      <c r="F80" s="42">
        <v>251.01</v>
      </c>
      <c r="G80" s="44">
        <v>64.13</v>
      </c>
      <c r="H80" s="44">
        <v>78.23</v>
      </c>
      <c r="I80" s="44">
        <v>19636.509999999998</v>
      </c>
      <c r="J80" s="45">
        <v>2.0288493730671105E-2</v>
      </c>
    </row>
    <row r="81" spans="1:10" ht="18" customHeight="1" x14ac:dyDescent="0.25">
      <c r="A81" s="37" t="s">
        <v>270</v>
      </c>
      <c r="B81" s="37"/>
      <c r="C81" s="37"/>
      <c r="D81" s="37" t="s">
        <v>29</v>
      </c>
      <c r="E81" s="37"/>
      <c r="F81" s="38"/>
      <c r="G81" s="37"/>
      <c r="H81" s="37"/>
      <c r="I81" s="39">
        <v>36571.21</v>
      </c>
      <c r="J81" s="40">
        <v>3.7785470269821694E-2</v>
      </c>
    </row>
    <row r="82" spans="1:10" ht="18" customHeight="1" x14ac:dyDescent="0.25">
      <c r="A82" s="41" t="s">
        <v>271</v>
      </c>
      <c r="B82" s="42" t="s">
        <v>272</v>
      </c>
      <c r="C82" s="41" t="s">
        <v>69</v>
      </c>
      <c r="D82" s="41" t="s">
        <v>273</v>
      </c>
      <c r="E82" s="43" t="s">
        <v>75</v>
      </c>
      <c r="F82" s="42">
        <v>34.1</v>
      </c>
      <c r="G82" s="44">
        <v>44.98</v>
      </c>
      <c r="H82" s="44">
        <v>54.87</v>
      </c>
      <c r="I82" s="44">
        <v>1871.06</v>
      </c>
      <c r="J82" s="45">
        <v>1.9331841085666178E-3</v>
      </c>
    </row>
    <row r="83" spans="1:10" ht="18" customHeight="1" x14ac:dyDescent="0.25">
      <c r="A83" s="41" t="s">
        <v>274</v>
      </c>
      <c r="B83" s="42" t="s">
        <v>275</v>
      </c>
      <c r="C83" s="41" t="s">
        <v>69</v>
      </c>
      <c r="D83" s="41" t="s">
        <v>276</v>
      </c>
      <c r="E83" s="43" t="s">
        <v>75</v>
      </c>
      <c r="F83" s="42">
        <v>606.82000000000005</v>
      </c>
      <c r="G83" s="44">
        <v>25.3</v>
      </c>
      <c r="H83" s="44">
        <v>30.86</v>
      </c>
      <c r="I83" s="44">
        <v>18726.46</v>
      </c>
      <c r="J83" s="45">
        <v>1.934822767934135E-2</v>
      </c>
    </row>
    <row r="84" spans="1:10" ht="18" customHeight="1" x14ac:dyDescent="0.25">
      <c r="A84" s="41" t="s">
        <v>277</v>
      </c>
      <c r="B84" s="42" t="s">
        <v>278</v>
      </c>
      <c r="C84" s="41" t="s">
        <v>69</v>
      </c>
      <c r="D84" s="41" t="s">
        <v>279</v>
      </c>
      <c r="E84" s="43" t="s">
        <v>75</v>
      </c>
      <c r="F84" s="42">
        <v>191.03</v>
      </c>
      <c r="G84" s="44">
        <v>20.58</v>
      </c>
      <c r="H84" s="44">
        <v>25.1</v>
      </c>
      <c r="I84" s="44">
        <v>4794.8500000000004</v>
      </c>
      <c r="J84" s="45">
        <v>4.9540516193818732E-3</v>
      </c>
    </row>
    <row r="85" spans="1:10" ht="18" customHeight="1" x14ac:dyDescent="0.25">
      <c r="A85" s="41" t="s">
        <v>430</v>
      </c>
      <c r="B85" s="42" t="s">
        <v>280</v>
      </c>
      <c r="C85" s="41" t="s">
        <v>69</v>
      </c>
      <c r="D85" s="41" t="s">
        <v>281</v>
      </c>
      <c r="E85" s="43" t="s">
        <v>75</v>
      </c>
      <c r="F85" s="42">
        <v>140.05000000000001</v>
      </c>
      <c r="G85" s="44">
        <v>21.88</v>
      </c>
      <c r="H85" s="44">
        <v>26.69</v>
      </c>
      <c r="I85" s="44">
        <v>3737.93</v>
      </c>
      <c r="J85" s="45">
        <v>3.8620390981232121E-3</v>
      </c>
    </row>
    <row r="86" spans="1:10" ht="18" customHeight="1" x14ac:dyDescent="0.25">
      <c r="A86" s="41" t="s">
        <v>431</v>
      </c>
      <c r="B86" s="42" t="s">
        <v>282</v>
      </c>
      <c r="C86" s="41" t="s">
        <v>69</v>
      </c>
      <c r="D86" s="41" t="s">
        <v>283</v>
      </c>
      <c r="E86" s="43" t="s">
        <v>75</v>
      </c>
      <c r="F86" s="42">
        <v>236.52</v>
      </c>
      <c r="G86" s="44">
        <v>25.79</v>
      </c>
      <c r="H86" s="44">
        <v>31.46</v>
      </c>
      <c r="I86" s="44">
        <v>7440.91</v>
      </c>
      <c r="J86" s="45">
        <v>7.687967764408641E-3</v>
      </c>
    </row>
    <row r="87" spans="1:10" ht="18" customHeight="1" x14ac:dyDescent="0.25">
      <c r="A87" s="37" t="s">
        <v>284</v>
      </c>
      <c r="B87" s="37"/>
      <c r="C87" s="37"/>
      <c r="D87" s="37" t="s">
        <v>30</v>
      </c>
      <c r="E87" s="37"/>
      <c r="F87" s="38"/>
      <c r="G87" s="37"/>
      <c r="H87" s="37"/>
      <c r="I87" s="39">
        <v>33987.839999999997</v>
      </c>
      <c r="J87" s="40">
        <v>3.5116325597524846E-2</v>
      </c>
    </row>
    <row r="88" spans="1:10" ht="18" customHeight="1" x14ac:dyDescent="0.25">
      <c r="A88" s="41" t="s">
        <v>285</v>
      </c>
      <c r="B88" s="42" t="s">
        <v>286</v>
      </c>
      <c r="C88" s="41" t="s">
        <v>69</v>
      </c>
      <c r="D88" s="41" t="s">
        <v>287</v>
      </c>
      <c r="E88" s="43" t="s">
        <v>76</v>
      </c>
      <c r="F88" s="42">
        <v>17</v>
      </c>
      <c r="G88" s="44">
        <v>8.77</v>
      </c>
      <c r="H88" s="44">
        <v>10.69</v>
      </c>
      <c r="I88" s="44">
        <v>181.73</v>
      </c>
      <c r="J88" s="45">
        <v>1.8776391353019756E-4</v>
      </c>
    </row>
    <row r="89" spans="1:10" ht="18" customHeight="1" x14ac:dyDescent="0.25">
      <c r="A89" s="41" t="s">
        <v>432</v>
      </c>
      <c r="B89" s="42" t="s">
        <v>433</v>
      </c>
      <c r="C89" s="41" t="s">
        <v>69</v>
      </c>
      <c r="D89" s="41" t="s">
        <v>434</v>
      </c>
      <c r="E89" s="43" t="s">
        <v>76</v>
      </c>
      <c r="F89" s="42">
        <v>1</v>
      </c>
      <c r="G89" s="44">
        <v>202.47</v>
      </c>
      <c r="H89" s="44">
        <v>247.01</v>
      </c>
      <c r="I89" s="44">
        <v>247.01</v>
      </c>
      <c r="J89" s="45">
        <v>2.5521138106583447E-4</v>
      </c>
    </row>
    <row r="90" spans="1:10" ht="18" customHeight="1" x14ac:dyDescent="0.25">
      <c r="A90" s="41" t="s">
        <v>288</v>
      </c>
      <c r="B90" s="42" t="s">
        <v>289</v>
      </c>
      <c r="C90" s="41" t="s">
        <v>69</v>
      </c>
      <c r="D90" s="41" t="s">
        <v>290</v>
      </c>
      <c r="E90" s="43" t="s">
        <v>76</v>
      </c>
      <c r="F90" s="42">
        <v>2</v>
      </c>
      <c r="G90" s="44">
        <v>5205.59</v>
      </c>
      <c r="H90" s="44">
        <v>6350.81</v>
      </c>
      <c r="I90" s="44">
        <v>12701.62</v>
      </c>
      <c r="J90" s="45">
        <v>1.3123347159926418E-2</v>
      </c>
    </row>
    <row r="91" spans="1:10" ht="18" customHeight="1" x14ac:dyDescent="0.25">
      <c r="A91" s="41" t="s">
        <v>291</v>
      </c>
      <c r="B91" s="42" t="s">
        <v>292</v>
      </c>
      <c r="C91" s="41" t="s">
        <v>69</v>
      </c>
      <c r="D91" s="41" t="s">
        <v>293</v>
      </c>
      <c r="E91" s="43" t="s">
        <v>76</v>
      </c>
      <c r="F91" s="42">
        <v>10</v>
      </c>
      <c r="G91" s="44">
        <v>23.74</v>
      </c>
      <c r="H91" s="44">
        <v>28.96</v>
      </c>
      <c r="I91" s="44">
        <v>289.60000000000002</v>
      </c>
      <c r="J91" s="45">
        <v>2.9921548097917356E-4</v>
      </c>
    </row>
    <row r="92" spans="1:10" ht="18" customHeight="1" x14ac:dyDescent="0.25">
      <c r="A92" s="41" t="s">
        <v>294</v>
      </c>
      <c r="B92" s="42" t="s">
        <v>295</v>
      </c>
      <c r="C92" s="41" t="s">
        <v>69</v>
      </c>
      <c r="D92" s="41" t="s">
        <v>296</v>
      </c>
      <c r="E92" s="43" t="s">
        <v>76</v>
      </c>
      <c r="F92" s="42">
        <v>4</v>
      </c>
      <c r="G92" s="44">
        <v>67.260000000000005</v>
      </c>
      <c r="H92" s="44">
        <v>82.05</v>
      </c>
      <c r="I92" s="44">
        <v>328.2</v>
      </c>
      <c r="J92" s="45">
        <v>3.3909710240802749E-4</v>
      </c>
    </row>
    <row r="93" spans="1:10" ht="18" customHeight="1" x14ac:dyDescent="0.25">
      <c r="A93" s="41" t="s">
        <v>297</v>
      </c>
      <c r="B93" s="42" t="s">
        <v>298</v>
      </c>
      <c r="C93" s="41" t="s">
        <v>69</v>
      </c>
      <c r="D93" s="41" t="s">
        <v>299</v>
      </c>
      <c r="E93" s="43" t="s">
        <v>76</v>
      </c>
      <c r="F93" s="42">
        <v>2</v>
      </c>
      <c r="G93" s="44">
        <v>431.31</v>
      </c>
      <c r="H93" s="44">
        <v>526.19000000000005</v>
      </c>
      <c r="I93" s="44">
        <v>1052.3800000000001</v>
      </c>
      <c r="J93" s="45">
        <v>1.0873217813289458E-3</v>
      </c>
    </row>
    <row r="94" spans="1:10" ht="18" customHeight="1" x14ac:dyDescent="0.25">
      <c r="A94" s="41" t="s">
        <v>300</v>
      </c>
      <c r="B94" s="42" t="s">
        <v>301</v>
      </c>
      <c r="C94" s="41" t="s">
        <v>69</v>
      </c>
      <c r="D94" s="41" t="s">
        <v>302</v>
      </c>
      <c r="E94" s="43" t="s">
        <v>94</v>
      </c>
      <c r="F94" s="42">
        <v>36</v>
      </c>
      <c r="G94" s="44">
        <v>63.95</v>
      </c>
      <c r="H94" s="44">
        <v>78.010000000000005</v>
      </c>
      <c r="I94" s="44">
        <v>2808.36</v>
      </c>
      <c r="J94" s="45">
        <v>2.9016049315009388E-3</v>
      </c>
    </row>
    <row r="95" spans="1:10" ht="18" customHeight="1" x14ac:dyDescent="0.25">
      <c r="A95" s="41" t="s">
        <v>435</v>
      </c>
      <c r="B95" s="42" t="s">
        <v>436</v>
      </c>
      <c r="C95" s="41" t="s">
        <v>69</v>
      </c>
      <c r="D95" s="41" t="s">
        <v>437</v>
      </c>
      <c r="E95" s="43" t="s">
        <v>94</v>
      </c>
      <c r="F95" s="42">
        <v>130</v>
      </c>
      <c r="G95" s="44">
        <v>24.2</v>
      </c>
      <c r="H95" s="44">
        <v>29.52</v>
      </c>
      <c r="I95" s="44">
        <v>3837.6</v>
      </c>
      <c r="J95" s="45">
        <v>3.9650184040251257E-3</v>
      </c>
    </row>
    <row r="96" spans="1:10" ht="18" customHeight="1" x14ac:dyDescent="0.25">
      <c r="A96" s="41" t="s">
        <v>438</v>
      </c>
      <c r="B96" s="42" t="s">
        <v>439</v>
      </c>
      <c r="C96" s="41" t="s">
        <v>69</v>
      </c>
      <c r="D96" s="41" t="s">
        <v>440</v>
      </c>
      <c r="E96" s="43" t="s">
        <v>94</v>
      </c>
      <c r="F96" s="42">
        <v>753</v>
      </c>
      <c r="G96" s="44">
        <v>8.02</v>
      </c>
      <c r="H96" s="44">
        <v>9.7799999999999994</v>
      </c>
      <c r="I96" s="44">
        <v>7364.34</v>
      </c>
      <c r="J96" s="45">
        <v>7.6088554392063782E-3</v>
      </c>
    </row>
    <row r="97" spans="1:10" ht="18" customHeight="1" x14ac:dyDescent="0.25">
      <c r="A97" s="41" t="s">
        <v>441</v>
      </c>
      <c r="B97" s="42" t="s">
        <v>442</v>
      </c>
      <c r="C97" s="41" t="s">
        <v>69</v>
      </c>
      <c r="D97" s="41" t="s">
        <v>443</v>
      </c>
      <c r="E97" s="43" t="s">
        <v>94</v>
      </c>
      <c r="F97" s="42">
        <v>50</v>
      </c>
      <c r="G97" s="44">
        <v>12.16</v>
      </c>
      <c r="H97" s="44">
        <v>14.83</v>
      </c>
      <c r="I97" s="44">
        <v>741.5</v>
      </c>
      <c r="J97" s="45">
        <v>7.66119748432518E-4</v>
      </c>
    </row>
    <row r="98" spans="1:10" ht="18" customHeight="1" x14ac:dyDescent="0.25">
      <c r="A98" s="41" t="s">
        <v>303</v>
      </c>
      <c r="B98" s="42" t="s">
        <v>304</v>
      </c>
      <c r="C98" s="41" t="s">
        <v>69</v>
      </c>
      <c r="D98" s="41" t="s">
        <v>305</v>
      </c>
      <c r="E98" s="43" t="s">
        <v>94</v>
      </c>
      <c r="F98" s="42">
        <v>144</v>
      </c>
      <c r="G98" s="44">
        <v>17.14</v>
      </c>
      <c r="H98" s="44">
        <v>20.91</v>
      </c>
      <c r="I98" s="44">
        <v>3011.04</v>
      </c>
      <c r="J98" s="45">
        <v>3.1110144400812527E-3</v>
      </c>
    </row>
    <row r="99" spans="1:10" ht="18" customHeight="1" x14ac:dyDescent="0.25">
      <c r="A99" s="41" t="s">
        <v>306</v>
      </c>
      <c r="B99" s="42" t="s">
        <v>307</v>
      </c>
      <c r="C99" s="41" t="s">
        <v>69</v>
      </c>
      <c r="D99" s="41" t="s">
        <v>308</v>
      </c>
      <c r="E99" s="43" t="s">
        <v>76</v>
      </c>
      <c r="F99" s="42">
        <v>9</v>
      </c>
      <c r="G99" s="44">
        <v>19.260000000000002</v>
      </c>
      <c r="H99" s="44">
        <v>23.49</v>
      </c>
      <c r="I99" s="44">
        <v>211.41</v>
      </c>
      <c r="J99" s="45">
        <v>2.1842936752005209E-4</v>
      </c>
    </row>
    <row r="100" spans="1:10" ht="18" customHeight="1" x14ac:dyDescent="0.25">
      <c r="A100" s="41" t="s">
        <v>444</v>
      </c>
      <c r="B100" s="42" t="s">
        <v>445</v>
      </c>
      <c r="C100" s="41" t="s">
        <v>69</v>
      </c>
      <c r="D100" s="41" t="s">
        <v>446</v>
      </c>
      <c r="E100" s="43" t="s">
        <v>76</v>
      </c>
      <c r="F100" s="42">
        <v>6</v>
      </c>
      <c r="G100" s="44">
        <v>28.04</v>
      </c>
      <c r="H100" s="44">
        <v>34.200000000000003</v>
      </c>
      <c r="I100" s="44">
        <v>205.2</v>
      </c>
      <c r="J100" s="45">
        <v>2.1201317920209399E-4</v>
      </c>
    </row>
    <row r="101" spans="1:10" ht="18" customHeight="1" x14ac:dyDescent="0.25">
      <c r="A101" s="41" t="s">
        <v>309</v>
      </c>
      <c r="B101" s="42" t="s">
        <v>310</v>
      </c>
      <c r="C101" s="41" t="s">
        <v>69</v>
      </c>
      <c r="D101" s="41" t="s">
        <v>311</v>
      </c>
      <c r="E101" s="43" t="s">
        <v>76</v>
      </c>
      <c r="F101" s="42">
        <v>25</v>
      </c>
      <c r="G101" s="44">
        <v>25.35</v>
      </c>
      <c r="H101" s="44">
        <v>30.92</v>
      </c>
      <c r="I101" s="44">
        <v>773</v>
      </c>
      <c r="J101" s="45">
        <v>7.9866563120476928E-4</v>
      </c>
    </row>
    <row r="102" spans="1:10" ht="18" customHeight="1" x14ac:dyDescent="0.25">
      <c r="A102" s="41" t="s">
        <v>447</v>
      </c>
      <c r="B102" s="42" t="s">
        <v>448</v>
      </c>
      <c r="C102" s="41" t="s">
        <v>69</v>
      </c>
      <c r="D102" s="41" t="s">
        <v>449</v>
      </c>
      <c r="E102" s="43" t="s">
        <v>76</v>
      </c>
      <c r="F102" s="42">
        <v>20</v>
      </c>
      <c r="G102" s="44">
        <v>6.9</v>
      </c>
      <c r="H102" s="44">
        <v>8.41</v>
      </c>
      <c r="I102" s="44">
        <v>168.2</v>
      </c>
      <c r="J102" s="45">
        <v>1.7378468197754487E-4</v>
      </c>
    </row>
    <row r="103" spans="1:10" ht="18" customHeight="1" x14ac:dyDescent="0.25">
      <c r="A103" s="41" t="s">
        <v>450</v>
      </c>
      <c r="B103" s="42" t="s">
        <v>451</v>
      </c>
      <c r="C103" s="41" t="s">
        <v>69</v>
      </c>
      <c r="D103" s="41" t="s">
        <v>452</v>
      </c>
      <c r="E103" s="43" t="s">
        <v>76</v>
      </c>
      <c r="F103" s="42">
        <v>5</v>
      </c>
      <c r="G103" s="44">
        <v>10.93</v>
      </c>
      <c r="H103" s="44">
        <v>13.33</v>
      </c>
      <c r="I103" s="44">
        <v>66.650000000000006</v>
      </c>
      <c r="J103" s="45">
        <v>6.886295513557292E-5</v>
      </c>
    </row>
    <row r="104" spans="1:10" ht="18" customHeight="1" x14ac:dyDescent="0.25">
      <c r="A104" s="37" t="s">
        <v>313</v>
      </c>
      <c r="B104" s="37"/>
      <c r="C104" s="37"/>
      <c r="D104" s="37" t="s">
        <v>31</v>
      </c>
      <c r="E104" s="37"/>
      <c r="F104" s="38"/>
      <c r="G104" s="37"/>
      <c r="H104" s="37"/>
      <c r="I104" s="39">
        <v>1849.38</v>
      </c>
      <c r="J104" s="40">
        <v>1.9107842755982873E-3</v>
      </c>
    </row>
    <row r="105" spans="1:10" ht="18" customHeight="1" x14ac:dyDescent="0.25">
      <c r="A105" s="41" t="s">
        <v>314</v>
      </c>
      <c r="B105" s="42" t="s">
        <v>315</v>
      </c>
      <c r="C105" s="41" t="s">
        <v>69</v>
      </c>
      <c r="D105" s="41" t="s">
        <v>316</v>
      </c>
      <c r="E105" s="43" t="s">
        <v>110</v>
      </c>
      <c r="F105" s="42">
        <v>6</v>
      </c>
      <c r="G105" s="44">
        <v>252.65</v>
      </c>
      <c r="H105" s="44">
        <v>308.23</v>
      </c>
      <c r="I105" s="44">
        <v>1849.38</v>
      </c>
      <c r="J105" s="45">
        <v>1.9107842755982873E-3</v>
      </c>
    </row>
    <row r="106" spans="1:10" ht="18" customHeight="1" x14ac:dyDescent="0.25">
      <c r="A106" s="37" t="s">
        <v>317</v>
      </c>
      <c r="B106" s="37"/>
      <c r="C106" s="37"/>
      <c r="D106" s="37" t="s">
        <v>32</v>
      </c>
      <c r="E106" s="37"/>
      <c r="F106" s="38"/>
      <c r="G106" s="37"/>
      <c r="H106" s="37"/>
      <c r="I106" s="39">
        <v>22510.73</v>
      </c>
      <c r="J106" s="40">
        <v>2.3258145387231741E-2</v>
      </c>
    </row>
    <row r="107" spans="1:10" ht="18" customHeight="1" x14ac:dyDescent="0.25">
      <c r="A107" s="41" t="s">
        <v>318</v>
      </c>
      <c r="B107" s="42" t="s">
        <v>319</v>
      </c>
      <c r="C107" s="41" t="s">
        <v>69</v>
      </c>
      <c r="D107" s="41" t="s">
        <v>320</v>
      </c>
      <c r="E107" s="43" t="s">
        <v>110</v>
      </c>
      <c r="F107" s="42">
        <v>13</v>
      </c>
      <c r="G107" s="44">
        <v>383.43</v>
      </c>
      <c r="H107" s="44">
        <v>467.78</v>
      </c>
      <c r="I107" s="44">
        <v>6081.14</v>
      </c>
      <c r="J107" s="45">
        <v>6.2830498273539074E-3</v>
      </c>
    </row>
    <row r="108" spans="1:10" ht="18" customHeight="1" x14ac:dyDescent="0.25">
      <c r="A108" s="41" t="s">
        <v>321</v>
      </c>
      <c r="B108" s="42" t="s">
        <v>322</v>
      </c>
      <c r="C108" s="41" t="s">
        <v>69</v>
      </c>
      <c r="D108" s="41" t="s">
        <v>323</v>
      </c>
      <c r="E108" s="43" t="s">
        <v>76</v>
      </c>
      <c r="F108" s="42">
        <v>4</v>
      </c>
      <c r="G108" s="44">
        <v>133.44</v>
      </c>
      <c r="H108" s="44">
        <v>162.79</v>
      </c>
      <c r="I108" s="44">
        <v>651.16</v>
      </c>
      <c r="J108" s="45">
        <v>6.7278022304695666E-4</v>
      </c>
    </row>
    <row r="109" spans="1:10" ht="18" customHeight="1" x14ac:dyDescent="0.25">
      <c r="A109" s="41" t="s">
        <v>324</v>
      </c>
      <c r="B109" s="42" t="s">
        <v>325</v>
      </c>
      <c r="C109" s="41" t="s">
        <v>69</v>
      </c>
      <c r="D109" s="41" t="s">
        <v>326</v>
      </c>
      <c r="E109" s="43" t="s">
        <v>76</v>
      </c>
      <c r="F109" s="42">
        <v>1</v>
      </c>
      <c r="G109" s="44">
        <v>3048.57</v>
      </c>
      <c r="H109" s="44">
        <v>3719.25</v>
      </c>
      <c r="I109" s="44">
        <v>3719.25</v>
      </c>
      <c r="J109" s="45">
        <v>3.8427388730379532E-3</v>
      </c>
    </row>
    <row r="110" spans="1:10" ht="18" customHeight="1" x14ac:dyDescent="0.25">
      <c r="A110" s="41" t="s">
        <v>327</v>
      </c>
      <c r="B110" s="42" t="s">
        <v>328</v>
      </c>
      <c r="C110" s="41" t="s">
        <v>69</v>
      </c>
      <c r="D110" s="41" t="s">
        <v>329</v>
      </c>
      <c r="E110" s="43" t="s">
        <v>94</v>
      </c>
      <c r="F110" s="42">
        <v>50</v>
      </c>
      <c r="G110" s="44">
        <v>17.72</v>
      </c>
      <c r="H110" s="44">
        <v>21.61</v>
      </c>
      <c r="I110" s="44">
        <v>1080.5</v>
      </c>
      <c r="J110" s="45">
        <v>1.1163754392196031E-3</v>
      </c>
    </row>
    <row r="111" spans="1:10" ht="18" customHeight="1" x14ac:dyDescent="0.25">
      <c r="A111" s="41" t="s">
        <v>330</v>
      </c>
      <c r="B111" s="42" t="s">
        <v>331</v>
      </c>
      <c r="C111" s="41" t="s">
        <v>69</v>
      </c>
      <c r="D111" s="41" t="s">
        <v>332</v>
      </c>
      <c r="E111" s="43" t="s">
        <v>76</v>
      </c>
      <c r="F111" s="42">
        <v>25</v>
      </c>
      <c r="G111" s="44">
        <v>9.83</v>
      </c>
      <c r="H111" s="44">
        <v>11.99</v>
      </c>
      <c r="I111" s="44">
        <v>299.75</v>
      </c>
      <c r="J111" s="45">
        <v>3.0970248765023228E-4</v>
      </c>
    </row>
    <row r="112" spans="1:10" ht="18" customHeight="1" x14ac:dyDescent="0.25">
      <c r="A112" s="41" t="s">
        <v>333</v>
      </c>
      <c r="B112" s="42" t="s">
        <v>334</v>
      </c>
      <c r="C112" s="41" t="s">
        <v>69</v>
      </c>
      <c r="D112" s="41" t="s">
        <v>335</v>
      </c>
      <c r="E112" s="43" t="s">
        <v>76</v>
      </c>
      <c r="F112" s="42">
        <v>17</v>
      </c>
      <c r="G112" s="44">
        <v>10.51</v>
      </c>
      <c r="H112" s="44">
        <v>12.82</v>
      </c>
      <c r="I112" s="44">
        <v>217.94</v>
      </c>
      <c r="J112" s="45">
        <v>2.2517618067887117E-4</v>
      </c>
    </row>
    <row r="113" spans="1:10" ht="18" customHeight="1" x14ac:dyDescent="0.25">
      <c r="A113" s="41" t="s">
        <v>336</v>
      </c>
      <c r="B113" s="42" t="s">
        <v>337</v>
      </c>
      <c r="C113" s="41" t="s">
        <v>69</v>
      </c>
      <c r="D113" s="41" t="s">
        <v>338</v>
      </c>
      <c r="E113" s="43" t="s">
        <v>110</v>
      </c>
      <c r="F113" s="42">
        <v>6</v>
      </c>
      <c r="G113" s="44">
        <v>434.8</v>
      </c>
      <c r="H113" s="44">
        <v>530.45000000000005</v>
      </c>
      <c r="I113" s="44">
        <v>3182.7</v>
      </c>
      <c r="J113" s="45">
        <v>3.2883740031506067E-3</v>
      </c>
    </row>
    <row r="114" spans="1:10" ht="18" customHeight="1" x14ac:dyDescent="0.25">
      <c r="A114" s="41" t="s">
        <v>339</v>
      </c>
      <c r="B114" s="42" t="s">
        <v>340</v>
      </c>
      <c r="C114" s="41" t="s">
        <v>69</v>
      </c>
      <c r="D114" s="41" t="s">
        <v>341</v>
      </c>
      <c r="E114" s="43" t="s">
        <v>94</v>
      </c>
      <c r="F114" s="42">
        <v>45</v>
      </c>
      <c r="G114" s="44">
        <v>20.77</v>
      </c>
      <c r="H114" s="44">
        <v>25.33</v>
      </c>
      <c r="I114" s="44">
        <v>1139.8499999999999</v>
      </c>
      <c r="J114" s="45">
        <v>1.1776960151730351E-3</v>
      </c>
    </row>
    <row r="115" spans="1:10" ht="18" customHeight="1" x14ac:dyDescent="0.25">
      <c r="A115" s="41" t="s">
        <v>342</v>
      </c>
      <c r="B115" s="42" t="s">
        <v>343</v>
      </c>
      <c r="C115" s="41" t="s">
        <v>69</v>
      </c>
      <c r="D115" s="41" t="s">
        <v>344</v>
      </c>
      <c r="E115" s="43" t="s">
        <v>94</v>
      </c>
      <c r="F115" s="42">
        <v>25</v>
      </c>
      <c r="G115" s="44">
        <v>27.57</v>
      </c>
      <c r="H115" s="44">
        <v>33.630000000000003</v>
      </c>
      <c r="I115" s="44">
        <v>840.75</v>
      </c>
      <c r="J115" s="45">
        <v>8.6866510923080172E-4</v>
      </c>
    </row>
    <row r="116" spans="1:10" ht="18" customHeight="1" x14ac:dyDescent="0.25">
      <c r="A116" s="41" t="s">
        <v>345</v>
      </c>
      <c r="B116" s="42" t="s">
        <v>346</v>
      </c>
      <c r="C116" s="41" t="s">
        <v>69</v>
      </c>
      <c r="D116" s="41" t="s">
        <v>347</v>
      </c>
      <c r="E116" s="43" t="s">
        <v>94</v>
      </c>
      <c r="F116" s="42">
        <v>40</v>
      </c>
      <c r="G116" s="44">
        <v>40.53</v>
      </c>
      <c r="H116" s="44">
        <v>49.44</v>
      </c>
      <c r="I116" s="44">
        <v>1977.6</v>
      </c>
      <c r="J116" s="45">
        <v>2.0432615165207652E-3</v>
      </c>
    </row>
    <row r="117" spans="1:10" ht="18" customHeight="1" x14ac:dyDescent="0.25">
      <c r="A117" s="41" t="s">
        <v>348</v>
      </c>
      <c r="B117" s="42" t="s">
        <v>349</v>
      </c>
      <c r="C117" s="41" t="s">
        <v>69</v>
      </c>
      <c r="D117" s="41" t="s">
        <v>350</v>
      </c>
      <c r="E117" s="43" t="s">
        <v>94</v>
      </c>
      <c r="F117" s="42">
        <v>40</v>
      </c>
      <c r="G117" s="44">
        <v>43.17</v>
      </c>
      <c r="H117" s="44">
        <v>52.66</v>
      </c>
      <c r="I117" s="44">
        <v>2106.4</v>
      </c>
      <c r="J117" s="45">
        <v>2.1763380149673038E-3</v>
      </c>
    </row>
    <row r="118" spans="1:10" ht="18" customHeight="1" x14ac:dyDescent="0.25">
      <c r="A118" s="41" t="s">
        <v>351</v>
      </c>
      <c r="B118" s="42" t="s">
        <v>352</v>
      </c>
      <c r="C118" s="41" t="s">
        <v>69</v>
      </c>
      <c r="D118" s="41" t="s">
        <v>353</v>
      </c>
      <c r="E118" s="43" t="s">
        <v>76</v>
      </c>
      <c r="F118" s="42">
        <v>8</v>
      </c>
      <c r="G118" s="44">
        <v>25.71</v>
      </c>
      <c r="H118" s="44">
        <v>31.36</v>
      </c>
      <c r="I118" s="44">
        <v>250.88</v>
      </c>
      <c r="J118" s="45">
        <v>2.5920987523499677E-4</v>
      </c>
    </row>
    <row r="119" spans="1:10" ht="18" customHeight="1" x14ac:dyDescent="0.25">
      <c r="A119" s="41" t="s">
        <v>354</v>
      </c>
      <c r="B119" s="42" t="s">
        <v>355</v>
      </c>
      <c r="C119" s="41" t="s">
        <v>69</v>
      </c>
      <c r="D119" s="41" t="s">
        <v>356</v>
      </c>
      <c r="E119" s="43" t="s">
        <v>76</v>
      </c>
      <c r="F119" s="42">
        <v>11</v>
      </c>
      <c r="G119" s="44">
        <v>15.84</v>
      </c>
      <c r="H119" s="44">
        <v>19.32</v>
      </c>
      <c r="I119" s="44">
        <v>212.52</v>
      </c>
      <c r="J119" s="45">
        <v>2.1957622243678855E-4</v>
      </c>
    </row>
    <row r="120" spans="1:10" ht="18" customHeight="1" x14ac:dyDescent="0.25">
      <c r="A120" s="41" t="s">
        <v>357</v>
      </c>
      <c r="B120" s="42" t="s">
        <v>358</v>
      </c>
      <c r="C120" s="41" t="s">
        <v>69</v>
      </c>
      <c r="D120" s="41" t="s">
        <v>359</v>
      </c>
      <c r="E120" s="43" t="s">
        <v>76</v>
      </c>
      <c r="F120" s="42">
        <v>3</v>
      </c>
      <c r="G120" s="44">
        <v>16.93</v>
      </c>
      <c r="H120" s="44">
        <v>20.65</v>
      </c>
      <c r="I120" s="44">
        <v>61.95</v>
      </c>
      <c r="J120" s="45">
        <v>6.4006902785427493E-5</v>
      </c>
    </row>
    <row r="121" spans="1:10" ht="18" customHeight="1" x14ac:dyDescent="0.25">
      <c r="A121" s="41" t="s">
        <v>360</v>
      </c>
      <c r="B121" s="42" t="s">
        <v>361</v>
      </c>
      <c r="C121" s="41" t="s">
        <v>69</v>
      </c>
      <c r="D121" s="41" t="s">
        <v>362</v>
      </c>
      <c r="E121" s="43" t="s">
        <v>76</v>
      </c>
      <c r="F121" s="42">
        <v>4</v>
      </c>
      <c r="G121" s="44">
        <v>26.24</v>
      </c>
      <c r="H121" s="44">
        <v>32.01</v>
      </c>
      <c r="I121" s="44">
        <v>128.04</v>
      </c>
      <c r="J121" s="45">
        <v>1.3229126444949373E-4</v>
      </c>
    </row>
    <row r="122" spans="1:10" ht="18" customHeight="1" x14ac:dyDescent="0.25">
      <c r="A122" s="41" t="s">
        <v>363</v>
      </c>
      <c r="B122" s="42" t="s">
        <v>364</v>
      </c>
      <c r="C122" s="41" t="s">
        <v>69</v>
      </c>
      <c r="D122" s="41" t="s">
        <v>365</v>
      </c>
      <c r="E122" s="43" t="s">
        <v>76</v>
      </c>
      <c r="F122" s="42">
        <v>5</v>
      </c>
      <c r="G122" s="44">
        <v>9.58</v>
      </c>
      <c r="H122" s="44">
        <v>11.68</v>
      </c>
      <c r="I122" s="44">
        <v>58.4</v>
      </c>
      <c r="J122" s="45">
        <v>6.0339033457126161E-5</v>
      </c>
    </row>
    <row r="123" spans="1:10" ht="18" customHeight="1" x14ac:dyDescent="0.25">
      <c r="A123" s="41" t="s">
        <v>366</v>
      </c>
      <c r="B123" s="42" t="s">
        <v>367</v>
      </c>
      <c r="C123" s="41" t="s">
        <v>69</v>
      </c>
      <c r="D123" s="41" t="s">
        <v>368</v>
      </c>
      <c r="E123" s="43" t="s">
        <v>76</v>
      </c>
      <c r="F123" s="42">
        <v>5</v>
      </c>
      <c r="G123" s="44">
        <v>11.5</v>
      </c>
      <c r="H123" s="44">
        <v>14.03</v>
      </c>
      <c r="I123" s="44">
        <v>70.150000000000006</v>
      </c>
      <c r="J123" s="45">
        <v>7.2479164332489736E-5</v>
      </c>
    </row>
    <row r="124" spans="1:10" ht="18" customHeight="1" x14ac:dyDescent="0.25">
      <c r="A124" s="41" t="s">
        <v>369</v>
      </c>
      <c r="B124" s="42" t="s">
        <v>370</v>
      </c>
      <c r="C124" s="41" t="s">
        <v>69</v>
      </c>
      <c r="D124" s="41" t="s">
        <v>371</v>
      </c>
      <c r="E124" s="43" t="s">
        <v>76</v>
      </c>
      <c r="F124" s="42">
        <v>3</v>
      </c>
      <c r="G124" s="44">
        <v>28.99</v>
      </c>
      <c r="H124" s="44">
        <v>35.36</v>
      </c>
      <c r="I124" s="44">
        <v>106.08</v>
      </c>
      <c r="J124" s="45">
        <v>1.0960213474540999E-4</v>
      </c>
    </row>
    <row r="125" spans="1:10" ht="18" customHeight="1" x14ac:dyDescent="0.25">
      <c r="A125" s="41" t="s">
        <v>372</v>
      </c>
      <c r="B125" s="42" t="s">
        <v>373</v>
      </c>
      <c r="C125" s="41" t="s">
        <v>69</v>
      </c>
      <c r="D125" s="41" t="s">
        <v>374</v>
      </c>
      <c r="E125" s="43" t="s">
        <v>76</v>
      </c>
      <c r="F125" s="42">
        <v>3</v>
      </c>
      <c r="G125" s="44">
        <v>37.159999999999997</v>
      </c>
      <c r="H125" s="44">
        <v>45.33</v>
      </c>
      <c r="I125" s="44">
        <v>135.99</v>
      </c>
      <c r="J125" s="45">
        <v>1.4050522533963334E-4</v>
      </c>
    </row>
    <row r="126" spans="1:10" ht="18" customHeight="1" x14ac:dyDescent="0.25">
      <c r="A126" s="41" t="s">
        <v>375</v>
      </c>
      <c r="B126" s="42" t="s">
        <v>376</v>
      </c>
      <c r="C126" s="41" t="s">
        <v>69</v>
      </c>
      <c r="D126" s="41" t="s">
        <v>377</v>
      </c>
      <c r="E126" s="43" t="s">
        <v>76</v>
      </c>
      <c r="F126" s="42">
        <v>4</v>
      </c>
      <c r="G126" s="44">
        <v>38.869999999999997</v>
      </c>
      <c r="H126" s="44">
        <v>47.42</v>
      </c>
      <c r="I126" s="44">
        <v>189.68</v>
      </c>
      <c r="J126" s="45">
        <v>1.9597787442033717E-4</v>
      </c>
    </row>
    <row r="127" spans="1:10" ht="18" customHeight="1" x14ac:dyDescent="0.25">
      <c r="A127" s="37" t="s">
        <v>378</v>
      </c>
      <c r="B127" s="37"/>
      <c r="C127" s="37"/>
      <c r="D127" s="37" t="s">
        <v>33</v>
      </c>
      <c r="E127" s="37"/>
      <c r="F127" s="38"/>
      <c r="G127" s="37"/>
      <c r="H127" s="37"/>
      <c r="I127" s="39">
        <v>2333.84</v>
      </c>
      <c r="J127" s="40">
        <v>2.4113296206092348E-3</v>
      </c>
    </row>
    <row r="128" spans="1:10" ht="18" customHeight="1" x14ac:dyDescent="0.25">
      <c r="A128" s="41" t="s">
        <v>379</v>
      </c>
      <c r="B128" s="42" t="s">
        <v>380</v>
      </c>
      <c r="C128" s="41" t="s">
        <v>69</v>
      </c>
      <c r="D128" s="41" t="s">
        <v>381</v>
      </c>
      <c r="E128" s="43" t="s">
        <v>76</v>
      </c>
      <c r="F128" s="42">
        <v>8</v>
      </c>
      <c r="G128" s="44">
        <v>239.13</v>
      </c>
      <c r="H128" s="44">
        <v>291.73</v>
      </c>
      <c r="I128" s="44">
        <v>2333.84</v>
      </c>
      <c r="J128" s="45">
        <v>2.4113296206092348E-3</v>
      </c>
    </row>
    <row r="129" spans="1:10" ht="18" customHeight="1" x14ac:dyDescent="0.25">
      <c r="A129" s="37" t="s">
        <v>382</v>
      </c>
      <c r="B129" s="37"/>
      <c r="C129" s="37"/>
      <c r="D129" s="37" t="s">
        <v>34</v>
      </c>
      <c r="E129" s="37"/>
      <c r="F129" s="38"/>
      <c r="G129" s="37"/>
      <c r="H129" s="37"/>
      <c r="I129" s="39">
        <v>9694.06</v>
      </c>
      <c r="J129" s="40">
        <v>1.0015928264989529E-2</v>
      </c>
    </row>
    <row r="130" spans="1:10" ht="18" customHeight="1" x14ac:dyDescent="0.25">
      <c r="A130" s="41" t="s">
        <v>383</v>
      </c>
      <c r="B130" s="42" t="s">
        <v>384</v>
      </c>
      <c r="C130" s="41" t="s">
        <v>69</v>
      </c>
      <c r="D130" s="41" t="s">
        <v>385</v>
      </c>
      <c r="E130" s="43" t="s">
        <v>76</v>
      </c>
      <c r="F130" s="42">
        <v>3</v>
      </c>
      <c r="G130" s="44">
        <v>72.72</v>
      </c>
      <c r="H130" s="44">
        <v>88.71</v>
      </c>
      <c r="I130" s="44">
        <v>266.13</v>
      </c>
      <c r="J130" s="45">
        <v>2.7496621530727713E-4</v>
      </c>
    </row>
    <row r="131" spans="1:10" ht="18" customHeight="1" x14ac:dyDescent="0.25">
      <c r="A131" s="41" t="s">
        <v>386</v>
      </c>
      <c r="B131" s="42" t="s">
        <v>387</v>
      </c>
      <c r="C131" s="41" t="s">
        <v>69</v>
      </c>
      <c r="D131" s="41" t="s">
        <v>388</v>
      </c>
      <c r="E131" s="43" t="s">
        <v>76</v>
      </c>
      <c r="F131" s="42">
        <v>6</v>
      </c>
      <c r="G131" s="44">
        <v>489.36</v>
      </c>
      <c r="H131" s="44">
        <v>597.01</v>
      </c>
      <c r="I131" s="44">
        <v>3582.06</v>
      </c>
      <c r="J131" s="45">
        <v>3.7009938045450912E-3</v>
      </c>
    </row>
    <row r="132" spans="1:10" ht="18" customHeight="1" x14ac:dyDescent="0.25">
      <c r="A132" s="41" t="s">
        <v>389</v>
      </c>
      <c r="B132" s="42" t="s">
        <v>390</v>
      </c>
      <c r="C132" s="41" t="s">
        <v>69</v>
      </c>
      <c r="D132" s="41" t="s">
        <v>391</v>
      </c>
      <c r="E132" s="43" t="s">
        <v>76</v>
      </c>
      <c r="F132" s="42">
        <v>13</v>
      </c>
      <c r="G132" s="44">
        <v>11.46</v>
      </c>
      <c r="H132" s="44">
        <v>13.98</v>
      </c>
      <c r="I132" s="44">
        <v>181.74</v>
      </c>
      <c r="J132" s="45">
        <v>1.8777424555647447E-4</v>
      </c>
    </row>
    <row r="133" spans="1:10" ht="18" customHeight="1" x14ac:dyDescent="0.25">
      <c r="A133" s="41" t="s">
        <v>453</v>
      </c>
      <c r="B133" s="42" t="s">
        <v>454</v>
      </c>
      <c r="C133" s="41" t="s">
        <v>69</v>
      </c>
      <c r="D133" s="41" t="s">
        <v>455</v>
      </c>
      <c r="E133" s="43" t="s">
        <v>76</v>
      </c>
      <c r="F133" s="42">
        <v>7</v>
      </c>
      <c r="G133" s="44">
        <v>20.420000000000002</v>
      </c>
      <c r="H133" s="44">
        <v>24.91</v>
      </c>
      <c r="I133" s="44">
        <v>174.37</v>
      </c>
      <c r="J133" s="45">
        <v>1.8015954219039536E-4</v>
      </c>
    </row>
    <row r="134" spans="1:10" ht="18" customHeight="1" x14ac:dyDescent="0.25">
      <c r="A134" s="41" t="s">
        <v>392</v>
      </c>
      <c r="B134" s="42" t="s">
        <v>393</v>
      </c>
      <c r="C134" s="41" t="s">
        <v>69</v>
      </c>
      <c r="D134" s="41" t="s">
        <v>394</v>
      </c>
      <c r="E134" s="43" t="s">
        <v>76</v>
      </c>
      <c r="F134" s="42">
        <v>6</v>
      </c>
      <c r="G134" s="44">
        <v>29.88</v>
      </c>
      <c r="H134" s="44">
        <v>36.450000000000003</v>
      </c>
      <c r="I134" s="44">
        <v>218.7</v>
      </c>
      <c r="J134" s="45">
        <v>2.2596141467591595E-4</v>
      </c>
    </row>
    <row r="135" spans="1:10" ht="18" customHeight="1" x14ac:dyDescent="0.25">
      <c r="A135" s="41" t="s">
        <v>392</v>
      </c>
      <c r="B135" s="42" t="s">
        <v>456</v>
      </c>
      <c r="C135" s="41" t="s">
        <v>69</v>
      </c>
      <c r="D135" s="41" t="s">
        <v>457</v>
      </c>
      <c r="E135" s="43" t="s">
        <v>75</v>
      </c>
      <c r="F135" s="42">
        <v>2.35</v>
      </c>
      <c r="G135" s="44">
        <v>856.93</v>
      </c>
      <c r="H135" s="44">
        <v>1045.45</v>
      </c>
      <c r="I135" s="44">
        <v>2456.8000000000002</v>
      </c>
      <c r="J135" s="45">
        <v>2.538372215710061E-3</v>
      </c>
    </row>
    <row r="136" spans="1:10" ht="18" customHeight="1" x14ac:dyDescent="0.25">
      <c r="A136" s="41" t="s">
        <v>458</v>
      </c>
      <c r="B136" s="42" t="s">
        <v>459</v>
      </c>
      <c r="C136" s="41" t="s">
        <v>69</v>
      </c>
      <c r="D136" s="41" t="s">
        <v>460</v>
      </c>
      <c r="E136" s="43" t="s">
        <v>76</v>
      </c>
      <c r="F136" s="42">
        <v>7</v>
      </c>
      <c r="G136" s="44">
        <v>123.94</v>
      </c>
      <c r="H136" s="44">
        <v>151.19999999999999</v>
      </c>
      <c r="I136" s="44">
        <v>1058.4000000000001</v>
      </c>
      <c r="J136" s="45">
        <v>1.0935416611476427E-3</v>
      </c>
    </row>
    <row r="137" spans="1:10" ht="18" customHeight="1" x14ac:dyDescent="0.25">
      <c r="A137" s="41" t="s">
        <v>395</v>
      </c>
      <c r="B137" s="42" t="s">
        <v>396</v>
      </c>
      <c r="C137" s="41" t="s">
        <v>69</v>
      </c>
      <c r="D137" s="41" t="s">
        <v>397</v>
      </c>
      <c r="E137" s="43" t="s">
        <v>76</v>
      </c>
      <c r="F137" s="42">
        <v>3</v>
      </c>
      <c r="G137" s="44">
        <v>70.61</v>
      </c>
      <c r="H137" s="44">
        <v>86.14</v>
      </c>
      <c r="I137" s="44">
        <v>258.42</v>
      </c>
      <c r="J137" s="45">
        <v>2.6700022304778324E-4</v>
      </c>
    </row>
    <row r="138" spans="1:10" ht="18" customHeight="1" x14ac:dyDescent="0.25">
      <c r="A138" s="41" t="s">
        <v>398</v>
      </c>
      <c r="B138" s="42" t="s">
        <v>399</v>
      </c>
      <c r="C138" s="41" t="s">
        <v>69</v>
      </c>
      <c r="D138" s="41" t="s">
        <v>400</v>
      </c>
      <c r="E138" s="43" t="s">
        <v>76</v>
      </c>
      <c r="F138" s="42">
        <v>7</v>
      </c>
      <c r="G138" s="44">
        <v>96.48</v>
      </c>
      <c r="H138" s="44">
        <v>117.7</v>
      </c>
      <c r="I138" s="44">
        <v>823.9</v>
      </c>
      <c r="J138" s="45">
        <v>8.5125564495421653E-4</v>
      </c>
    </row>
    <row r="139" spans="1:10" ht="18" customHeight="1" x14ac:dyDescent="0.25">
      <c r="A139" s="41" t="s">
        <v>461</v>
      </c>
      <c r="B139" s="42" t="s">
        <v>462</v>
      </c>
      <c r="C139" s="41" t="s">
        <v>69</v>
      </c>
      <c r="D139" s="41" t="s">
        <v>463</v>
      </c>
      <c r="E139" s="43" t="s">
        <v>76</v>
      </c>
      <c r="F139" s="42">
        <v>7</v>
      </c>
      <c r="G139" s="44">
        <v>78.87</v>
      </c>
      <c r="H139" s="44">
        <v>96.22</v>
      </c>
      <c r="I139" s="44">
        <v>673.54</v>
      </c>
      <c r="J139" s="45">
        <v>6.959032978546705E-4</v>
      </c>
    </row>
    <row r="140" spans="1:10" ht="18" customHeight="1" x14ac:dyDescent="0.25">
      <c r="A140" s="37" t="s">
        <v>401</v>
      </c>
      <c r="B140" s="37"/>
      <c r="C140" s="37"/>
      <c r="D140" s="37" t="s">
        <v>35</v>
      </c>
      <c r="E140" s="37"/>
      <c r="F140" s="38"/>
      <c r="G140" s="37"/>
      <c r="H140" s="37"/>
      <c r="I140" s="39">
        <v>477.44</v>
      </c>
      <c r="J140" s="40">
        <v>4.9329226256456015E-4</v>
      </c>
    </row>
    <row r="141" spans="1:10" ht="18" customHeight="1" x14ac:dyDescent="0.25">
      <c r="A141" s="41" t="s">
        <v>402</v>
      </c>
      <c r="B141" s="42" t="s">
        <v>403</v>
      </c>
      <c r="C141" s="41" t="s">
        <v>69</v>
      </c>
      <c r="D141" s="41" t="s">
        <v>404</v>
      </c>
      <c r="E141" s="43" t="s">
        <v>76</v>
      </c>
      <c r="F141" s="42">
        <v>8</v>
      </c>
      <c r="G141" s="44">
        <v>48.92</v>
      </c>
      <c r="H141" s="44">
        <v>59.68</v>
      </c>
      <c r="I141" s="44">
        <v>477.44</v>
      </c>
      <c r="J141" s="45">
        <v>4.9329226256456015E-4</v>
      </c>
    </row>
    <row r="142" spans="1:10" ht="18" customHeight="1" x14ac:dyDescent="0.25">
      <c r="A142" s="37" t="s">
        <v>405</v>
      </c>
      <c r="B142" s="37"/>
      <c r="C142" s="37"/>
      <c r="D142" s="37" t="s">
        <v>36</v>
      </c>
      <c r="E142" s="37"/>
      <c r="F142" s="38"/>
      <c r="G142" s="37"/>
      <c r="H142" s="37"/>
      <c r="I142" s="39">
        <v>20440.7</v>
      </c>
      <c r="J142" s="40">
        <v>2.1119384951833541E-2</v>
      </c>
    </row>
    <row r="143" spans="1:10" ht="18" customHeight="1" x14ac:dyDescent="0.25">
      <c r="A143" s="41" t="s">
        <v>406</v>
      </c>
      <c r="B143" s="42" t="s">
        <v>407</v>
      </c>
      <c r="C143" s="41" t="s">
        <v>69</v>
      </c>
      <c r="D143" s="41" t="s">
        <v>408</v>
      </c>
      <c r="E143" s="43" t="s">
        <v>76</v>
      </c>
      <c r="F143" s="42">
        <v>2</v>
      </c>
      <c r="G143" s="44">
        <v>453.1</v>
      </c>
      <c r="H143" s="44">
        <v>552.78</v>
      </c>
      <c r="I143" s="44">
        <v>1105.56</v>
      </c>
      <c r="J143" s="45">
        <v>1.1422674970695274E-3</v>
      </c>
    </row>
    <row r="144" spans="1:10" ht="18" customHeight="1" x14ac:dyDescent="0.25">
      <c r="A144" s="41" t="s">
        <v>464</v>
      </c>
      <c r="B144" s="42" t="s">
        <v>465</v>
      </c>
      <c r="C144" s="41" t="s">
        <v>312</v>
      </c>
      <c r="D144" s="41" t="s">
        <v>466</v>
      </c>
      <c r="E144" s="43" t="s">
        <v>75</v>
      </c>
      <c r="F144" s="42">
        <v>97.84</v>
      </c>
      <c r="G144" s="44">
        <v>161.99</v>
      </c>
      <c r="H144" s="44">
        <v>197.62</v>
      </c>
      <c r="I144" s="44">
        <v>19335.14</v>
      </c>
      <c r="J144" s="45">
        <v>1.9977117454764014E-2</v>
      </c>
    </row>
    <row r="145" spans="1:10" ht="18" customHeight="1" x14ac:dyDescent="0.25">
      <c r="A145" s="37" t="s">
        <v>409</v>
      </c>
      <c r="B145" s="37"/>
      <c r="C145" s="37"/>
      <c r="D145" s="37" t="s">
        <v>39</v>
      </c>
      <c r="E145" s="37"/>
      <c r="F145" s="38"/>
      <c r="G145" s="37"/>
      <c r="H145" s="37"/>
      <c r="I145" s="39">
        <v>3880.77</v>
      </c>
      <c r="J145" s="40">
        <v>4.0096217614625255E-3</v>
      </c>
    </row>
    <row r="146" spans="1:10" ht="18" customHeight="1" x14ac:dyDescent="0.25">
      <c r="A146" s="41" t="s">
        <v>410</v>
      </c>
      <c r="B146" s="42" t="s">
        <v>411</v>
      </c>
      <c r="C146" s="41" t="s">
        <v>69</v>
      </c>
      <c r="D146" s="41" t="s">
        <v>412</v>
      </c>
      <c r="E146" s="43" t="s">
        <v>75</v>
      </c>
      <c r="F146" s="42">
        <v>415.5</v>
      </c>
      <c r="G146" s="44">
        <v>7.66</v>
      </c>
      <c r="H146" s="44">
        <v>9.34</v>
      </c>
      <c r="I146" s="44">
        <v>3880.77</v>
      </c>
      <c r="J146" s="45">
        <v>4.0096217614625255E-3</v>
      </c>
    </row>
    <row r="147" spans="1:10" ht="18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spans="1:10" ht="18" customHeight="1" x14ac:dyDescent="0.25">
      <c r="A148" s="75"/>
      <c r="B148" s="75"/>
      <c r="C148" s="75"/>
      <c r="D148" s="48"/>
      <c r="E148" s="47"/>
      <c r="F148" s="76" t="s">
        <v>413</v>
      </c>
      <c r="G148" s="75"/>
      <c r="H148" s="77">
        <v>793381.49</v>
      </c>
      <c r="I148" s="75"/>
      <c r="J148" s="75"/>
    </row>
    <row r="149" spans="1:10" ht="18" customHeight="1" x14ac:dyDescent="0.25">
      <c r="A149" s="75"/>
      <c r="B149" s="75"/>
      <c r="C149" s="75"/>
      <c r="D149" s="48"/>
      <c r="E149" s="47"/>
      <c r="F149" s="76" t="s">
        <v>414</v>
      </c>
      <c r="G149" s="75"/>
      <c r="H149" s="77">
        <v>174482.87</v>
      </c>
      <c r="I149" s="75"/>
      <c r="J149" s="75"/>
    </row>
    <row r="150" spans="1:10" ht="18" customHeight="1" x14ac:dyDescent="0.25">
      <c r="A150" s="75"/>
      <c r="B150" s="75"/>
      <c r="C150" s="75"/>
      <c r="D150" s="48"/>
      <c r="E150" s="47"/>
      <c r="F150" s="76" t="s">
        <v>415</v>
      </c>
      <c r="G150" s="75"/>
      <c r="H150" s="77">
        <f>SUM(I3+I7+I21+I25+I30+I38+I41+I45+I52+I56+I58+I63+I70+I72+I78+I81+I87+I104+I106+I127+I129+I140+I142+I145)</f>
        <v>967864.35999999987</v>
      </c>
      <c r="I150" s="75"/>
      <c r="J150" s="75"/>
    </row>
    <row r="151" spans="1:10" ht="18" customHeight="1" x14ac:dyDescent="0.25">
      <c r="A151" s="61"/>
      <c r="B151" s="62"/>
      <c r="C151" s="61"/>
      <c r="D151" s="61"/>
      <c r="E151" s="63"/>
      <c r="F151" s="62"/>
      <c r="G151" s="64"/>
      <c r="H151" s="64"/>
      <c r="I151" s="64"/>
      <c r="J151" s="65"/>
    </row>
    <row r="152" spans="1:10" ht="18" customHeight="1" x14ac:dyDescent="0.25">
      <c r="A152" s="61"/>
      <c r="B152" s="62"/>
      <c r="C152" s="61"/>
      <c r="D152" s="61"/>
      <c r="E152" s="63"/>
      <c r="F152" s="62"/>
      <c r="G152" s="64"/>
      <c r="H152" s="64"/>
      <c r="I152" s="64"/>
      <c r="J152" s="69"/>
    </row>
    <row r="153" spans="1:10" ht="18" customHeight="1" x14ac:dyDescent="0.25">
      <c r="A153" s="61"/>
      <c r="B153" s="62"/>
      <c r="C153" s="61"/>
      <c r="D153" s="61"/>
      <c r="E153" s="63"/>
      <c r="F153" s="62"/>
      <c r="G153" s="64"/>
      <c r="H153" s="64"/>
      <c r="I153" s="64"/>
      <c r="J153" s="65"/>
    </row>
    <row r="154" spans="1:10" ht="18" customHeight="1" x14ac:dyDescent="0.25">
      <c r="A154" s="61"/>
      <c r="B154" s="62"/>
      <c r="C154" s="61"/>
      <c r="D154" s="61"/>
      <c r="E154" s="63"/>
      <c r="F154" s="62"/>
      <c r="G154" s="64"/>
      <c r="H154" s="64"/>
      <c r="I154" s="64"/>
      <c r="J154" s="65"/>
    </row>
    <row r="155" spans="1:10" ht="18" customHeight="1" x14ac:dyDescent="0.25">
      <c r="A155" s="61"/>
      <c r="B155" s="62"/>
      <c r="C155" s="61"/>
      <c r="D155" s="61"/>
      <c r="E155" s="63"/>
      <c r="F155" s="62"/>
      <c r="G155" s="64"/>
      <c r="H155" s="64"/>
      <c r="I155" s="64"/>
      <c r="J155" s="65"/>
    </row>
    <row r="156" spans="1:10" ht="18" customHeight="1" x14ac:dyDescent="0.25">
      <c r="A156" s="61"/>
      <c r="B156" s="62"/>
      <c r="C156" s="61"/>
      <c r="D156" s="61"/>
      <c r="E156" s="63"/>
      <c r="F156" s="62"/>
      <c r="G156" s="64"/>
      <c r="H156" s="64"/>
      <c r="I156" s="64"/>
      <c r="J156" s="65"/>
    </row>
    <row r="157" spans="1:10" ht="18" customHeight="1" x14ac:dyDescent="0.25">
      <c r="A157" s="61"/>
      <c r="B157" s="62"/>
      <c r="C157" s="61"/>
      <c r="D157" s="61"/>
      <c r="E157" s="63"/>
      <c r="F157" s="62"/>
      <c r="G157" s="64"/>
      <c r="H157" s="64"/>
      <c r="I157" s="64"/>
      <c r="J157" s="65"/>
    </row>
    <row r="158" spans="1:10" ht="18" customHeight="1" x14ac:dyDescent="0.25">
      <c r="A158" s="61"/>
      <c r="B158" s="62"/>
      <c r="C158" s="61"/>
      <c r="D158" s="61"/>
      <c r="E158" s="63"/>
      <c r="F158" s="62"/>
      <c r="G158" s="64"/>
      <c r="H158" s="64"/>
      <c r="I158" s="64"/>
      <c r="J158" s="65"/>
    </row>
    <row r="159" spans="1:10" ht="18" customHeight="1" x14ac:dyDescent="0.25">
      <c r="A159" s="61"/>
      <c r="B159" s="62"/>
      <c r="C159" s="61"/>
      <c r="D159" s="61"/>
      <c r="E159" s="63"/>
      <c r="F159" s="62"/>
      <c r="G159" s="64"/>
      <c r="H159" s="64"/>
      <c r="I159" s="64"/>
      <c r="J159" s="65"/>
    </row>
    <row r="160" spans="1:10" ht="18" customHeight="1" x14ac:dyDescent="0.25">
      <c r="A160" s="61"/>
      <c r="B160" s="62"/>
      <c r="C160" s="61"/>
      <c r="D160" s="61"/>
      <c r="E160" s="63"/>
      <c r="F160" s="62"/>
      <c r="G160" s="64"/>
      <c r="H160" s="64"/>
      <c r="I160" s="64"/>
      <c r="J160" s="65"/>
    </row>
    <row r="161" spans="1:10" ht="18" customHeight="1" x14ac:dyDescent="0.25">
      <c r="A161" s="61"/>
      <c r="B161" s="62"/>
      <c r="C161" s="61"/>
      <c r="D161" s="61"/>
      <c r="E161" s="63"/>
      <c r="F161" s="62"/>
      <c r="G161" s="64"/>
      <c r="H161" s="64"/>
      <c r="I161" s="64"/>
      <c r="J161" s="65"/>
    </row>
    <row r="162" spans="1:10" ht="18" customHeight="1" x14ac:dyDescent="0.25">
      <c r="A162" s="61"/>
      <c r="B162" s="62"/>
      <c r="C162" s="61"/>
      <c r="D162" s="61"/>
      <c r="E162" s="63"/>
      <c r="F162" s="62"/>
      <c r="G162" s="64"/>
      <c r="H162" s="64"/>
      <c r="I162" s="64"/>
      <c r="J162" s="65"/>
    </row>
    <row r="163" spans="1:10" ht="18" customHeight="1" x14ac:dyDescent="0.25">
      <c r="A163" s="61"/>
      <c r="B163" s="62"/>
      <c r="C163" s="61"/>
      <c r="D163" s="61"/>
      <c r="E163" s="63"/>
      <c r="F163" s="62"/>
      <c r="G163" s="64"/>
      <c r="H163" s="64"/>
      <c r="I163" s="64"/>
      <c r="J163" s="65"/>
    </row>
    <row r="164" spans="1:10" ht="18" customHeight="1" x14ac:dyDescent="0.25">
      <c r="A164" s="61"/>
      <c r="B164" s="62"/>
      <c r="C164" s="61"/>
      <c r="D164" s="61"/>
      <c r="E164" s="63"/>
      <c r="F164" s="62"/>
      <c r="G164" s="64"/>
      <c r="H164" s="64"/>
      <c r="I164" s="64"/>
      <c r="J164" s="65"/>
    </row>
    <row r="165" spans="1:10" ht="18" customHeight="1" x14ac:dyDescent="0.25">
      <c r="A165" s="61"/>
      <c r="B165" s="62"/>
      <c r="C165" s="61"/>
      <c r="D165" s="61"/>
      <c r="E165" s="63"/>
      <c r="F165" s="62"/>
      <c r="G165" s="64"/>
      <c r="H165" s="64"/>
      <c r="I165" s="64"/>
      <c r="J165" s="65"/>
    </row>
    <row r="166" spans="1:10" ht="18" customHeight="1" x14ac:dyDescent="0.25">
      <c r="A166" s="61"/>
      <c r="B166" s="62"/>
      <c r="C166" s="61"/>
      <c r="D166" s="61"/>
      <c r="E166" s="63"/>
      <c r="F166" s="62"/>
      <c r="G166" s="64"/>
      <c r="H166" s="64"/>
      <c r="I166" s="64"/>
      <c r="J166" s="65"/>
    </row>
    <row r="167" spans="1:10" ht="18" customHeight="1" x14ac:dyDescent="0.25">
      <c r="A167" s="61"/>
      <c r="B167" s="62"/>
      <c r="C167" s="61"/>
      <c r="D167" s="61"/>
      <c r="E167" s="63"/>
      <c r="F167" s="62"/>
      <c r="G167" s="64"/>
      <c r="H167" s="64"/>
      <c r="I167" s="64"/>
      <c r="J167" s="65"/>
    </row>
    <row r="168" spans="1:10" ht="18" customHeight="1" x14ac:dyDescent="0.25">
      <c r="A168" s="61"/>
      <c r="B168" s="62"/>
      <c r="C168" s="61"/>
      <c r="D168" s="61"/>
      <c r="E168" s="63"/>
      <c r="F168" s="62"/>
      <c r="G168" s="64"/>
      <c r="H168" s="64"/>
      <c r="I168" s="64"/>
      <c r="J168" s="65"/>
    </row>
    <row r="169" spans="1:10" ht="18" customHeight="1" x14ac:dyDescent="0.25">
      <c r="A169" s="61"/>
      <c r="B169" s="62"/>
      <c r="C169" s="61"/>
      <c r="D169" s="61"/>
      <c r="E169" s="63"/>
      <c r="F169" s="62"/>
      <c r="G169" s="64"/>
      <c r="H169" s="64"/>
      <c r="I169" s="64"/>
      <c r="J169" s="65"/>
    </row>
    <row r="170" spans="1:10" ht="18" customHeight="1" x14ac:dyDescent="0.25">
      <c r="A170" s="61"/>
      <c r="B170" s="62"/>
      <c r="C170" s="61"/>
      <c r="D170" s="61"/>
      <c r="E170" s="63"/>
      <c r="F170" s="62"/>
      <c r="G170" s="64"/>
      <c r="H170" s="64"/>
      <c r="I170" s="64"/>
      <c r="J170" s="65"/>
    </row>
    <row r="171" spans="1:10" ht="18" customHeight="1" x14ac:dyDescent="0.25">
      <c r="A171" s="61"/>
      <c r="B171" s="62"/>
      <c r="C171" s="61"/>
      <c r="D171" s="61"/>
      <c r="E171" s="63"/>
      <c r="F171" s="62"/>
      <c r="G171" s="64"/>
      <c r="H171" s="64"/>
      <c r="I171" s="64"/>
      <c r="J171" s="65"/>
    </row>
    <row r="172" spans="1:10" ht="18" customHeight="1" x14ac:dyDescent="0.25">
      <c r="A172" s="61"/>
      <c r="B172" s="62"/>
      <c r="C172" s="61"/>
      <c r="D172" s="61"/>
      <c r="E172" s="63"/>
      <c r="F172" s="62"/>
      <c r="G172" s="64"/>
      <c r="H172" s="64"/>
      <c r="I172" s="64"/>
      <c r="J172" s="65"/>
    </row>
    <row r="173" spans="1:10" ht="18" customHeight="1" x14ac:dyDescent="0.25">
      <c r="A173" s="61"/>
      <c r="B173" s="62"/>
      <c r="C173" s="61"/>
      <c r="D173" s="61"/>
      <c r="E173" s="63"/>
      <c r="F173" s="62"/>
      <c r="G173" s="64"/>
      <c r="H173" s="64"/>
      <c r="I173" s="64"/>
      <c r="J173" s="65"/>
    </row>
    <row r="174" spans="1:10" ht="18" customHeight="1" x14ac:dyDescent="0.25">
      <c r="A174" s="61"/>
      <c r="B174" s="62"/>
      <c r="C174" s="61"/>
      <c r="D174" s="61"/>
      <c r="E174" s="63"/>
      <c r="F174" s="62"/>
      <c r="G174" s="64"/>
      <c r="H174" s="64"/>
      <c r="I174" s="64"/>
      <c r="J174" s="65"/>
    </row>
    <row r="175" spans="1:10" ht="18" customHeight="1" x14ac:dyDescent="0.25">
      <c r="A175" s="61"/>
      <c r="B175" s="62"/>
      <c r="C175" s="61"/>
      <c r="D175" s="61"/>
      <c r="E175" s="63"/>
      <c r="F175" s="62"/>
      <c r="G175" s="64"/>
      <c r="H175" s="64"/>
      <c r="I175" s="64"/>
      <c r="J175" s="65"/>
    </row>
    <row r="176" spans="1:10" ht="18" customHeight="1" x14ac:dyDescent="0.25">
      <c r="A176" s="61"/>
      <c r="B176" s="62"/>
      <c r="C176" s="61"/>
      <c r="D176" s="61"/>
      <c r="E176" s="63"/>
      <c r="F176" s="62"/>
      <c r="G176" s="64"/>
      <c r="H176" s="64"/>
      <c r="I176" s="64"/>
      <c r="J176" s="65"/>
    </row>
    <row r="177" spans="1:10" ht="18" customHeight="1" x14ac:dyDescent="0.25">
      <c r="A177" s="61"/>
      <c r="B177" s="62"/>
      <c r="C177" s="61"/>
      <c r="D177" s="61"/>
      <c r="E177" s="63"/>
      <c r="F177" s="62"/>
      <c r="G177" s="64"/>
      <c r="H177" s="64"/>
      <c r="I177" s="64"/>
      <c r="J177" s="65"/>
    </row>
    <row r="178" spans="1:10" ht="18" customHeight="1" x14ac:dyDescent="0.25">
      <c r="A178" s="61"/>
      <c r="B178" s="62"/>
      <c r="C178" s="61"/>
      <c r="D178" s="61"/>
      <c r="E178" s="63"/>
      <c r="F178" s="62"/>
      <c r="G178" s="64"/>
      <c r="H178" s="64"/>
      <c r="I178" s="64"/>
      <c r="J178" s="65"/>
    </row>
    <row r="179" spans="1:10" ht="18" customHeight="1" x14ac:dyDescent="0.25">
      <c r="A179" s="61"/>
      <c r="B179" s="62"/>
      <c r="C179" s="61"/>
      <c r="D179" s="61"/>
      <c r="E179" s="63"/>
      <c r="F179" s="62"/>
      <c r="G179" s="64"/>
      <c r="H179" s="64"/>
      <c r="I179" s="64"/>
      <c r="J179" s="65"/>
    </row>
    <row r="180" spans="1:10" ht="18" customHeight="1" x14ac:dyDescent="0.25">
      <c r="A180" s="61"/>
      <c r="B180" s="62"/>
      <c r="C180" s="61"/>
      <c r="D180" s="61"/>
      <c r="E180" s="63"/>
      <c r="F180" s="62"/>
      <c r="G180" s="64"/>
      <c r="H180" s="64"/>
      <c r="I180" s="64"/>
      <c r="J180" s="65"/>
    </row>
    <row r="181" spans="1:10" ht="18" customHeight="1" x14ac:dyDescent="0.25">
      <c r="A181" s="61"/>
      <c r="B181" s="62"/>
      <c r="C181" s="61"/>
      <c r="D181" s="61"/>
      <c r="E181" s="63"/>
      <c r="F181" s="62"/>
      <c r="G181" s="64"/>
      <c r="H181" s="64"/>
      <c r="I181" s="64"/>
      <c r="J181" s="65"/>
    </row>
    <row r="182" spans="1:10" ht="18" customHeight="1" x14ac:dyDescent="0.25">
      <c r="A182" s="57"/>
      <c r="B182" s="57"/>
      <c r="C182" s="57"/>
      <c r="D182" s="57"/>
      <c r="E182" s="57"/>
      <c r="F182" s="58"/>
      <c r="G182" s="57"/>
      <c r="H182" s="57"/>
      <c r="I182" s="59"/>
      <c r="J182" s="60"/>
    </row>
    <row r="183" spans="1:10" ht="18" customHeight="1" x14ac:dyDescent="0.25">
      <c r="A183" s="61"/>
      <c r="B183" s="62"/>
      <c r="C183" s="61"/>
      <c r="D183" s="61"/>
      <c r="E183" s="63"/>
      <c r="F183" s="62"/>
      <c r="G183" s="64"/>
      <c r="H183" s="64"/>
      <c r="I183" s="64"/>
      <c r="J183" s="65"/>
    </row>
    <row r="184" spans="1:10" ht="18" customHeight="1" x14ac:dyDescent="0.25">
      <c r="A184" s="57"/>
      <c r="B184" s="57"/>
      <c r="C184" s="57"/>
      <c r="D184" s="57"/>
      <c r="E184" s="57"/>
      <c r="F184" s="58"/>
      <c r="G184" s="57"/>
      <c r="H184" s="57"/>
      <c r="I184" s="59"/>
      <c r="J184" s="60"/>
    </row>
    <row r="185" spans="1:10" ht="18" customHeight="1" x14ac:dyDescent="0.25">
      <c r="A185" s="61"/>
      <c r="B185" s="62"/>
      <c r="C185" s="61"/>
      <c r="D185" s="61"/>
      <c r="E185" s="63"/>
      <c r="F185" s="62"/>
      <c r="G185" s="64"/>
      <c r="H185" s="64"/>
      <c r="I185" s="64"/>
      <c r="J185" s="65"/>
    </row>
    <row r="186" spans="1:10" ht="18" customHeight="1" x14ac:dyDescent="0.25">
      <c r="A186" s="61"/>
      <c r="B186" s="62"/>
      <c r="C186" s="61"/>
      <c r="D186" s="61"/>
      <c r="E186" s="63"/>
      <c r="F186" s="62"/>
      <c r="G186" s="64"/>
      <c r="H186" s="64"/>
      <c r="I186" s="64"/>
      <c r="J186" s="65"/>
    </row>
    <row r="187" spans="1:10" ht="18" customHeight="1" x14ac:dyDescent="0.25">
      <c r="A187" s="61"/>
      <c r="B187" s="62"/>
      <c r="C187" s="61"/>
      <c r="D187" s="61"/>
      <c r="E187" s="63"/>
      <c r="F187" s="62"/>
      <c r="G187" s="64"/>
      <c r="H187" s="64"/>
      <c r="I187" s="64"/>
      <c r="J187" s="65"/>
    </row>
    <row r="188" spans="1:10" ht="18" customHeight="1" x14ac:dyDescent="0.25">
      <c r="A188" s="61"/>
      <c r="B188" s="62"/>
      <c r="C188" s="61"/>
      <c r="D188" s="61"/>
      <c r="E188" s="63"/>
      <c r="F188" s="62"/>
      <c r="G188" s="64"/>
      <c r="H188" s="64"/>
      <c r="I188" s="64"/>
      <c r="J188" s="65"/>
    </row>
    <row r="189" spans="1:10" ht="18" customHeight="1" x14ac:dyDescent="0.25">
      <c r="A189" s="61"/>
      <c r="B189" s="62"/>
      <c r="C189" s="61"/>
      <c r="D189" s="61"/>
      <c r="E189" s="63"/>
      <c r="F189" s="62"/>
      <c r="G189" s="64"/>
      <c r="H189" s="64"/>
      <c r="I189" s="64"/>
      <c r="J189" s="65"/>
    </row>
    <row r="190" spans="1:10" ht="18" customHeight="1" x14ac:dyDescent="0.25">
      <c r="A190" s="61"/>
      <c r="B190" s="62"/>
      <c r="C190" s="61"/>
      <c r="D190" s="61"/>
      <c r="E190" s="63"/>
      <c r="F190" s="62"/>
      <c r="G190" s="64"/>
      <c r="H190" s="64"/>
      <c r="I190" s="64"/>
      <c r="J190" s="65"/>
    </row>
    <row r="191" spans="1:10" ht="18" customHeight="1" x14ac:dyDescent="0.25">
      <c r="A191" s="61"/>
      <c r="B191" s="62"/>
      <c r="C191" s="61"/>
      <c r="D191" s="61"/>
      <c r="E191" s="63"/>
      <c r="F191" s="62"/>
      <c r="G191" s="64"/>
      <c r="H191" s="64"/>
      <c r="I191" s="64"/>
      <c r="J191" s="65"/>
    </row>
    <row r="192" spans="1:10" ht="18" customHeight="1" x14ac:dyDescent="0.25">
      <c r="A192" s="61"/>
      <c r="B192" s="62"/>
      <c r="C192" s="61"/>
      <c r="D192" s="61"/>
      <c r="E192" s="63"/>
      <c r="F192" s="62"/>
      <c r="G192" s="64"/>
      <c r="H192" s="64"/>
      <c r="I192" s="64"/>
      <c r="J192" s="65"/>
    </row>
    <row r="193" spans="1:10" ht="18" customHeight="1" x14ac:dyDescent="0.25">
      <c r="A193" s="61"/>
      <c r="B193" s="62"/>
      <c r="C193" s="61"/>
      <c r="D193" s="61"/>
      <c r="E193" s="63"/>
      <c r="F193" s="62"/>
      <c r="G193" s="64"/>
      <c r="H193" s="64"/>
      <c r="I193" s="64"/>
      <c r="J193" s="65"/>
    </row>
    <row r="194" spans="1:10" ht="18" customHeight="1" x14ac:dyDescent="0.25">
      <c r="A194" s="61"/>
      <c r="B194" s="62"/>
      <c r="C194" s="61"/>
      <c r="D194" s="61"/>
      <c r="E194" s="63"/>
      <c r="F194" s="62"/>
      <c r="G194" s="64"/>
      <c r="H194" s="64"/>
      <c r="I194" s="64"/>
      <c r="J194" s="65"/>
    </row>
    <row r="195" spans="1:10" ht="18" customHeight="1" x14ac:dyDescent="0.25">
      <c r="A195" s="61"/>
      <c r="B195" s="62"/>
      <c r="C195" s="61"/>
      <c r="D195" s="61"/>
      <c r="E195" s="63"/>
      <c r="F195" s="62"/>
      <c r="G195" s="64"/>
      <c r="H195" s="64"/>
      <c r="I195" s="64"/>
      <c r="J195" s="65"/>
    </row>
    <row r="196" spans="1:10" ht="18" customHeight="1" x14ac:dyDescent="0.25">
      <c r="A196" s="61"/>
      <c r="B196" s="62"/>
      <c r="C196" s="61"/>
      <c r="D196" s="61"/>
      <c r="E196" s="63"/>
      <c r="F196" s="62"/>
      <c r="G196" s="64"/>
      <c r="H196" s="64"/>
      <c r="I196" s="64"/>
      <c r="J196" s="65"/>
    </row>
    <row r="197" spans="1:10" ht="18" customHeight="1" x14ac:dyDescent="0.25">
      <c r="A197" s="61"/>
      <c r="B197" s="62"/>
      <c r="C197" s="61"/>
      <c r="D197" s="61"/>
      <c r="E197" s="63"/>
      <c r="F197" s="62"/>
      <c r="G197" s="64"/>
      <c r="H197" s="64"/>
      <c r="I197" s="64"/>
      <c r="J197" s="65"/>
    </row>
    <row r="198" spans="1:10" ht="18" customHeight="1" x14ac:dyDescent="0.25">
      <c r="A198" s="61"/>
      <c r="B198" s="62"/>
      <c r="C198" s="61"/>
      <c r="D198" s="61"/>
      <c r="E198" s="63"/>
      <c r="F198" s="62"/>
      <c r="G198" s="64"/>
      <c r="H198" s="64"/>
      <c r="I198" s="64"/>
      <c r="J198" s="65"/>
    </row>
    <row r="199" spans="1:10" ht="18" customHeight="1" x14ac:dyDescent="0.25">
      <c r="A199" s="61"/>
      <c r="B199" s="62"/>
      <c r="C199" s="61"/>
      <c r="D199" s="61"/>
      <c r="E199" s="63"/>
      <c r="F199" s="62"/>
      <c r="G199" s="64"/>
      <c r="H199" s="64"/>
      <c r="I199" s="64"/>
      <c r="J199" s="65"/>
    </row>
    <row r="200" spans="1:10" ht="18" customHeight="1" x14ac:dyDescent="0.25">
      <c r="A200" s="61"/>
      <c r="B200" s="62"/>
      <c r="C200" s="61"/>
      <c r="D200" s="61"/>
      <c r="E200" s="63"/>
      <c r="F200" s="62"/>
      <c r="G200" s="64"/>
      <c r="H200" s="64"/>
      <c r="I200" s="64"/>
      <c r="J200" s="65"/>
    </row>
    <row r="201" spans="1:10" ht="18" customHeight="1" x14ac:dyDescent="0.25">
      <c r="A201" s="61"/>
      <c r="B201" s="62"/>
      <c r="C201" s="61"/>
      <c r="D201" s="61"/>
      <c r="E201" s="63"/>
      <c r="F201" s="62"/>
      <c r="G201" s="64"/>
      <c r="H201" s="64"/>
      <c r="I201" s="64"/>
      <c r="J201" s="65"/>
    </row>
    <row r="202" spans="1:10" ht="18" customHeight="1" x14ac:dyDescent="0.25">
      <c r="A202" s="61"/>
      <c r="B202" s="62"/>
      <c r="C202" s="61"/>
      <c r="D202" s="61"/>
      <c r="E202" s="63"/>
      <c r="F202" s="62"/>
      <c r="G202" s="64"/>
      <c r="H202" s="64"/>
      <c r="I202" s="64"/>
      <c r="J202" s="65"/>
    </row>
    <row r="203" spans="1:10" ht="18" customHeight="1" x14ac:dyDescent="0.25">
      <c r="A203" s="61"/>
      <c r="B203" s="62"/>
      <c r="C203" s="61"/>
      <c r="D203" s="61"/>
      <c r="E203" s="63"/>
      <c r="F203" s="62"/>
      <c r="G203" s="64"/>
      <c r="H203" s="64"/>
      <c r="I203" s="64"/>
      <c r="J203" s="65"/>
    </row>
    <row r="204" spans="1:10" ht="18" customHeight="1" x14ac:dyDescent="0.25">
      <c r="A204" s="61"/>
      <c r="B204" s="62"/>
      <c r="C204" s="61"/>
      <c r="D204" s="61"/>
      <c r="E204" s="63"/>
      <c r="F204" s="62"/>
      <c r="G204" s="64"/>
      <c r="H204" s="64"/>
      <c r="I204" s="64"/>
      <c r="J204" s="65"/>
    </row>
    <row r="205" spans="1:10" ht="18" customHeight="1" x14ac:dyDescent="0.25">
      <c r="A205" s="61"/>
      <c r="B205" s="62"/>
      <c r="C205" s="61"/>
      <c r="D205" s="61"/>
      <c r="E205" s="63"/>
      <c r="F205" s="62"/>
      <c r="G205" s="64"/>
      <c r="H205" s="64"/>
      <c r="I205" s="64"/>
      <c r="J205" s="65"/>
    </row>
    <row r="206" spans="1:10" ht="18" customHeight="1" x14ac:dyDescent="0.25">
      <c r="A206" s="61"/>
      <c r="B206" s="62"/>
      <c r="C206" s="61"/>
      <c r="D206" s="61"/>
      <c r="E206" s="63"/>
      <c r="F206" s="62"/>
      <c r="G206" s="64"/>
      <c r="H206" s="64"/>
      <c r="I206" s="64"/>
      <c r="J206" s="65"/>
    </row>
    <row r="207" spans="1:10" ht="18" customHeight="1" x14ac:dyDescent="0.25">
      <c r="A207" s="61"/>
      <c r="B207" s="62"/>
      <c r="C207" s="61"/>
      <c r="D207" s="61"/>
      <c r="E207" s="63"/>
      <c r="F207" s="62"/>
      <c r="G207" s="64"/>
      <c r="H207" s="64"/>
      <c r="I207" s="64"/>
      <c r="J207" s="65"/>
    </row>
    <row r="208" spans="1:10" ht="18" customHeight="1" x14ac:dyDescent="0.25">
      <c r="A208" s="61"/>
      <c r="B208" s="62"/>
      <c r="C208" s="61"/>
      <c r="D208" s="61"/>
      <c r="E208" s="63"/>
      <c r="F208" s="62"/>
      <c r="G208" s="64"/>
      <c r="H208" s="64"/>
      <c r="I208" s="64"/>
      <c r="J208" s="65"/>
    </row>
    <row r="209" spans="1:10" ht="18" customHeight="1" x14ac:dyDescent="0.25">
      <c r="A209" s="61"/>
      <c r="B209" s="62"/>
      <c r="C209" s="61"/>
      <c r="D209" s="61"/>
      <c r="E209" s="63"/>
      <c r="F209" s="62"/>
      <c r="G209" s="64"/>
      <c r="H209" s="64"/>
      <c r="I209" s="64"/>
      <c r="J209" s="65"/>
    </row>
    <row r="210" spans="1:10" ht="18" customHeight="1" x14ac:dyDescent="0.25">
      <c r="A210" s="61"/>
      <c r="B210" s="62"/>
      <c r="C210" s="61"/>
      <c r="D210" s="61"/>
      <c r="E210" s="63"/>
      <c r="F210" s="62"/>
      <c r="G210" s="64"/>
      <c r="H210" s="64"/>
      <c r="I210" s="64"/>
      <c r="J210" s="65"/>
    </row>
    <row r="211" spans="1:10" ht="18" customHeight="1" x14ac:dyDescent="0.25">
      <c r="A211" s="61"/>
      <c r="B211" s="62"/>
      <c r="C211" s="61"/>
      <c r="D211" s="61"/>
      <c r="E211" s="63"/>
      <c r="F211" s="62"/>
      <c r="G211" s="64"/>
      <c r="H211" s="64"/>
      <c r="I211" s="64"/>
      <c r="J211" s="65"/>
    </row>
    <row r="212" spans="1:10" ht="18" customHeight="1" x14ac:dyDescent="0.25">
      <c r="A212" s="61"/>
      <c r="B212" s="62"/>
      <c r="C212" s="61"/>
      <c r="D212" s="61"/>
      <c r="E212" s="63"/>
      <c r="F212" s="62"/>
      <c r="G212" s="64"/>
      <c r="H212" s="64"/>
      <c r="I212" s="64"/>
      <c r="J212" s="65"/>
    </row>
    <row r="213" spans="1:10" ht="18" customHeight="1" x14ac:dyDescent="0.25">
      <c r="A213" s="61"/>
      <c r="B213" s="62"/>
      <c r="C213" s="61"/>
      <c r="D213" s="61"/>
      <c r="E213" s="63"/>
      <c r="F213" s="62"/>
      <c r="G213" s="64"/>
      <c r="H213" s="64"/>
      <c r="I213" s="64"/>
      <c r="J213" s="65"/>
    </row>
    <row r="214" spans="1:10" ht="18" customHeight="1" x14ac:dyDescent="0.25">
      <c r="A214" s="57"/>
      <c r="B214" s="57"/>
      <c r="C214" s="57"/>
      <c r="D214" s="57"/>
      <c r="E214" s="57"/>
      <c r="F214" s="58"/>
      <c r="G214" s="57"/>
      <c r="H214" s="57"/>
      <c r="I214" s="59"/>
      <c r="J214" s="60"/>
    </row>
    <row r="215" spans="1:10" ht="18" customHeight="1" x14ac:dyDescent="0.25">
      <c r="A215" s="61"/>
      <c r="B215" s="62"/>
      <c r="C215" s="61"/>
      <c r="D215" s="61"/>
      <c r="E215" s="63"/>
      <c r="F215" s="62"/>
      <c r="G215" s="64"/>
      <c r="H215" s="64"/>
      <c r="I215" s="64"/>
      <c r="J215" s="65"/>
    </row>
    <row r="216" spans="1:10" ht="18" customHeight="1" x14ac:dyDescent="0.25">
      <c r="A216" s="61"/>
      <c r="B216" s="62"/>
      <c r="C216" s="61"/>
      <c r="D216" s="61"/>
      <c r="E216" s="63"/>
      <c r="F216" s="62"/>
      <c r="G216" s="64"/>
      <c r="H216" s="64"/>
      <c r="I216" s="64"/>
      <c r="J216" s="65"/>
    </row>
    <row r="217" spans="1:10" ht="18" customHeight="1" x14ac:dyDescent="0.25">
      <c r="A217" s="57"/>
      <c r="B217" s="57"/>
      <c r="C217" s="57"/>
      <c r="D217" s="57"/>
      <c r="E217" s="57"/>
      <c r="F217" s="58"/>
      <c r="G217" s="57"/>
      <c r="H217" s="57"/>
      <c r="I217" s="59"/>
      <c r="J217" s="60"/>
    </row>
    <row r="218" spans="1:10" ht="18" customHeight="1" x14ac:dyDescent="0.25">
      <c r="A218" s="61"/>
      <c r="B218" s="62"/>
      <c r="C218" s="61"/>
      <c r="D218" s="61"/>
      <c r="E218" s="63"/>
      <c r="F218" s="62"/>
      <c r="G218" s="64"/>
      <c r="H218" s="64"/>
      <c r="I218" s="64"/>
      <c r="J218" s="65"/>
    </row>
    <row r="219" spans="1:10" ht="18" customHeight="1" x14ac:dyDescent="0.25">
      <c r="A219" s="61"/>
      <c r="B219" s="62"/>
      <c r="C219" s="61"/>
      <c r="D219" s="61"/>
      <c r="E219" s="63"/>
      <c r="F219" s="62"/>
      <c r="G219" s="64"/>
      <c r="H219" s="64"/>
      <c r="I219" s="64"/>
      <c r="J219" s="65"/>
    </row>
    <row r="220" spans="1:10" ht="18" customHeight="1" x14ac:dyDescent="0.25">
      <c r="A220" s="61"/>
      <c r="B220" s="62"/>
      <c r="C220" s="61"/>
      <c r="D220" s="61"/>
      <c r="E220" s="63"/>
      <c r="F220" s="62"/>
      <c r="G220" s="64"/>
      <c r="H220" s="64"/>
      <c r="I220" s="64"/>
      <c r="J220" s="65"/>
    </row>
    <row r="221" spans="1:10" ht="18" customHeight="1" x14ac:dyDescent="0.25">
      <c r="A221" s="61"/>
      <c r="B221" s="62"/>
      <c r="C221" s="61"/>
      <c r="D221" s="61"/>
      <c r="E221" s="63"/>
      <c r="F221" s="62"/>
      <c r="G221" s="64"/>
      <c r="H221" s="64"/>
      <c r="I221" s="64"/>
      <c r="J221" s="65"/>
    </row>
    <row r="222" spans="1:10" ht="18" customHeight="1" x14ac:dyDescent="0.25">
      <c r="A222" s="61"/>
      <c r="B222" s="62"/>
      <c r="C222" s="61"/>
      <c r="D222" s="61"/>
      <c r="E222" s="63"/>
      <c r="F222" s="62"/>
      <c r="G222" s="64"/>
      <c r="H222" s="64"/>
      <c r="I222" s="64"/>
      <c r="J222" s="65"/>
    </row>
    <row r="223" spans="1:10" ht="18" customHeight="1" x14ac:dyDescent="0.25">
      <c r="A223" s="61"/>
      <c r="B223" s="62"/>
      <c r="C223" s="61"/>
      <c r="D223" s="61"/>
      <c r="E223" s="63"/>
      <c r="F223" s="62"/>
      <c r="G223" s="64"/>
      <c r="H223" s="64"/>
      <c r="I223" s="64"/>
      <c r="J223" s="65"/>
    </row>
    <row r="224" spans="1:10" ht="18" customHeight="1" x14ac:dyDescent="0.25">
      <c r="A224" s="61"/>
      <c r="B224" s="62"/>
      <c r="C224" s="61"/>
      <c r="D224" s="61"/>
      <c r="E224" s="63"/>
      <c r="F224" s="62"/>
      <c r="G224" s="64"/>
      <c r="H224" s="64"/>
      <c r="I224" s="64"/>
      <c r="J224" s="65"/>
    </row>
    <row r="225" spans="1:10" ht="18" customHeight="1" x14ac:dyDescent="0.25">
      <c r="A225" s="61"/>
      <c r="B225" s="62"/>
      <c r="C225" s="61"/>
      <c r="D225" s="61"/>
      <c r="E225" s="63"/>
      <c r="F225" s="62"/>
      <c r="G225" s="64"/>
      <c r="H225" s="64"/>
      <c r="I225" s="64"/>
      <c r="J225" s="65"/>
    </row>
    <row r="226" spans="1:10" ht="18" customHeight="1" x14ac:dyDescent="0.25">
      <c r="A226" s="61"/>
      <c r="B226" s="62"/>
      <c r="C226" s="61"/>
      <c r="D226" s="61"/>
      <c r="E226" s="63"/>
      <c r="F226" s="62"/>
      <c r="G226" s="64"/>
      <c r="H226" s="64"/>
      <c r="I226" s="64"/>
      <c r="J226" s="65"/>
    </row>
    <row r="227" spans="1:10" ht="18" customHeight="1" x14ac:dyDescent="0.25">
      <c r="A227" s="61"/>
      <c r="B227" s="62"/>
      <c r="C227" s="61"/>
      <c r="D227" s="61"/>
      <c r="E227" s="63"/>
      <c r="F227" s="62"/>
      <c r="G227" s="64"/>
      <c r="H227" s="64"/>
      <c r="I227" s="64"/>
      <c r="J227" s="65"/>
    </row>
    <row r="228" spans="1:10" ht="18" customHeight="1" x14ac:dyDescent="0.25">
      <c r="A228" s="61"/>
      <c r="B228" s="62"/>
      <c r="C228" s="61"/>
      <c r="D228" s="61"/>
      <c r="E228" s="63"/>
      <c r="F228" s="62"/>
      <c r="G228" s="64"/>
      <c r="H228" s="64"/>
      <c r="I228" s="64"/>
      <c r="J228" s="65"/>
    </row>
    <row r="229" spans="1:10" ht="18" customHeight="1" x14ac:dyDescent="0.25">
      <c r="A229" s="61"/>
      <c r="B229" s="62"/>
      <c r="C229" s="61"/>
      <c r="D229" s="61"/>
      <c r="E229" s="63"/>
      <c r="F229" s="62"/>
      <c r="G229" s="64"/>
      <c r="H229" s="64"/>
      <c r="I229" s="64"/>
      <c r="J229" s="65"/>
    </row>
    <row r="230" spans="1:10" ht="18" customHeight="1" x14ac:dyDescent="0.25">
      <c r="A230" s="57"/>
      <c r="B230" s="57"/>
      <c r="C230" s="57"/>
      <c r="D230" s="57"/>
      <c r="E230" s="57"/>
      <c r="F230" s="58"/>
      <c r="G230" s="57"/>
      <c r="H230" s="57"/>
      <c r="I230" s="59"/>
      <c r="J230" s="60"/>
    </row>
    <row r="231" spans="1:10" ht="18" customHeight="1" x14ac:dyDescent="0.25">
      <c r="A231" s="61"/>
      <c r="B231" s="62"/>
      <c r="C231" s="61"/>
      <c r="D231" s="61"/>
      <c r="E231" s="63"/>
      <c r="F231" s="62"/>
      <c r="G231" s="64"/>
      <c r="H231" s="64"/>
      <c r="I231" s="64"/>
      <c r="J231" s="65"/>
    </row>
    <row r="232" spans="1:10" ht="18" customHeight="1" x14ac:dyDescent="0.25">
      <c r="A232" s="61"/>
      <c r="B232" s="62"/>
      <c r="C232" s="61"/>
      <c r="D232" s="61"/>
      <c r="E232" s="63"/>
      <c r="F232" s="62"/>
      <c r="G232" s="64"/>
      <c r="H232" s="64"/>
      <c r="I232" s="64"/>
      <c r="J232" s="65"/>
    </row>
    <row r="233" spans="1:10" ht="18" customHeight="1" x14ac:dyDescent="0.25">
      <c r="A233" s="57"/>
      <c r="B233" s="57"/>
      <c r="C233" s="57"/>
      <c r="D233" s="57"/>
      <c r="E233" s="57"/>
      <c r="F233" s="58"/>
      <c r="G233" s="57"/>
      <c r="H233" s="57"/>
      <c r="I233" s="59"/>
      <c r="J233" s="60"/>
    </row>
    <row r="234" spans="1:10" ht="18" customHeight="1" x14ac:dyDescent="0.25">
      <c r="A234" s="61"/>
      <c r="B234" s="62"/>
      <c r="C234" s="61"/>
      <c r="D234" s="61"/>
      <c r="E234" s="63"/>
      <c r="F234" s="62"/>
      <c r="G234" s="64"/>
      <c r="H234" s="64"/>
      <c r="I234" s="64"/>
      <c r="J234" s="65"/>
    </row>
    <row r="235" spans="1:10" ht="18" customHeight="1" x14ac:dyDescent="0.25">
      <c r="A235" s="61"/>
      <c r="B235" s="62"/>
      <c r="C235" s="61"/>
      <c r="D235" s="61"/>
      <c r="E235" s="63"/>
      <c r="F235" s="62"/>
      <c r="G235" s="64"/>
      <c r="H235" s="64"/>
      <c r="I235" s="64"/>
      <c r="J235" s="65"/>
    </row>
    <row r="236" spans="1:10" ht="18" customHeight="1" x14ac:dyDescent="0.25">
      <c r="A236" s="61"/>
      <c r="B236" s="62"/>
      <c r="C236" s="61"/>
      <c r="D236" s="61"/>
      <c r="E236" s="63"/>
      <c r="F236" s="62"/>
      <c r="G236" s="64"/>
      <c r="H236" s="64"/>
      <c r="I236" s="64"/>
      <c r="J236" s="65"/>
    </row>
    <row r="237" spans="1:10" ht="18" customHeight="1" x14ac:dyDescent="0.25">
      <c r="A237" s="57"/>
      <c r="B237" s="57"/>
      <c r="C237" s="57"/>
      <c r="D237" s="57"/>
      <c r="E237" s="57"/>
      <c r="F237" s="58"/>
      <c r="G237" s="57"/>
      <c r="H237" s="57"/>
      <c r="I237" s="59"/>
      <c r="J237" s="60"/>
    </row>
    <row r="238" spans="1:10" ht="18" customHeight="1" x14ac:dyDescent="0.25">
      <c r="A238" s="61"/>
      <c r="B238" s="62"/>
      <c r="C238" s="61"/>
      <c r="D238" s="61"/>
      <c r="E238" s="63"/>
      <c r="F238" s="62"/>
      <c r="G238" s="64"/>
      <c r="H238" s="64"/>
      <c r="I238" s="64"/>
      <c r="J238" s="65"/>
    </row>
    <row r="239" spans="1:10" ht="18" customHeight="1" x14ac:dyDescent="0.25">
      <c r="A239" s="57"/>
      <c r="B239" s="57"/>
      <c r="C239" s="57"/>
      <c r="D239" s="57"/>
      <c r="E239" s="57"/>
      <c r="F239" s="58"/>
      <c r="G239" s="57"/>
      <c r="H239" s="57"/>
      <c r="I239" s="59"/>
      <c r="J239" s="60"/>
    </row>
    <row r="240" spans="1:10" ht="18" customHeight="1" x14ac:dyDescent="0.25">
      <c r="A240" s="61"/>
      <c r="B240" s="62"/>
      <c r="C240" s="61"/>
      <c r="D240" s="61"/>
      <c r="E240" s="63"/>
      <c r="F240" s="62"/>
      <c r="G240" s="64"/>
      <c r="H240" s="64"/>
      <c r="I240" s="64"/>
      <c r="J240" s="65"/>
    </row>
    <row r="241" spans="1:10" ht="18" customHeight="1" x14ac:dyDescent="0.25">
      <c r="A241" s="61"/>
      <c r="B241" s="62"/>
      <c r="C241" s="61"/>
      <c r="D241" s="61"/>
      <c r="E241" s="63"/>
      <c r="F241" s="62"/>
      <c r="G241" s="64"/>
      <c r="H241" s="64"/>
      <c r="I241" s="64"/>
      <c r="J241" s="65"/>
    </row>
    <row r="242" spans="1:10" ht="18" customHeight="1" x14ac:dyDescent="0.25">
      <c r="A242" s="57"/>
      <c r="B242" s="57"/>
      <c r="C242" s="57"/>
      <c r="D242" s="57"/>
      <c r="E242" s="57"/>
      <c r="F242" s="58"/>
      <c r="G242" s="57"/>
      <c r="H242" s="57"/>
      <c r="I242" s="59"/>
      <c r="J242" s="60"/>
    </row>
    <row r="243" spans="1:10" ht="18" customHeight="1" x14ac:dyDescent="0.25">
      <c r="A243" s="61"/>
      <c r="B243" s="62"/>
      <c r="C243" s="61"/>
      <c r="D243" s="61"/>
      <c r="E243" s="63"/>
      <c r="F243" s="62"/>
      <c r="G243" s="64"/>
      <c r="H243" s="64"/>
      <c r="I243" s="64"/>
      <c r="J243" s="65"/>
    </row>
    <row r="244" spans="1:10" x14ac:dyDescent="0.25">
      <c r="A244" s="66"/>
      <c r="B244" s="66"/>
      <c r="C244" s="66"/>
      <c r="D244" s="66"/>
      <c r="E244" s="66"/>
      <c r="F244" s="66"/>
      <c r="G244" s="66"/>
      <c r="H244" s="66"/>
      <c r="I244" s="66"/>
      <c r="J244" s="66"/>
    </row>
    <row r="245" spans="1:10" x14ac:dyDescent="0.25">
      <c r="A245" s="72"/>
      <c r="B245" s="72"/>
      <c r="C245" s="72"/>
      <c r="D245" s="68"/>
      <c r="E245" s="67"/>
      <c r="F245" s="73"/>
      <c r="G245" s="72"/>
      <c r="H245" s="74"/>
      <c r="I245" s="74"/>
      <c r="J245" s="74"/>
    </row>
    <row r="246" spans="1:10" x14ac:dyDescent="0.25">
      <c r="A246" s="72"/>
      <c r="B246" s="72"/>
      <c r="C246" s="72"/>
      <c r="D246" s="68"/>
      <c r="E246" s="67"/>
      <c r="F246" s="73"/>
      <c r="G246" s="72"/>
      <c r="H246" s="74"/>
      <c r="I246" s="74"/>
      <c r="J246" s="74"/>
    </row>
    <row r="247" spans="1:10" x14ac:dyDescent="0.25">
      <c r="A247" s="72"/>
      <c r="B247" s="72"/>
      <c r="C247" s="72"/>
      <c r="D247" s="68"/>
      <c r="E247" s="67"/>
      <c r="F247" s="73"/>
      <c r="G247" s="72"/>
      <c r="H247" s="74"/>
      <c r="I247" s="74"/>
      <c r="J247" s="74"/>
    </row>
  </sheetData>
  <mergeCells count="18">
    <mergeCell ref="A150:C150"/>
    <mergeCell ref="F150:G150"/>
    <mergeCell ref="H150:J150"/>
    <mergeCell ref="A148:C148"/>
    <mergeCell ref="F148:G148"/>
    <mergeCell ref="H148:J148"/>
    <mergeCell ref="A149:C149"/>
    <mergeCell ref="F149:G149"/>
    <mergeCell ref="H149:J149"/>
    <mergeCell ref="A247:C247"/>
    <mergeCell ref="F247:G247"/>
    <mergeCell ref="H247:J247"/>
    <mergeCell ref="A245:C245"/>
    <mergeCell ref="F245:G245"/>
    <mergeCell ref="H245:J245"/>
    <mergeCell ref="A246:C246"/>
    <mergeCell ref="F246:G246"/>
    <mergeCell ref="H246:J24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cronograma</vt:lpstr>
      <vt:lpstr>planilha base</vt:lpstr>
      <vt:lpstr>cronograma!Area_de_impressao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EngAndré</dc:creator>
  <cp:lastModifiedBy>REDE FÍSICA</cp:lastModifiedBy>
  <cp:lastPrinted>2023-08-22T13:01:39Z</cp:lastPrinted>
  <dcterms:created xsi:type="dcterms:W3CDTF">2018-10-01T15:20:34Z</dcterms:created>
  <dcterms:modified xsi:type="dcterms:W3CDTF">2023-08-22T14:25:48Z</dcterms:modified>
</cp:coreProperties>
</file>