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NICIANA NOURA\PMA 2023\LICITAÇÃO\27-23- CAMPO SINTÉTICO PASSAGEM EMAÚS\LICITAÇÃO\TEXTO\"/>
    </mc:Choice>
  </mc:AlternateContent>
  <bookViews>
    <workbookView xWindow="0" yWindow="0" windowWidth="20400" windowHeight="7755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Cronograma!$A$1:$G$24</definedName>
    <definedName name="_xlnm.Print_Area" localSheetId="0">'Orçamento Sintético'!$A$1:$J$106</definedName>
    <definedName name="_xlnm.Print_Titles" localSheetId="2">CPU!$1:$7</definedName>
    <definedName name="_xlnm.Print_Titles" localSheetId="0">'Orçamento Sintético'!$1:$7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5" l="1"/>
  <c r="C41" i="5"/>
  <c r="D37" i="5"/>
  <c r="C37" i="5"/>
  <c r="D30" i="5"/>
  <c r="C30" i="5"/>
  <c r="D18" i="5"/>
  <c r="C18" i="5"/>
  <c r="D42" i="5" l="1"/>
  <c r="C42" i="5"/>
  <c r="C42" i="4"/>
  <c r="H42" i="4" s="1"/>
  <c r="H43" i="4" s="1"/>
  <c r="C40" i="4"/>
  <c r="H40" i="4" s="1"/>
  <c r="H41" i="4" s="1"/>
  <c r="C38" i="4"/>
  <c r="H38" i="4" s="1"/>
  <c r="C37" i="4"/>
  <c r="C36" i="4"/>
  <c r="H36" i="4" s="1"/>
  <c r="H31" i="4"/>
  <c r="H26" i="4"/>
  <c r="H17" i="4" s="1"/>
  <c r="H16" i="4" s="1"/>
  <c r="C45" i="4" s="1"/>
  <c r="H14" i="4"/>
  <c r="H10" i="4"/>
  <c r="C39" i="4" l="1"/>
  <c r="C43" i="4"/>
  <c r="C41" i="4"/>
  <c r="H45" i="4"/>
  <c r="H46" i="4" s="1"/>
  <c r="C46" i="4"/>
  <c r="H37" i="4"/>
  <c r="H39" i="4" s="1"/>
  <c r="C48" i="4" l="1"/>
  <c r="H48" i="4"/>
</calcChain>
</file>

<file path=xl/sharedStrings.xml><?xml version="1.0" encoding="utf-8"?>
<sst xmlns="http://schemas.openxmlformats.org/spreadsheetml/2006/main" count="810" uniqueCount="436">
  <si>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</si>
  <si>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</si>
  <si>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</si>
  <si>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</si>
  <si>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</si>
  <si>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</si>
  <si>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</si>
  <si>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</si>
  <si>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</si>
  <si>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</si>
  <si>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</si>
  <si>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</si>
  <si>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</si>
  <si>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</si>
  <si>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</si>
  <si>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</si>
  <si>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</si>
  <si>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</si>
  <si>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</si>
  <si>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m</t>
  </si>
  <si>
    <t xml:space="preserve"> 1.4 </t>
  </si>
  <si>
    <t xml:space="preserve"> 2 </t>
  </si>
  <si>
    <t xml:space="preserve"> 2.1 </t>
  </si>
  <si>
    <t xml:space="preserve"> 2.2 </t>
  </si>
  <si>
    <t xml:space="preserve"> 010008 </t>
  </si>
  <si>
    <t>Limpeza do terreno</t>
  </si>
  <si>
    <t xml:space="preserve"> 2.3 </t>
  </si>
  <si>
    <t>UN</t>
  </si>
  <si>
    <t>SINAPI</t>
  </si>
  <si>
    <t>ORSE</t>
  </si>
  <si>
    <t>un</t>
  </si>
  <si>
    <t xml:space="preserve"> 3 </t>
  </si>
  <si>
    <t xml:space="preserve"> 3.1 </t>
  </si>
  <si>
    <t xml:space="preserve"> 030011 </t>
  </si>
  <si>
    <t>Aterro incluindo carga, descarga, transporte e apiloamento</t>
  </si>
  <si>
    <t>m³</t>
  </si>
  <si>
    <t xml:space="preserve"> 4 </t>
  </si>
  <si>
    <t>PAVIMENTAÇÃO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</si>
  <si>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</si>
  <si>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</si>
  <si>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</si>
  <si>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</si>
  <si>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</si>
  <si>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 xml:space="preserve"> 4.6 </t>
  </si>
  <si>
    <t xml:space="preserve"> 4.7 </t>
  </si>
  <si>
    <t xml:space="preserve"> 4.8 </t>
  </si>
  <si>
    <t xml:space="preserve"> 4.9 </t>
  </si>
  <si>
    <t xml:space="preserve"> 4.10 </t>
  </si>
  <si>
    <t>M</t>
  </si>
  <si>
    <t xml:space="preserve"> 5 </t>
  </si>
  <si>
    <t>PINTURA</t>
  </si>
  <si>
    <t xml:space="preserve"> 5.1 </t>
  </si>
  <si>
    <t xml:space="preserve"> 102498 </t>
  </si>
  <si>
    <t>PINTURA DE MEIO-FIO COM TINTA BRANCA A BASE DE CAL (CAIAÇÃO). AF_05/2021</t>
  </si>
  <si>
    <t xml:space="preserve"> 5.2 </t>
  </si>
  <si>
    <t xml:space="preserve"> 6 </t>
  </si>
  <si>
    <t>EQUIPAMENTOS</t>
  </si>
  <si>
    <t xml:space="preserve"> 6.1 </t>
  </si>
  <si>
    <t xml:space="preserve"> 6.1.1 </t>
  </si>
  <si>
    <t xml:space="preserve"> 6.1.2 </t>
  </si>
  <si>
    <t xml:space="preserve"> 6.1.3 </t>
  </si>
  <si>
    <t xml:space="preserve"> 6.2 </t>
  </si>
  <si>
    <t xml:space="preserve"> 6.2.1 </t>
  </si>
  <si>
    <t xml:space="preserve"> 6.3 </t>
  </si>
  <si>
    <t xml:space="preserve"> 6.3.1 </t>
  </si>
  <si>
    <t xml:space="preserve"> 251510 </t>
  </si>
  <si>
    <t>Lixeira em tela moeda</t>
  </si>
  <si>
    <t xml:space="preserve"> 6.3.2 </t>
  </si>
  <si>
    <t xml:space="preserve"> 6.4 </t>
  </si>
  <si>
    <t>BANCOS</t>
  </si>
  <si>
    <t xml:space="preserve"> 6.4.1 </t>
  </si>
  <si>
    <t xml:space="preserve"> 040285 </t>
  </si>
  <si>
    <t xml:space="preserve"> 6.4.2 </t>
  </si>
  <si>
    <t xml:space="preserve"> 060046 </t>
  </si>
  <si>
    <t>Alvenaria tijolo de barro a cutelo</t>
  </si>
  <si>
    <t xml:space="preserve"> 6.4.3 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</si>
  <si>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</si>
  <si>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</si>
  <si>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</si>
  <si>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</si>
  <si>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102492 </t>
  </si>
  <si>
    <t xml:space="preserve"> 6.5 </t>
  </si>
  <si>
    <t xml:space="preserve"> 6.5.1 </t>
  </si>
  <si>
    <t xml:space="preserve"> 6.6 </t>
  </si>
  <si>
    <t>ARQUIBANCADA</t>
  </si>
  <si>
    <t xml:space="preserve"> 6.6.1 </t>
  </si>
  <si>
    <t xml:space="preserve"> 051172 </t>
  </si>
  <si>
    <t xml:space="preserve"> 6.7 </t>
  </si>
  <si>
    <t xml:space="preserve"> 6.7.1 </t>
  </si>
  <si>
    <t xml:space="preserve"> 7 </t>
  </si>
  <si>
    <t>PAISAGISMO</t>
  </si>
  <si>
    <t xml:space="preserve"> 7.1 </t>
  </si>
  <si>
    <t xml:space="preserve"> 260168 </t>
  </si>
  <si>
    <t>Plantio de grama (incl. terra preta)</t>
  </si>
  <si>
    <t xml:space="preserve"> 7.2 </t>
  </si>
  <si>
    <t xml:space="preserve"> 7.3 </t>
  </si>
  <si>
    <t xml:space="preserve"> 8 </t>
  </si>
  <si>
    <t xml:space="preserve"> 8.1 </t>
  </si>
  <si>
    <t>FUNDAÇÃO</t>
  </si>
  <si>
    <t xml:space="preserve"> 8.2 </t>
  </si>
  <si>
    <t>ALVENARIA</t>
  </si>
  <si>
    <t xml:space="preserve"> 251530 </t>
  </si>
  <si>
    <t>Tela de nylon</t>
  </si>
  <si>
    <t>PISO</t>
  </si>
  <si>
    <t xml:space="preserve"> 9 </t>
  </si>
  <si>
    <t xml:space="preserve"> 9.1 </t>
  </si>
  <si>
    <t xml:space="preserve"> 2450 </t>
  </si>
  <si>
    <t>Limpeza geral</t>
  </si>
  <si>
    <t xml:space="preserve"> 9.2 </t>
  </si>
  <si>
    <t>PREFEITURA MUNICIPAL DE ANANINDEUA - PMA</t>
  </si>
  <si>
    <t/>
  </si>
  <si>
    <t>1º Mês</t>
  </si>
  <si>
    <t>2º Mês</t>
  </si>
  <si>
    <t>3º Mês</t>
  </si>
  <si>
    <t>4º Mês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</si>
  <si>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</si>
  <si>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</si>
  <si>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</si>
  <si>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</si>
  <si>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</si>
  <si>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</si>
  <si>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</si>
  <si>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</si>
  <si>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</si>
  <si>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</si>
  <si>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</si>
  <si>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</si>
  <si>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</si>
  <si>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</si>
  <si>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</si>
  <si>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</si>
  <si>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</si>
  <si>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</si>
  <si>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</si>
  <si>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</si>
  <si>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</si>
  <si>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</si>
  <si>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 xml:space="preserve"> 88316 </t>
  </si>
  <si>
    <t>SERVENTE COM ENCARGOS COMPLEMENTARES</t>
  </si>
  <si>
    <t>H</t>
  </si>
  <si>
    <t xml:space="preserve"> 88309 </t>
  </si>
  <si>
    <t>PEDREIRO COM ENCARGOS COMPLEMENTARES</t>
  </si>
  <si>
    <t>FUES - FUNDAÇÕES E ESTRUTURAS</t>
  </si>
  <si>
    <t>Insumo</t>
  </si>
  <si>
    <t>Material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</si>
  <si>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</si>
  <si>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</si>
  <si>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</si>
  <si>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</si>
  <si>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</si>
  <si>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</si>
  <si>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</si>
  <si>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>SBC</t>
  </si>
  <si>
    <t>PINTURA DE PISO COM TINTA ACRÍLICA, APLICAÇÃO MANUAL, 3 DEMÃOS, INCLUSO FUNDO PREPARADOR. AF_05/2021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</si>
  <si>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</si>
  <si>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</si>
  <si>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</si>
  <si>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</si>
  <si>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</si>
  <si>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</si>
  <si>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</si>
  <si>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</si>
  <si>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</si>
  <si>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</si>
  <si>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</si>
  <si>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</si>
  <si>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</si>
  <si>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</si>
  <si>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</si>
  <si>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</si>
  <si>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</si>
  <si>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</si>
  <si>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</si>
  <si>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</si>
  <si>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</si>
  <si>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</si>
  <si>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</si>
  <si>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</si>
  <si>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</si>
  <si>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</si>
  <si>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</si>
  <si>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</si>
  <si>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</si>
  <si>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</si>
  <si>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</si>
  <si>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</si>
  <si>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</si>
  <si>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</si>
  <si>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</si>
  <si>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</si>
  <si>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</si>
  <si>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</si>
  <si>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</si>
  <si>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</si>
  <si>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</si>
  <si>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</si>
  <si>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</si>
  <si>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</si>
  <si>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</si>
  <si>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PREFEITURA MUNICIPAL DE ANANINDEUA</t>
  </si>
  <si>
    <t>SECRETARIA MUNICIPAL SANEAMENTO E INFRA ESTRUTURA - SESAN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</si>
  <si>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</si>
  <si>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</si>
  <si>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</si>
  <si>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</si>
  <si>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</si>
  <si>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</si>
  <si>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</si>
  <si>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</si>
  <si>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</si>
  <si>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</si>
  <si>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</si>
  <si>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</si>
  <si>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</si>
  <si>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</si>
  <si>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</si>
  <si>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</si>
  <si>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</si>
  <si>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</si>
  <si>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</si>
  <si>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</si>
  <si>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</si>
  <si>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</si>
  <si>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</si>
  <si>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</si>
  <si>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</si>
  <si>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</si>
  <si>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</si>
  <si>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</si>
  <si>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</si>
  <si>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</si>
  <si>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</si>
  <si>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</si>
  <si>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</si>
  <si>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</si>
  <si>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</si>
  <si>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</si>
  <si>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</si>
  <si>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</si>
  <si>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</si>
  <si>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</si>
  <si>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</si>
  <si>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</si>
  <si>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</si>
  <si>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</si>
  <si>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</si>
  <si>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</si>
  <si>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</si>
  <si>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</si>
  <si>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</si>
  <si>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</si>
  <si>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</si>
  <si>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</si>
  <si>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</si>
  <si>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</si>
  <si>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</si>
  <si>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</si>
  <si>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</si>
  <si>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</si>
  <si>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</si>
  <si>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</si>
  <si>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</si>
  <si>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</si>
  <si>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</si>
  <si>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</si>
  <si>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</si>
  <si>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</si>
  <si>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</si>
  <si>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</si>
  <si>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</si>
  <si>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</si>
  <si>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</si>
  <si>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PT</t>
  </si>
  <si>
    <t>MOVIMENTAÇÃO DE TERRA</t>
  </si>
  <si>
    <t xml:space="preserve"> 5.3 </t>
  </si>
  <si>
    <t xml:space="preserve"> 5.4 </t>
  </si>
  <si>
    <t xml:space="preserve"> 5.5 </t>
  </si>
  <si>
    <t xml:space="preserve"> 5.6 </t>
  </si>
  <si>
    <t>Concreto armado FCK=25MPA com forma aparente - 1 reaproveitamento</t>
  </si>
  <si>
    <t xml:space="preserve"> 030010 </t>
  </si>
  <si>
    <t>Escavação manual ate 1.50m de profundidade</t>
  </si>
  <si>
    <t xml:space="preserve"> 6.3.3 </t>
  </si>
  <si>
    <t xml:space="preserve"> 6.3.4 </t>
  </si>
  <si>
    <t>SERRALHERIA</t>
  </si>
  <si>
    <t xml:space="preserve"> 6.5.2 </t>
  </si>
  <si>
    <t xml:space="preserve"> 6.5.3 </t>
  </si>
  <si>
    <t xml:space="preserve"> 090623 </t>
  </si>
  <si>
    <t>Portão tubo/tela arame galv.c/ferragens (incl.pint.anti-corrosiva)</t>
  </si>
  <si>
    <t xml:space="preserve"> 030254 </t>
  </si>
  <si>
    <t>Reaterro compactado</t>
  </si>
  <si>
    <t>INSTALAÇÃO ELÉTRICA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</si>
  <si>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</si>
  <si>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</si>
  <si>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060316 </t>
  </si>
  <si>
    <t>REFLETOR 100W LED LINEAR BLINDADO A PROVA D'AGUA</t>
  </si>
  <si>
    <t xml:space="preserve"> 170081 </t>
  </si>
  <si>
    <t>Ponto de luz / força (c/tubul., cx. e fiaçao) ate 200W</t>
  </si>
  <si>
    <t>SERVIÇOS COMPLEMENTARES</t>
  </si>
  <si>
    <t>ITEM</t>
  </si>
  <si>
    <t>BANCO</t>
  </si>
  <si>
    <t>DESCRIÇÃO DOS SERVIÇOS</t>
  </si>
  <si>
    <t>UNID.</t>
  </si>
  <si>
    <t>QUANT.</t>
  </si>
  <si>
    <t>PREÇO UNIT.</t>
  </si>
  <si>
    <t>PRELO UNIT. COM BDI</t>
  </si>
  <si>
    <t>TOTAL</t>
  </si>
  <si>
    <t>PESO (%)</t>
  </si>
  <si>
    <t>ORÇAMENTO</t>
  </si>
  <si>
    <t>CRONOGRAMA</t>
  </si>
  <si>
    <t>TOTAL POR ETAPA</t>
  </si>
  <si>
    <t>SECRETARIA MUNICIPAL DE SANEAMENTO E INFRAESTRUTURA - SESAN</t>
  </si>
  <si>
    <t>mês</t>
  </si>
  <si>
    <t xml:space="preserve"> 00019 </t>
  </si>
  <si>
    <t>TAPUME COM TELHA METÁLICA E REDE DE NYLON</t>
  </si>
  <si>
    <t xml:space="preserve"> 00020 </t>
  </si>
  <si>
    <t>LOCAÇÃO DE OBRA COM TOPÓGRAFO</t>
  </si>
  <si>
    <t xml:space="preserve"> 00042 </t>
  </si>
  <si>
    <t xml:space="preserve"> 00043 </t>
  </si>
  <si>
    <t>Meio-fio tipo tento de concreto 15MPa moldado "in loco", 20cm de base e 15cm de altura</t>
  </si>
  <si>
    <t xml:space="preserve"> 6.5.4 </t>
  </si>
  <si>
    <t xml:space="preserve"> 88489 </t>
  </si>
  <si>
    <t>APLICAÇÃO MANUAL DE PINTURA COM TINTA LÁTEX ACRÍLICA EM PAREDES, DUAS DEMÃOS. AF_06/2014</t>
  </si>
  <si>
    <t xml:space="preserve"> 102506 </t>
  </si>
  <si>
    <t>Placa de inauguração de obra em alumínio 0,40 x 0,60 m</t>
  </si>
  <si>
    <t>Total sem BDI</t>
  </si>
  <si>
    <t>Total do BDI</t>
  </si>
  <si>
    <t>Total Geral</t>
  </si>
  <si>
    <t xml:space="preserve">_______________________________________________________________
SETOR DE PROJETOS
</t>
  </si>
  <si>
    <t>Porcentagem</t>
  </si>
  <si>
    <t>Custo</t>
  </si>
  <si>
    <t>Porcentagem Acumulado</t>
  </si>
  <si>
    <t>Custo Acumulado</t>
  </si>
  <si>
    <t>DROP - DRENAGEM/OBRAS DE CONTENÇÃO / POÇOS DE VISITA E CAIXAS</t>
  </si>
  <si>
    <t xml:space="preserve"> 94263 </t>
  </si>
  <si>
    <t>GUIA (MEIO-FIO) CONCRETO, MOLDADA  IN LOCO  EM TRECHO RETO COM EXTRUSORA, 13 CM BASE X 22 CM ALTURA. AF_06/2016</t>
  </si>
  <si>
    <t xml:space="preserve"> 88251 </t>
  </si>
  <si>
    <t>AUXILIAR DE SERRALHEIRO COM ENCARGOS COMPLEMENTARES</t>
  </si>
  <si>
    <t xml:space="preserve"> 050259 </t>
  </si>
  <si>
    <t>Concreto c/ seixo Fck= 20 MPA (incl. lançamento e adensamento)</t>
  </si>
  <si>
    <t xml:space="preserve"> 050736 </t>
  </si>
  <si>
    <t>Concreto c/ seixo FCK=30 MPA (incl. lançamento e adensamento)</t>
  </si>
  <si>
    <t>LIMPEZA E RETIRADAS</t>
  </si>
  <si>
    <t xml:space="preserve"> 98530 </t>
  </si>
  <si>
    <t>CORTE RASO E RECORTE DE ÁRVORE COM DIÂMETRO DE TRONCO MAIOR OU IGUAL A 0,40 M E MENOR QUE 0,60 M.AF_05/2018</t>
  </si>
  <si>
    <t xml:space="preserve"> 98527 </t>
  </si>
  <si>
    <t>REMOÇÃO DE RAÍZES REMANESCENTES DE TRONCO DE ÁRVORE COM DIÂMETRO MAIOR OU IGUAL A 0,40 M E MENOR QUE 0,60 M.AF_05/2018</t>
  </si>
  <si>
    <t>MURO</t>
  </si>
  <si>
    <t xml:space="preserve"> 040283 </t>
  </si>
  <si>
    <t>Bloco em concreto armado p/ fundaçao (incl. forma)</t>
  </si>
  <si>
    <t xml:space="preserve"> 11325 </t>
  </si>
  <si>
    <t>Fornecimento e instalação de treliça PTG 8l - TR 08634, para suporte de barras de transferência em juntas, ou similar</t>
  </si>
  <si>
    <t>Baldrame em concreto simples com seixo inclusive forma madeira branca</t>
  </si>
  <si>
    <t xml:space="preserve"> 4.11 </t>
  </si>
  <si>
    <t xml:space="preserve"> 171059 </t>
  </si>
  <si>
    <t>Rele fotoeletrico</t>
  </si>
  <si>
    <t xml:space="preserve"> 4.12 </t>
  </si>
  <si>
    <t xml:space="preserve"> 97607 </t>
  </si>
  <si>
    <t>LUMINÁRIA ARANDELA TIPO TARTARUGA, DE SOBREPOR, COM 1 LÂMPADA LED DE 6 W, SEM REATOR - FORNECIMENTO E INSTALAÇÃO. AF_02/2020</t>
  </si>
  <si>
    <t xml:space="preserve"> 130626 </t>
  </si>
  <si>
    <t>Piso de alta resistência e=8mm c/ resina incl. camada regularizadora</t>
  </si>
  <si>
    <t>RAMPA PARA PCD EM CONCRETO 18MPA</t>
  </si>
  <si>
    <t xml:space="preserve"> 102494 </t>
  </si>
  <si>
    <t>PINTURA DE PISO COM TINTA EPÓXI, APLICAÇÃO MANUAL, 2 DEMÃOS, INCLUSO PRIMER EPÓXI. AF_05/2021</t>
  </si>
  <si>
    <t>CAMPO SINTÉTICO DE FUTEBOL</t>
  </si>
  <si>
    <t xml:space="preserve"> 6.2.2 </t>
  </si>
  <si>
    <t xml:space="preserve"> 6.2.3 </t>
  </si>
  <si>
    <t xml:space="preserve"> 102363 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</si>
  <si>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</si>
  <si>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 xml:space="preserve"> 251216 </t>
  </si>
  <si>
    <t>Cabo de aço 1/4"</t>
  </si>
  <si>
    <t xml:space="preserve"> 102690 </t>
  </si>
  <si>
    <t>DRENO ESPINHA DE PEIXE (SEÇÃO (0,40 X 0,40 M), COM TUBO DE PEAD CORRUGADO PERFURADO, DN 100 MM, ENCHIMENTO COM BRITA, ENVOLVIDO COM MANTA GEOTÊXTIL, INCLUSIVE CONEXÕES. AF_07/2021</t>
  </si>
  <si>
    <t xml:space="preserve"> 2659 </t>
  </si>
  <si>
    <t>Lastro de brita 4</t>
  </si>
  <si>
    <t xml:space="preserve"> 6.4.4 </t>
  </si>
  <si>
    <t xml:space="preserve"> 10042 </t>
  </si>
  <si>
    <t>Fornecimento e instalação de grama sintética 42mm, alta durabilidade, cor verde, proteção raios UV e luz solar, incluso cola, type, areia tratada, borracha e mão de obra especializada</t>
  </si>
  <si>
    <t xml:space="preserve"> 6.5.5 </t>
  </si>
  <si>
    <t xml:space="preserve"> 6.5.6 </t>
  </si>
  <si>
    <t xml:space="preserve"> 6.5.7 </t>
  </si>
  <si>
    <t xml:space="preserve"> 2408 </t>
  </si>
  <si>
    <t>Trave para campo de futebol soçaite, desmontável</t>
  </si>
  <si>
    <t>par</t>
  </si>
  <si>
    <t>EQUIPAMENTOS URBANOS</t>
  </si>
  <si>
    <t xml:space="preserve"> 7.1.1 </t>
  </si>
  <si>
    <t xml:space="preserve"> 7.1.2 </t>
  </si>
  <si>
    <t xml:space="preserve"> 7.1.3 </t>
  </si>
  <si>
    <t xml:space="preserve"> 7.1.4 </t>
  </si>
  <si>
    <t xml:space="preserve"> 7.1.5 </t>
  </si>
  <si>
    <t>PINTURA DE ARQUIBANCADA COM TINTA ACRÍLICA, APLICAÇÃO MANUAL, 3 DEMÃOS, INCLUSO FUNDO PREPARADOR. AF_05/2021</t>
  </si>
  <si>
    <t xml:space="preserve"> 7.2.1 </t>
  </si>
  <si>
    <t xml:space="preserve"> 7.2.2 </t>
  </si>
  <si>
    <t xml:space="preserve"> 7.2.3 </t>
  </si>
  <si>
    <t xml:space="preserve"> 7.2.4 </t>
  </si>
  <si>
    <t xml:space="preserve"> 9787 </t>
  </si>
  <si>
    <t>Tampo pré-moldado em concreto para bancos</t>
  </si>
  <si>
    <t xml:space="preserve"> 7.2.5 </t>
  </si>
  <si>
    <t xml:space="preserve"> 7.2.6 </t>
  </si>
  <si>
    <t xml:space="preserve"> 7.2.7 </t>
  </si>
  <si>
    <t>MESA PING PONG</t>
  </si>
  <si>
    <t xml:space="preserve"> 7.3.1 </t>
  </si>
  <si>
    <t xml:space="preserve"> 7.3.2 </t>
  </si>
  <si>
    <t xml:space="preserve"> 7.3.3 </t>
  </si>
  <si>
    <t xml:space="preserve"> 7.3.4 </t>
  </si>
  <si>
    <t xml:space="preserve"> 131302 </t>
  </si>
  <si>
    <t>Acabamento polido de concreto</t>
  </si>
  <si>
    <t xml:space="preserve"> 7.3.5 </t>
  </si>
  <si>
    <t>PINTURA DE MESA COM TINTA EPÓXI, APLICAÇÃO MANUAL, 2 DEMÃOS, INCLUSO PRIMER EPÓXI. AF_05/2021</t>
  </si>
  <si>
    <t xml:space="preserve"> 7.3.6 </t>
  </si>
  <si>
    <t>PINTURA DE DEMARCAÇÃO DE QUADRA COM TINTA EPÓXI, E = 5 CM, APLICAÇÃO MANUAL. AF_05/2021</t>
  </si>
  <si>
    <t xml:space="preserve"> 7.3.7 </t>
  </si>
  <si>
    <t xml:space="preserve"> 040394 </t>
  </si>
  <si>
    <t>CHAPA DE ACO 3/4"" (149,39kg/m2) 1,52x0,15m - PARA REDE</t>
  </si>
  <si>
    <t xml:space="preserve"> 11203 </t>
  </si>
  <si>
    <t>Planta - Chuva de ouro (cassia ferruginea), fornecimento e plantio</t>
  </si>
  <si>
    <t xml:space="preserve"> 9.3 </t>
  </si>
  <si>
    <t>LOCAL: PASSAGEM EMAÚS - GUANABARA - ANANINDEUA - PA</t>
  </si>
  <si>
    <t xml:space="preserve"> 5.7 </t>
  </si>
  <si>
    <t xml:space="preserve"> 11706 </t>
  </si>
  <si>
    <t>Pavimentação em pre-moldado tipo Concregrama, modelo Pavi-grade, dim:45 x 60cm, e=9,5cm, sobre colchão de areia, com preenchimento dos vãos com grama</t>
  </si>
  <si>
    <t>OBRA: CAMPO SINTÉTICO PASSAGEM EMAÚS</t>
  </si>
  <si>
    <t>DATA DO ORÇAMENTO: MAIO/2023</t>
  </si>
  <si>
    <t>100,00%
24.107,73</t>
  </si>
  <si>
    <t>100,00%
4.976,19</t>
  </si>
  <si>
    <t>100,00%
20.794,38</t>
  </si>
  <si>
    <t>100,00%
60.312,01</t>
  </si>
  <si>
    <t>100,00%
35.273,87</t>
  </si>
  <si>
    <t>100,00%
173.320,98</t>
  </si>
  <si>
    <t>20,00%
34.664,20</t>
  </si>
  <si>
    <t>70,00%
121.324,69</t>
  </si>
  <si>
    <t>10,00%
17.332,10</t>
  </si>
  <si>
    <t>100,00%
29.390,01</t>
  </si>
  <si>
    <t>70,00%
20.573,01</t>
  </si>
  <si>
    <t>30,00%
8.817,00</t>
  </si>
  <si>
    <t>100,00%
385,17</t>
  </si>
  <si>
    <t>100,00%
5.269,83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</si>
</sst>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8" formatCode="&quot;R$&quot;\ #,##0.00"/>
  </numFmts>
  <fonts count="30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0D8"/>
      </patternFill>
    </fill>
  </fills>
  <borders count="6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9" fontId="9" fillId="0" borderId="0" applyFill="0" applyBorder="0" applyAlignment="0" applyProtection="0"/>
    <xf numFmtId="0" fontId="9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" fontId="6" fillId="9" borderId="0" xfId="0" applyNumberFormat="1" applyFont="1" applyFill="1" applyAlignment="1">
      <alignment horizontal="center" vertical="center" wrapText="1"/>
    </xf>
    <xf numFmtId="165" fontId="6" fillId="7" borderId="2" xfId="0" applyNumberFormat="1" applyFont="1" applyFill="1" applyBorder="1" applyAlignment="1">
      <alignment horizontal="center" vertical="center" wrapText="1"/>
    </xf>
    <xf numFmtId="4" fontId="6" fillId="7" borderId="2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2" fontId="1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2" fontId="13" fillId="0" borderId="29" xfId="0" applyNumberFormat="1" applyFont="1" applyBorder="1" applyAlignment="1">
      <alignment horizontal="center"/>
    </xf>
    <xf numFmtId="0" fontId="16" fillId="12" borderId="30" xfId="0" applyFont="1" applyFill="1" applyBorder="1"/>
    <xf numFmtId="0" fontId="16" fillId="12" borderId="31" xfId="0" applyFont="1" applyFill="1" applyBorder="1"/>
    <xf numFmtId="0" fontId="16" fillId="12" borderId="32" xfId="0" applyFont="1" applyFill="1" applyBorder="1"/>
    <xf numFmtId="2" fontId="16" fillId="12" borderId="33" xfId="0" applyNumberFormat="1" applyFont="1" applyFill="1" applyBorder="1" applyAlignment="1">
      <alignment horizontal="center"/>
    </xf>
    <xf numFmtId="0" fontId="15" fillId="0" borderId="34" xfId="0" applyFont="1" applyBorder="1"/>
    <xf numFmtId="0" fontId="15" fillId="0" borderId="25" xfId="0" applyFont="1" applyBorder="1" applyAlignment="1">
      <alignment horizont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6" fillId="12" borderId="35" xfId="0" applyFont="1" applyFill="1" applyBorder="1"/>
    <xf numFmtId="0" fontId="16" fillId="12" borderId="27" xfId="0" applyFont="1" applyFill="1" applyBorder="1"/>
    <xf numFmtId="0" fontId="16" fillId="12" borderId="28" xfId="0" applyFont="1" applyFill="1" applyBorder="1"/>
    <xf numFmtId="2" fontId="16" fillId="12" borderId="29" xfId="0" applyNumberFormat="1" applyFont="1" applyFill="1" applyBorder="1" applyAlignment="1">
      <alignment horizontal="center"/>
    </xf>
    <xf numFmtId="0" fontId="13" fillId="0" borderId="35" xfId="0" applyFont="1" applyBorder="1"/>
    <xf numFmtId="0" fontId="13" fillId="0" borderId="29" xfId="0" applyFont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/>
    </xf>
    <xf numFmtId="0" fontId="16" fillId="12" borderId="26" xfId="0" applyFont="1" applyFill="1" applyBorder="1"/>
    <xf numFmtId="2" fontId="15" fillId="12" borderId="25" xfId="0" applyNumberFormat="1" applyFont="1" applyFill="1" applyBorder="1" applyAlignment="1">
      <alignment horizontal="center"/>
    </xf>
    <xf numFmtId="0" fontId="15" fillId="12" borderId="26" xfId="0" applyFont="1" applyFill="1" applyBorder="1"/>
    <xf numFmtId="0" fontId="15" fillId="12" borderId="27" xfId="0" applyFont="1" applyFill="1" applyBorder="1"/>
    <xf numFmtId="0" fontId="15" fillId="12" borderId="28" xfId="0" applyFont="1" applyFill="1" applyBorder="1"/>
    <xf numFmtId="2" fontId="15" fillId="12" borderId="29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43" fontId="17" fillId="0" borderId="40" xfId="5" applyFont="1" applyBorder="1"/>
    <xf numFmtId="2" fontId="18" fillId="0" borderId="40" xfId="0" applyNumberFormat="1" applyFont="1" applyBorder="1"/>
    <xf numFmtId="0" fontId="19" fillId="13" borderId="39" xfId="0" applyFont="1" applyFill="1" applyBorder="1"/>
    <xf numFmtId="0" fontId="19" fillId="13" borderId="0" xfId="0" applyFont="1" applyFill="1"/>
    <xf numFmtId="0" fontId="20" fillId="13" borderId="0" xfId="0" applyFont="1" applyFill="1"/>
    <xf numFmtId="166" fontId="21" fillId="13" borderId="40" xfId="0" applyNumberFormat="1" applyFont="1" applyFill="1" applyBorder="1"/>
    <xf numFmtId="0" fontId="0" fillId="0" borderId="40" xfId="0" applyBorder="1"/>
    <xf numFmtId="0" fontId="22" fillId="0" borderId="17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2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2" fontId="23" fillId="0" borderId="29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/>
    <xf numFmtId="0" fontId="13" fillId="0" borderId="31" xfId="0" applyFont="1" applyBorder="1"/>
    <xf numFmtId="0" fontId="13" fillId="0" borderId="32" xfId="0" applyFont="1" applyBorder="1"/>
    <xf numFmtId="2" fontId="23" fillId="0" borderId="44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25" fillId="0" borderId="39" xfId="0" applyFont="1" applyBorder="1"/>
    <xf numFmtId="0" fontId="25" fillId="0" borderId="0" xfId="0" applyFont="1"/>
    <xf numFmtId="10" fontId="25" fillId="0" borderId="0" xfId="6" applyNumberFormat="1" applyFont="1" applyBorder="1"/>
    <xf numFmtId="0" fontId="26" fillId="0" borderId="0" xfId="0" applyFont="1"/>
    <xf numFmtId="10" fontId="27" fillId="0" borderId="40" xfId="6" applyNumberFormat="1" applyFont="1" applyBorder="1"/>
    <xf numFmtId="10" fontId="28" fillId="0" borderId="0" xfId="0" applyNumberFormat="1" applyFont="1"/>
    <xf numFmtId="10" fontId="29" fillId="0" borderId="40" xfId="0" applyNumberFormat="1" applyFont="1" applyBorder="1"/>
    <xf numFmtId="0" fontId="26" fillId="0" borderId="40" xfId="0" applyFont="1" applyBorder="1"/>
    <xf numFmtId="0" fontId="28" fillId="14" borderId="35" xfId="0" applyFont="1" applyFill="1" applyBorder="1" applyAlignment="1">
      <alignment horizontal="right"/>
    </xf>
    <xf numFmtId="0" fontId="28" fillId="14" borderId="27" xfId="0" applyFont="1" applyFill="1" applyBorder="1"/>
    <xf numFmtId="10" fontId="28" fillId="14" borderId="28" xfId="0" applyNumberFormat="1" applyFont="1" applyFill="1" applyBorder="1"/>
    <xf numFmtId="0" fontId="29" fillId="0" borderId="26" xfId="0" applyFont="1" applyBorder="1"/>
    <xf numFmtId="0" fontId="29" fillId="0" borderId="27" xfId="0" applyFont="1" applyBorder="1"/>
    <xf numFmtId="10" fontId="29" fillId="0" borderId="48" xfId="0" applyNumberFormat="1" applyFont="1" applyBorder="1"/>
    <xf numFmtId="0" fontId="26" fillId="0" borderId="39" xfId="0" applyFont="1" applyBorder="1"/>
    <xf numFmtId="0" fontId="27" fillId="0" borderId="40" xfId="0" applyFont="1" applyBorder="1" applyAlignment="1">
      <alignment horizontal="right"/>
    </xf>
    <xf numFmtId="0" fontId="9" fillId="15" borderId="17" xfId="7" applyFill="1" applyBorder="1"/>
    <xf numFmtId="0" fontId="9" fillId="15" borderId="15" xfId="7" applyFill="1" applyBorder="1"/>
    <xf numFmtId="0" fontId="9" fillId="0" borderId="9" xfId="3" applyBorder="1" applyAlignment="1">
      <alignment vertical="center"/>
    </xf>
    <xf numFmtId="0" fontId="8" fillId="0" borderId="9" xfId="3" applyFont="1" applyBorder="1" applyAlignment="1">
      <alignment vertical="center"/>
    </xf>
    <xf numFmtId="0" fontId="9" fillId="0" borderId="9" xfId="3" applyBorder="1" applyAlignment="1">
      <alignment vertical="center" wrapText="1"/>
    </xf>
    <xf numFmtId="0" fontId="9" fillId="0" borderId="0" xfId="3" applyAlignment="1">
      <alignment vertical="center"/>
    </xf>
    <xf numFmtId="43" fontId="0" fillId="0" borderId="9" xfId="1" applyFont="1" applyBorder="1" applyAlignment="1">
      <alignment horizontal="center" vertical="center"/>
    </xf>
    <xf numFmtId="166" fontId="8" fillId="0" borderId="9" xfId="3" applyNumberFormat="1" applyFont="1" applyBorder="1" applyAlignment="1">
      <alignment horizontal="center" vertical="center"/>
    </xf>
    <xf numFmtId="166" fontId="9" fillId="0" borderId="9" xfId="3" applyNumberFormat="1" applyBorder="1" applyAlignment="1">
      <alignment horizontal="center" vertical="center"/>
    </xf>
    <xf numFmtId="0" fontId="9" fillId="0" borderId="0" xfId="3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4" fontId="0" fillId="0" borderId="0" xfId="2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left" vertical="center" wrapText="1"/>
    </xf>
    <xf numFmtId="164" fontId="3" fillId="8" borderId="52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0" fillId="0" borderId="0" xfId="0" applyFill="1"/>
    <xf numFmtId="0" fontId="3" fillId="8" borderId="60" xfId="0" applyFont="1" applyFill="1" applyBorder="1" applyAlignment="1">
      <alignment horizontal="center" vertical="center" wrapText="1"/>
    </xf>
    <xf numFmtId="0" fontId="3" fillId="8" borderId="61" xfId="0" applyFont="1" applyFill="1" applyBorder="1" applyAlignment="1">
      <alignment horizontal="center" vertical="center" wrapText="1"/>
    </xf>
    <xf numFmtId="0" fontId="5" fillId="8" borderId="62" xfId="0" applyFont="1" applyFill="1" applyBorder="1" applyAlignment="1">
      <alignment horizontal="center" vertical="center" wrapText="1"/>
    </xf>
    <xf numFmtId="4" fontId="5" fillId="18" borderId="2" xfId="0" applyNumberFormat="1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165" fontId="5" fillId="18" borderId="2" xfId="0" applyNumberFormat="1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166" fontId="8" fillId="0" borderId="29" xfId="3" applyNumberFormat="1" applyFont="1" applyBorder="1" applyAlignment="1">
      <alignment horizontal="center" vertical="center"/>
    </xf>
    <xf numFmtId="166" fontId="9" fillId="0" borderId="29" xfId="3" applyNumberFormat="1" applyBorder="1" applyAlignment="1">
      <alignment horizontal="center" vertical="center"/>
    </xf>
    <xf numFmtId="166" fontId="8" fillId="17" borderId="63" xfId="3" applyNumberFormat="1" applyFont="1" applyFill="1" applyBorder="1" applyAlignment="1">
      <alignment horizontal="center" vertical="center"/>
    </xf>
    <xf numFmtId="166" fontId="8" fillId="17" borderId="33" xfId="3" applyNumberFormat="1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center" vertical="center" wrapText="1"/>
    </xf>
    <xf numFmtId="0" fontId="5" fillId="8" borderId="66" xfId="0" applyFont="1" applyFill="1" applyBorder="1" applyAlignment="1">
      <alignment horizontal="center"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5" borderId="68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4" fontId="2" fillId="5" borderId="68" xfId="0" applyNumberFormat="1" applyFont="1" applyFill="1" applyBorder="1" applyAlignment="1">
      <alignment horizontal="center" vertical="center" wrapText="1"/>
    </xf>
    <xf numFmtId="44" fontId="2" fillId="5" borderId="68" xfId="2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0" fillId="0" borderId="0" xfId="0"/>
    <xf numFmtId="0" fontId="4" fillId="9" borderId="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9" borderId="45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50" xfId="0" applyBorder="1" applyAlignment="1">
      <alignment vertical="center"/>
    </xf>
    <xf numFmtId="0" fontId="4" fillId="9" borderId="0" xfId="0" applyFont="1" applyFill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12" fillId="10" borderId="45" xfId="4" applyFont="1" applyFill="1" applyBorder="1" applyAlignment="1">
      <alignment horizontal="center" vertical="center" wrapText="1"/>
    </xf>
    <xf numFmtId="0" fontId="12" fillId="10" borderId="8" xfId="4" applyFont="1" applyFill="1" applyBorder="1" applyAlignment="1">
      <alignment horizontal="center" vertical="center" wrapText="1"/>
    </xf>
    <xf numFmtId="0" fontId="12" fillId="10" borderId="46" xfId="4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40" xfId="0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0" fontId="26" fillId="0" borderId="41" xfId="0" applyFont="1" applyBorder="1" applyAlignment="1">
      <alignment horizontal="left" wrapText="1"/>
    </xf>
    <xf numFmtId="0" fontId="8" fillId="16" borderId="45" xfId="3" applyFont="1" applyFill="1" applyBorder="1" applyAlignment="1">
      <alignment horizontal="center" vertical="center"/>
    </xf>
    <xf numFmtId="0" fontId="8" fillId="16" borderId="8" xfId="3" applyFont="1" applyFill="1" applyBorder="1" applyAlignment="1">
      <alignment horizontal="center" vertical="center"/>
    </xf>
    <xf numFmtId="0" fontId="8" fillId="16" borderId="46" xfId="3" applyFont="1" applyFill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17" borderId="47" xfId="3" applyFont="1" applyFill="1" applyBorder="1" applyAlignment="1">
      <alignment horizontal="center" vertical="center"/>
    </xf>
    <xf numFmtId="0" fontId="8" fillId="17" borderId="63" xfId="3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51" xfId="0" applyNumberFormat="1" applyFont="1" applyFill="1" applyBorder="1" applyAlignment="1">
      <alignment horizontal="center" vertical="center" wrapText="1"/>
    </xf>
    <xf numFmtId="2" fontId="3" fillId="8" borderId="55" xfId="0" applyNumberFormat="1" applyFont="1" applyFill="1" applyBorder="1" applyAlignment="1">
      <alignment horizontal="center" vertical="center" wrapText="1"/>
    </xf>
    <xf numFmtId="2" fontId="5" fillId="0" borderId="53" xfId="0" applyNumberFormat="1" applyFont="1" applyFill="1" applyBorder="1" applyAlignment="1">
      <alignment horizontal="center" vertical="center" wrapText="1"/>
    </xf>
    <xf numFmtId="2" fontId="5" fillId="0" borderId="63" xfId="0" applyNumberFormat="1" applyFont="1" applyFill="1" applyBorder="1" applyAlignment="1">
      <alignment horizontal="center" vertical="center" wrapText="1"/>
    </xf>
    <xf numFmtId="168" fontId="3" fillId="8" borderId="55" xfId="0" applyNumberFormat="1" applyFont="1" applyFill="1" applyBorder="1" applyAlignment="1">
      <alignment horizontal="center" vertical="center" wrapText="1"/>
    </xf>
    <xf numFmtId="168" fontId="3" fillId="8" borderId="56" xfId="0" applyNumberFormat="1" applyFont="1" applyFill="1" applyBorder="1" applyAlignment="1">
      <alignment horizontal="center" vertical="center" wrapText="1"/>
    </xf>
    <xf numFmtId="168" fontId="3" fillId="8" borderId="52" xfId="0" applyNumberFormat="1" applyFont="1" applyFill="1" applyBorder="1" applyAlignment="1">
      <alignment horizontal="center" vertical="center" wrapText="1"/>
    </xf>
    <xf numFmtId="168" fontId="5" fillId="0" borderId="10" xfId="0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168" fontId="5" fillId="0" borderId="51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>
      <alignment horizontal="center" vertical="center" wrapText="1"/>
    </xf>
    <xf numFmtId="168" fontId="5" fillId="0" borderId="63" xfId="0" applyNumberFormat="1" applyFont="1" applyFill="1" applyBorder="1" applyAlignment="1">
      <alignment horizontal="center" vertical="center" wrapText="1"/>
    </xf>
    <xf numFmtId="168" fontId="4" fillId="9" borderId="17" xfId="0" applyNumberFormat="1" applyFont="1" applyFill="1" applyBorder="1" applyAlignment="1">
      <alignment horizontal="center" vertical="center" wrapText="1"/>
    </xf>
    <xf numFmtId="168" fontId="4" fillId="9" borderId="15" xfId="0" applyNumberFormat="1" applyFont="1" applyFill="1" applyBorder="1" applyAlignment="1">
      <alignment horizontal="center" vertical="center" wrapText="1"/>
    </xf>
    <xf numFmtId="168" fontId="4" fillId="9" borderId="41" xfId="0" applyNumberFormat="1" applyFont="1" applyFill="1" applyBorder="1" applyAlignment="1">
      <alignment horizontal="center" vertical="center" wrapText="1"/>
    </xf>
    <xf numFmtId="168" fontId="4" fillId="9" borderId="45" xfId="0" applyNumberFormat="1" applyFont="1" applyFill="1" applyBorder="1" applyAlignment="1">
      <alignment horizontal="center" vertical="center" wrapText="1"/>
    </xf>
    <xf numFmtId="168" fontId="4" fillId="9" borderId="8" xfId="0" applyNumberFormat="1" applyFont="1" applyFill="1" applyBorder="1" applyAlignment="1">
      <alignment horizontal="center" vertical="center" wrapText="1"/>
    </xf>
    <xf numFmtId="168" fontId="4" fillId="9" borderId="46" xfId="0" applyNumberFormat="1" applyFont="1" applyFill="1" applyBorder="1" applyAlignment="1">
      <alignment horizontal="center" vertical="center" wrapText="1"/>
    </xf>
    <xf numFmtId="10" fontId="4" fillId="9" borderId="12" xfId="0" applyNumberFormat="1" applyFont="1" applyFill="1" applyBorder="1" applyAlignment="1">
      <alignment horizontal="center" vertical="center" wrapText="1"/>
    </xf>
    <xf numFmtId="10" fontId="4" fillId="9" borderId="0" xfId="0" applyNumberFormat="1" applyFont="1" applyFill="1" applyBorder="1" applyAlignment="1">
      <alignment horizontal="center" vertical="center" wrapText="1"/>
    </xf>
    <xf numFmtId="10" fontId="4" fillId="9" borderId="50" xfId="0" applyNumberFormat="1" applyFont="1" applyFill="1" applyBorder="1" applyAlignment="1">
      <alignment horizontal="center" vertical="center" wrapText="1"/>
    </xf>
    <xf numFmtId="10" fontId="4" fillId="9" borderId="40" xfId="0" applyNumberFormat="1" applyFont="1" applyFill="1" applyBorder="1" applyAlignment="1">
      <alignment horizontal="center" vertical="center" wrapText="1"/>
    </xf>
    <xf numFmtId="168" fontId="4" fillId="9" borderId="0" xfId="0" applyNumberFormat="1" applyFont="1" applyFill="1" applyBorder="1" applyAlignment="1">
      <alignment horizontal="center" vertical="center" wrapText="1"/>
    </xf>
    <xf numFmtId="168" fontId="4" fillId="9" borderId="40" xfId="0" applyNumberFormat="1" applyFont="1" applyFill="1" applyBorder="1" applyAlignment="1">
      <alignment horizontal="center" vertical="center" wrapText="1"/>
    </xf>
    <xf numFmtId="168" fontId="4" fillId="9" borderId="15" xfId="0" applyNumberFormat="1" applyFont="1" applyFill="1" applyBorder="1" applyAlignment="1">
      <alignment horizontal="center" vertical="center" wrapText="1"/>
    </xf>
    <xf numFmtId="168" fontId="4" fillId="9" borderId="4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3"/>
    <cellStyle name="Normal 4" xfId="7"/>
    <cellStyle name="Normal_F-06-09" xfId="4"/>
    <cellStyle name="Porcentagem 4" xfId="6"/>
    <cellStyle name="Vírgula" xfId="1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0</xdr:row>
      <xdr:rowOff>9525</xdr:rowOff>
    </xdr:from>
    <xdr:to>
      <xdr:col>9</xdr:col>
      <xdr:colOff>804582</xdr:colOff>
      <xdr:row>4</xdr:row>
      <xdr:rowOff>295275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9715500" y="9525"/>
          <a:ext cx="1746499" cy="1555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- 04/2023 - Pará</a:t>
          </a:r>
        </a:p>
        <a:p>
          <a:pPr algn="ctr"/>
          <a:r>
            <a:rPr lang="pt-BR" sz="1100"/>
            <a:t>SBC - 05/2023 - Pará</a:t>
          </a:r>
        </a:p>
        <a:p>
          <a:pPr algn="ctr"/>
          <a:r>
            <a:rPr lang="pt-BR" sz="1100"/>
            <a:t>SICRO3 - 01/2023 - Pará</a:t>
          </a:r>
        </a:p>
        <a:p>
          <a:pPr algn="ctr"/>
          <a:r>
            <a:rPr lang="pt-BR" sz="1100"/>
            <a:t>ORSE - 03/2023 - Sergipe</a:t>
          </a:r>
        </a:p>
        <a:p>
          <a:pPr algn="ctr"/>
          <a:r>
            <a:rPr lang="pt-BR" sz="1100"/>
            <a:t>SEDOP - 02/2023 - Pará</a:t>
          </a:r>
        </a:p>
        <a:p>
          <a:pPr algn="ctr"/>
          <a:r>
            <a:rPr lang="pt-BR" sz="1100"/>
            <a:t>EMBASA - 01/2023 - Bahia</a:t>
          </a:r>
        </a:p>
        <a:p>
          <a:pPr algn="ctr"/>
          <a:r>
            <a:rPr lang="pt-BR" sz="1100"/>
            <a:t>B.D.I.</a:t>
          </a:r>
          <a:r>
            <a:rPr lang="pt-BR" sz="1100" baseline="0"/>
            <a:t> 19,21%</a:t>
          </a:r>
          <a:endParaRPr lang="pt-BR" sz="1100"/>
        </a:p>
      </xdr:txBody>
    </xdr:sp>
    <xdr:clientData/>
  </xdr:twoCellAnchor>
  <xdr:twoCellAnchor editAs="oneCell">
    <xdr:from>
      <xdr:col>0</xdr:col>
      <xdr:colOff>244927</xdr:colOff>
      <xdr:row>0</xdr:row>
      <xdr:rowOff>108857</xdr:rowOff>
    </xdr:from>
    <xdr:to>
      <xdr:col>3</xdr:col>
      <xdr:colOff>4950</xdr:colOff>
      <xdr:row>4</xdr:row>
      <xdr:rowOff>136072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7" y="108857"/>
          <a:ext cx="1977987" cy="1279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95249</xdr:rowOff>
    </xdr:from>
    <xdr:to>
      <xdr:col>1</xdr:col>
      <xdr:colOff>1561789</xdr:colOff>
      <xdr:row>4</xdr:row>
      <xdr:rowOff>137581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95249"/>
          <a:ext cx="1963956" cy="1269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0</xdr:row>
      <xdr:rowOff>116417</xdr:rowOff>
    </xdr:from>
    <xdr:to>
      <xdr:col>2</xdr:col>
      <xdr:colOff>418792</xdr:colOff>
      <xdr:row>4</xdr:row>
      <xdr:rowOff>116417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116417"/>
          <a:ext cx="1963958" cy="1270000"/>
        </a:xfrm>
        <a:prstGeom prst="rect">
          <a:avLst/>
        </a:prstGeom>
      </xdr:spPr>
    </xdr:pic>
    <xdr:clientData/>
  </xdr:twoCellAnchor>
  <xdr:twoCellAnchor>
    <xdr:from>
      <xdr:col>8</xdr:col>
      <xdr:colOff>211667</xdr:colOff>
      <xdr:row>0</xdr:row>
      <xdr:rowOff>21167</xdr:rowOff>
    </xdr:from>
    <xdr:to>
      <xdr:col>9</xdr:col>
      <xdr:colOff>1047999</xdr:colOff>
      <xdr:row>4</xdr:row>
      <xdr:rowOff>306917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27EBC25-A616-4843-8846-CC6B476E0758}"/>
            </a:ext>
          </a:extLst>
        </xdr:cNvPr>
        <xdr:cNvSpPr txBox="1"/>
      </xdr:nvSpPr>
      <xdr:spPr>
        <a:xfrm>
          <a:off x="11080750" y="21167"/>
          <a:ext cx="1746499" cy="1555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- 04/2023 - Pará</a:t>
          </a:r>
        </a:p>
        <a:p>
          <a:pPr algn="ctr"/>
          <a:r>
            <a:rPr lang="pt-BR" sz="1100"/>
            <a:t>SBC - 05/2023 - Pará</a:t>
          </a:r>
        </a:p>
        <a:p>
          <a:pPr algn="ctr"/>
          <a:r>
            <a:rPr lang="pt-BR" sz="1100"/>
            <a:t>SICRO3 - 01/2023 - Pará</a:t>
          </a:r>
        </a:p>
        <a:p>
          <a:pPr algn="ctr"/>
          <a:r>
            <a:rPr lang="pt-BR" sz="1100"/>
            <a:t>ORSE - 03/2023 - Sergipe</a:t>
          </a:r>
        </a:p>
        <a:p>
          <a:pPr algn="ctr"/>
          <a:r>
            <a:rPr lang="pt-BR" sz="1100"/>
            <a:t>SEDOP - 02/2023 - Pará</a:t>
          </a:r>
        </a:p>
        <a:p>
          <a:pPr algn="ctr"/>
          <a:r>
            <a:rPr lang="pt-BR" sz="1100"/>
            <a:t>EMBASA - 01/2023 - Bahia</a:t>
          </a:r>
        </a:p>
        <a:p>
          <a:pPr algn="ctr"/>
          <a:r>
            <a:rPr lang="pt-BR" sz="1100"/>
            <a:t>B.D.I.</a:t>
          </a:r>
          <a:r>
            <a:rPr lang="pt-BR" sz="1100" baseline="0"/>
            <a:t> 19,21%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279754</xdr:colOff>
      <xdr:row>3</xdr:row>
      <xdr:rowOff>2198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45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35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showOutlineSymbols="0" view="pageBreakPreview" zoomScale="90" zoomScaleNormal="90" zoomScaleSheetLayoutView="90" zoomScalePageLayoutView="90" workbookViewId="0">
      <selection activeCell="D104" sqref="D104"/>
    </sheetView>
  </sheetViews>
  <sheetFormatPr defaultRowHeight="14.25"/>
  <cols>
    <col min="1" max="1" width="6.125" style="3" customWidth="1"/>
    <col min="2" max="2" width="14.375" style="3" bestFit="1" customWidth="1"/>
    <col min="3" max="3" width="8.625" style="3" customWidth="1"/>
    <col min="4" max="4" width="45.625" style="2" customWidth="1"/>
    <col min="5" max="5" width="8.625" style="3" customWidth="1"/>
    <col min="6" max="6" width="12.625" style="101" customWidth="1"/>
    <col min="7" max="7" width="14.625" style="102" customWidth="1"/>
    <col min="8" max="8" width="14.375" style="102" customWidth="1"/>
    <col min="9" max="9" width="14.75" style="102" customWidth="1"/>
    <col min="10" max="10" width="10.625" style="3" customWidth="1"/>
  </cols>
  <sheetData>
    <row r="1" spans="1:10" ht="24.95" customHeight="1">
      <c r="A1" s="185" t="s">
        <v>109</v>
      </c>
      <c r="B1" s="186"/>
      <c r="C1" s="186"/>
      <c r="D1" s="186"/>
      <c r="E1" s="186"/>
      <c r="F1" s="186"/>
      <c r="G1" s="186"/>
      <c r="H1" s="186"/>
      <c r="I1" s="186"/>
      <c r="J1" s="187"/>
    </row>
    <row r="2" spans="1:10" ht="24.95" customHeight="1">
      <c r="A2" s="188" t="s">
        <v>310</v>
      </c>
      <c r="B2" s="189"/>
      <c r="C2" s="189"/>
      <c r="D2" s="189"/>
      <c r="E2" s="189"/>
      <c r="F2" s="189"/>
      <c r="G2" s="189"/>
      <c r="H2" s="189"/>
      <c r="I2" s="189"/>
      <c r="J2" s="190"/>
    </row>
    <row r="3" spans="1:10" ht="24.95" customHeight="1">
      <c r="A3" s="191" t="s">
        <v>420</v>
      </c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4.95" customHeight="1">
      <c r="A4" s="188" t="s">
        <v>416</v>
      </c>
      <c r="B4" s="189"/>
      <c r="C4" s="189"/>
      <c r="D4" s="189"/>
      <c r="E4" s="189"/>
      <c r="F4" s="189"/>
      <c r="G4" s="189"/>
      <c r="H4" s="189"/>
      <c r="I4" s="189"/>
      <c r="J4" s="190"/>
    </row>
    <row r="5" spans="1:10" ht="24.95" customHeight="1" thickBot="1">
      <c r="A5" s="182" t="s">
        <v>421</v>
      </c>
      <c r="B5" s="183"/>
      <c r="C5" s="183"/>
      <c r="D5" s="183"/>
      <c r="E5" s="183"/>
      <c r="F5" s="183"/>
      <c r="G5" s="183"/>
      <c r="H5" s="183"/>
      <c r="I5" s="183"/>
      <c r="J5" s="184"/>
    </row>
    <row r="6" spans="1:10" ht="24.95" customHeight="1" thickBot="1">
      <c r="A6" s="175" t="s">
        <v>307</v>
      </c>
      <c r="B6" s="176"/>
      <c r="C6" s="176"/>
      <c r="D6" s="176"/>
      <c r="E6" s="176"/>
      <c r="F6" s="176"/>
      <c r="G6" s="176"/>
      <c r="H6" s="176"/>
      <c r="I6" s="176"/>
      <c r="J6" s="177"/>
    </row>
    <row r="7" spans="1:10" ht="30" customHeight="1" thickBot="1">
      <c r="A7" s="155" t="s">
        <v>298</v>
      </c>
      <c r="B7" s="156" t="s">
        <v>202</v>
      </c>
      <c r="C7" s="155" t="s">
        <v>299</v>
      </c>
      <c r="D7" s="155" t="s">
        <v>300</v>
      </c>
      <c r="E7" s="157" t="s">
        <v>301</v>
      </c>
      <c r="F7" s="158" t="s">
        <v>302</v>
      </c>
      <c r="G7" s="159" t="s">
        <v>303</v>
      </c>
      <c r="H7" s="159" t="s">
        <v>304</v>
      </c>
      <c r="I7" s="159" t="s">
        <v>305</v>
      </c>
      <c r="J7" s="156" t="s">
        <v>306</v>
      </c>
    </row>
    <row r="8" spans="1:10" ht="26.1" customHeight="1" thickBot="1">
      <c r="A8" s="112" t="s">
        <v>7</v>
      </c>
      <c r="B8" s="113"/>
      <c r="C8" s="114"/>
      <c r="D8" s="115" t="s">
        <v>8</v>
      </c>
      <c r="E8" s="114"/>
      <c r="F8" s="114"/>
      <c r="G8" s="245"/>
      <c r="H8" s="246"/>
      <c r="I8" s="247">
        <v>24107.73</v>
      </c>
      <c r="J8" s="116">
        <v>6.8133619018412139E-2</v>
      </c>
    </row>
    <row r="9" spans="1:10" ht="24" customHeight="1">
      <c r="A9" s="121" t="s">
        <v>9</v>
      </c>
      <c r="B9" s="108" t="s">
        <v>10</v>
      </c>
      <c r="C9" s="108" t="s">
        <v>11</v>
      </c>
      <c r="D9" s="109" t="s">
        <v>12</v>
      </c>
      <c r="E9" s="108" t="s">
        <v>13</v>
      </c>
      <c r="F9" s="239">
        <v>18</v>
      </c>
      <c r="G9" s="248">
        <v>174.28</v>
      </c>
      <c r="H9" s="248">
        <v>207.75</v>
      </c>
      <c r="I9" s="248">
        <v>3739.5</v>
      </c>
      <c r="J9" s="122">
        <v>1.0568629577291275E-2</v>
      </c>
    </row>
    <row r="10" spans="1:10" ht="24" customHeight="1">
      <c r="A10" s="117" t="s">
        <v>14</v>
      </c>
      <c r="B10" s="104" t="s">
        <v>15</v>
      </c>
      <c r="C10" s="104" t="s">
        <v>11</v>
      </c>
      <c r="D10" s="105" t="s">
        <v>16</v>
      </c>
      <c r="E10" s="104" t="s">
        <v>13</v>
      </c>
      <c r="F10" s="240">
        <v>6</v>
      </c>
      <c r="G10" s="249">
        <v>734.73</v>
      </c>
      <c r="H10" s="249">
        <v>875.87</v>
      </c>
      <c r="I10" s="249">
        <v>5255.22</v>
      </c>
      <c r="J10" s="118">
        <v>1.4852379603469088E-2</v>
      </c>
    </row>
    <row r="11" spans="1:10" ht="24" customHeight="1">
      <c r="A11" s="117" t="s">
        <v>17</v>
      </c>
      <c r="B11" s="104" t="s">
        <v>312</v>
      </c>
      <c r="C11" s="104" t="s">
        <v>18</v>
      </c>
      <c r="D11" s="105" t="s">
        <v>313</v>
      </c>
      <c r="E11" s="104" t="s">
        <v>19</v>
      </c>
      <c r="F11" s="240">
        <v>36.65</v>
      </c>
      <c r="G11" s="249">
        <v>140.69999999999999</v>
      </c>
      <c r="H11" s="249">
        <v>167.72</v>
      </c>
      <c r="I11" s="249">
        <v>6146.93</v>
      </c>
      <c r="J11" s="118">
        <v>1.7372543443652643E-2</v>
      </c>
    </row>
    <row r="12" spans="1:10" ht="24" customHeight="1" thickBot="1">
      <c r="A12" s="119" t="s">
        <v>20</v>
      </c>
      <c r="B12" s="106" t="s">
        <v>314</v>
      </c>
      <c r="C12" s="106" t="s">
        <v>18</v>
      </c>
      <c r="D12" s="107" t="s">
        <v>315</v>
      </c>
      <c r="E12" s="106" t="s">
        <v>311</v>
      </c>
      <c r="F12" s="241">
        <v>1</v>
      </c>
      <c r="G12" s="250">
        <v>7521.25</v>
      </c>
      <c r="H12" s="250">
        <v>8966.08</v>
      </c>
      <c r="I12" s="250">
        <v>8966.08</v>
      </c>
      <c r="J12" s="120">
        <v>2.5340066393999133E-2</v>
      </c>
    </row>
    <row r="13" spans="1:10" ht="24" customHeight="1" thickBot="1">
      <c r="A13" s="112" t="s">
        <v>21</v>
      </c>
      <c r="B13" s="113"/>
      <c r="C13" s="114"/>
      <c r="D13" s="115" t="s">
        <v>341</v>
      </c>
      <c r="E13" s="114"/>
      <c r="F13" s="242"/>
      <c r="G13" s="245"/>
      <c r="H13" s="246"/>
      <c r="I13" s="247">
        <v>4976.1899999999996</v>
      </c>
      <c r="J13" s="116">
        <v>1.4063780937617615E-2</v>
      </c>
    </row>
    <row r="14" spans="1:10" ht="46.5" customHeight="1">
      <c r="A14" s="121" t="s">
        <v>22</v>
      </c>
      <c r="B14" s="108" t="s">
        <v>342</v>
      </c>
      <c r="C14" s="108" t="s">
        <v>28</v>
      </c>
      <c r="D14" s="109" t="s">
        <v>343</v>
      </c>
      <c r="E14" s="108" t="s">
        <v>27</v>
      </c>
      <c r="F14" s="239">
        <v>4</v>
      </c>
      <c r="G14" s="248">
        <v>117.52</v>
      </c>
      <c r="H14" s="248">
        <v>140.09</v>
      </c>
      <c r="I14" s="248">
        <v>560.36</v>
      </c>
      <c r="J14" s="122">
        <v>1.5836976253325147E-3</v>
      </c>
    </row>
    <row r="15" spans="1:10" ht="44.25" customHeight="1">
      <c r="A15" s="117" t="s">
        <v>23</v>
      </c>
      <c r="B15" s="104" t="s">
        <v>344</v>
      </c>
      <c r="C15" s="104" t="s">
        <v>28</v>
      </c>
      <c r="D15" s="105" t="s">
        <v>345</v>
      </c>
      <c r="E15" s="104" t="s">
        <v>27</v>
      </c>
      <c r="F15" s="240">
        <v>4</v>
      </c>
      <c r="G15" s="249">
        <v>179.73</v>
      </c>
      <c r="H15" s="249">
        <v>214.25</v>
      </c>
      <c r="I15" s="249">
        <v>857</v>
      </c>
      <c r="J15" s="118">
        <v>2.4220659306695073E-3</v>
      </c>
    </row>
    <row r="16" spans="1:10" ht="24" customHeight="1" thickBot="1">
      <c r="A16" s="119" t="s">
        <v>26</v>
      </c>
      <c r="B16" s="106" t="s">
        <v>24</v>
      </c>
      <c r="C16" s="106" t="s">
        <v>11</v>
      </c>
      <c r="D16" s="107" t="s">
        <v>25</v>
      </c>
      <c r="E16" s="106" t="s">
        <v>13</v>
      </c>
      <c r="F16" s="241">
        <v>643.54999999999995</v>
      </c>
      <c r="G16" s="250">
        <v>4.6399999999999997</v>
      </c>
      <c r="H16" s="250">
        <v>5.53</v>
      </c>
      <c r="I16" s="250">
        <v>3558.83</v>
      </c>
      <c r="J16" s="120">
        <v>1.0058017381615592E-2</v>
      </c>
    </row>
    <row r="17" spans="1:10" ht="24" customHeight="1" thickBot="1">
      <c r="A17" s="112" t="s">
        <v>31</v>
      </c>
      <c r="B17" s="113"/>
      <c r="C17" s="114"/>
      <c r="D17" s="115" t="s">
        <v>273</v>
      </c>
      <c r="E17" s="114"/>
      <c r="F17" s="242"/>
      <c r="G17" s="245"/>
      <c r="H17" s="246"/>
      <c r="I17" s="247">
        <v>20794.38</v>
      </c>
      <c r="J17" s="116">
        <v>5.876938080209497E-2</v>
      </c>
    </row>
    <row r="18" spans="1:10" ht="30.75" customHeight="1" thickBot="1">
      <c r="A18" s="123" t="s">
        <v>32</v>
      </c>
      <c r="B18" s="110" t="s">
        <v>33</v>
      </c>
      <c r="C18" s="110" t="s">
        <v>11</v>
      </c>
      <c r="D18" s="111" t="s">
        <v>34</v>
      </c>
      <c r="E18" s="110" t="s">
        <v>35</v>
      </c>
      <c r="F18" s="243">
        <v>128.71</v>
      </c>
      <c r="G18" s="251">
        <v>135.53</v>
      </c>
      <c r="H18" s="251">
        <v>161.56</v>
      </c>
      <c r="I18" s="251">
        <v>20794.38</v>
      </c>
      <c r="J18" s="124">
        <v>5.876938080209497E-2</v>
      </c>
    </row>
    <row r="19" spans="1:10" ht="26.1" customHeight="1" thickBot="1">
      <c r="A19" s="112" t="s">
        <v>36</v>
      </c>
      <c r="B19" s="113"/>
      <c r="C19" s="114"/>
      <c r="D19" s="115" t="s">
        <v>346</v>
      </c>
      <c r="E19" s="114"/>
      <c r="F19" s="242"/>
      <c r="G19" s="245"/>
      <c r="H19" s="246"/>
      <c r="I19" s="247">
        <v>60312.01</v>
      </c>
      <c r="J19" s="116">
        <v>0.17045468451715126</v>
      </c>
    </row>
    <row r="20" spans="1:10" ht="31.5" customHeight="1">
      <c r="A20" s="121" t="s">
        <v>38</v>
      </c>
      <c r="B20" s="108" t="s">
        <v>279</v>
      </c>
      <c r="C20" s="108" t="s">
        <v>11</v>
      </c>
      <c r="D20" s="109" t="s">
        <v>280</v>
      </c>
      <c r="E20" s="108" t="s">
        <v>35</v>
      </c>
      <c r="F20" s="239">
        <v>9</v>
      </c>
      <c r="G20" s="248">
        <v>74.239999999999995</v>
      </c>
      <c r="H20" s="248">
        <v>88.5</v>
      </c>
      <c r="I20" s="248">
        <v>796.5</v>
      </c>
      <c r="J20" s="122">
        <v>2.2510799460656507E-3</v>
      </c>
    </row>
    <row r="21" spans="1:10" ht="24" customHeight="1">
      <c r="A21" s="117" t="s">
        <v>39</v>
      </c>
      <c r="B21" s="104" t="s">
        <v>347</v>
      </c>
      <c r="C21" s="104" t="s">
        <v>11</v>
      </c>
      <c r="D21" s="105" t="s">
        <v>348</v>
      </c>
      <c r="E21" s="104" t="s">
        <v>35</v>
      </c>
      <c r="F21" s="240">
        <v>2.75</v>
      </c>
      <c r="G21" s="249">
        <v>3516.09</v>
      </c>
      <c r="H21" s="249">
        <v>4191.53</v>
      </c>
      <c r="I21" s="249">
        <v>11526.7</v>
      </c>
      <c r="J21" s="118">
        <v>3.257692807823595E-2</v>
      </c>
    </row>
    <row r="22" spans="1:10" ht="45.75" customHeight="1">
      <c r="A22" s="117" t="s">
        <v>40</v>
      </c>
      <c r="B22" s="104" t="s">
        <v>349</v>
      </c>
      <c r="C22" s="104" t="s">
        <v>29</v>
      </c>
      <c r="D22" s="105" t="s">
        <v>350</v>
      </c>
      <c r="E22" s="104" t="s">
        <v>19</v>
      </c>
      <c r="F22" s="240">
        <v>58</v>
      </c>
      <c r="G22" s="249">
        <v>31.55</v>
      </c>
      <c r="H22" s="249">
        <v>37.61</v>
      </c>
      <c r="I22" s="249">
        <v>2181.38</v>
      </c>
      <c r="J22" s="118">
        <v>6.1650480511596852E-3</v>
      </c>
    </row>
    <row r="23" spans="1:10" ht="29.25" customHeight="1">
      <c r="A23" s="117" t="s">
        <v>41</v>
      </c>
      <c r="B23" s="104" t="s">
        <v>337</v>
      </c>
      <c r="C23" s="104" t="s">
        <v>11</v>
      </c>
      <c r="D23" s="105" t="s">
        <v>338</v>
      </c>
      <c r="E23" s="104" t="s">
        <v>35</v>
      </c>
      <c r="F23" s="240">
        <v>2.2999999999999998</v>
      </c>
      <c r="G23" s="249">
        <v>924.57</v>
      </c>
      <c r="H23" s="249">
        <v>1102.17</v>
      </c>
      <c r="I23" s="249">
        <v>2534.9899999999998</v>
      </c>
      <c r="J23" s="118">
        <v>7.1644258034864582E-3</v>
      </c>
    </row>
    <row r="24" spans="1:10" ht="30.75" customHeight="1">
      <c r="A24" s="117" t="s">
        <v>42</v>
      </c>
      <c r="B24" s="104" t="s">
        <v>71</v>
      </c>
      <c r="C24" s="104" t="s">
        <v>11</v>
      </c>
      <c r="D24" s="105" t="s">
        <v>351</v>
      </c>
      <c r="E24" s="104" t="s">
        <v>35</v>
      </c>
      <c r="F24" s="240">
        <v>3.14</v>
      </c>
      <c r="G24" s="249">
        <v>1749.03</v>
      </c>
      <c r="H24" s="249">
        <v>2085.0100000000002</v>
      </c>
      <c r="I24" s="249">
        <v>6546.93</v>
      </c>
      <c r="J24" s="118">
        <v>1.8503029292273182E-2</v>
      </c>
    </row>
    <row r="25" spans="1:10" ht="33.75" customHeight="1">
      <c r="A25" s="117" t="s">
        <v>43</v>
      </c>
      <c r="B25" s="104" t="s">
        <v>73</v>
      </c>
      <c r="C25" s="104" t="s">
        <v>11</v>
      </c>
      <c r="D25" s="105" t="s">
        <v>74</v>
      </c>
      <c r="E25" s="104" t="s">
        <v>13</v>
      </c>
      <c r="F25" s="240">
        <v>156.4</v>
      </c>
      <c r="G25" s="249">
        <v>112.42</v>
      </c>
      <c r="H25" s="249">
        <v>134.01</v>
      </c>
      <c r="I25" s="249">
        <v>20959.16</v>
      </c>
      <c r="J25" s="118">
        <v>5.9235084447434201E-2</v>
      </c>
    </row>
    <row r="26" spans="1:10" ht="28.5" customHeight="1">
      <c r="A26" s="117" t="s">
        <v>44</v>
      </c>
      <c r="B26" s="104" t="s">
        <v>76</v>
      </c>
      <c r="C26" s="104" t="s">
        <v>11</v>
      </c>
      <c r="D26" s="105" t="s">
        <v>77</v>
      </c>
      <c r="E26" s="104" t="s">
        <v>13</v>
      </c>
      <c r="F26" s="240">
        <v>156.4</v>
      </c>
      <c r="G26" s="249">
        <v>13.65</v>
      </c>
      <c r="H26" s="249">
        <v>16.27</v>
      </c>
      <c r="I26" s="249">
        <v>2544.62</v>
      </c>
      <c r="J26" s="118">
        <v>7.191642250291997E-3</v>
      </c>
    </row>
    <row r="27" spans="1:10" ht="27.75" customHeight="1">
      <c r="A27" s="117" t="s">
        <v>45</v>
      </c>
      <c r="B27" s="104" t="s">
        <v>78</v>
      </c>
      <c r="C27" s="104" t="s">
        <v>11</v>
      </c>
      <c r="D27" s="105" t="s">
        <v>79</v>
      </c>
      <c r="E27" s="104" t="s">
        <v>13</v>
      </c>
      <c r="F27" s="240">
        <v>156.4</v>
      </c>
      <c r="G27" s="249">
        <v>40.04</v>
      </c>
      <c r="H27" s="249">
        <v>47.73</v>
      </c>
      <c r="I27" s="249">
        <v>7464.97</v>
      </c>
      <c r="J27" s="118">
        <v>2.1097607363442183E-2</v>
      </c>
    </row>
    <row r="28" spans="1:10" ht="31.5" customHeight="1">
      <c r="A28" s="117" t="s">
        <v>46</v>
      </c>
      <c r="B28" s="104" t="s">
        <v>320</v>
      </c>
      <c r="C28" s="104" t="s">
        <v>28</v>
      </c>
      <c r="D28" s="105" t="s">
        <v>321</v>
      </c>
      <c r="E28" s="104" t="s">
        <v>13</v>
      </c>
      <c r="F28" s="240">
        <v>156.4</v>
      </c>
      <c r="G28" s="249">
        <v>13.36</v>
      </c>
      <c r="H28" s="249">
        <v>15.92</v>
      </c>
      <c r="I28" s="249">
        <v>2489.88</v>
      </c>
      <c r="J28" s="118">
        <v>7.0369352619082766E-3</v>
      </c>
    </row>
    <row r="29" spans="1:10" ht="27.75" customHeight="1">
      <c r="A29" s="117" t="s">
        <v>47</v>
      </c>
      <c r="B29" s="104" t="s">
        <v>295</v>
      </c>
      <c r="C29" s="104" t="s">
        <v>11</v>
      </c>
      <c r="D29" s="105" t="s">
        <v>296</v>
      </c>
      <c r="E29" s="104" t="s">
        <v>272</v>
      </c>
      <c r="F29" s="240">
        <v>6</v>
      </c>
      <c r="G29" s="249">
        <v>250.51</v>
      </c>
      <c r="H29" s="249">
        <v>298.63</v>
      </c>
      <c r="I29" s="249">
        <v>1791.78</v>
      </c>
      <c r="J29" s="118">
        <v>5.0639548346032787E-3</v>
      </c>
    </row>
    <row r="30" spans="1:10" ht="24.75" customHeight="1">
      <c r="A30" s="117" t="s">
        <v>352</v>
      </c>
      <c r="B30" s="104" t="s">
        <v>353</v>
      </c>
      <c r="C30" s="104" t="s">
        <v>11</v>
      </c>
      <c r="D30" s="105" t="s">
        <v>354</v>
      </c>
      <c r="E30" s="104" t="s">
        <v>27</v>
      </c>
      <c r="F30" s="240">
        <v>6</v>
      </c>
      <c r="G30" s="249">
        <v>97.94</v>
      </c>
      <c r="H30" s="249">
        <v>116.75</v>
      </c>
      <c r="I30" s="249">
        <v>700.5</v>
      </c>
      <c r="J30" s="118">
        <v>1.9797633423967211E-3</v>
      </c>
    </row>
    <row r="31" spans="1:10" ht="48.75" customHeight="1" thickBot="1">
      <c r="A31" s="119" t="s">
        <v>355</v>
      </c>
      <c r="B31" s="106" t="s">
        <v>356</v>
      </c>
      <c r="C31" s="106" t="s">
        <v>28</v>
      </c>
      <c r="D31" s="107" t="s">
        <v>357</v>
      </c>
      <c r="E31" s="106" t="s">
        <v>27</v>
      </c>
      <c r="F31" s="241">
        <v>6</v>
      </c>
      <c r="G31" s="250">
        <v>108.3</v>
      </c>
      <c r="H31" s="250">
        <v>129.1</v>
      </c>
      <c r="I31" s="250">
        <v>774.6</v>
      </c>
      <c r="J31" s="120">
        <v>2.1891858458536759E-3</v>
      </c>
    </row>
    <row r="32" spans="1:10" ht="26.1" customHeight="1" thickBot="1">
      <c r="A32" s="112" t="s">
        <v>49</v>
      </c>
      <c r="B32" s="113"/>
      <c r="C32" s="114"/>
      <c r="D32" s="115" t="s">
        <v>37</v>
      </c>
      <c r="E32" s="114"/>
      <c r="F32" s="242"/>
      <c r="G32" s="245"/>
      <c r="H32" s="246"/>
      <c r="I32" s="247">
        <v>35273.870000000003</v>
      </c>
      <c r="J32" s="116">
        <v>9.9691527152701534E-2</v>
      </c>
    </row>
    <row r="33" spans="1:10" ht="33.75" customHeight="1">
      <c r="A33" s="121" t="s">
        <v>51</v>
      </c>
      <c r="B33" s="108" t="s">
        <v>358</v>
      </c>
      <c r="C33" s="108" t="s">
        <v>11</v>
      </c>
      <c r="D33" s="109" t="s">
        <v>359</v>
      </c>
      <c r="E33" s="108" t="s">
        <v>13</v>
      </c>
      <c r="F33" s="239">
        <v>174.47</v>
      </c>
      <c r="G33" s="248">
        <v>136.43</v>
      </c>
      <c r="H33" s="248">
        <v>162.63</v>
      </c>
      <c r="I33" s="248">
        <v>28374.05</v>
      </c>
      <c r="J33" s="122">
        <v>8.019115498262909E-2</v>
      </c>
    </row>
    <row r="34" spans="1:10" ht="32.25" customHeight="1">
      <c r="A34" s="117" t="s">
        <v>54</v>
      </c>
      <c r="B34" s="104" t="s">
        <v>316</v>
      </c>
      <c r="C34" s="104" t="s">
        <v>18</v>
      </c>
      <c r="D34" s="105" t="s">
        <v>360</v>
      </c>
      <c r="E34" s="104" t="s">
        <v>13</v>
      </c>
      <c r="F34" s="240">
        <v>5.95</v>
      </c>
      <c r="G34" s="249">
        <v>144.63</v>
      </c>
      <c r="H34" s="249">
        <v>172.41</v>
      </c>
      <c r="I34" s="249">
        <v>1025.83</v>
      </c>
      <c r="J34" s="118">
        <v>2.8992157452260216E-3</v>
      </c>
    </row>
    <row r="35" spans="1:10" ht="38.25" customHeight="1">
      <c r="A35" s="117" t="s">
        <v>274</v>
      </c>
      <c r="B35" s="104" t="s">
        <v>317</v>
      </c>
      <c r="C35" s="104" t="s">
        <v>18</v>
      </c>
      <c r="D35" s="105" t="s">
        <v>318</v>
      </c>
      <c r="E35" s="104" t="s">
        <v>19</v>
      </c>
      <c r="F35" s="240">
        <v>2.82</v>
      </c>
      <c r="G35" s="249">
        <v>16.18</v>
      </c>
      <c r="H35" s="249">
        <v>19.28</v>
      </c>
      <c r="I35" s="249">
        <v>54.36</v>
      </c>
      <c r="J35" s="118">
        <v>1.536330268275314E-4</v>
      </c>
    </row>
    <row r="36" spans="1:10" ht="42.75" customHeight="1">
      <c r="A36" s="117" t="s">
        <v>275</v>
      </c>
      <c r="B36" s="104" t="s">
        <v>361</v>
      </c>
      <c r="C36" s="104" t="s">
        <v>28</v>
      </c>
      <c r="D36" s="105" t="s">
        <v>362</v>
      </c>
      <c r="E36" s="104" t="s">
        <v>13</v>
      </c>
      <c r="F36" s="240">
        <v>20</v>
      </c>
      <c r="G36" s="249">
        <v>64.349999999999994</v>
      </c>
      <c r="H36" s="249">
        <v>76.709999999999994</v>
      </c>
      <c r="I36" s="249">
        <v>1534.2</v>
      </c>
      <c r="J36" s="118">
        <v>4.3359784723840823E-3</v>
      </c>
    </row>
    <row r="37" spans="1:10" ht="45" customHeight="1">
      <c r="A37" s="117" t="s">
        <v>276</v>
      </c>
      <c r="B37" s="104" t="s">
        <v>333</v>
      </c>
      <c r="C37" s="104" t="s">
        <v>28</v>
      </c>
      <c r="D37" s="105" t="s">
        <v>334</v>
      </c>
      <c r="E37" s="104" t="s">
        <v>48</v>
      </c>
      <c r="F37" s="240">
        <v>34.61</v>
      </c>
      <c r="G37" s="249">
        <v>39.380000000000003</v>
      </c>
      <c r="H37" s="249">
        <v>46.94</v>
      </c>
      <c r="I37" s="249">
        <v>1624.59</v>
      </c>
      <c r="J37" s="118">
        <v>4.5914400120261089E-3</v>
      </c>
    </row>
    <row r="38" spans="1:10" ht="34.5" customHeight="1">
      <c r="A38" s="117" t="s">
        <v>277</v>
      </c>
      <c r="B38" s="104" t="s">
        <v>52</v>
      </c>
      <c r="C38" s="104" t="s">
        <v>28</v>
      </c>
      <c r="D38" s="105" t="s">
        <v>53</v>
      </c>
      <c r="E38" s="104" t="s">
        <v>48</v>
      </c>
      <c r="F38" s="240">
        <v>34.61</v>
      </c>
      <c r="G38" s="249">
        <v>1.71</v>
      </c>
      <c r="H38" s="249">
        <v>2.0299999999999998</v>
      </c>
      <c r="I38" s="249">
        <v>70.25</v>
      </c>
      <c r="J38" s="118">
        <v>1.9854157716398237E-4</v>
      </c>
    </row>
    <row r="39" spans="1:10" ht="48" customHeight="1" thickBot="1">
      <c r="A39" s="119" t="s">
        <v>417</v>
      </c>
      <c r="B39" s="106" t="s">
        <v>418</v>
      </c>
      <c r="C39" s="106" t="s">
        <v>29</v>
      </c>
      <c r="D39" s="107" t="s">
        <v>419</v>
      </c>
      <c r="E39" s="106" t="s">
        <v>13</v>
      </c>
      <c r="F39" s="241">
        <v>11.84</v>
      </c>
      <c r="G39" s="250">
        <v>183.55</v>
      </c>
      <c r="H39" s="250">
        <v>218.8</v>
      </c>
      <c r="I39" s="250">
        <v>2590.59</v>
      </c>
      <c r="J39" s="120">
        <v>7.3215633364447129E-3</v>
      </c>
    </row>
    <row r="40" spans="1:10" ht="26.1" customHeight="1" thickBot="1">
      <c r="A40" s="112" t="s">
        <v>55</v>
      </c>
      <c r="B40" s="113"/>
      <c r="C40" s="114"/>
      <c r="D40" s="115" t="s">
        <v>363</v>
      </c>
      <c r="E40" s="114"/>
      <c r="F40" s="242"/>
      <c r="G40" s="245"/>
      <c r="H40" s="246"/>
      <c r="I40" s="247">
        <v>173320.98</v>
      </c>
      <c r="J40" s="116">
        <v>0.4898422878976092</v>
      </c>
    </row>
    <row r="41" spans="1:10" ht="26.1" customHeight="1" thickBot="1">
      <c r="A41" s="112" t="s">
        <v>57</v>
      </c>
      <c r="B41" s="113"/>
      <c r="C41" s="114"/>
      <c r="D41" s="115" t="s">
        <v>98</v>
      </c>
      <c r="E41" s="114"/>
      <c r="F41" s="242"/>
      <c r="G41" s="245"/>
      <c r="H41" s="246"/>
      <c r="I41" s="247">
        <v>8254.66</v>
      </c>
      <c r="J41" s="116">
        <v>2.3329440787935071E-2</v>
      </c>
    </row>
    <row r="42" spans="1:10" ht="33" customHeight="1">
      <c r="A42" s="121" t="s">
        <v>58</v>
      </c>
      <c r="B42" s="108" t="s">
        <v>279</v>
      </c>
      <c r="C42" s="108" t="s">
        <v>11</v>
      </c>
      <c r="D42" s="109" t="s">
        <v>280</v>
      </c>
      <c r="E42" s="108" t="s">
        <v>35</v>
      </c>
      <c r="F42" s="239">
        <v>8</v>
      </c>
      <c r="G42" s="248">
        <v>74.239999999999995</v>
      </c>
      <c r="H42" s="248">
        <v>88.5</v>
      </c>
      <c r="I42" s="248">
        <v>708</v>
      </c>
      <c r="J42" s="122">
        <v>2.0009599520583563E-3</v>
      </c>
    </row>
    <row r="43" spans="1:10" ht="26.1" customHeight="1">
      <c r="A43" s="117" t="s">
        <v>59</v>
      </c>
      <c r="B43" s="104" t="s">
        <v>347</v>
      </c>
      <c r="C43" s="104" t="s">
        <v>11</v>
      </c>
      <c r="D43" s="105" t="s">
        <v>348</v>
      </c>
      <c r="E43" s="104" t="s">
        <v>35</v>
      </c>
      <c r="F43" s="240">
        <v>0.92</v>
      </c>
      <c r="G43" s="249">
        <v>3516.09</v>
      </c>
      <c r="H43" s="249">
        <v>4191.53</v>
      </c>
      <c r="I43" s="249">
        <v>3856.2</v>
      </c>
      <c r="J43" s="118">
        <v>1.0898448823626318E-2</v>
      </c>
    </row>
    <row r="44" spans="1:10" ht="37.5" customHeight="1" thickBot="1">
      <c r="A44" s="119" t="s">
        <v>60</v>
      </c>
      <c r="B44" s="106" t="s">
        <v>71</v>
      </c>
      <c r="C44" s="106" t="s">
        <v>11</v>
      </c>
      <c r="D44" s="107" t="s">
        <v>351</v>
      </c>
      <c r="E44" s="106" t="s">
        <v>35</v>
      </c>
      <c r="F44" s="241">
        <v>1.77</v>
      </c>
      <c r="G44" s="250">
        <v>1749.03</v>
      </c>
      <c r="H44" s="250">
        <v>2085.0100000000002</v>
      </c>
      <c r="I44" s="250">
        <v>3690.46</v>
      </c>
      <c r="J44" s="120">
        <v>1.0430032012250397E-2</v>
      </c>
    </row>
    <row r="45" spans="1:10" ht="30" customHeight="1" thickBot="1">
      <c r="A45" s="112" t="s">
        <v>61</v>
      </c>
      <c r="B45" s="113"/>
      <c r="C45" s="114"/>
      <c r="D45" s="115" t="s">
        <v>100</v>
      </c>
      <c r="E45" s="114"/>
      <c r="F45" s="242"/>
      <c r="G45" s="245"/>
      <c r="H45" s="246"/>
      <c r="I45" s="247">
        <v>3537.13</v>
      </c>
      <c r="J45" s="116">
        <v>9.9966885243279284E-3</v>
      </c>
    </row>
    <row r="46" spans="1:10" ht="24" customHeight="1">
      <c r="A46" s="121" t="s">
        <v>62</v>
      </c>
      <c r="B46" s="108" t="s">
        <v>73</v>
      </c>
      <c r="C46" s="108" t="s">
        <v>11</v>
      </c>
      <c r="D46" s="109" t="s">
        <v>74</v>
      </c>
      <c r="E46" s="108" t="s">
        <v>13</v>
      </c>
      <c r="F46" s="239">
        <v>13.5</v>
      </c>
      <c r="G46" s="248">
        <v>112.42</v>
      </c>
      <c r="H46" s="248">
        <v>134.01</v>
      </c>
      <c r="I46" s="248">
        <v>1809.13</v>
      </c>
      <c r="J46" s="122">
        <v>5.1129896582871948E-3</v>
      </c>
    </row>
    <row r="47" spans="1:10" ht="26.1" customHeight="1">
      <c r="A47" s="117" t="s">
        <v>364</v>
      </c>
      <c r="B47" s="104" t="s">
        <v>76</v>
      </c>
      <c r="C47" s="104" t="s">
        <v>11</v>
      </c>
      <c r="D47" s="105" t="s">
        <v>77</v>
      </c>
      <c r="E47" s="104" t="s">
        <v>13</v>
      </c>
      <c r="F47" s="240">
        <v>27</v>
      </c>
      <c r="G47" s="249">
        <v>13.65</v>
      </c>
      <c r="H47" s="249">
        <v>16.27</v>
      </c>
      <c r="I47" s="249">
        <v>439.29</v>
      </c>
      <c r="J47" s="118">
        <v>1.2415278211012927E-3</v>
      </c>
    </row>
    <row r="48" spans="1:10" ht="26.1" customHeight="1" thickBot="1">
      <c r="A48" s="119" t="s">
        <v>365</v>
      </c>
      <c r="B48" s="106" t="s">
        <v>78</v>
      </c>
      <c r="C48" s="106" t="s">
        <v>11</v>
      </c>
      <c r="D48" s="107" t="s">
        <v>79</v>
      </c>
      <c r="E48" s="106" t="s">
        <v>13</v>
      </c>
      <c r="F48" s="241">
        <v>27</v>
      </c>
      <c r="G48" s="250">
        <v>40.04</v>
      </c>
      <c r="H48" s="250">
        <v>47.73</v>
      </c>
      <c r="I48" s="250">
        <v>1288.71</v>
      </c>
      <c r="J48" s="120">
        <v>3.6421710449394407E-3</v>
      </c>
    </row>
    <row r="49" spans="1:10" ht="26.1" customHeight="1" thickBot="1">
      <c r="A49" s="112" t="s">
        <v>63</v>
      </c>
      <c r="B49" s="113"/>
      <c r="C49" s="114"/>
      <c r="D49" s="115" t="s">
        <v>283</v>
      </c>
      <c r="E49" s="114"/>
      <c r="F49" s="242"/>
      <c r="G49" s="245"/>
      <c r="H49" s="246"/>
      <c r="I49" s="247">
        <v>85636.7</v>
      </c>
      <c r="J49" s="116">
        <v>0.24202769368140653</v>
      </c>
    </row>
    <row r="50" spans="1:10" ht="80.25" customHeight="1">
      <c r="A50" s="121" t="s">
        <v>64</v>
      </c>
      <c r="B50" s="108" t="s">
        <v>366</v>
      </c>
      <c r="C50" s="108" t="s">
        <v>28</v>
      </c>
      <c r="D50" s="109" t="s">
        <v>367</v>
      </c>
      <c r="E50" s="108" t="s">
        <v>13</v>
      </c>
      <c r="F50" s="239">
        <v>327.82</v>
      </c>
      <c r="G50" s="248">
        <v>178.33</v>
      </c>
      <c r="H50" s="248">
        <v>212.58</v>
      </c>
      <c r="I50" s="248">
        <v>69687.97</v>
      </c>
      <c r="J50" s="122">
        <v>0.19695315976023187</v>
      </c>
    </row>
    <row r="51" spans="1:10" ht="30" customHeight="1">
      <c r="A51" s="117" t="s">
        <v>67</v>
      </c>
      <c r="B51" s="104" t="s">
        <v>286</v>
      </c>
      <c r="C51" s="104" t="s">
        <v>11</v>
      </c>
      <c r="D51" s="105" t="s">
        <v>287</v>
      </c>
      <c r="E51" s="104" t="s">
        <v>13</v>
      </c>
      <c r="F51" s="240">
        <v>2</v>
      </c>
      <c r="G51" s="249">
        <v>652.44000000000005</v>
      </c>
      <c r="H51" s="249">
        <v>777.77</v>
      </c>
      <c r="I51" s="249">
        <v>1555.54</v>
      </c>
      <c r="J51" s="118">
        <v>4.3962898924079881E-3</v>
      </c>
    </row>
    <row r="52" spans="1:10" ht="26.1" customHeight="1">
      <c r="A52" s="117" t="s">
        <v>281</v>
      </c>
      <c r="B52" s="104" t="s">
        <v>101</v>
      </c>
      <c r="C52" s="104" t="s">
        <v>11</v>
      </c>
      <c r="D52" s="105" t="s">
        <v>102</v>
      </c>
      <c r="E52" s="104" t="s">
        <v>13</v>
      </c>
      <c r="F52" s="240">
        <v>465.62</v>
      </c>
      <c r="G52" s="249">
        <v>24.48</v>
      </c>
      <c r="H52" s="249">
        <v>29.18</v>
      </c>
      <c r="I52" s="249">
        <v>13586.79</v>
      </c>
      <c r="J52" s="118">
        <v>3.839918455794767E-2</v>
      </c>
    </row>
    <row r="53" spans="1:10" ht="26.1" customHeight="1" thickBot="1">
      <c r="A53" s="119" t="s">
        <v>282</v>
      </c>
      <c r="B53" s="106" t="s">
        <v>368</v>
      </c>
      <c r="C53" s="106" t="s">
        <v>11</v>
      </c>
      <c r="D53" s="107" t="s">
        <v>369</v>
      </c>
      <c r="E53" s="106" t="s">
        <v>48</v>
      </c>
      <c r="F53" s="241">
        <v>90</v>
      </c>
      <c r="G53" s="250">
        <v>7.52</v>
      </c>
      <c r="H53" s="250">
        <v>8.9600000000000009</v>
      </c>
      <c r="I53" s="250">
        <v>806.4</v>
      </c>
      <c r="J53" s="120">
        <v>2.2790594708190092E-3</v>
      </c>
    </row>
    <row r="54" spans="1:10" ht="26.1" customHeight="1" thickBot="1">
      <c r="A54" s="112" t="s">
        <v>68</v>
      </c>
      <c r="B54" s="113"/>
      <c r="C54" s="114"/>
      <c r="D54" s="115" t="s">
        <v>103</v>
      </c>
      <c r="E54" s="114"/>
      <c r="F54" s="242"/>
      <c r="G54" s="245"/>
      <c r="H54" s="246"/>
      <c r="I54" s="247">
        <v>64235.34</v>
      </c>
      <c r="J54" s="116">
        <v>0.18154285712832233</v>
      </c>
    </row>
    <row r="55" spans="1:10" ht="58.5" customHeight="1">
      <c r="A55" s="121" t="s">
        <v>70</v>
      </c>
      <c r="B55" s="108" t="s">
        <v>370</v>
      </c>
      <c r="C55" s="108" t="s">
        <v>28</v>
      </c>
      <c r="D55" s="109" t="s">
        <v>371</v>
      </c>
      <c r="E55" s="108" t="s">
        <v>48</v>
      </c>
      <c r="F55" s="239">
        <v>135</v>
      </c>
      <c r="G55" s="248">
        <v>89.31</v>
      </c>
      <c r="H55" s="248">
        <v>106.46</v>
      </c>
      <c r="I55" s="248">
        <v>14372.1</v>
      </c>
      <c r="J55" s="122">
        <v>4.0618639162398162E-2</v>
      </c>
    </row>
    <row r="56" spans="1:10" ht="21.75" customHeight="1">
      <c r="A56" s="117" t="s">
        <v>72</v>
      </c>
      <c r="B56" s="104" t="s">
        <v>288</v>
      </c>
      <c r="C56" s="104" t="s">
        <v>11</v>
      </c>
      <c r="D56" s="105" t="s">
        <v>289</v>
      </c>
      <c r="E56" s="104" t="s">
        <v>35</v>
      </c>
      <c r="F56" s="240">
        <v>46.3</v>
      </c>
      <c r="G56" s="249">
        <v>15.07</v>
      </c>
      <c r="H56" s="249">
        <v>17.96</v>
      </c>
      <c r="I56" s="249">
        <v>831.54</v>
      </c>
      <c r="J56" s="118">
        <v>2.3501105064048099E-3</v>
      </c>
    </row>
    <row r="57" spans="1:10" ht="20.25" customHeight="1">
      <c r="A57" s="117" t="s">
        <v>75</v>
      </c>
      <c r="B57" s="104" t="s">
        <v>372</v>
      </c>
      <c r="C57" s="104" t="s">
        <v>29</v>
      </c>
      <c r="D57" s="105" t="s">
        <v>373</v>
      </c>
      <c r="E57" s="104" t="s">
        <v>35</v>
      </c>
      <c r="F57" s="240">
        <v>46.3</v>
      </c>
      <c r="G57" s="249">
        <v>269.36</v>
      </c>
      <c r="H57" s="249">
        <v>321.10000000000002</v>
      </c>
      <c r="I57" s="249">
        <v>14866.93</v>
      </c>
      <c r="J57" s="118">
        <v>4.201713494358042E-2</v>
      </c>
    </row>
    <row r="58" spans="1:10" ht="53.25" customHeight="1" thickBot="1">
      <c r="A58" s="119" t="s">
        <v>374</v>
      </c>
      <c r="B58" s="106" t="s">
        <v>375</v>
      </c>
      <c r="C58" s="106" t="s">
        <v>29</v>
      </c>
      <c r="D58" s="107" t="s">
        <v>376</v>
      </c>
      <c r="E58" s="106" t="s">
        <v>13</v>
      </c>
      <c r="F58" s="241">
        <v>463</v>
      </c>
      <c r="G58" s="250">
        <v>61.9</v>
      </c>
      <c r="H58" s="250">
        <v>73.790000000000006</v>
      </c>
      <c r="I58" s="250">
        <v>34164.769999999997</v>
      </c>
      <c r="J58" s="120">
        <v>9.6556972515938935E-2</v>
      </c>
    </row>
    <row r="59" spans="1:10" ht="26.1" customHeight="1" thickBot="1">
      <c r="A59" s="112" t="s">
        <v>81</v>
      </c>
      <c r="B59" s="113"/>
      <c r="C59" s="114"/>
      <c r="D59" s="115" t="s">
        <v>290</v>
      </c>
      <c r="E59" s="114"/>
      <c r="F59" s="242"/>
      <c r="G59" s="245"/>
      <c r="H59" s="246"/>
      <c r="I59" s="247">
        <v>6568.67</v>
      </c>
      <c r="J59" s="116">
        <v>1.8564471198145711E-2</v>
      </c>
    </row>
    <row r="60" spans="1:10" ht="57.75" customHeight="1">
      <c r="A60" s="121" t="s">
        <v>82</v>
      </c>
      <c r="B60" s="108" t="s">
        <v>291</v>
      </c>
      <c r="C60" s="108" t="s">
        <v>28</v>
      </c>
      <c r="D60" s="109" t="s">
        <v>292</v>
      </c>
      <c r="E60" s="108" t="s">
        <v>27</v>
      </c>
      <c r="F60" s="239">
        <v>1</v>
      </c>
      <c r="G60" s="248">
        <v>378.48</v>
      </c>
      <c r="H60" s="248">
        <v>451.18</v>
      </c>
      <c r="I60" s="248">
        <v>451.18</v>
      </c>
      <c r="J60" s="122">
        <v>1.2751315129515383E-3</v>
      </c>
    </row>
    <row r="61" spans="1:10" ht="26.1" customHeight="1">
      <c r="A61" s="117" t="s">
        <v>284</v>
      </c>
      <c r="B61" s="104" t="s">
        <v>295</v>
      </c>
      <c r="C61" s="104" t="s">
        <v>11</v>
      </c>
      <c r="D61" s="105" t="s">
        <v>296</v>
      </c>
      <c r="E61" s="104" t="s">
        <v>272</v>
      </c>
      <c r="F61" s="240">
        <v>10</v>
      </c>
      <c r="G61" s="249">
        <v>250.51</v>
      </c>
      <c r="H61" s="249">
        <v>298.63</v>
      </c>
      <c r="I61" s="249">
        <v>2986.3</v>
      </c>
      <c r="J61" s="118">
        <v>8.4399247243387987E-3</v>
      </c>
    </row>
    <row r="62" spans="1:10" ht="29.25" customHeight="1">
      <c r="A62" s="117" t="s">
        <v>285</v>
      </c>
      <c r="B62" s="104" t="s">
        <v>293</v>
      </c>
      <c r="C62" s="104" t="s">
        <v>152</v>
      </c>
      <c r="D62" s="105" t="s">
        <v>294</v>
      </c>
      <c r="E62" s="104" t="s">
        <v>27</v>
      </c>
      <c r="F62" s="240">
        <v>6</v>
      </c>
      <c r="G62" s="249">
        <v>317.54000000000002</v>
      </c>
      <c r="H62" s="249">
        <v>378.53</v>
      </c>
      <c r="I62" s="249">
        <v>2271.1799999999998</v>
      </c>
      <c r="J62" s="118">
        <v>6.4188421241749959E-3</v>
      </c>
    </row>
    <row r="63" spans="1:10" ht="26.1" customHeight="1">
      <c r="A63" s="117" t="s">
        <v>319</v>
      </c>
      <c r="B63" s="104" t="s">
        <v>353</v>
      </c>
      <c r="C63" s="104" t="s">
        <v>11</v>
      </c>
      <c r="D63" s="105" t="s">
        <v>354</v>
      </c>
      <c r="E63" s="104" t="s">
        <v>27</v>
      </c>
      <c r="F63" s="240">
        <v>4</v>
      </c>
      <c r="G63" s="249">
        <v>97.94</v>
      </c>
      <c r="H63" s="249">
        <v>116.75</v>
      </c>
      <c r="I63" s="249">
        <v>467</v>
      </c>
      <c r="J63" s="118">
        <v>1.3198422282644808E-3</v>
      </c>
    </row>
    <row r="64" spans="1:10" ht="24" customHeight="1">
      <c r="A64" s="117" t="s">
        <v>377</v>
      </c>
      <c r="B64" s="104" t="s">
        <v>73</v>
      </c>
      <c r="C64" s="104" t="s">
        <v>11</v>
      </c>
      <c r="D64" s="105" t="s">
        <v>74</v>
      </c>
      <c r="E64" s="104" t="s">
        <v>13</v>
      </c>
      <c r="F64" s="240">
        <v>1.5</v>
      </c>
      <c r="G64" s="249">
        <v>112.42</v>
      </c>
      <c r="H64" s="249">
        <v>134.01</v>
      </c>
      <c r="I64" s="249">
        <v>201.01</v>
      </c>
      <c r="J64" s="118">
        <v>5.6809740107803693E-4</v>
      </c>
    </row>
    <row r="65" spans="1:10" ht="22.5" customHeight="1">
      <c r="A65" s="117" t="s">
        <v>378</v>
      </c>
      <c r="B65" s="104" t="s">
        <v>76</v>
      </c>
      <c r="C65" s="104" t="s">
        <v>11</v>
      </c>
      <c r="D65" s="105" t="s">
        <v>77</v>
      </c>
      <c r="E65" s="104" t="s">
        <v>13</v>
      </c>
      <c r="F65" s="240">
        <v>3</v>
      </c>
      <c r="G65" s="249">
        <v>13.65</v>
      </c>
      <c r="H65" s="249">
        <v>16.27</v>
      </c>
      <c r="I65" s="249">
        <v>48.81</v>
      </c>
      <c r="J65" s="118">
        <v>1.3794753567792143E-4</v>
      </c>
    </row>
    <row r="66" spans="1:10" ht="26.1" customHeight="1" thickBot="1">
      <c r="A66" s="119" t="s">
        <v>379</v>
      </c>
      <c r="B66" s="106" t="s">
        <v>78</v>
      </c>
      <c r="C66" s="106" t="s">
        <v>11</v>
      </c>
      <c r="D66" s="107" t="s">
        <v>79</v>
      </c>
      <c r="E66" s="106" t="s">
        <v>13</v>
      </c>
      <c r="F66" s="241">
        <v>3</v>
      </c>
      <c r="G66" s="250">
        <v>40.04</v>
      </c>
      <c r="H66" s="250">
        <v>47.73</v>
      </c>
      <c r="I66" s="250">
        <v>143.19</v>
      </c>
      <c r="J66" s="120">
        <v>4.0468567165993785E-4</v>
      </c>
    </row>
    <row r="67" spans="1:10" ht="30.75" customHeight="1" thickBot="1">
      <c r="A67" s="112" t="s">
        <v>83</v>
      </c>
      <c r="B67" s="113"/>
      <c r="C67" s="114"/>
      <c r="D67" s="115" t="s">
        <v>56</v>
      </c>
      <c r="E67" s="114"/>
      <c r="F67" s="242"/>
      <c r="G67" s="245"/>
      <c r="H67" s="246"/>
      <c r="I67" s="247">
        <v>2971.44</v>
      </c>
      <c r="J67" s="116">
        <v>8.3979271750625455E-3</v>
      </c>
    </row>
    <row r="68" spans="1:10" ht="26.1" customHeight="1" thickBot="1">
      <c r="A68" s="123" t="s">
        <v>85</v>
      </c>
      <c r="B68" s="110" t="s">
        <v>380</v>
      </c>
      <c r="C68" s="110" t="s">
        <v>29</v>
      </c>
      <c r="D68" s="111" t="s">
        <v>381</v>
      </c>
      <c r="E68" s="110" t="s">
        <v>382</v>
      </c>
      <c r="F68" s="243">
        <v>1</v>
      </c>
      <c r="G68" s="251">
        <v>2492.61</v>
      </c>
      <c r="H68" s="251">
        <v>2971.44</v>
      </c>
      <c r="I68" s="251">
        <v>2971.44</v>
      </c>
      <c r="J68" s="124">
        <v>8.3979271750625455E-3</v>
      </c>
    </row>
    <row r="69" spans="1:10" ht="26.1" customHeight="1" thickBot="1">
      <c r="A69" s="112" t="s">
        <v>87</v>
      </c>
      <c r="B69" s="113"/>
      <c r="C69" s="114"/>
      <c r="D69" s="115" t="s">
        <v>50</v>
      </c>
      <c r="E69" s="114"/>
      <c r="F69" s="242"/>
      <c r="G69" s="245"/>
      <c r="H69" s="246"/>
      <c r="I69" s="247">
        <v>2117.04</v>
      </c>
      <c r="J69" s="116">
        <v>5.9832094024090711E-3</v>
      </c>
    </row>
    <row r="70" spans="1:10" ht="39" customHeight="1" thickBot="1">
      <c r="A70" s="123" t="s">
        <v>88</v>
      </c>
      <c r="B70" s="110" t="s">
        <v>320</v>
      </c>
      <c r="C70" s="110" t="s">
        <v>28</v>
      </c>
      <c r="D70" s="111" t="s">
        <v>321</v>
      </c>
      <c r="E70" s="110" t="s">
        <v>13</v>
      </c>
      <c r="F70" s="243">
        <v>132.97999999999999</v>
      </c>
      <c r="G70" s="251">
        <v>13.36</v>
      </c>
      <c r="H70" s="251">
        <v>15.92</v>
      </c>
      <c r="I70" s="251">
        <v>2117.04</v>
      </c>
      <c r="J70" s="124">
        <v>5.9832094024090711E-3</v>
      </c>
    </row>
    <row r="71" spans="1:10" ht="26.1" customHeight="1" thickBot="1">
      <c r="A71" s="112" t="s">
        <v>89</v>
      </c>
      <c r="B71" s="113"/>
      <c r="C71" s="114"/>
      <c r="D71" s="115" t="s">
        <v>383</v>
      </c>
      <c r="E71" s="114"/>
      <c r="F71" s="242"/>
      <c r="G71" s="245"/>
      <c r="H71" s="246"/>
      <c r="I71" s="247">
        <v>29390.01</v>
      </c>
      <c r="J71" s="116">
        <v>8.3062475989540405E-2</v>
      </c>
    </row>
    <row r="72" spans="1:10" ht="24" customHeight="1" thickBot="1">
      <c r="A72" s="112" t="s">
        <v>91</v>
      </c>
      <c r="B72" s="113"/>
      <c r="C72" s="114"/>
      <c r="D72" s="115" t="s">
        <v>84</v>
      </c>
      <c r="E72" s="114"/>
      <c r="F72" s="242"/>
      <c r="G72" s="245"/>
      <c r="H72" s="246"/>
      <c r="I72" s="247">
        <v>13727.55</v>
      </c>
      <c r="J72" s="116">
        <v>3.8797002528077239E-2</v>
      </c>
    </row>
    <row r="73" spans="1:10" ht="24" customHeight="1">
      <c r="A73" s="121" t="s">
        <v>384</v>
      </c>
      <c r="B73" s="108" t="s">
        <v>279</v>
      </c>
      <c r="C73" s="108" t="s">
        <v>11</v>
      </c>
      <c r="D73" s="109" t="s">
        <v>280</v>
      </c>
      <c r="E73" s="108" t="s">
        <v>35</v>
      </c>
      <c r="F73" s="239">
        <v>2.5</v>
      </c>
      <c r="G73" s="248">
        <v>74.239999999999995</v>
      </c>
      <c r="H73" s="248">
        <v>88.5</v>
      </c>
      <c r="I73" s="248">
        <v>221.25</v>
      </c>
      <c r="J73" s="122">
        <v>6.2529998501823631E-4</v>
      </c>
    </row>
    <row r="74" spans="1:10" ht="31.5" customHeight="1">
      <c r="A74" s="117" t="s">
        <v>385</v>
      </c>
      <c r="B74" s="104" t="s">
        <v>347</v>
      </c>
      <c r="C74" s="104" t="s">
        <v>11</v>
      </c>
      <c r="D74" s="105" t="s">
        <v>348</v>
      </c>
      <c r="E74" s="104" t="s">
        <v>35</v>
      </c>
      <c r="F74" s="240">
        <v>1.2</v>
      </c>
      <c r="G74" s="249">
        <v>3516.09</v>
      </c>
      <c r="H74" s="249">
        <v>4191.53</v>
      </c>
      <c r="I74" s="249">
        <v>5029.83</v>
      </c>
      <c r="J74" s="118">
        <v>1.4215379089917629E-2</v>
      </c>
    </row>
    <row r="75" spans="1:10" ht="30.75" customHeight="1">
      <c r="A75" s="117" t="s">
        <v>386</v>
      </c>
      <c r="B75" s="104" t="s">
        <v>86</v>
      </c>
      <c r="C75" s="104" t="s">
        <v>11</v>
      </c>
      <c r="D75" s="105" t="s">
        <v>278</v>
      </c>
      <c r="E75" s="104" t="s">
        <v>35</v>
      </c>
      <c r="F75" s="240">
        <v>1.47</v>
      </c>
      <c r="G75" s="249">
        <v>3371.53</v>
      </c>
      <c r="H75" s="249">
        <v>4019.2</v>
      </c>
      <c r="I75" s="249">
        <v>5908.22</v>
      </c>
      <c r="J75" s="118">
        <v>1.669789775134212E-2</v>
      </c>
    </row>
    <row r="76" spans="1:10" ht="51.75" customHeight="1">
      <c r="A76" s="117" t="s">
        <v>387</v>
      </c>
      <c r="B76" s="104" t="s">
        <v>86</v>
      </c>
      <c r="C76" s="104" t="s">
        <v>11</v>
      </c>
      <c r="D76" s="105" t="s">
        <v>278</v>
      </c>
      <c r="E76" s="104" t="s">
        <v>35</v>
      </c>
      <c r="F76" s="240">
        <v>0.56000000000000005</v>
      </c>
      <c r="G76" s="249">
        <v>3371.53</v>
      </c>
      <c r="H76" s="249">
        <v>4019.2</v>
      </c>
      <c r="I76" s="249">
        <v>2250.75</v>
      </c>
      <c r="J76" s="118">
        <v>6.3611025594567019E-3</v>
      </c>
    </row>
    <row r="77" spans="1:10" ht="51" customHeight="1" thickBot="1">
      <c r="A77" s="119" t="s">
        <v>388</v>
      </c>
      <c r="B77" s="106" t="s">
        <v>80</v>
      </c>
      <c r="C77" s="106" t="s">
        <v>28</v>
      </c>
      <c r="D77" s="107" t="s">
        <v>389</v>
      </c>
      <c r="E77" s="106" t="s">
        <v>13</v>
      </c>
      <c r="F77" s="241">
        <v>10</v>
      </c>
      <c r="G77" s="250">
        <v>26.64</v>
      </c>
      <c r="H77" s="250">
        <v>31.75</v>
      </c>
      <c r="I77" s="250">
        <v>317.5</v>
      </c>
      <c r="J77" s="120">
        <v>8.9732314234255376E-4</v>
      </c>
    </row>
    <row r="78" spans="1:10" ht="26.1" customHeight="1" thickBot="1">
      <c r="A78" s="112" t="s">
        <v>94</v>
      </c>
      <c r="B78" s="113"/>
      <c r="C78" s="114"/>
      <c r="D78" s="115" t="s">
        <v>69</v>
      </c>
      <c r="E78" s="114"/>
      <c r="F78" s="242"/>
      <c r="G78" s="245"/>
      <c r="H78" s="246"/>
      <c r="I78" s="247">
        <v>6503.06</v>
      </c>
      <c r="J78" s="116">
        <v>1.8379043256825725E-2</v>
      </c>
    </row>
    <row r="79" spans="1:10" ht="33" customHeight="1">
      <c r="A79" s="121" t="s">
        <v>390</v>
      </c>
      <c r="B79" s="108" t="s">
        <v>279</v>
      </c>
      <c r="C79" s="108" t="s">
        <v>11</v>
      </c>
      <c r="D79" s="109" t="s">
        <v>280</v>
      </c>
      <c r="E79" s="108" t="s">
        <v>35</v>
      </c>
      <c r="F79" s="239">
        <v>1.5</v>
      </c>
      <c r="G79" s="248">
        <v>74.239999999999995</v>
      </c>
      <c r="H79" s="248">
        <v>88.5</v>
      </c>
      <c r="I79" s="248">
        <v>132.75</v>
      </c>
      <c r="J79" s="122">
        <v>3.7517999101094177E-4</v>
      </c>
    </row>
    <row r="80" spans="1:10" ht="38.25" customHeight="1">
      <c r="A80" s="117" t="s">
        <v>391</v>
      </c>
      <c r="B80" s="104" t="s">
        <v>339</v>
      </c>
      <c r="C80" s="104" t="s">
        <v>11</v>
      </c>
      <c r="D80" s="105" t="s">
        <v>340</v>
      </c>
      <c r="E80" s="104" t="s">
        <v>35</v>
      </c>
      <c r="F80" s="240">
        <v>0.8</v>
      </c>
      <c r="G80" s="249">
        <v>1024.22</v>
      </c>
      <c r="H80" s="249">
        <v>1220.97</v>
      </c>
      <c r="I80" s="249">
        <v>976.77</v>
      </c>
      <c r="J80" s="118">
        <v>2.7605616558927125E-3</v>
      </c>
    </row>
    <row r="81" spans="1:10" ht="24" customHeight="1">
      <c r="A81" s="117" t="s">
        <v>392</v>
      </c>
      <c r="B81" s="104" t="s">
        <v>73</v>
      </c>
      <c r="C81" s="104" t="s">
        <v>11</v>
      </c>
      <c r="D81" s="105" t="s">
        <v>74</v>
      </c>
      <c r="E81" s="104" t="s">
        <v>13</v>
      </c>
      <c r="F81" s="240">
        <v>14.5</v>
      </c>
      <c r="G81" s="249">
        <v>112.42</v>
      </c>
      <c r="H81" s="249">
        <v>134.01</v>
      </c>
      <c r="I81" s="249">
        <v>1943.14</v>
      </c>
      <c r="J81" s="118">
        <v>5.4917306797212908E-3</v>
      </c>
    </row>
    <row r="82" spans="1:10" ht="30.75" customHeight="1">
      <c r="A82" s="117" t="s">
        <v>393</v>
      </c>
      <c r="B82" s="104" t="s">
        <v>394</v>
      </c>
      <c r="C82" s="104" t="s">
        <v>29</v>
      </c>
      <c r="D82" s="105" t="s">
        <v>395</v>
      </c>
      <c r="E82" s="104" t="s">
        <v>35</v>
      </c>
      <c r="F82" s="240">
        <v>0.6</v>
      </c>
      <c r="G82" s="249">
        <v>2683.51</v>
      </c>
      <c r="H82" s="249">
        <v>3199.01</v>
      </c>
      <c r="I82" s="249">
        <v>1919.4</v>
      </c>
      <c r="J82" s="118">
        <v>5.4246363446056618E-3</v>
      </c>
    </row>
    <row r="83" spans="1:10" ht="29.25" customHeight="1">
      <c r="A83" s="117" t="s">
        <v>396</v>
      </c>
      <c r="B83" s="104" t="s">
        <v>76</v>
      </c>
      <c r="C83" s="104" t="s">
        <v>11</v>
      </c>
      <c r="D83" s="105" t="s">
        <v>77</v>
      </c>
      <c r="E83" s="104" t="s">
        <v>13</v>
      </c>
      <c r="F83" s="240">
        <v>14</v>
      </c>
      <c r="G83" s="249">
        <v>13.65</v>
      </c>
      <c r="H83" s="249">
        <v>16.27</v>
      </c>
      <c r="I83" s="249">
        <v>227.78</v>
      </c>
      <c r="J83" s="118">
        <v>6.4375516649696658E-4</v>
      </c>
    </row>
    <row r="84" spans="1:10" ht="33" customHeight="1">
      <c r="A84" s="117" t="s">
        <v>397</v>
      </c>
      <c r="B84" s="104" t="s">
        <v>78</v>
      </c>
      <c r="C84" s="104" t="s">
        <v>11</v>
      </c>
      <c r="D84" s="105" t="s">
        <v>79</v>
      </c>
      <c r="E84" s="104" t="s">
        <v>13</v>
      </c>
      <c r="F84" s="240">
        <v>14</v>
      </c>
      <c r="G84" s="249">
        <v>40.04</v>
      </c>
      <c r="H84" s="249">
        <v>47.73</v>
      </c>
      <c r="I84" s="249">
        <v>668.22</v>
      </c>
      <c r="J84" s="118">
        <v>1.8885331344130434E-3</v>
      </c>
    </row>
    <row r="85" spans="1:10" ht="50.25" customHeight="1" thickBot="1">
      <c r="A85" s="119" t="s">
        <v>398</v>
      </c>
      <c r="B85" s="106" t="s">
        <v>80</v>
      </c>
      <c r="C85" s="106" t="s">
        <v>28</v>
      </c>
      <c r="D85" s="107" t="s">
        <v>153</v>
      </c>
      <c r="E85" s="106" t="s">
        <v>13</v>
      </c>
      <c r="F85" s="241">
        <v>20</v>
      </c>
      <c r="G85" s="250">
        <v>26.64</v>
      </c>
      <c r="H85" s="250">
        <v>31.75</v>
      </c>
      <c r="I85" s="250">
        <v>635</v>
      </c>
      <c r="J85" s="120">
        <v>1.7946462846851075E-3</v>
      </c>
    </row>
    <row r="86" spans="1:10" ht="26.25" customHeight="1" thickBot="1">
      <c r="A86" s="112" t="s">
        <v>95</v>
      </c>
      <c r="B86" s="113"/>
      <c r="C86" s="114"/>
      <c r="D86" s="115" t="s">
        <v>399</v>
      </c>
      <c r="E86" s="114"/>
      <c r="F86" s="242"/>
      <c r="G86" s="245"/>
      <c r="H86" s="246"/>
      <c r="I86" s="247">
        <v>9159.4</v>
      </c>
      <c r="J86" s="116">
        <v>2.5886430204637441E-2</v>
      </c>
    </row>
    <row r="87" spans="1:10" ht="33.75" customHeight="1">
      <c r="A87" s="121" t="s">
        <v>400</v>
      </c>
      <c r="B87" s="108" t="s">
        <v>347</v>
      </c>
      <c r="C87" s="108" t="s">
        <v>11</v>
      </c>
      <c r="D87" s="109" t="s">
        <v>348</v>
      </c>
      <c r="E87" s="108" t="s">
        <v>35</v>
      </c>
      <c r="F87" s="239">
        <v>0.5</v>
      </c>
      <c r="G87" s="248">
        <v>3516.09</v>
      </c>
      <c r="H87" s="248">
        <v>4191.53</v>
      </c>
      <c r="I87" s="248">
        <v>2095.7600000000002</v>
      </c>
      <c r="J87" s="122">
        <v>5.9230675552624582E-3</v>
      </c>
    </row>
    <row r="88" spans="1:10" ht="34.5" customHeight="1">
      <c r="A88" s="117" t="s">
        <v>401</v>
      </c>
      <c r="B88" s="104" t="s">
        <v>86</v>
      </c>
      <c r="C88" s="104" t="s">
        <v>11</v>
      </c>
      <c r="D88" s="105" t="s">
        <v>278</v>
      </c>
      <c r="E88" s="104" t="s">
        <v>35</v>
      </c>
      <c r="F88" s="240">
        <v>0.28000000000000003</v>
      </c>
      <c r="G88" s="249">
        <v>3371.53</v>
      </c>
      <c r="H88" s="249">
        <v>4019.2</v>
      </c>
      <c r="I88" s="249">
        <v>1125.3699999999999</v>
      </c>
      <c r="J88" s="118">
        <v>3.1805371486552433E-3</v>
      </c>
    </row>
    <row r="89" spans="1:10" ht="26.1" customHeight="1">
      <c r="A89" s="117" t="s">
        <v>402</v>
      </c>
      <c r="B89" s="104" t="s">
        <v>86</v>
      </c>
      <c r="C89" s="104" t="s">
        <v>11</v>
      </c>
      <c r="D89" s="105" t="s">
        <v>278</v>
      </c>
      <c r="E89" s="104" t="s">
        <v>35</v>
      </c>
      <c r="F89" s="240">
        <v>1.21</v>
      </c>
      <c r="G89" s="249">
        <v>3371.53</v>
      </c>
      <c r="H89" s="249">
        <v>4019.2</v>
      </c>
      <c r="I89" s="249">
        <v>4863.2299999999996</v>
      </c>
      <c r="J89" s="118">
        <v>1.3744531733967174E-2</v>
      </c>
    </row>
    <row r="90" spans="1:10" ht="29.25" customHeight="1">
      <c r="A90" s="117" t="s">
        <v>403</v>
      </c>
      <c r="B90" s="104" t="s">
        <v>404</v>
      </c>
      <c r="C90" s="104" t="s">
        <v>11</v>
      </c>
      <c r="D90" s="105" t="s">
        <v>405</v>
      </c>
      <c r="E90" s="104" t="s">
        <v>13</v>
      </c>
      <c r="F90" s="240">
        <v>4.16</v>
      </c>
      <c r="G90" s="249">
        <v>3.87</v>
      </c>
      <c r="H90" s="249">
        <v>4.6100000000000003</v>
      </c>
      <c r="I90" s="249">
        <v>19.170000000000002</v>
      </c>
      <c r="J90" s="118">
        <v>5.417853429513939E-5</v>
      </c>
    </row>
    <row r="91" spans="1:10" ht="41.25" customHeight="1">
      <c r="A91" s="117" t="s">
        <v>406</v>
      </c>
      <c r="B91" s="104" t="s">
        <v>361</v>
      </c>
      <c r="C91" s="104" t="s">
        <v>28</v>
      </c>
      <c r="D91" s="105" t="s">
        <v>407</v>
      </c>
      <c r="E91" s="104" t="s">
        <v>13</v>
      </c>
      <c r="F91" s="240">
        <v>8</v>
      </c>
      <c r="G91" s="249">
        <v>64.349999999999994</v>
      </c>
      <c r="H91" s="249">
        <v>76.709999999999994</v>
      </c>
      <c r="I91" s="249">
        <v>613.67999999999995</v>
      </c>
      <c r="J91" s="118">
        <v>1.7343913889536328E-3</v>
      </c>
    </row>
    <row r="92" spans="1:10" ht="43.5" customHeight="1">
      <c r="A92" s="117" t="s">
        <v>408</v>
      </c>
      <c r="B92" s="104" t="s">
        <v>322</v>
      </c>
      <c r="C92" s="104" t="s">
        <v>28</v>
      </c>
      <c r="D92" s="105" t="s">
        <v>409</v>
      </c>
      <c r="E92" s="104" t="s">
        <v>48</v>
      </c>
      <c r="F92" s="240">
        <v>11.26</v>
      </c>
      <c r="G92" s="249">
        <v>10.54</v>
      </c>
      <c r="H92" s="249">
        <v>12.56</v>
      </c>
      <c r="I92" s="249">
        <v>141.41999999999999</v>
      </c>
      <c r="J92" s="118">
        <v>3.9968327177979199E-4</v>
      </c>
    </row>
    <row r="93" spans="1:10" ht="33.75" customHeight="1" thickBot="1">
      <c r="A93" s="119" t="s">
        <v>410</v>
      </c>
      <c r="B93" s="106" t="s">
        <v>411</v>
      </c>
      <c r="C93" s="106" t="s">
        <v>152</v>
      </c>
      <c r="D93" s="107" t="s">
        <v>412</v>
      </c>
      <c r="E93" s="106" t="s">
        <v>48</v>
      </c>
      <c r="F93" s="241">
        <v>1.52</v>
      </c>
      <c r="G93" s="250">
        <v>166</v>
      </c>
      <c r="H93" s="250">
        <v>197.88</v>
      </c>
      <c r="I93" s="250">
        <v>300.77</v>
      </c>
      <c r="J93" s="120">
        <v>8.5004057172399967E-4</v>
      </c>
    </row>
    <row r="94" spans="1:10" ht="28.5" customHeight="1" thickBot="1">
      <c r="A94" s="112" t="s">
        <v>96</v>
      </c>
      <c r="B94" s="113"/>
      <c r="C94" s="114"/>
      <c r="D94" s="115" t="s">
        <v>90</v>
      </c>
      <c r="E94" s="114"/>
      <c r="F94" s="242"/>
      <c r="G94" s="245"/>
      <c r="H94" s="246"/>
      <c r="I94" s="247">
        <v>385.17</v>
      </c>
      <c r="J94" s="116">
        <v>1.0885730857829337E-3</v>
      </c>
    </row>
    <row r="95" spans="1:10" ht="33" customHeight="1">
      <c r="A95" s="121" t="s">
        <v>97</v>
      </c>
      <c r="B95" s="108" t="s">
        <v>92</v>
      </c>
      <c r="C95" s="108" t="s">
        <v>11</v>
      </c>
      <c r="D95" s="109" t="s">
        <v>93</v>
      </c>
      <c r="E95" s="108" t="s">
        <v>13</v>
      </c>
      <c r="F95" s="239">
        <v>7.87</v>
      </c>
      <c r="G95" s="248">
        <v>30.93</v>
      </c>
      <c r="H95" s="248">
        <v>36.869999999999997</v>
      </c>
      <c r="I95" s="248">
        <v>290.16000000000003</v>
      </c>
      <c r="J95" s="122">
        <v>8.2005443458933985E-4</v>
      </c>
    </row>
    <row r="96" spans="1:10" ht="35.25" customHeight="1" thickBot="1">
      <c r="A96" s="119" t="s">
        <v>99</v>
      </c>
      <c r="B96" s="106" t="s">
        <v>413</v>
      </c>
      <c r="C96" s="106" t="s">
        <v>29</v>
      </c>
      <c r="D96" s="107" t="s">
        <v>414</v>
      </c>
      <c r="E96" s="106" t="s">
        <v>30</v>
      </c>
      <c r="F96" s="241">
        <v>1</v>
      </c>
      <c r="G96" s="250">
        <v>79.7</v>
      </c>
      <c r="H96" s="250">
        <v>95.01</v>
      </c>
      <c r="I96" s="250">
        <v>95.01</v>
      </c>
      <c r="J96" s="120">
        <v>2.6851865119359382E-4</v>
      </c>
    </row>
    <row r="97" spans="1:10" ht="26.1" customHeight="1" thickBot="1">
      <c r="A97" s="112" t="s">
        <v>104</v>
      </c>
      <c r="B97" s="113"/>
      <c r="C97" s="114"/>
      <c r="D97" s="115" t="s">
        <v>297</v>
      </c>
      <c r="E97" s="114"/>
      <c r="F97" s="242"/>
      <c r="G97" s="245"/>
      <c r="H97" s="246"/>
      <c r="I97" s="247">
        <v>5269.83</v>
      </c>
      <c r="J97" s="116">
        <v>1.4893670599089952E-2</v>
      </c>
    </row>
    <row r="98" spans="1:10" ht="24" customHeight="1">
      <c r="A98" s="121" t="s">
        <v>105</v>
      </c>
      <c r="B98" s="108" t="s">
        <v>65</v>
      </c>
      <c r="C98" s="108" t="s">
        <v>11</v>
      </c>
      <c r="D98" s="109" t="s">
        <v>66</v>
      </c>
      <c r="E98" s="108" t="s">
        <v>27</v>
      </c>
      <c r="F98" s="239">
        <v>2</v>
      </c>
      <c r="G98" s="248">
        <v>1008.11</v>
      </c>
      <c r="H98" s="248">
        <v>1201.76</v>
      </c>
      <c r="I98" s="248">
        <v>2403.52</v>
      </c>
      <c r="J98" s="122">
        <v>6.7928633671911019E-3</v>
      </c>
    </row>
    <row r="99" spans="1:10" ht="24" customHeight="1">
      <c r="A99" s="117" t="s">
        <v>108</v>
      </c>
      <c r="B99" s="104" t="s">
        <v>106</v>
      </c>
      <c r="C99" s="104" t="s">
        <v>29</v>
      </c>
      <c r="D99" s="105" t="s">
        <v>107</v>
      </c>
      <c r="E99" s="104" t="s">
        <v>13</v>
      </c>
      <c r="F99" s="240">
        <v>174.47</v>
      </c>
      <c r="G99" s="249">
        <v>2.37</v>
      </c>
      <c r="H99" s="249">
        <v>2.82</v>
      </c>
      <c r="I99" s="249">
        <v>492</v>
      </c>
      <c r="J99" s="118">
        <v>1.3904975938032645E-3</v>
      </c>
    </row>
    <row r="100" spans="1:10" ht="24" customHeight="1" thickBot="1">
      <c r="A100" s="151" t="s">
        <v>415</v>
      </c>
      <c r="B100" s="152" t="s">
        <v>49</v>
      </c>
      <c r="C100" s="152" t="s">
        <v>29</v>
      </c>
      <c r="D100" s="154" t="s">
        <v>323</v>
      </c>
      <c r="E100" s="152" t="s">
        <v>30</v>
      </c>
      <c r="F100" s="244">
        <v>1</v>
      </c>
      <c r="G100" s="252">
        <v>1991.71</v>
      </c>
      <c r="H100" s="252">
        <v>2374.31</v>
      </c>
      <c r="I100" s="252">
        <v>2374.31</v>
      </c>
      <c r="J100" s="153">
        <v>6.710309638095587E-3</v>
      </c>
    </row>
    <row r="101" spans="1:10" ht="20.100000000000001" customHeight="1" thickBot="1">
      <c r="A101" s="236"/>
      <c r="B101" s="237"/>
      <c r="C101" s="237"/>
      <c r="D101" s="237"/>
      <c r="E101" s="237"/>
      <c r="F101" s="237"/>
      <c r="G101" s="237"/>
      <c r="H101" s="237"/>
      <c r="I101" s="237"/>
      <c r="J101" s="238"/>
    </row>
    <row r="102" spans="1:10" ht="27.95" customHeight="1" thickBot="1">
      <c r="A102" s="178"/>
      <c r="B102" s="178"/>
      <c r="C102" s="178"/>
      <c r="D102" s="160"/>
      <c r="E102" s="179" t="s">
        <v>324</v>
      </c>
      <c r="F102" s="180"/>
      <c r="G102" s="181"/>
      <c r="H102" s="253">
        <v>296825.28999999998</v>
      </c>
      <c r="I102" s="254"/>
      <c r="J102" s="255"/>
    </row>
    <row r="103" spans="1:10" ht="27.95" customHeight="1" thickBot="1">
      <c r="A103" s="178"/>
      <c r="B103" s="178"/>
      <c r="C103" s="178"/>
      <c r="D103" s="160"/>
      <c r="E103" s="172" t="s">
        <v>325</v>
      </c>
      <c r="F103" s="173"/>
      <c r="G103" s="174"/>
      <c r="H103" s="256">
        <v>57004.88</v>
      </c>
      <c r="I103" s="257"/>
      <c r="J103" s="258"/>
    </row>
    <row r="104" spans="1:10" ht="27.95" customHeight="1" thickBot="1">
      <c r="A104" s="178"/>
      <c r="B104" s="178"/>
      <c r="C104" s="178"/>
      <c r="D104" s="160"/>
      <c r="E104" s="172" t="s">
        <v>326</v>
      </c>
      <c r="F104" s="173"/>
      <c r="G104" s="174"/>
      <c r="H104" s="256">
        <v>353830.17</v>
      </c>
      <c r="I104" s="257"/>
      <c r="J104" s="258"/>
    </row>
    <row r="105" spans="1:10" ht="98.25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</row>
    <row r="106" spans="1:10" ht="71.25" customHeight="1">
      <c r="A106" s="170" t="s">
        <v>327</v>
      </c>
      <c r="B106" s="171"/>
      <c r="C106" s="171"/>
      <c r="D106" s="171"/>
      <c r="E106" s="171"/>
      <c r="F106" s="171"/>
      <c r="G106" s="171"/>
      <c r="H106" s="171"/>
      <c r="I106" s="171"/>
      <c r="J106" s="171"/>
    </row>
  </sheetData>
  <mergeCells count="16">
    <mergeCell ref="A5:J5"/>
    <mergeCell ref="A1:J1"/>
    <mergeCell ref="A2:J2"/>
    <mergeCell ref="A3:J3"/>
    <mergeCell ref="A4:J4"/>
    <mergeCell ref="A106:J106"/>
    <mergeCell ref="E104:G104"/>
    <mergeCell ref="A6:J6"/>
    <mergeCell ref="A102:C102"/>
    <mergeCell ref="H102:J102"/>
    <mergeCell ref="H103:J103"/>
    <mergeCell ref="E103:G103"/>
    <mergeCell ref="E102:G102"/>
    <mergeCell ref="A103:C103"/>
    <mergeCell ref="A104:C104"/>
    <mergeCell ref="H104:J104"/>
  </mergeCells>
  <printOptions horizontalCentered="1"/>
  <pageMargins left="0.51181102362204722" right="0.51181102362204722" top="0.78740157480314965" bottom="0.78740157480314965" header="0.51181102362204722" footer="0.51181102362204722"/>
  <pageSetup paperSize="9" scale="56" fitToHeight="0" orientation="portrait" r:id="rId1"/>
  <headerFooter>
    <oddHeader>&amp;L &amp;CPREFEITURA MUNICIPAL DE ANANINDEUA</oddHeader>
    <oddFooter>&amp;L &amp;CCAMPO SINTÉTICO PASSAGEM EMAÚS</oddFooter>
  </headerFooter>
  <rowBreaks count="2" manualBreakCount="2">
    <brk id="44" max="9" man="1"/>
    <brk id="7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90" zoomScaleNormal="70" zoomScaleSheetLayoutView="90" workbookViewId="0">
      <selection activeCell="J6" sqref="J6"/>
    </sheetView>
  </sheetViews>
  <sheetFormatPr defaultRowHeight="14.25"/>
  <cols>
    <col min="1" max="1" width="6.75" style="3" customWidth="1"/>
    <col min="2" max="2" width="51.5" customWidth="1"/>
    <col min="3" max="3" width="19.625" style="1" customWidth="1"/>
    <col min="4" max="7" width="15.625" style="1" customWidth="1"/>
  </cols>
  <sheetData>
    <row r="1" spans="1:7" ht="24" customHeight="1">
      <c r="A1" s="185" t="s">
        <v>109</v>
      </c>
      <c r="B1" s="186"/>
      <c r="C1" s="186"/>
      <c r="D1" s="186"/>
      <c r="E1" s="186"/>
      <c r="F1" s="186"/>
      <c r="G1" s="187"/>
    </row>
    <row r="2" spans="1:7" ht="24" customHeight="1">
      <c r="A2" s="188" t="s">
        <v>310</v>
      </c>
      <c r="B2" s="189"/>
      <c r="C2" s="189"/>
      <c r="D2" s="189"/>
      <c r="E2" s="189"/>
      <c r="F2" s="189"/>
      <c r="G2" s="190"/>
    </row>
    <row r="3" spans="1:7" ht="24" customHeight="1">
      <c r="A3" s="191" t="s">
        <v>420</v>
      </c>
      <c r="B3" s="192"/>
      <c r="C3" s="192"/>
      <c r="D3" s="192"/>
      <c r="E3" s="192"/>
      <c r="F3" s="192"/>
      <c r="G3" s="193"/>
    </row>
    <row r="4" spans="1:7" ht="24" customHeight="1">
      <c r="A4" s="188" t="s">
        <v>416</v>
      </c>
      <c r="B4" s="189"/>
      <c r="C4" s="189"/>
      <c r="D4" s="189"/>
      <c r="E4" s="189"/>
      <c r="F4" s="189"/>
      <c r="G4" s="190"/>
    </row>
    <row r="5" spans="1:7" ht="24" customHeight="1" thickBot="1">
      <c r="A5" s="182" t="s">
        <v>421</v>
      </c>
      <c r="B5" s="183"/>
      <c r="C5" s="183"/>
      <c r="D5" s="183"/>
      <c r="E5" s="183"/>
      <c r="F5" s="183"/>
      <c r="G5" s="184"/>
    </row>
    <row r="6" spans="1:7" ht="24" customHeight="1" thickBot="1">
      <c r="A6" s="196" t="s">
        <v>308</v>
      </c>
      <c r="B6" s="197"/>
      <c r="C6" s="197"/>
      <c r="D6" s="197"/>
      <c r="E6" s="197"/>
      <c r="F6" s="197"/>
      <c r="G6" s="198"/>
    </row>
    <row r="7" spans="1:7" ht="25.5" customHeight="1" thickBot="1">
      <c r="A7" s="126" t="s">
        <v>298</v>
      </c>
      <c r="B7" s="126" t="s">
        <v>300</v>
      </c>
      <c r="C7" s="126" t="s">
        <v>309</v>
      </c>
      <c r="D7" s="126" t="s">
        <v>111</v>
      </c>
      <c r="E7" s="126" t="s">
        <v>112</v>
      </c>
      <c r="F7" s="126" t="s">
        <v>113</v>
      </c>
      <c r="G7" s="126" t="s">
        <v>114</v>
      </c>
    </row>
    <row r="8" spans="1:7" ht="27.95" customHeight="1" thickBot="1">
      <c r="A8" s="147" t="s">
        <v>7</v>
      </c>
      <c r="B8" s="148" t="s">
        <v>8</v>
      </c>
      <c r="C8" s="148" t="s">
        <v>422</v>
      </c>
      <c r="D8" s="149" t="s">
        <v>422</v>
      </c>
      <c r="E8" s="148" t="s">
        <v>110</v>
      </c>
      <c r="F8" s="148" t="s">
        <v>110</v>
      </c>
      <c r="G8" s="150" t="s">
        <v>110</v>
      </c>
    </row>
    <row r="9" spans="1:7" ht="27.95" customHeight="1" thickTop="1" thickBot="1">
      <c r="A9" s="128" t="s">
        <v>21</v>
      </c>
      <c r="B9" s="103" t="s">
        <v>341</v>
      </c>
      <c r="C9" s="103" t="s">
        <v>423</v>
      </c>
      <c r="D9" s="125" t="s">
        <v>423</v>
      </c>
      <c r="E9" s="103" t="s">
        <v>110</v>
      </c>
      <c r="F9" s="103" t="s">
        <v>110</v>
      </c>
      <c r="G9" s="129" t="s">
        <v>110</v>
      </c>
    </row>
    <row r="10" spans="1:7" ht="27.95" customHeight="1" thickTop="1" thickBot="1">
      <c r="A10" s="128" t="s">
        <v>31</v>
      </c>
      <c r="B10" s="103" t="s">
        <v>273</v>
      </c>
      <c r="C10" s="103" t="s">
        <v>424</v>
      </c>
      <c r="D10" s="125" t="s">
        <v>424</v>
      </c>
      <c r="E10" s="103" t="s">
        <v>110</v>
      </c>
      <c r="F10" s="103" t="s">
        <v>110</v>
      </c>
      <c r="G10" s="129" t="s">
        <v>110</v>
      </c>
    </row>
    <row r="11" spans="1:7" ht="27.95" customHeight="1" thickTop="1" thickBot="1">
      <c r="A11" s="128" t="s">
        <v>36</v>
      </c>
      <c r="B11" s="103" t="s">
        <v>346</v>
      </c>
      <c r="C11" s="103" t="s">
        <v>425</v>
      </c>
      <c r="D11" s="103" t="s">
        <v>110</v>
      </c>
      <c r="E11" s="125" t="s">
        <v>425</v>
      </c>
      <c r="F11" s="103" t="s">
        <v>110</v>
      </c>
      <c r="G11" s="129" t="s">
        <v>110</v>
      </c>
    </row>
    <row r="12" spans="1:7" ht="27.95" customHeight="1" thickTop="1" thickBot="1">
      <c r="A12" s="128" t="s">
        <v>49</v>
      </c>
      <c r="B12" s="103" t="s">
        <v>37</v>
      </c>
      <c r="C12" s="103" t="s">
        <v>426</v>
      </c>
      <c r="D12" s="103" t="s">
        <v>110</v>
      </c>
      <c r="E12" s="125" t="s">
        <v>426</v>
      </c>
      <c r="F12" s="103" t="s">
        <v>110</v>
      </c>
      <c r="G12" s="129" t="s">
        <v>110</v>
      </c>
    </row>
    <row r="13" spans="1:7" ht="27.95" customHeight="1" thickTop="1" thickBot="1">
      <c r="A13" s="128" t="s">
        <v>55</v>
      </c>
      <c r="B13" s="103" t="s">
        <v>363</v>
      </c>
      <c r="C13" s="103" t="s">
        <v>427</v>
      </c>
      <c r="D13" s="103" t="s">
        <v>110</v>
      </c>
      <c r="E13" s="125" t="s">
        <v>428</v>
      </c>
      <c r="F13" s="125" t="s">
        <v>429</v>
      </c>
      <c r="G13" s="130" t="s">
        <v>430</v>
      </c>
    </row>
    <row r="14" spans="1:7" ht="27.95" customHeight="1" thickTop="1" thickBot="1">
      <c r="A14" s="128" t="s">
        <v>89</v>
      </c>
      <c r="B14" s="103" t="s">
        <v>383</v>
      </c>
      <c r="C14" s="103" t="s">
        <v>431</v>
      </c>
      <c r="D14" s="103" t="s">
        <v>110</v>
      </c>
      <c r="E14" s="103" t="s">
        <v>110</v>
      </c>
      <c r="F14" s="125" t="s">
        <v>432</v>
      </c>
      <c r="G14" s="130" t="s">
        <v>433</v>
      </c>
    </row>
    <row r="15" spans="1:7" ht="27.95" customHeight="1" thickTop="1" thickBot="1">
      <c r="A15" s="128" t="s">
        <v>96</v>
      </c>
      <c r="B15" s="103" t="s">
        <v>90</v>
      </c>
      <c r="C15" s="103" t="s">
        <v>434</v>
      </c>
      <c r="D15" s="103" t="s">
        <v>110</v>
      </c>
      <c r="E15" s="103" t="s">
        <v>110</v>
      </c>
      <c r="F15" s="103" t="s">
        <v>110</v>
      </c>
      <c r="G15" s="130" t="s">
        <v>434</v>
      </c>
    </row>
    <row r="16" spans="1:7" ht="27.95" customHeight="1" thickTop="1" thickBot="1">
      <c r="A16" s="128" t="s">
        <v>104</v>
      </c>
      <c r="B16" s="103" t="s">
        <v>297</v>
      </c>
      <c r="C16" s="103" t="s">
        <v>435</v>
      </c>
      <c r="D16" s="103" t="s">
        <v>110</v>
      </c>
      <c r="E16" s="103" t="s">
        <v>110</v>
      </c>
      <c r="F16" s="103" t="s">
        <v>110</v>
      </c>
      <c r="G16" s="130" t="s">
        <v>435</v>
      </c>
    </row>
    <row r="17" spans="1:7" s="163" customFormat="1" ht="3" customHeight="1" thickTop="1" thickBot="1">
      <c r="A17" s="132"/>
      <c r="B17" s="133"/>
      <c r="C17" s="133"/>
      <c r="D17" s="133"/>
      <c r="E17" s="133"/>
      <c r="F17" s="133"/>
      <c r="G17" s="134"/>
    </row>
    <row r="18" spans="1:7" ht="26.25" customHeight="1">
      <c r="A18" s="199" t="s">
        <v>328</v>
      </c>
      <c r="B18" s="200"/>
      <c r="C18" s="165"/>
      <c r="D18" s="259">
        <v>0.14099999999999999</v>
      </c>
      <c r="E18" s="259">
        <v>0.36809999999999998</v>
      </c>
      <c r="F18" s="259">
        <v>0.40100000000000002</v>
      </c>
      <c r="G18" s="261">
        <v>8.9899999999999994E-2</v>
      </c>
    </row>
    <row r="19" spans="1:7" ht="24" customHeight="1">
      <c r="A19" s="194" t="s">
        <v>329</v>
      </c>
      <c r="B19" s="195"/>
      <c r="C19" s="164"/>
      <c r="D19" s="263">
        <v>49878.3</v>
      </c>
      <c r="E19" s="263">
        <v>130250.08</v>
      </c>
      <c r="F19" s="263">
        <v>141897.69</v>
      </c>
      <c r="G19" s="264">
        <v>31804.1</v>
      </c>
    </row>
    <row r="20" spans="1:7" ht="24" customHeight="1">
      <c r="A20" s="194" t="s">
        <v>330</v>
      </c>
      <c r="B20" s="195"/>
      <c r="C20" s="164"/>
      <c r="D20" s="260">
        <v>0.14099999999999999</v>
      </c>
      <c r="E20" s="260">
        <v>0.5091</v>
      </c>
      <c r="F20" s="260">
        <v>0.91010000000000002</v>
      </c>
      <c r="G20" s="262">
        <v>1</v>
      </c>
    </row>
    <row r="21" spans="1:7" s="127" customFormat="1" ht="24" customHeight="1" thickBot="1">
      <c r="A21" s="179" t="s">
        <v>331</v>
      </c>
      <c r="B21" s="180"/>
      <c r="C21" s="162"/>
      <c r="D21" s="265">
        <v>49878.3</v>
      </c>
      <c r="E21" s="265">
        <v>180128.37</v>
      </c>
      <c r="F21" s="265">
        <v>322026.06</v>
      </c>
      <c r="G21" s="266">
        <v>353830.17</v>
      </c>
    </row>
    <row r="22" spans="1:7" ht="24" customHeight="1">
      <c r="A22" s="160"/>
      <c r="B22" s="160"/>
      <c r="C22" s="160"/>
      <c r="D22" s="160"/>
      <c r="E22" s="160"/>
      <c r="F22" s="160"/>
      <c r="G22" s="160"/>
    </row>
    <row r="23" spans="1:7" ht="40.5" customHeight="1">
      <c r="A23" s="161"/>
      <c r="B23" s="161"/>
      <c r="C23" s="161"/>
      <c r="D23" s="161"/>
      <c r="E23" s="161"/>
      <c r="F23" s="161"/>
      <c r="G23" s="161"/>
    </row>
    <row r="24" spans="1:7" ht="62.25" customHeight="1">
      <c r="A24" s="170" t="s">
        <v>327</v>
      </c>
      <c r="B24" s="171"/>
      <c r="C24" s="171"/>
      <c r="D24" s="171"/>
      <c r="E24" s="171"/>
      <c r="F24" s="171"/>
      <c r="G24" s="171"/>
    </row>
  </sheetData>
  <mergeCells count="11">
    <mergeCell ref="A20:B20"/>
    <mergeCell ref="A6:G6"/>
    <mergeCell ref="A21:B21"/>
    <mergeCell ref="A19:B19"/>
    <mergeCell ref="A18:B18"/>
    <mergeCell ref="A24:G24"/>
    <mergeCell ref="A5:G5"/>
    <mergeCell ref="A4:G4"/>
    <mergeCell ref="A3:G3"/>
    <mergeCell ref="A2:G2"/>
    <mergeCell ref="A1:G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="90" zoomScaleNormal="85" zoomScaleSheetLayoutView="90" workbookViewId="0">
      <selection activeCell="D41" sqref="D41"/>
    </sheetView>
  </sheetViews>
  <sheetFormatPr defaultRowHeight="14.25"/>
  <cols>
    <col min="1" max="1" width="11.875" style="3" customWidth="1"/>
    <col min="2" max="2" width="12" style="3" bestFit="1" customWidth="1"/>
    <col min="3" max="3" width="10" style="3" bestFit="1" customWidth="1"/>
    <col min="4" max="4" width="58.375" style="2" customWidth="1"/>
    <col min="5" max="5" width="15" style="3" bestFit="1" customWidth="1"/>
    <col min="6" max="9" width="12" style="3" bestFit="1" customWidth="1"/>
    <col min="10" max="10" width="14" style="3" bestFit="1" customWidth="1"/>
  </cols>
  <sheetData>
    <row r="1" spans="1:10" ht="24.95" customHeight="1" thickTop="1">
      <c r="A1" s="203" t="s">
        <v>109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0" ht="24.95" customHeight="1">
      <c r="A2" s="206" t="s">
        <v>310</v>
      </c>
      <c r="B2" s="207"/>
      <c r="C2" s="207"/>
      <c r="D2" s="207"/>
      <c r="E2" s="207"/>
      <c r="F2" s="207"/>
      <c r="G2" s="207"/>
      <c r="H2" s="207"/>
      <c r="I2" s="207"/>
      <c r="J2" s="208"/>
    </row>
    <row r="3" spans="1:10" ht="24.95" customHeight="1">
      <c r="A3" s="209" t="s">
        <v>420</v>
      </c>
      <c r="B3" s="210"/>
      <c r="C3" s="210"/>
      <c r="D3" s="210"/>
      <c r="E3" s="210"/>
      <c r="F3" s="210"/>
      <c r="G3" s="210"/>
      <c r="H3" s="210"/>
      <c r="I3" s="210"/>
      <c r="J3" s="211"/>
    </row>
    <row r="4" spans="1:10" ht="24.95" customHeight="1">
      <c r="A4" s="206" t="s">
        <v>416</v>
      </c>
      <c r="B4" s="207"/>
      <c r="C4" s="207"/>
      <c r="D4" s="207"/>
      <c r="E4" s="207"/>
      <c r="F4" s="207"/>
      <c r="G4" s="207"/>
      <c r="H4" s="207"/>
      <c r="I4" s="207"/>
      <c r="J4" s="208"/>
    </row>
    <row r="5" spans="1:10" ht="24.95" customHeight="1" thickBot="1">
      <c r="A5" s="201" t="s">
        <v>421</v>
      </c>
      <c r="B5" s="183"/>
      <c r="C5" s="183"/>
      <c r="D5" s="183"/>
      <c r="E5" s="183"/>
      <c r="F5" s="183"/>
      <c r="G5" s="183"/>
      <c r="H5" s="183"/>
      <c r="I5" s="183"/>
      <c r="J5" s="202"/>
    </row>
    <row r="6" spans="1:10" ht="24.95" customHeight="1">
      <c r="A6" s="215" t="s">
        <v>115</v>
      </c>
      <c r="B6" s="176"/>
      <c r="C6" s="176"/>
      <c r="D6" s="176"/>
      <c r="E6" s="176"/>
      <c r="F6" s="176"/>
      <c r="G6" s="176"/>
      <c r="H6" s="176"/>
      <c r="I6" s="176"/>
      <c r="J6" s="216"/>
    </row>
    <row r="7" spans="1:10" ht="24.95" customHeight="1" thickBot="1">
      <c r="A7" s="217" t="s">
        <v>116</v>
      </c>
      <c r="B7" s="218"/>
      <c r="C7" s="218"/>
      <c r="D7" s="218"/>
      <c r="E7" s="218"/>
      <c r="F7" s="218"/>
      <c r="G7" s="218"/>
      <c r="H7" s="218"/>
      <c r="I7" s="218"/>
      <c r="J7" s="219"/>
    </row>
    <row r="8" spans="1:10" ht="15">
      <c r="A8" s="167" t="s">
        <v>17</v>
      </c>
      <c r="B8" s="167" t="s">
        <v>0</v>
      </c>
      <c r="C8" s="167" t="s">
        <v>1</v>
      </c>
      <c r="D8" s="167" t="s">
        <v>2</v>
      </c>
      <c r="E8" s="213" t="s">
        <v>117</v>
      </c>
      <c r="F8" s="213"/>
      <c r="G8" s="167" t="s">
        <v>3</v>
      </c>
      <c r="H8" s="167" t="s">
        <v>4</v>
      </c>
      <c r="I8" s="167" t="s">
        <v>5</v>
      </c>
      <c r="J8" s="167" t="s">
        <v>6</v>
      </c>
    </row>
    <row r="9" spans="1:10" ht="36" customHeight="1">
      <c r="A9" s="168" t="s">
        <v>118</v>
      </c>
      <c r="B9" s="168" t="s">
        <v>312</v>
      </c>
      <c r="C9" s="168" t="s">
        <v>18</v>
      </c>
      <c r="D9" s="168" t="s">
        <v>313</v>
      </c>
      <c r="E9" s="214" t="s">
        <v>119</v>
      </c>
      <c r="F9" s="214"/>
      <c r="G9" s="168" t="s">
        <v>19</v>
      </c>
      <c r="H9" s="135">
        <v>1</v>
      </c>
      <c r="I9" s="131">
        <v>140.69999999999999</v>
      </c>
      <c r="J9" s="131">
        <v>140.69999999999999</v>
      </c>
    </row>
    <row r="10" spans="1:10" ht="31.5" customHeight="1">
      <c r="A10" s="166" t="s">
        <v>120</v>
      </c>
      <c r="B10" s="166" t="s">
        <v>121</v>
      </c>
      <c r="C10" s="166" t="s">
        <v>28</v>
      </c>
      <c r="D10" s="166" t="s">
        <v>122</v>
      </c>
      <c r="E10" s="212" t="s">
        <v>119</v>
      </c>
      <c r="F10" s="212"/>
      <c r="G10" s="166" t="s">
        <v>13</v>
      </c>
      <c r="H10" s="4">
        <v>1</v>
      </c>
      <c r="I10" s="5">
        <v>110.72</v>
      </c>
      <c r="J10" s="5">
        <v>110.72</v>
      </c>
    </row>
    <row r="11" spans="1:10" ht="32.25" customHeight="1">
      <c r="A11" s="166" t="s">
        <v>120</v>
      </c>
      <c r="B11" s="166" t="s">
        <v>123</v>
      </c>
      <c r="C11" s="166" t="s">
        <v>29</v>
      </c>
      <c r="D11" s="166" t="s">
        <v>124</v>
      </c>
      <c r="E11" s="212" t="s">
        <v>125</v>
      </c>
      <c r="F11" s="212"/>
      <c r="G11" s="166" t="s">
        <v>13</v>
      </c>
      <c r="H11" s="4">
        <v>1</v>
      </c>
      <c r="I11" s="5">
        <v>29.98</v>
      </c>
      <c r="J11" s="5">
        <v>29.98</v>
      </c>
    </row>
    <row r="12" spans="1:10" ht="25.5">
      <c r="A12" s="160"/>
      <c r="B12" s="160"/>
      <c r="C12" s="160"/>
      <c r="D12" s="160"/>
      <c r="E12" s="160" t="s">
        <v>126</v>
      </c>
      <c r="F12" s="6">
        <v>34.369999999999997</v>
      </c>
      <c r="G12" s="160" t="s">
        <v>127</v>
      </c>
      <c r="H12" s="6">
        <v>0</v>
      </c>
      <c r="I12" s="160" t="s">
        <v>128</v>
      </c>
      <c r="J12" s="6">
        <v>34.369999999999997</v>
      </c>
    </row>
    <row r="13" spans="1:10" ht="15" customHeight="1" thickBot="1">
      <c r="A13" s="160"/>
      <c r="B13" s="160"/>
      <c r="C13" s="160"/>
      <c r="D13" s="160"/>
      <c r="E13" s="160" t="s">
        <v>129</v>
      </c>
      <c r="F13" s="6">
        <v>27.02</v>
      </c>
      <c r="G13" s="160"/>
      <c r="H13" s="170" t="s">
        <v>130</v>
      </c>
      <c r="I13" s="170"/>
      <c r="J13" s="6">
        <v>167.72</v>
      </c>
    </row>
    <row r="14" spans="1:10" ht="15" thickTop="1">
      <c r="A14" s="136"/>
      <c r="B14" s="136"/>
      <c r="C14" s="136"/>
      <c r="D14" s="136"/>
      <c r="E14" s="136"/>
      <c r="F14" s="136"/>
      <c r="G14" s="136"/>
      <c r="H14" s="136"/>
      <c r="I14" s="136"/>
      <c r="J14" s="136"/>
    </row>
    <row r="15" spans="1:10" ht="15">
      <c r="A15" s="167" t="s">
        <v>20</v>
      </c>
      <c r="B15" s="167" t="s">
        <v>0</v>
      </c>
      <c r="C15" s="167" t="s">
        <v>1</v>
      </c>
      <c r="D15" s="167" t="s">
        <v>2</v>
      </c>
      <c r="E15" s="213" t="s">
        <v>117</v>
      </c>
      <c r="F15" s="213"/>
      <c r="G15" s="167" t="s">
        <v>3</v>
      </c>
      <c r="H15" s="167" t="s">
        <v>4</v>
      </c>
      <c r="I15" s="167" t="s">
        <v>5</v>
      </c>
      <c r="J15" s="167" t="s">
        <v>6</v>
      </c>
    </row>
    <row r="16" spans="1:10" ht="39" customHeight="1">
      <c r="A16" s="168" t="s">
        <v>118</v>
      </c>
      <c r="B16" s="168" t="s">
        <v>314</v>
      </c>
      <c r="C16" s="168" t="s">
        <v>18</v>
      </c>
      <c r="D16" s="168" t="s">
        <v>315</v>
      </c>
      <c r="E16" s="214" t="s">
        <v>119</v>
      </c>
      <c r="F16" s="214"/>
      <c r="G16" s="168" t="s">
        <v>311</v>
      </c>
      <c r="H16" s="135">
        <v>1</v>
      </c>
      <c r="I16" s="131">
        <v>7521.25</v>
      </c>
      <c r="J16" s="131">
        <v>7521.25</v>
      </c>
    </row>
    <row r="17" spans="1:10" ht="33.75" customHeight="1">
      <c r="A17" s="166" t="s">
        <v>120</v>
      </c>
      <c r="B17" s="166" t="s">
        <v>131</v>
      </c>
      <c r="C17" s="166" t="s">
        <v>28</v>
      </c>
      <c r="D17" s="166" t="s">
        <v>132</v>
      </c>
      <c r="E17" s="212" t="s">
        <v>133</v>
      </c>
      <c r="F17" s="212"/>
      <c r="G17" s="166" t="s">
        <v>134</v>
      </c>
      <c r="H17" s="4">
        <v>1</v>
      </c>
      <c r="I17" s="5">
        <v>5046.51</v>
      </c>
      <c r="J17" s="5">
        <v>5046.51</v>
      </c>
    </row>
    <row r="18" spans="1:10" ht="34.5" customHeight="1">
      <c r="A18" s="166" t="s">
        <v>120</v>
      </c>
      <c r="B18" s="166" t="s">
        <v>135</v>
      </c>
      <c r="C18" s="166" t="s">
        <v>28</v>
      </c>
      <c r="D18" s="166" t="s">
        <v>136</v>
      </c>
      <c r="E18" s="212" t="s">
        <v>133</v>
      </c>
      <c r="F18" s="212"/>
      <c r="G18" s="166" t="s">
        <v>134</v>
      </c>
      <c r="H18" s="4">
        <v>1</v>
      </c>
      <c r="I18" s="5">
        <v>2474.7399999999998</v>
      </c>
      <c r="J18" s="5">
        <v>2474.7399999999998</v>
      </c>
    </row>
    <row r="19" spans="1:10" ht="25.5">
      <c r="A19" s="160"/>
      <c r="B19" s="160"/>
      <c r="C19" s="160"/>
      <c r="D19" s="160"/>
      <c r="E19" s="160" t="s">
        <v>126</v>
      </c>
      <c r="F19" s="6">
        <v>6780.59</v>
      </c>
      <c r="G19" s="160" t="s">
        <v>127</v>
      </c>
      <c r="H19" s="6">
        <v>0</v>
      </c>
      <c r="I19" s="160" t="s">
        <v>128</v>
      </c>
      <c r="J19" s="6">
        <v>6780.59</v>
      </c>
    </row>
    <row r="20" spans="1:10" ht="15" customHeight="1" thickBot="1">
      <c r="A20" s="160"/>
      <c r="B20" s="160"/>
      <c r="C20" s="160"/>
      <c r="D20" s="160"/>
      <c r="E20" s="160" t="s">
        <v>129</v>
      </c>
      <c r="F20" s="6">
        <v>1444.83</v>
      </c>
      <c r="G20" s="160"/>
      <c r="H20" s="170" t="s">
        <v>130</v>
      </c>
      <c r="I20" s="170"/>
      <c r="J20" s="6">
        <v>8966.08</v>
      </c>
    </row>
    <row r="21" spans="1:10" ht="15" thickTop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ht="15">
      <c r="A22" s="167" t="s">
        <v>54</v>
      </c>
      <c r="B22" s="167" t="s">
        <v>0</v>
      </c>
      <c r="C22" s="167" t="s">
        <v>1</v>
      </c>
      <c r="D22" s="167" t="s">
        <v>2</v>
      </c>
      <c r="E22" s="213" t="s">
        <v>117</v>
      </c>
      <c r="F22" s="213"/>
      <c r="G22" s="167" t="s">
        <v>3</v>
      </c>
      <c r="H22" s="167" t="s">
        <v>4</v>
      </c>
      <c r="I22" s="167" t="s">
        <v>5</v>
      </c>
      <c r="J22" s="167" t="s">
        <v>6</v>
      </c>
    </row>
    <row r="23" spans="1:10" ht="25.5" customHeight="1">
      <c r="A23" s="168" t="s">
        <v>118</v>
      </c>
      <c r="B23" s="168" t="s">
        <v>316</v>
      </c>
      <c r="C23" s="168" t="s">
        <v>18</v>
      </c>
      <c r="D23" s="168" t="s">
        <v>360</v>
      </c>
      <c r="E23" s="214" t="s">
        <v>119</v>
      </c>
      <c r="F23" s="214"/>
      <c r="G23" s="168" t="s">
        <v>13</v>
      </c>
      <c r="H23" s="135">
        <v>1</v>
      </c>
      <c r="I23" s="131">
        <v>144.63</v>
      </c>
      <c r="J23" s="131">
        <v>144.63</v>
      </c>
    </row>
    <row r="24" spans="1:10" ht="25.5">
      <c r="A24" s="166" t="s">
        <v>120</v>
      </c>
      <c r="B24" s="166" t="s">
        <v>140</v>
      </c>
      <c r="C24" s="166" t="s">
        <v>28</v>
      </c>
      <c r="D24" s="166" t="s">
        <v>141</v>
      </c>
      <c r="E24" s="212" t="s">
        <v>133</v>
      </c>
      <c r="F24" s="212"/>
      <c r="G24" s="166" t="s">
        <v>139</v>
      </c>
      <c r="H24" s="4">
        <v>0.22</v>
      </c>
      <c r="I24" s="5">
        <v>26.61</v>
      </c>
      <c r="J24" s="5">
        <v>5.85</v>
      </c>
    </row>
    <row r="25" spans="1:10" ht="27" customHeight="1">
      <c r="A25" s="166" t="s">
        <v>120</v>
      </c>
      <c r="B25" s="166" t="s">
        <v>137</v>
      </c>
      <c r="C25" s="166" t="s">
        <v>28</v>
      </c>
      <c r="D25" s="166" t="s">
        <v>138</v>
      </c>
      <c r="E25" s="212" t="s">
        <v>133</v>
      </c>
      <c r="F25" s="212"/>
      <c r="G25" s="166" t="s">
        <v>139</v>
      </c>
      <c r="H25" s="4">
        <v>0.35699999999999998</v>
      </c>
      <c r="I25" s="5">
        <v>21.15</v>
      </c>
      <c r="J25" s="5">
        <v>7.55</v>
      </c>
    </row>
    <row r="26" spans="1:10" ht="51.75" customHeight="1">
      <c r="A26" s="166" t="s">
        <v>120</v>
      </c>
      <c r="B26" s="166" t="s">
        <v>145</v>
      </c>
      <c r="C26" s="166" t="s">
        <v>146</v>
      </c>
      <c r="D26" s="166" t="s">
        <v>147</v>
      </c>
      <c r="E26" s="212" t="s">
        <v>110</v>
      </c>
      <c r="F26" s="212"/>
      <c r="G26" s="166" t="s">
        <v>13</v>
      </c>
      <c r="H26" s="4">
        <v>0.1578</v>
      </c>
      <c r="I26" s="5">
        <v>69.81</v>
      </c>
      <c r="J26" s="5">
        <v>11.01</v>
      </c>
    </row>
    <row r="27" spans="1:10" ht="59.25" customHeight="1">
      <c r="A27" s="166" t="s">
        <v>120</v>
      </c>
      <c r="B27" s="166" t="s">
        <v>148</v>
      </c>
      <c r="C27" s="166" t="s">
        <v>28</v>
      </c>
      <c r="D27" s="166" t="s">
        <v>149</v>
      </c>
      <c r="E27" s="212" t="s">
        <v>142</v>
      </c>
      <c r="F27" s="212"/>
      <c r="G27" s="166" t="s">
        <v>35</v>
      </c>
      <c r="H27" s="4">
        <v>0.15</v>
      </c>
      <c r="I27" s="5">
        <v>703.51</v>
      </c>
      <c r="J27" s="5">
        <v>105.52</v>
      </c>
    </row>
    <row r="28" spans="1:10" ht="48.75" customHeight="1">
      <c r="A28" s="169" t="s">
        <v>143</v>
      </c>
      <c r="B28" s="169" t="s">
        <v>150</v>
      </c>
      <c r="C28" s="169" t="s">
        <v>28</v>
      </c>
      <c r="D28" s="169" t="s">
        <v>151</v>
      </c>
      <c r="E28" s="220" t="s">
        <v>144</v>
      </c>
      <c r="F28" s="220"/>
      <c r="G28" s="169" t="s">
        <v>35</v>
      </c>
      <c r="H28" s="7">
        <v>7.0000000000000007E-2</v>
      </c>
      <c r="I28" s="8">
        <v>210</v>
      </c>
      <c r="J28" s="8">
        <v>14.7</v>
      </c>
    </row>
    <row r="29" spans="1:10" ht="25.5">
      <c r="A29" s="160"/>
      <c r="B29" s="160"/>
      <c r="C29" s="160"/>
      <c r="D29" s="160"/>
      <c r="E29" s="160" t="s">
        <v>126</v>
      </c>
      <c r="F29" s="6">
        <v>23.98</v>
      </c>
      <c r="G29" s="160" t="s">
        <v>127</v>
      </c>
      <c r="H29" s="6">
        <v>0</v>
      </c>
      <c r="I29" s="160" t="s">
        <v>128</v>
      </c>
      <c r="J29" s="6">
        <v>23.98</v>
      </c>
    </row>
    <row r="30" spans="1:10" ht="15" customHeight="1" thickBot="1">
      <c r="A30" s="160"/>
      <c r="B30" s="160"/>
      <c r="C30" s="160"/>
      <c r="D30" s="160"/>
      <c r="E30" s="160" t="s">
        <v>129</v>
      </c>
      <c r="F30" s="6">
        <v>27.78</v>
      </c>
      <c r="G30" s="160"/>
      <c r="H30" s="170" t="s">
        <v>130</v>
      </c>
      <c r="I30" s="170"/>
      <c r="J30" s="6">
        <v>172.41</v>
      </c>
    </row>
    <row r="31" spans="1:10" ht="15" thickTop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</row>
    <row r="32" spans="1:10" ht="15">
      <c r="A32" s="167" t="s">
        <v>274</v>
      </c>
      <c r="B32" s="167" t="s">
        <v>0</v>
      </c>
      <c r="C32" s="167" t="s">
        <v>1</v>
      </c>
      <c r="D32" s="167" t="s">
        <v>2</v>
      </c>
      <c r="E32" s="213" t="s">
        <v>117</v>
      </c>
      <c r="F32" s="213"/>
      <c r="G32" s="167" t="s">
        <v>3</v>
      </c>
      <c r="H32" s="167" t="s">
        <v>4</v>
      </c>
      <c r="I32" s="167" t="s">
        <v>5</v>
      </c>
      <c r="J32" s="167" t="s">
        <v>6</v>
      </c>
    </row>
    <row r="33" spans="1:10" ht="48" customHeight="1">
      <c r="A33" s="168" t="s">
        <v>118</v>
      </c>
      <c r="B33" s="168" t="s">
        <v>317</v>
      </c>
      <c r="C33" s="168" t="s">
        <v>18</v>
      </c>
      <c r="D33" s="168" t="s">
        <v>318</v>
      </c>
      <c r="E33" s="214" t="s">
        <v>119</v>
      </c>
      <c r="F33" s="214"/>
      <c r="G33" s="168" t="s">
        <v>19</v>
      </c>
      <c r="H33" s="135">
        <v>1</v>
      </c>
      <c r="I33" s="131">
        <v>16.18</v>
      </c>
      <c r="J33" s="131">
        <v>16.18</v>
      </c>
    </row>
    <row r="34" spans="1:10" ht="33.75" customHeight="1">
      <c r="A34" s="166" t="s">
        <v>120</v>
      </c>
      <c r="B34" s="166" t="s">
        <v>333</v>
      </c>
      <c r="C34" s="166" t="s">
        <v>28</v>
      </c>
      <c r="D34" s="166" t="s">
        <v>334</v>
      </c>
      <c r="E34" s="212" t="s">
        <v>332</v>
      </c>
      <c r="F34" s="212"/>
      <c r="G34" s="166" t="s">
        <v>48</v>
      </c>
      <c r="H34" s="4">
        <v>0.12</v>
      </c>
      <c r="I34" s="5">
        <v>39.380000000000003</v>
      </c>
      <c r="J34" s="5">
        <v>4.72</v>
      </c>
    </row>
    <row r="35" spans="1:10" ht="30.75" customHeight="1">
      <c r="A35" s="166" t="s">
        <v>120</v>
      </c>
      <c r="B35" s="166" t="s">
        <v>140</v>
      </c>
      <c r="C35" s="166" t="s">
        <v>28</v>
      </c>
      <c r="D35" s="166" t="s">
        <v>141</v>
      </c>
      <c r="E35" s="212" t="s">
        <v>133</v>
      </c>
      <c r="F35" s="212"/>
      <c r="G35" s="166" t="s">
        <v>139</v>
      </c>
      <c r="H35" s="4">
        <v>0.28899999999999998</v>
      </c>
      <c r="I35" s="5">
        <v>26.61</v>
      </c>
      <c r="J35" s="5">
        <v>7.69</v>
      </c>
    </row>
    <row r="36" spans="1:10" ht="28.5" customHeight="1">
      <c r="A36" s="166" t="s">
        <v>120</v>
      </c>
      <c r="B36" s="166" t="s">
        <v>335</v>
      </c>
      <c r="C36" s="166" t="s">
        <v>28</v>
      </c>
      <c r="D36" s="166" t="s">
        <v>336</v>
      </c>
      <c r="E36" s="212" t="s">
        <v>133</v>
      </c>
      <c r="F36" s="212"/>
      <c r="G36" s="166" t="s">
        <v>139</v>
      </c>
      <c r="H36" s="4">
        <v>0.17419999999999999</v>
      </c>
      <c r="I36" s="5">
        <v>21.67</v>
      </c>
      <c r="J36" s="5">
        <v>3.77</v>
      </c>
    </row>
    <row r="37" spans="1:10" ht="25.5">
      <c r="A37" s="160"/>
      <c r="B37" s="160"/>
      <c r="C37" s="160"/>
      <c r="D37" s="160"/>
      <c r="E37" s="160" t="s">
        <v>126</v>
      </c>
      <c r="F37" s="6">
        <v>9.44</v>
      </c>
      <c r="G37" s="160" t="s">
        <v>127</v>
      </c>
      <c r="H37" s="6">
        <v>0</v>
      </c>
      <c r="I37" s="160" t="s">
        <v>128</v>
      </c>
      <c r="J37" s="6">
        <v>9.44</v>
      </c>
    </row>
    <row r="38" spans="1:10" ht="15" customHeight="1" thickBot="1">
      <c r="A38" s="160"/>
      <c r="B38" s="160"/>
      <c r="C38" s="160"/>
      <c r="D38" s="160"/>
      <c r="E38" s="160" t="s">
        <v>129</v>
      </c>
      <c r="F38" s="6">
        <v>3.1</v>
      </c>
      <c r="G38" s="160"/>
      <c r="H38" s="170" t="s">
        <v>130</v>
      </c>
      <c r="I38" s="170"/>
      <c r="J38" s="6">
        <v>19.28</v>
      </c>
    </row>
    <row r="39" spans="1:10" ht="15" thickTop="1">
      <c r="A39" s="267"/>
      <c r="B39" s="267"/>
      <c r="C39" s="267"/>
      <c r="D39" s="267"/>
      <c r="E39" s="267"/>
      <c r="F39" s="267"/>
      <c r="G39" s="267"/>
      <c r="H39" s="267"/>
      <c r="I39" s="267"/>
      <c r="J39" s="267"/>
    </row>
    <row r="40" spans="1:10" ht="57.75" customHeight="1">
      <c r="A40" s="170" t="s">
        <v>327</v>
      </c>
      <c r="B40" s="171"/>
      <c r="C40" s="171"/>
      <c r="D40" s="171"/>
      <c r="E40" s="171"/>
      <c r="F40" s="171"/>
      <c r="G40" s="171"/>
      <c r="H40" s="171"/>
      <c r="I40" s="171"/>
      <c r="J40" s="171"/>
    </row>
  </sheetData>
  <mergeCells count="32">
    <mergeCell ref="H30:I30"/>
    <mergeCell ref="H38:I38"/>
    <mergeCell ref="A40:J40"/>
    <mergeCell ref="E18:F18"/>
    <mergeCell ref="E25:F25"/>
    <mergeCell ref="E26:F26"/>
    <mergeCell ref="E27:F27"/>
    <mergeCell ref="E35:F35"/>
    <mergeCell ref="E36:F36"/>
    <mergeCell ref="E32:F32"/>
    <mergeCell ref="E33:F33"/>
    <mergeCell ref="E34:F34"/>
    <mergeCell ref="E28:F28"/>
    <mergeCell ref="A6:J6"/>
    <mergeCell ref="A7:J7"/>
    <mergeCell ref="E8:F8"/>
    <mergeCell ref="E9:F9"/>
    <mergeCell ref="E10:F10"/>
    <mergeCell ref="E11:F11"/>
    <mergeCell ref="E22:F22"/>
    <mergeCell ref="E23:F23"/>
    <mergeCell ref="E24:F24"/>
    <mergeCell ref="H13:I13"/>
    <mergeCell ref="E15:F15"/>
    <mergeCell ref="E16:F16"/>
    <mergeCell ref="E17:F17"/>
    <mergeCell ref="H20:I20"/>
    <mergeCell ref="A5:J5"/>
    <mergeCell ref="A1:J1"/>
    <mergeCell ref="A2:J2"/>
    <mergeCell ref="A3:J3"/>
    <mergeCell ref="A4:J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="80" zoomScaleNormal="100" zoomScaleSheetLayoutView="80" workbookViewId="0">
      <selection activeCell="A6" sqref="A6:H6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4.95" customHeight="1">
      <c r="A1" s="185" t="s">
        <v>199</v>
      </c>
      <c r="B1" s="186"/>
      <c r="C1" s="186"/>
      <c r="D1" s="186"/>
      <c r="E1" s="186"/>
      <c r="F1" s="186"/>
      <c r="G1" s="186"/>
      <c r="H1" s="187"/>
    </row>
    <row r="2" spans="1:8" ht="24.95" customHeight="1">
      <c r="A2" s="188" t="s">
        <v>200</v>
      </c>
      <c r="B2" s="207"/>
      <c r="C2" s="207"/>
      <c r="D2" s="207"/>
      <c r="E2" s="207"/>
      <c r="F2" s="207"/>
      <c r="G2" s="207"/>
      <c r="H2" s="190"/>
    </row>
    <row r="3" spans="1:8" ht="24.95" customHeight="1">
      <c r="A3" s="188" t="s">
        <v>420</v>
      </c>
      <c r="B3" s="207"/>
      <c r="C3" s="207"/>
      <c r="D3" s="207"/>
      <c r="E3" s="207"/>
      <c r="F3" s="207"/>
      <c r="G3" s="207"/>
      <c r="H3" s="190"/>
    </row>
    <row r="4" spans="1:8" ht="24.95" customHeight="1">
      <c r="A4" s="188" t="s">
        <v>416</v>
      </c>
      <c r="B4" s="189"/>
      <c r="C4" s="189"/>
      <c r="D4" s="189"/>
      <c r="E4" s="189"/>
      <c r="F4" s="189"/>
      <c r="G4" s="189"/>
      <c r="H4" s="190"/>
    </row>
    <row r="5" spans="1:8" ht="24.95" customHeight="1" thickBot="1">
      <c r="A5" s="189" t="s">
        <v>421</v>
      </c>
      <c r="B5" s="189"/>
      <c r="C5" s="189"/>
      <c r="D5" s="189"/>
      <c r="E5" s="189"/>
      <c r="F5" s="189"/>
      <c r="G5" s="189"/>
      <c r="H5" s="189"/>
    </row>
    <row r="6" spans="1:8" ht="24" customHeight="1" thickBot="1">
      <c r="A6" s="221" t="s">
        <v>154</v>
      </c>
      <c r="B6" s="222"/>
      <c r="C6" s="222"/>
      <c r="D6" s="222"/>
      <c r="E6" s="222"/>
      <c r="F6" s="222"/>
      <c r="G6" s="222"/>
      <c r="H6" s="223"/>
    </row>
    <row r="7" spans="1:8" ht="24.75" thickBot="1">
      <c r="A7" s="9"/>
      <c r="B7" s="10"/>
      <c r="C7" s="10"/>
      <c r="D7" s="10"/>
      <c r="E7" s="10"/>
      <c r="F7" s="10"/>
      <c r="G7" s="11"/>
      <c r="H7" s="12" t="s">
        <v>155</v>
      </c>
    </row>
    <row r="8" spans="1:8">
      <c r="A8" s="13"/>
      <c r="B8" s="14" t="s">
        <v>156</v>
      </c>
      <c r="C8" s="15"/>
      <c r="D8" s="15"/>
      <c r="E8" s="15"/>
      <c r="F8" s="15"/>
      <c r="G8" s="16"/>
      <c r="H8" s="17">
        <v>3</v>
      </c>
    </row>
    <row r="9" spans="1:8">
      <c r="A9" s="18"/>
      <c r="B9" s="19" t="s">
        <v>157</v>
      </c>
      <c r="C9" s="20"/>
      <c r="D9" s="20"/>
      <c r="E9" s="20"/>
      <c r="F9" s="20"/>
      <c r="G9" s="21"/>
      <c r="H9" s="22">
        <v>0.59</v>
      </c>
    </row>
    <row r="10" spans="1:8" ht="16.5" thickBot="1">
      <c r="A10" s="23" t="s">
        <v>158</v>
      </c>
      <c r="B10" s="24"/>
      <c r="C10" s="24"/>
      <c r="D10" s="24"/>
      <c r="E10" s="24"/>
      <c r="F10" s="24"/>
      <c r="G10" s="25"/>
      <c r="H10" s="26">
        <f>H8+H9</f>
        <v>3.59</v>
      </c>
    </row>
    <row r="11" spans="1:8">
      <c r="A11" s="27" t="s">
        <v>159</v>
      </c>
      <c r="B11" s="15"/>
      <c r="C11" s="15"/>
      <c r="D11" s="15"/>
      <c r="E11" s="15"/>
      <c r="F11" s="15"/>
      <c r="G11" s="16"/>
      <c r="H11" s="17"/>
    </row>
    <row r="12" spans="1:8">
      <c r="A12" s="28" t="s">
        <v>160</v>
      </c>
      <c r="B12" s="29" t="s">
        <v>161</v>
      </c>
      <c r="C12" s="30"/>
      <c r="D12" s="30"/>
      <c r="E12" s="30"/>
      <c r="F12" s="30"/>
      <c r="G12" s="31"/>
      <c r="H12" s="22">
        <v>0.97</v>
      </c>
    </row>
    <row r="13" spans="1:8">
      <c r="A13" s="28" t="s">
        <v>162</v>
      </c>
      <c r="B13" s="29" t="s">
        <v>163</v>
      </c>
      <c r="C13" s="30"/>
      <c r="D13" s="30"/>
      <c r="E13" s="30"/>
      <c r="F13" s="30"/>
      <c r="G13" s="31"/>
      <c r="H13" s="22">
        <v>0.8</v>
      </c>
    </row>
    <row r="14" spans="1:8" ht="15.75">
      <c r="A14" s="32" t="s">
        <v>158</v>
      </c>
      <c r="B14" s="33"/>
      <c r="C14" s="33"/>
      <c r="D14" s="33"/>
      <c r="E14" s="33"/>
      <c r="F14" s="33"/>
      <c r="G14" s="34"/>
      <c r="H14" s="35">
        <f>H12+H13</f>
        <v>1.77</v>
      </c>
    </row>
    <row r="15" spans="1:8">
      <c r="A15" s="36" t="s">
        <v>164</v>
      </c>
      <c r="B15" s="30"/>
      <c r="C15" s="30"/>
      <c r="D15" s="30"/>
      <c r="E15" s="30"/>
      <c r="F15" s="30"/>
      <c r="G15" s="31"/>
      <c r="H15" s="37" t="s">
        <v>165</v>
      </c>
    </row>
    <row r="16" spans="1:8" ht="15.75">
      <c r="A16" s="38" t="s">
        <v>166</v>
      </c>
      <c r="B16" s="39" t="s">
        <v>167</v>
      </c>
      <c r="C16" s="33"/>
      <c r="D16" s="33"/>
      <c r="E16" s="33"/>
      <c r="F16" s="33"/>
      <c r="G16" s="34"/>
      <c r="H16" s="35">
        <f>H17+H18</f>
        <v>6.15</v>
      </c>
    </row>
    <row r="17" spans="1:8">
      <c r="A17" s="18" t="s">
        <v>168</v>
      </c>
      <c r="B17" s="29" t="s">
        <v>169</v>
      </c>
      <c r="C17" s="30"/>
      <c r="D17" s="30"/>
      <c r="E17" s="30"/>
      <c r="F17" s="30"/>
      <c r="G17" s="31"/>
      <c r="H17" s="22">
        <f>H26</f>
        <v>3.65</v>
      </c>
    </row>
    <row r="18" spans="1:8">
      <c r="A18" s="18" t="s">
        <v>170</v>
      </c>
      <c r="B18" s="29" t="s">
        <v>171</v>
      </c>
      <c r="C18" s="30"/>
      <c r="D18" s="30"/>
      <c r="E18" s="30"/>
      <c r="F18" s="30"/>
      <c r="G18" s="31"/>
      <c r="H18" s="22">
        <v>2.5</v>
      </c>
    </row>
    <row r="19" spans="1:8">
      <c r="A19" s="40" t="s">
        <v>172</v>
      </c>
      <c r="B19" s="41" t="s">
        <v>173</v>
      </c>
      <c r="C19" s="42"/>
      <c r="D19" s="42"/>
      <c r="E19" s="42"/>
      <c r="F19" s="42"/>
      <c r="G19" s="43"/>
      <c r="H19" s="44">
        <v>6.16</v>
      </c>
    </row>
    <row r="20" spans="1:8">
      <c r="A20" s="45"/>
      <c r="B20" s="46"/>
      <c r="C20" s="46"/>
      <c r="D20" s="46"/>
      <c r="E20" s="46"/>
      <c r="F20" s="46"/>
      <c r="G20" s="46"/>
      <c r="H20" s="47"/>
    </row>
    <row r="21" spans="1:8" ht="18.75">
      <c r="A21" s="48"/>
      <c r="H21" s="49"/>
    </row>
    <row r="22" spans="1:8" ht="18.75">
      <c r="A22" s="48"/>
      <c r="H22" s="50"/>
    </row>
    <row r="23" spans="1:8" ht="18.75">
      <c r="A23" s="51"/>
      <c r="B23" s="52"/>
      <c r="C23" s="52"/>
      <c r="D23" s="53"/>
      <c r="E23" s="53"/>
      <c r="F23" s="53"/>
      <c r="G23" s="53"/>
      <c r="H23" s="54"/>
    </row>
    <row r="24" spans="1:8">
      <c r="A24" s="48"/>
      <c r="H24" s="55"/>
    </row>
    <row r="25" spans="1:8" ht="16.5" thickBot="1">
      <c r="A25" s="56" t="s">
        <v>174</v>
      </c>
      <c r="B25" s="57"/>
      <c r="C25" s="57"/>
      <c r="D25" s="57"/>
      <c r="E25" s="57"/>
      <c r="F25" s="57"/>
      <c r="G25" s="57"/>
      <c r="H25" s="58"/>
    </row>
    <row r="26" spans="1:8">
      <c r="A26" s="13" t="s">
        <v>168</v>
      </c>
      <c r="B26" s="14" t="s">
        <v>169</v>
      </c>
      <c r="C26" s="15"/>
      <c r="D26" s="15"/>
      <c r="E26" s="15"/>
      <c r="F26" s="15"/>
      <c r="G26" s="16"/>
      <c r="H26" s="59">
        <f>H27+H28+H29</f>
        <v>3.65</v>
      </c>
    </row>
    <row r="27" spans="1:8">
      <c r="A27" s="60" t="s">
        <v>175</v>
      </c>
      <c r="B27" s="29" t="s">
        <v>176</v>
      </c>
      <c r="C27" s="30"/>
      <c r="D27" s="30"/>
      <c r="E27" s="30"/>
      <c r="F27" s="30"/>
      <c r="G27" s="31"/>
      <c r="H27" s="61">
        <v>0.65</v>
      </c>
    </row>
    <row r="28" spans="1:8">
      <c r="A28" s="18" t="s">
        <v>177</v>
      </c>
      <c r="B28" s="29" t="s">
        <v>178</v>
      </c>
      <c r="C28" s="30"/>
      <c r="D28" s="30"/>
      <c r="E28" s="30"/>
      <c r="F28" s="30"/>
      <c r="G28" s="31"/>
      <c r="H28" s="61">
        <v>3</v>
      </c>
    </row>
    <row r="29" spans="1:8" ht="15" thickBot="1">
      <c r="A29" s="62" t="s">
        <v>179</v>
      </c>
      <c r="B29" s="63" t="s">
        <v>180</v>
      </c>
      <c r="C29" s="64"/>
      <c r="D29" s="64"/>
      <c r="E29" s="64"/>
      <c r="F29" s="64"/>
      <c r="G29" s="65"/>
      <c r="H29" s="66">
        <v>0</v>
      </c>
    </row>
    <row r="30" spans="1:8" ht="16.5" thickBot="1">
      <c r="A30" s="67" t="s">
        <v>181</v>
      </c>
      <c r="B30" s="68"/>
      <c r="C30" s="68"/>
      <c r="D30" s="68"/>
      <c r="E30" s="68"/>
      <c r="F30" s="68"/>
      <c r="G30" s="68"/>
      <c r="H30" s="69"/>
    </row>
    <row r="31" spans="1:8">
      <c r="A31" s="13" t="s">
        <v>170</v>
      </c>
      <c r="B31" s="14" t="s">
        <v>182</v>
      </c>
      <c r="C31" s="15"/>
      <c r="D31" s="15"/>
      <c r="E31" s="15"/>
      <c r="F31" s="15"/>
      <c r="G31" s="16"/>
      <c r="H31" s="59">
        <f>H32</f>
        <v>2.5</v>
      </c>
    </row>
    <row r="32" spans="1:8" ht="15" thickBot="1">
      <c r="A32" s="70" t="s">
        <v>183</v>
      </c>
      <c r="B32" s="63" t="s">
        <v>176</v>
      </c>
      <c r="C32" s="64"/>
      <c r="D32" s="64"/>
      <c r="E32" s="64"/>
      <c r="F32" s="64"/>
      <c r="G32" s="65"/>
      <c r="H32" s="71">
        <v>2.5</v>
      </c>
    </row>
    <row r="33" spans="1:8">
      <c r="A33" s="48"/>
      <c r="H33" s="55"/>
    </row>
    <row r="34" spans="1:8">
      <c r="A34" s="48"/>
      <c r="H34" s="55"/>
    </row>
    <row r="35" spans="1:8" ht="63">
      <c r="A35" s="72" t="s">
        <v>184</v>
      </c>
      <c r="B35" s="73"/>
      <c r="C35" s="73"/>
      <c r="D35" s="73"/>
      <c r="E35" s="73"/>
      <c r="F35" s="73"/>
      <c r="G35" s="73"/>
      <c r="H35" s="74"/>
    </row>
    <row r="36" spans="1:8" ht="17.25">
      <c r="A36" s="75" t="s">
        <v>185</v>
      </c>
      <c r="B36" s="76"/>
      <c r="C36" s="77">
        <f>H8/100</f>
        <v>0.03</v>
      </c>
      <c r="D36" s="76"/>
      <c r="F36" s="78" t="s">
        <v>185</v>
      </c>
      <c r="G36" s="78"/>
      <c r="H36" s="79">
        <f>C36</f>
        <v>0.03</v>
      </c>
    </row>
    <row r="37" spans="1:8" ht="17.25">
      <c r="A37" s="75" t="s">
        <v>186</v>
      </c>
      <c r="B37" s="76"/>
      <c r="C37" s="77">
        <f>H13/100</f>
        <v>8.0000000000000002E-3</v>
      </c>
      <c r="D37" s="76"/>
      <c r="F37" s="78" t="s">
        <v>186</v>
      </c>
      <c r="G37" s="78"/>
      <c r="H37" s="79">
        <f>C37</f>
        <v>8.0000000000000002E-3</v>
      </c>
    </row>
    <row r="38" spans="1:8" ht="17.25">
      <c r="A38" s="75" t="s">
        <v>187</v>
      </c>
      <c r="B38" s="76"/>
      <c r="C38" s="77">
        <f>H12/100</f>
        <v>9.7000000000000003E-3</v>
      </c>
      <c r="D38" s="76"/>
      <c r="F38" s="78" t="s">
        <v>187</v>
      </c>
      <c r="G38" s="78"/>
      <c r="H38" s="79">
        <f>C38</f>
        <v>9.7000000000000003E-3</v>
      </c>
    </row>
    <row r="39" spans="1:8" ht="17.25">
      <c r="A39" s="75" t="s">
        <v>188</v>
      </c>
      <c r="B39" s="76"/>
      <c r="C39" s="80">
        <f>1+C36+C37+C38</f>
        <v>1.0477000000000001</v>
      </c>
      <c r="D39" s="76"/>
      <c r="F39" s="78" t="s">
        <v>188</v>
      </c>
      <c r="G39" s="78"/>
      <c r="H39" s="81">
        <f>1+H36+H37+H38</f>
        <v>1.0477000000000001</v>
      </c>
    </row>
    <row r="40" spans="1:8" ht="17.25">
      <c r="A40" s="75" t="s">
        <v>189</v>
      </c>
      <c r="B40" s="76"/>
      <c r="C40" s="77">
        <f>H9/100</f>
        <v>5.8999999999999999E-3</v>
      </c>
      <c r="D40" s="76"/>
      <c r="F40" s="78" t="s">
        <v>189</v>
      </c>
      <c r="G40" s="78"/>
      <c r="H40" s="79">
        <f>C40</f>
        <v>5.8999999999999999E-3</v>
      </c>
    </row>
    <row r="41" spans="1:8" ht="17.25">
      <c r="A41" s="75" t="s">
        <v>190</v>
      </c>
      <c r="B41" s="76"/>
      <c r="C41" s="80">
        <f>1+C40</f>
        <v>1.0059</v>
      </c>
      <c r="D41" s="76"/>
      <c r="F41" s="78" t="s">
        <v>190</v>
      </c>
      <c r="G41" s="78"/>
      <c r="H41" s="81">
        <f>1+H40</f>
        <v>1.0059</v>
      </c>
    </row>
    <row r="42" spans="1:8" ht="17.25">
      <c r="A42" s="75" t="s">
        <v>191</v>
      </c>
      <c r="B42" s="76"/>
      <c r="C42" s="77">
        <f>H19/100</f>
        <v>6.1600000000000002E-2</v>
      </c>
      <c r="D42" s="76"/>
      <c r="F42" s="78" t="s">
        <v>191</v>
      </c>
      <c r="G42" s="78"/>
      <c r="H42" s="79">
        <f>C42</f>
        <v>6.1600000000000002E-2</v>
      </c>
    </row>
    <row r="43" spans="1:8" ht="17.25">
      <c r="A43" s="75" t="s">
        <v>192</v>
      </c>
      <c r="B43" s="76"/>
      <c r="C43" s="80">
        <f>1+C42</f>
        <v>1.0616000000000001</v>
      </c>
      <c r="D43" s="76"/>
      <c r="F43" s="78" t="s">
        <v>192</v>
      </c>
      <c r="G43" s="78"/>
      <c r="H43" s="81">
        <f>1+H42</f>
        <v>1.0616000000000001</v>
      </c>
    </row>
    <row r="44" spans="1:8" ht="17.25">
      <c r="A44" s="75"/>
      <c r="B44" s="76"/>
      <c r="C44" s="76"/>
      <c r="D44" s="76"/>
      <c r="F44" s="78"/>
      <c r="G44" s="78"/>
      <c r="H44" s="82"/>
    </row>
    <row r="45" spans="1:8" ht="17.25">
      <c r="A45" s="75" t="s">
        <v>193</v>
      </c>
      <c r="B45" s="76"/>
      <c r="C45" s="77">
        <f>H16/100</f>
        <v>6.1500000000000006E-2</v>
      </c>
      <c r="D45" s="76"/>
      <c r="F45" s="78" t="s">
        <v>193</v>
      </c>
      <c r="G45" s="78"/>
      <c r="H45" s="79">
        <f>C45-(H29/100)</f>
        <v>6.1500000000000006E-2</v>
      </c>
    </row>
    <row r="46" spans="1:8" ht="17.25">
      <c r="A46" s="75" t="s">
        <v>194</v>
      </c>
      <c r="B46" s="76"/>
      <c r="C46" s="80">
        <f>1-C45</f>
        <v>0.9385</v>
      </c>
      <c r="D46" s="76"/>
      <c r="F46" s="78" t="s">
        <v>194</v>
      </c>
      <c r="G46" s="78"/>
      <c r="H46" s="81">
        <f>1-H45</f>
        <v>0.9385</v>
      </c>
    </row>
    <row r="47" spans="1:8" ht="17.25">
      <c r="A47" s="75"/>
      <c r="B47" s="76"/>
      <c r="C47" s="76"/>
      <c r="D47" s="76"/>
      <c r="F47" s="78"/>
      <c r="G47" s="78"/>
      <c r="H47" s="82"/>
    </row>
    <row r="48" spans="1:8" ht="17.25">
      <c r="A48" s="83" t="s">
        <v>195</v>
      </c>
      <c r="B48" s="84"/>
      <c r="C48" s="85">
        <f>(C39*C41*C43)/C46-1</f>
        <v>0.19211563781353247</v>
      </c>
      <c r="D48" s="76"/>
      <c r="F48" s="86" t="s">
        <v>196</v>
      </c>
      <c r="G48" s="87"/>
      <c r="H48" s="88">
        <f>(H39*H41*H43)/H46-1</f>
        <v>0.19211563781353247</v>
      </c>
    </row>
    <row r="49" spans="1:8" ht="15">
      <c r="A49" s="89"/>
      <c r="B49" s="78"/>
      <c r="C49" s="78"/>
      <c r="D49" s="78"/>
      <c r="F49" s="78"/>
      <c r="G49" s="78"/>
      <c r="H49" s="90" t="s">
        <v>197</v>
      </c>
    </row>
    <row r="50" spans="1:8" ht="15">
      <c r="A50" s="89"/>
      <c r="B50" s="78"/>
      <c r="C50" s="78"/>
      <c r="D50" s="78"/>
      <c r="E50" s="78"/>
      <c r="F50" s="224" t="s">
        <v>198</v>
      </c>
      <c r="G50" s="224"/>
      <c r="H50" s="225"/>
    </row>
    <row r="51" spans="1:8" ht="15" thickBot="1">
      <c r="A51" s="91"/>
      <c r="B51" s="92"/>
      <c r="C51" s="92"/>
      <c r="D51" s="92"/>
      <c r="E51" s="92"/>
      <c r="F51" s="226"/>
      <c r="G51" s="226"/>
      <c r="H51" s="227"/>
    </row>
  </sheetData>
  <mergeCells count="7">
    <mergeCell ref="A6:H6"/>
    <mergeCell ref="F50:H51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Normal="100" zoomScaleSheetLayoutView="100" workbookViewId="0">
      <selection activeCell="A6" sqref="A6:D6"/>
    </sheetView>
  </sheetViews>
  <sheetFormatPr defaultRowHeight="14.25"/>
  <cols>
    <col min="1" max="1" width="14.375" customWidth="1"/>
    <col min="2" max="2" width="67.875" customWidth="1"/>
    <col min="3" max="3" width="14.75" style="3" customWidth="1"/>
    <col min="4" max="4" width="16.25" style="3" customWidth="1"/>
    <col min="5" max="7" width="13.75" customWidth="1"/>
    <col min="8" max="8" width="22.875" bestFit="1" customWidth="1"/>
  </cols>
  <sheetData>
    <row r="1" spans="1:4" ht="24.95" customHeight="1">
      <c r="A1" s="185" t="s">
        <v>199</v>
      </c>
      <c r="B1" s="186"/>
      <c r="C1" s="186"/>
      <c r="D1" s="187"/>
    </row>
    <row r="2" spans="1:4" ht="24.95" customHeight="1">
      <c r="A2" s="188" t="s">
        <v>200</v>
      </c>
      <c r="B2" s="189"/>
      <c r="C2" s="189"/>
      <c r="D2" s="190"/>
    </row>
    <row r="3" spans="1:4" ht="24.95" customHeight="1">
      <c r="A3" s="188" t="s">
        <v>420</v>
      </c>
      <c r="B3" s="189"/>
      <c r="C3" s="189"/>
      <c r="D3" s="190"/>
    </row>
    <row r="4" spans="1:4" ht="24.95" customHeight="1">
      <c r="A4" s="188" t="s">
        <v>416</v>
      </c>
      <c r="B4" s="189"/>
      <c r="C4" s="189"/>
      <c r="D4" s="190"/>
    </row>
    <row r="5" spans="1:4" ht="24.95" customHeight="1" thickBot="1">
      <c r="A5" s="188" t="s">
        <v>421</v>
      </c>
      <c r="B5" s="189"/>
      <c r="C5" s="189"/>
      <c r="D5" s="190"/>
    </row>
    <row r="6" spans="1:4" ht="20.100000000000001" customHeight="1" thickBot="1">
      <c r="A6" s="228" t="s">
        <v>201</v>
      </c>
      <c r="B6" s="229"/>
      <c r="C6" s="229"/>
      <c r="D6" s="230"/>
    </row>
    <row r="7" spans="1:4" ht="15">
      <c r="A7" s="138" t="s">
        <v>202</v>
      </c>
      <c r="B7" s="137" t="s">
        <v>203</v>
      </c>
      <c r="C7" s="137" t="s">
        <v>204</v>
      </c>
      <c r="D7" s="139" t="s">
        <v>205</v>
      </c>
    </row>
    <row r="8" spans="1:4" ht="15">
      <c r="A8" s="231" t="s">
        <v>206</v>
      </c>
      <c r="B8" s="232"/>
      <c r="C8" s="232"/>
      <c r="D8" s="233"/>
    </row>
    <row r="9" spans="1:4">
      <c r="A9" s="140" t="s">
        <v>207</v>
      </c>
      <c r="B9" s="93" t="s">
        <v>208</v>
      </c>
      <c r="C9" s="97">
        <v>20</v>
      </c>
      <c r="D9" s="141">
        <v>20</v>
      </c>
    </row>
    <row r="10" spans="1:4">
      <c r="A10" s="140" t="s">
        <v>209</v>
      </c>
      <c r="B10" s="93" t="s">
        <v>210</v>
      </c>
      <c r="C10" s="97">
        <v>1.5</v>
      </c>
      <c r="D10" s="141">
        <v>1.5</v>
      </c>
    </row>
    <row r="11" spans="1:4">
      <c r="A11" s="140" t="s">
        <v>211</v>
      </c>
      <c r="B11" s="93" t="s">
        <v>212</v>
      </c>
      <c r="C11" s="97">
        <v>1</v>
      </c>
      <c r="D11" s="141">
        <v>1</v>
      </c>
    </row>
    <row r="12" spans="1:4">
      <c r="A12" s="140" t="s">
        <v>213</v>
      </c>
      <c r="B12" s="93" t="s">
        <v>214</v>
      </c>
      <c r="C12" s="97">
        <v>0.2</v>
      </c>
      <c r="D12" s="141">
        <v>0.2</v>
      </c>
    </row>
    <row r="13" spans="1:4">
      <c r="A13" s="140" t="s">
        <v>215</v>
      </c>
      <c r="B13" s="93" t="s">
        <v>216</v>
      </c>
      <c r="C13" s="97">
        <v>0.6</v>
      </c>
      <c r="D13" s="141">
        <v>0.6</v>
      </c>
    </row>
    <row r="14" spans="1:4">
      <c r="A14" s="140" t="s">
        <v>217</v>
      </c>
      <c r="B14" s="93" t="s">
        <v>218</v>
      </c>
      <c r="C14" s="97">
        <v>2.5</v>
      </c>
      <c r="D14" s="141">
        <v>2.5</v>
      </c>
    </row>
    <row r="15" spans="1:4">
      <c r="A15" s="140" t="s">
        <v>219</v>
      </c>
      <c r="B15" s="93" t="s">
        <v>220</v>
      </c>
      <c r="C15" s="97">
        <v>3</v>
      </c>
      <c r="D15" s="141">
        <v>3</v>
      </c>
    </row>
    <row r="16" spans="1:4">
      <c r="A16" s="140" t="s">
        <v>221</v>
      </c>
      <c r="B16" s="93" t="s">
        <v>222</v>
      </c>
      <c r="C16" s="97">
        <v>8</v>
      </c>
      <c r="D16" s="141">
        <v>8</v>
      </c>
    </row>
    <row r="17" spans="1:4">
      <c r="A17" s="140" t="s">
        <v>223</v>
      </c>
      <c r="B17" s="93" t="s">
        <v>224</v>
      </c>
      <c r="C17" s="97">
        <v>0</v>
      </c>
      <c r="D17" s="141">
        <v>0</v>
      </c>
    </row>
    <row r="18" spans="1:4" ht="15">
      <c r="A18" s="142" t="s">
        <v>225</v>
      </c>
      <c r="B18" s="94" t="s">
        <v>226</v>
      </c>
      <c r="C18" s="98">
        <f>SUM(C9:C17)</f>
        <v>36.799999999999997</v>
      </c>
      <c r="D18" s="143">
        <f>SUM(D9:D17)</f>
        <v>36.799999999999997</v>
      </c>
    </row>
    <row r="19" spans="1:4" ht="15">
      <c r="A19" s="231" t="s">
        <v>227</v>
      </c>
      <c r="B19" s="232"/>
      <c r="C19" s="232"/>
      <c r="D19" s="233"/>
    </row>
    <row r="20" spans="1:4">
      <c r="A20" s="140" t="s">
        <v>228</v>
      </c>
      <c r="B20" s="93" t="s">
        <v>229</v>
      </c>
      <c r="C20" s="97">
        <v>18.11</v>
      </c>
      <c r="D20" s="141">
        <v>0</v>
      </c>
    </row>
    <row r="21" spans="1:4">
      <c r="A21" s="140" t="s">
        <v>230</v>
      </c>
      <c r="B21" s="93" t="s">
        <v>231</v>
      </c>
      <c r="C21" s="97">
        <v>4.1500000000000004</v>
      </c>
      <c r="D21" s="141">
        <v>0</v>
      </c>
    </row>
    <row r="22" spans="1:4">
      <c r="A22" s="140" t="s">
        <v>232</v>
      </c>
      <c r="B22" s="93" t="s">
        <v>233</v>
      </c>
      <c r="C22" s="97">
        <v>0.89</v>
      </c>
      <c r="D22" s="141">
        <v>0.67</v>
      </c>
    </row>
    <row r="23" spans="1:4">
      <c r="A23" s="140" t="s">
        <v>234</v>
      </c>
      <c r="B23" s="93" t="s">
        <v>235</v>
      </c>
      <c r="C23" s="97">
        <v>10.98</v>
      </c>
      <c r="D23" s="141">
        <v>8.33</v>
      </c>
    </row>
    <row r="24" spans="1:4">
      <c r="A24" s="140" t="s">
        <v>236</v>
      </c>
      <c r="B24" s="93" t="s">
        <v>237</v>
      </c>
      <c r="C24" s="97">
        <v>7.0000000000000007E-2</v>
      </c>
      <c r="D24" s="141">
        <v>0.06</v>
      </c>
    </row>
    <row r="25" spans="1:4">
      <c r="A25" s="140" t="s">
        <v>238</v>
      </c>
      <c r="B25" s="93" t="s">
        <v>239</v>
      </c>
      <c r="C25" s="97">
        <v>0.73</v>
      </c>
      <c r="D25" s="141">
        <v>0.56000000000000005</v>
      </c>
    </row>
    <row r="26" spans="1:4">
      <c r="A26" s="140" t="s">
        <v>240</v>
      </c>
      <c r="B26" s="93" t="s">
        <v>241</v>
      </c>
      <c r="C26" s="97">
        <v>2.68</v>
      </c>
      <c r="D26" s="141">
        <v>0</v>
      </c>
    </row>
    <row r="27" spans="1:4">
      <c r="A27" s="140" t="s">
        <v>242</v>
      </c>
      <c r="B27" s="93" t="s">
        <v>243</v>
      </c>
      <c r="C27" s="97">
        <v>0.11</v>
      </c>
      <c r="D27" s="141">
        <v>0.08</v>
      </c>
    </row>
    <row r="28" spans="1:4">
      <c r="A28" s="140" t="s">
        <v>244</v>
      </c>
      <c r="B28" s="93" t="s">
        <v>245</v>
      </c>
      <c r="C28" s="97">
        <v>9.27</v>
      </c>
      <c r="D28" s="141">
        <v>7.03</v>
      </c>
    </row>
    <row r="29" spans="1:4">
      <c r="A29" s="140" t="s">
        <v>246</v>
      </c>
      <c r="B29" s="93" t="s">
        <v>247</v>
      </c>
      <c r="C29" s="97">
        <v>0.03</v>
      </c>
      <c r="D29" s="141">
        <v>0.03</v>
      </c>
    </row>
    <row r="30" spans="1:4" ht="15">
      <c r="A30" s="142" t="s">
        <v>248</v>
      </c>
      <c r="B30" s="94" t="s">
        <v>249</v>
      </c>
      <c r="C30" s="98">
        <f>SUM(C20:C29)</f>
        <v>47.019999999999996</v>
      </c>
      <c r="D30" s="143">
        <f>SUM(D20:D29)</f>
        <v>16.760000000000002</v>
      </c>
    </row>
    <row r="31" spans="1:4" ht="15">
      <c r="A31" s="231" t="s">
        <v>250</v>
      </c>
      <c r="B31" s="232"/>
      <c r="C31" s="232"/>
      <c r="D31" s="233"/>
    </row>
    <row r="32" spans="1:4">
      <c r="A32" s="140" t="s">
        <v>251</v>
      </c>
      <c r="B32" s="93" t="s">
        <v>252</v>
      </c>
      <c r="C32" s="97">
        <v>5.69</v>
      </c>
      <c r="D32" s="141">
        <v>4.32</v>
      </c>
    </row>
    <row r="33" spans="1:4">
      <c r="A33" s="140" t="s">
        <v>253</v>
      </c>
      <c r="B33" s="93" t="s">
        <v>254</v>
      </c>
      <c r="C33" s="97">
        <v>0.13</v>
      </c>
      <c r="D33" s="141">
        <v>0.1</v>
      </c>
    </row>
    <row r="34" spans="1:4">
      <c r="A34" s="140" t="s">
        <v>255</v>
      </c>
      <c r="B34" s="93" t="s">
        <v>256</v>
      </c>
      <c r="C34" s="97">
        <v>4.47</v>
      </c>
      <c r="D34" s="141">
        <v>3.39</v>
      </c>
    </row>
    <row r="35" spans="1:4">
      <c r="A35" s="140" t="s">
        <v>257</v>
      </c>
      <c r="B35" s="93" t="s">
        <v>258</v>
      </c>
      <c r="C35" s="97">
        <v>3.93</v>
      </c>
      <c r="D35" s="141">
        <v>2.98</v>
      </c>
    </row>
    <row r="36" spans="1:4">
      <c r="A36" s="140" t="s">
        <v>259</v>
      </c>
      <c r="B36" s="93" t="s">
        <v>260</v>
      </c>
      <c r="C36" s="97">
        <v>0.48</v>
      </c>
      <c r="D36" s="141">
        <v>0.36</v>
      </c>
    </row>
    <row r="37" spans="1:4" ht="15">
      <c r="A37" s="142" t="s">
        <v>261</v>
      </c>
      <c r="B37" s="94" t="s">
        <v>262</v>
      </c>
      <c r="C37" s="98">
        <f>SUM(C32:C36)</f>
        <v>14.7</v>
      </c>
      <c r="D37" s="143">
        <f>SUM(D32:D36)</f>
        <v>11.15</v>
      </c>
    </row>
    <row r="38" spans="1:4" ht="15">
      <c r="A38" s="231" t="s">
        <v>263</v>
      </c>
      <c r="B38" s="232"/>
      <c r="C38" s="232"/>
      <c r="D38" s="233"/>
    </row>
    <row r="39" spans="1:4">
      <c r="A39" s="140" t="s">
        <v>264</v>
      </c>
      <c r="B39" s="93" t="s">
        <v>265</v>
      </c>
      <c r="C39" s="97">
        <v>17.3</v>
      </c>
      <c r="D39" s="141">
        <v>6.17</v>
      </c>
    </row>
    <row r="40" spans="1:4" ht="25.5">
      <c r="A40" s="140" t="s">
        <v>266</v>
      </c>
      <c r="B40" s="95" t="s">
        <v>267</v>
      </c>
      <c r="C40" s="99">
        <v>0.5</v>
      </c>
      <c r="D40" s="144">
        <v>0.38</v>
      </c>
    </row>
    <row r="41" spans="1:4" ht="15">
      <c r="A41" s="142" t="s">
        <v>268</v>
      </c>
      <c r="B41" s="94" t="s">
        <v>269</v>
      </c>
      <c r="C41" s="98">
        <f>SUM(C39:C40)</f>
        <v>17.8</v>
      </c>
      <c r="D41" s="143">
        <f>SUM(D39:D40)</f>
        <v>6.55</v>
      </c>
    </row>
    <row r="42" spans="1:4" ht="15.75" thickBot="1">
      <c r="A42" s="234" t="s">
        <v>270</v>
      </c>
      <c r="B42" s="235"/>
      <c r="C42" s="145">
        <f>(C18+C30+C37+C41)</f>
        <v>116.32</v>
      </c>
      <c r="D42" s="146">
        <f>D18+D30+D37+D41</f>
        <v>71.260000000000005</v>
      </c>
    </row>
    <row r="43" spans="1:4">
      <c r="A43" s="96"/>
      <c r="B43" s="96"/>
      <c r="C43" s="100"/>
      <c r="D43" s="100"/>
    </row>
    <row r="44" spans="1:4">
      <c r="A44" s="96" t="s">
        <v>271</v>
      </c>
      <c r="B44" s="96"/>
      <c r="C44" s="100"/>
      <c r="D44" s="100"/>
    </row>
  </sheetData>
  <mergeCells count="11">
    <mergeCell ref="A8:D8"/>
    <mergeCell ref="A31:D31"/>
    <mergeCell ref="A38:D38"/>
    <mergeCell ref="A42:B42"/>
    <mergeCell ref="A19:D19"/>
    <mergeCell ref="A1:D1"/>
    <mergeCell ref="A2:D2"/>
    <mergeCell ref="A3:D3"/>
    <mergeCell ref="A4:D4"/>
    <mergeCell ref="A6:D6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 Sintético</vt:lpstr>
      <vt:lpstr>Cronograma</vt:lpstr>
      <vt:lpstr>CPU</vt:lpstr>
      <vt:lpstr>BDI</vt:lpstr>
      <vt:lpstr>LS</vt:lpstr>
      <vt:lpstr>Cronograma!Area_de_impressao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GIOVANE</cp:lastModifiedBy>
  <cp:revision>0</cp:revision>
  <cp:lastPrinted>2023-06-01T17:43:29Z</cp:lastPrinted>
  <dcterms:created xsi:type="dcterms:W3CDTF">2022-08-24T17:28:47Z</dcterms:created>
  <dcterms:modified xsi:type="dcterms:W3CDTF">2023-06-01T17:44:02Z</dcterms:modified>
</cp:coreProperties>
</file>