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_NICIANA NOURA\PMA 2023\PROJETOS\_05) PRAÇA CRISTO REDENTOR\TEXTO\"/>
    </mc:Choice>
  </mc:AlternateContent>
  <bookViews>
    <workbookView xWindow="0" yWindow="0" windowWidth="20400" windowHeight="7755"/>
  </bookViews>
  <sheets>
    <sheet name="ORÇAMENTO" sheetId="3" r:id="rId1"/>
    <sheet name="CRONOGRAMA" sheetId="2" r:id="rId2"/>
    <sheet name="CPU" sheetId="4" r:id="rId3"/>
    <sheet name="BDI" sheetId="5" r:id="rId4"/>
    <sheet name="LS" sheetId="6" r:id="rId5"/>
  </sheets>
  <definedNames>
    <definedName name="_xlnm.Print_Area" localSheetId="0">ORÇAMENTO!$A$1:$J$88</definedName>
  </definedNames>
  <calcPr calcId="152511"/>
</workbook>
</file>

<file path=xl/calcChain.xml><?xml version="1.0" encoding="utf-8"?>
<calcChain xmlns="http://schemas.openxmlformats.org/spreadsheetml/2006/main">
  <c r="D40" i="6" l="1"/>
  <c r="C40" i="6"/>
  <c r="D36" i="6"/>
  <c r="C36" i="6"/>
  <c r="D29" i="6"/>
  <c r="C29" i="6"/>
  <c r="D17" i="6"/>
  <c r="D41" i="6" s="1"/>
  <c r="C17" i="6"/>
  <c r="C41" i="6" s="1"/>
  <c r="C39" i="5"/>
  <c r="C38" i="5"/>
  <c r="H38" i="5" s="1"/>
  <c r="H39" i="5" s="1"/>
  <c r="C37" i="5"/>
  <c r="C36" i="5"/>
  <c r="H36" i="5" s="1"/>
  <c r="H37" i="5" s="1"/>
  <c r="C34" i="5"/>
  <c r="H34" i="5" s="1"/>
  <c r="C33" i="5"/>
  <c r="H33" i="5" s="1"/>
  <c r="C32" i="5"/>
  <c r="H32" i="5" s="1"/>
  <c r="H27" i="5"/>
  <c r="H22" i="5"/>
  <c r="H16" i="5" s="1"/>
  <c r="H15" i="5" s="1"/>
  <c r="C41" i="5" s="1"/>
  <c r="H13" i="5"/>
  <c r="H9" i="5"/>
  <c r="H35" i="5" l="1"/>
  <c r="H41" i="5"/>
  <c r="H42" i="5" s="1"/>
  <c r="C42" i="5"/>
  <c r="C35" i="5"/>
  <c r="C44" i="5" s="1"/>
  <c r="H44" i="5" l="1"/>
  <c r="C19" i="2" l="1"/>
</calcChain>
</file>

<file path=xl/sharedStrings.xml><?xml version="1.0" encoding="utf-8"?>
<sst xmlns="http://schemas.openxmlformats.org/spreadsheetml/2006/main" count="712" uniqueCount="411">
  <si>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</si>
  <si>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</si>
  <si>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</si>
  <si>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</si>
  <si>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</si>
  <si>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</si>
  <si>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</si>
  <si>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</si>
  <si>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</si>
  <si>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</si>
  <si>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</si>
  <si>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</si>
  <si>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</si>
  <si>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</si>
  <si>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</si>
  <si>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</si>
  <si>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</si>
  <si>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</si>
  <si>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00019 </t>
  </si>
  <si>
    <t>Próprio</t>
  </si>
  <si>
    <t>TAPUME COM TELHA METÁLICA E REDE DE NYLON</t>
  </si>
  <si>
    <t>m</t>
  </si>
  <si>
    <t xml:space="preserve"> 1.4 </t>
  </si>
  <si>
    <t xml:space="preserve"> 00020 </t>
  </si>
  <si>
    <t>LOCAÇÃO DE OBRA COM TOPÓGRAFO</t>
  </si>
  <si>
    <t>mês</t>
  </si>
  <si>
    <t xml:space="preserve"> 2 </t>
  </si>
  <si>
    <t>MOVIMENTAÇÃO DE TERRA</t>
  </si>
  <si>
    <t xml:space="preserve"> 2.1 </t>
  </si>
  <si>
    <t xml:space="preserve"> 010008 </t>
  </si>
  <si>
    <t>Limpeza do terreno</t>
  </si>
  <si>
    <t xml:space="preserve"> 2.2 </t>
  </si>
  <si>
    <t xml:space="preserve"> 030011 </t>
  </si>
  <si>
    <t>Aterro incluindo carga, descarga, transporte e apiloamento</t>
  </si>
  <si>
    <t>m³</t>
  </si>
  <si>
    <t xml:space="preserve"> 3 </t>
  </si>
  <si>
    <t>PAVIMENTAÇÃO</t>
  </si>
  <si>
    <t xml:space="preserve"> 3.1 </t>
  </si>
  <si>
    <t xml:space="preserve"> 00041 </t>
  </si>
  <si>
    <t>PISO EM CONCRETO COM 20MPA COM JUNTA ELÁSTICA POLIURETANO E=10 CM</t>
  </si>
  <si>
    <t xml:space="preserve"> 3.2 </t>
  </si>
  <si>
    <t xml:space="preserve"> 3651 </t>
  </si>
  <si>
    <t>ORSE</t>
  </si>
  <si>
    <t>Acabamento de superfície de piso de concreto com alisamento manual e queima com pigmento "Xadrez" ou similar</t>
  </si>
  <si>
    <t xml:space="preserve"> 3.3 </t>
  </si>
  <si>
    <t xml:space="preserve"> 260728 </t>
  </si>
  <si>
    <t>Bloco de concreto intertravado e=8cm (incl. colchao de areia e rejuntamento)</t>
  </si>
  <si>
    <t xml:space="preserve"> 3.4 </t>
  </si>
  <si>
    <t xml:space="preserve"> 00043 </t>
  </si>
  <si>
    <t>Meio-fio tipo tento de concreto 15MPa moldado "in loco", 20cm de base e 15cm de altura</t>
  </si>
  <si>
    <t xml:space="preserve"> 3.5 </t>
  </si>
  <si>
    <t xml:space="preserve"> 102498 </t>
  </si>
  <si>
    <t>SINAPI</t>
  </si>
  <si>
    <t>PINTURA DE MEIO-FIO COM TINTA BRANCA A BASE DE CAL (CAIAÇÃO). AF_05/2021</t>
  </si>
  <si>
    <t>M</t>
  </si>
  <si>
    <t xml:space="preserve"> 4 </t>
  </si>
  <si>
    <t>CORETO</t>
  </si>
  <si>
    <t xml:space="preserve"> 4.1 </t>
  </si>
  <si>
    <t>FUNDAÇÃO</t>
  </si>
  <si>
    <t xml:space="preserve"> 4.1.1 </t>
  </si>
  <si>
    <t xml:space="preserve"> 030010 </t>
  </si>
  <si>
    <t>Escavação manual ate 1.50m de profundidade</t>
  </si>
  <si>
    <t xml:space="preserve"> 4.1.2 </t>
  </si>
  <si>
    <t xml:space="preserve"> 040283 </t>
  </si>
  <si>
    <t>Bloco em concreto armado p/ fundaçao (incl. forma)</t>
  </si>
  <si>
    <t xml:space="preserve"> 4.2 </t>
  </si>
  <si>
    <t>ESTRUTURA</t>
  </si>
  <si>
    <t xml:space="preserve"> 4.2.1 </t>
  </si>
  <si>
    <t>PILAR</t>
  </si>
  <si>
    <t xml:space="preserve"> 4.2.1.1 </t>
  </si>
  <si>
    <t xml:space="preserve"> 051286 </t>
  </si>
  <si>
    <t>Concreto armado FCK=30MPA c/ forma madeira branca (incl. lançamento e adensamento)</t>
  </si>
  <si>
    <t xml:space="preserve"> 4.2.2 </t>
  </si>
  <si>
    <t>VIGA</t>
  </si>
  <si>
    <t xml:space="preserve"> 4.2.2.1 </t>
  </si>
  <si>
    <t xml:space="preserve"> 4.2.3 </t>
  </si>
  <si>
    <t>LAJE</t>
  </si>
  <si>
    <t xml:space="preserve"> 4.2.3.1 </t>
  </si>
  <si>
    <t xml:space="preserve"> 051172 </t>
  </si>
  <si>
    <t>Concreto armado FCK=25MPA com forma aparente - 1 reaproveitamento</t>
  </si>
  <si>
    <t xml:space="preserve"> 4.3 </t>
  </si>
  <si>
    <t>REVESTIMENTO</t>
  </si>
  <si>
    <t xml:space="preserve"> 4.3.1 </t>
  </si>
  <si>
    <t xml:space="preserve"> 071363 </t>
  </si>
  <si>
    <t>Cobertura em policarbonato - Incl. estr. metálica</t>
  </si>
  <si>
    <t xml:space="preserve"> 4.3.2 </t>
  </si>
  <si>
    <t xml:space="preserve"> 130758 </t>
  </si>
  <si>
    <t>Porcelanato (polido) - Padrão Médio</t>
  </si>
  <si>
    <t xml:space="preserve"> 4.4 </t>
  </si>
  <si>
    <t>ILUMINAÇÃO</t>
  </si>
  <si>
    <t xml:space="preserve"> 4.4.1 </t>
  </si>
  <si>
    <t xml:space="preserve"> 171059 </t>
  </si>
  <si>
    <t>Rele fotoeletrico</t>
  </si>
  <si>
    <t>UN</t>
  </si>
  <si>
    <t xml:space="preserve"> 4.4.2 </t>
  </si>
  <si>
    <t xml:space="preserve"> 170081 </t>
  </si>
  <si>
    <t>Ponto de luz / força (c/tubul., cx. e fiaçao) ate 200W</t>
  </si>
  <si>
    <t>PT</t>
  </si>
  <si>
    <t xml:space="preserve"> 4.4.3 </t>
  </si>
  <si>
    <t xml:space="preserve"> 060581 </t>
  </si>
  <si>
    <t>SBC</t>
  </si>
  <si>
    <t>LAMPADA LED TUBULAR BIVOLT 15/16W, BASE G5</t>
  </si>
  <si>
    <t xml:space="preserve"> 5 </t>
  </si>
  <si>
    <t>BANCOS</t>
  </si>
  <si>
    <t xml:space="preserve"> 5.1 </t>
  </si>
  <si>
    <t>BANCO PADRÃO</t>
  </si>
  <si>
    <t xml:space="preserve"> 5.1.1 </t>
  </si>
  <si>
    <t xml:space="preserve"> 5.1.2 </t>
  </si>
  <si>
    <t xml:space="preserve"> 060046 </t>
  </si>
  <si>
    <t>Alvenaria tijolo de barro a cutelo</t>
  </si>
  <si>
    <t xml:space="preserve"> 5.1.3 </t>
  </si>
  <si>
    <t xml:space="preserve"> 5.1.4 </t>
  </si>
  <si>
    <t xml:space="preserve"> 110143 </t>
  </si>
  <si>
    <t>Chapisco de cimento e areia no traço 1:3</t>
  </si>
  <si>
    <t xml:space="preserve"> 5.1.5 </t>
  </si>
  <si>
    <t xml:space="preserve"> 110763 </t>
  </si>
  <si>
    <t>Reboco com argamassa 1:6:Adit. Plast.</t>
  </si>
  <si>
    <t xml:space="preserve"> 5.1.6 </t>
  </si>
  <si>
    <t xml:space="preserve"> 102492 </t>
  </si>
  <si>
    <t>PINTURA DE BANCO COM TINTA ACRÍLICA, APLICAÇÃO MANUAL, 3 DEMÃOS, INCLUSO FUNDO PREPARADOR. AF_05/2021</t>
  </si>
  <si>
    <t xml:space="preserve"> 5.2 </t>
  </si>
  <si>
    <t>BANCO GOLA</t>
  </si>
  <si>
    <t xml:space="preserve"> 5.2.1 </t>
  </si>
  <si>
    <t xml:space="preserve"> 5.2.2 </t>
  </si>
  <si>
    <t xml:space="preserve"> 5.2.3 </t>
  </si>
  <si>
    <t xml:space="preserve"> 5.2.4 </t>
  </si>
  <si>
    <t xml:space="preserve"> 5.2.5 </t>
  </si>
  <si>
    <t xml:space="preserve"> 5.2.6 </t>
  </si>
  <si>
    <t xml:space="preserve"> 5.3 </t>
  </si>
  <si>
    <t>BANCO CORETO</t>
  </si>
  <si>
    <t xml:space="preserve"> 5.3.1 </t>
  </si>
  <si>
    <t xml:space="preserve"> 030013 </t>
  </si>
  <si>
    <t>FORMA COMPENSADO 12mm PARA PAREDE CONCRETO APARENTE</t>
  </si>
  <si>
    <t xml:space="preserve"> 5.3.2 </t>
  </si>
  <si>
    <t xml:space="preserve"> 141 </t>
  </si>
  <si>
    <t>Aço CA - 60 Ø 4,2 a 9,5mm, inclusive corte, dobragem, montagem e colocacao de ferragens nas formas - R1</t>
  </si>
  <si>
    <t>kg</t>
  </si>
  <si>
    <t xml:space="preserve"> 5.3.3 </t>
  </si>
  <si>
    <t xml:space="preserve"> 110764 </t>
  </si>
  <si>
    <t>Argamassa de cimento,areia e adit. plast. 1:6</t>
  </si>
  <si>
    <t xml:space="preserve"> 5.3.5 </t>
  </si>
  <si>
    <t xml:space="preserve"> 97097 </t>
  </si>
  <si>
    <t>ACABAMENTO POLIDO PARA PISO DE CONCRETO ARMADO OU LAJE SOBRE SOLO DE ALTA RESISTÊNCIA. AF_09/2021</t>
  </si>
  <si>
    <t xml:space="preserve"> 5.3.6 </t>
  </si>
  <si>
    <t xml:space="preserve"> 180063 </t>
  </si>
  <si>
    <t>PINTURA VERNIZ DUAS DEMAOS EM CONCRETO APARENTE</t>
  </si>
  <si>
    <t xml:space="preserve"> 6 </t>
  </si>
  <si>
    <t>ACADEMIA</t>
  </si>
  <si>
    <t xml:space="preserve"> 6.1 </t>
  </si>
  <si>
    <t xml:space="preserve"> 9148 </t>
  </si>
  <si>
    <t>Equipamento de ginástica - simulador de caminhada duplo - galvanizado - Rev 01</t>
  </si>
  <si>
    <t>un</t>
  </si>
  <si>
    <t xml:space="preserve"> 6.2 </t>
  </si>
  <si>
    <t xml:space="preserve"> 9147 </t>
  </si>
  <si>
    <t>Equipamento de ginástica - leg press duplo - galvanizado - Rev 01</t>
  </si>
  <si>
    <t xml:space="preserve"> 6.3 </t>
  </si>
  <si>
    <t xml:space="preserve"> 9145 </t>
  </si>
  <si>
    <t>Equipamento de ginástica - elíptico - galvanizado - Rev 01</t>
  </si>
  <si>
    <t xml:space="preserve"> 6.4 </t>
  </si>
  <si>
    <t xml:space="preserve"> 12448 </t>
  </si>
  <si>
    <t>Equipamento de ginástica - rotação diagonal duplo - galvanizado - Rev 01</t>
  </si>
  <si>
    <t xml:space="preserve"> 7 </t>
  </si>
  <si>
    <t>PAISAGISMO</t>
  </si>
  <si>
    <t xml:space="preserve"> 7.1 </t>
  </si>
  <si>
    <t xml:space="preserve"> 260168 </t>
  </si>
  <si>
    <t>Plantio de grama (incl. terra preta)</t>
  </si>
  <si>
    <t xml:space="preserve"> 7.2 </t>
  </si>
  <si>
    <t xml:space="preserve"> 98509 </t>
  </si>
  <si>
    <t>PLANTIO DE ARBUSTO OU  CERCA VIVA. AF_05/2018</t>
  </si>
  <si>
    <t xml:space="preserve"> 8 </t>
  </si>
  <si>
    <t xml:space="preserve"> 8.1 </t>
  </si>
  <si>
    <t xml:space="preserve"> 069056 </t>
  </si>
  <si>
    <t>POSTE ACO CONICO RETO TUBULAR 7,0m ENGASTADO</t>
  </si>
  <si>
    <t xml:space="preserve"> 8.2 </t>
  </si>
  <si>
    <t xml:space="preserve"> 069022 </t>
  </si>
  <si>
    <t>POSTE ACO CONICO 5,0m 2 PETALAS 1 70W+1 LED 60W 6.600 LUMEN</t>
  </si>
  <si>
    <t xml:space="preserve"> 8.3 </t>
  </si>
  <si>
    <t xml:space="preserve"> 8.4 </t>
  </si>
  <si>
    <t xml:space="preserve"> 8.5 </t>
  </si>
  <si>
    <t xml:space="preserve"> 12561 </t>
  </si>
  <si>
    <t>Lâmpada led 50w de potência, luz branca bivolt</t>
  </si>
  <si>
    <t xml:space="preserve"> 9 </t>
  </si>
  <si>
    <t>SERVIÇOS COMPLEMENTARES</t>
  </si>
  <si>
    <t xml:space="preserve"> 9.1 </t>
  </si>
  <si>
    <t xml:space="preserve"> 251510 </t>
  </si>
  <si>
    <t>Lixeira em tela moeda</t>
  </si>
  <si>
    <t xml:space="preserve"> 9.2 </t>
  </si>
  <si>
    <t xml:space="preserve"> 102507 </t>
  </si>
  <si>
    <t>PINTURA DE DEMARCAÇÃO DE VAGA COM TINTA EPÓXI, E = 10 CM, APLICAÇÃO MANUAL. AF_05/2021</t>
  </si>
  <si>
    <t xml:space="preserve"> 9.3 </t>
  </si>
  <si>
    <t xml:space="preserve"> 2450 </t>
  </si>
  <si>
    <t>Limpeza geral</t>
  </si>
  <si>
    <t xml:space="preserve"> 9.4 </t>
  </si>
  <si>
    <t>Placa de inauguração de obra em alumínio 0,40 x 0,60 m</t>
  </si>
  <si>
    <t>Total sem BDI</t>
  </si>
  <si>
    <t>Total do BDI</t>
  </si>
  <si>
    <t>Total Geral</t>
  </si>
  <si>
    <t xml:space="preserve">_______________________________________________________________
SETOR DE PROJETOS
</t>
  </si>
  <si>
    <t>PREFEITURA MUNICIPAL DE ANANINDEUA - PMA</t>
  </si>
  <si>
    <t>SECRETARIA MUNICIPAL SANEAMENTO E INFRAESTRUTURA - SESAN</t>
  </si>
  <si>
    <t>CRONOGRAMA</t>
  </si>
  <si>
    <t>ITEM</t>
  </si>
  <si>
    <t>DESCRIÇÃO</t>
  </si>
  <si>
    <t>TOTAL POR ETAPA</t>
  </si>
  <si>
    <t>MÊS</t>
  </si>
  <si>
    <t/>
  </si>
  <si>
    <t>100,00%
57.754,97</t>
  </si>
  <si>
    <t>100,00%
40.322,00</t>
  </si>
  <si>
    <t>70,00%
28.225,40</t>
  </si>
  <si>
    <t>30,00%
12.096,60</t>
  </si>
  <si>
    <t>100,00%
331.386,92</t>
  </si>
  <si>
    <t>20,00%
66.277,38</t>
  </si>
  <si>
    <t>50,00%
165.693,46</t>
  </si>
  <si>
    <t>30,00%
99.416,08</t>
  </si>
  <si>
    <t>100,00%
69.320,18</t>
  </si>
  <si>
    <t>50,00%
34.660,09</t>
  </si>
  <si>
    <t>100,00%
35.280,38</t>
  </si>
  <si>
    <t>20,00%
7.056,08</t>
  </si>
  <si>
    <t>70,00%
24.696,27</t>
  </si>
  <si>
    <t>10,00%
3.528,04</t>
  </si>
  <si>
    <t>100,00%
14.778,30</t>
  </si>
  <si>
    <t>100,00%
11.601,22</t>
  </si>
  <si>
    <t>100,00%
52.660,44</t>
  </si>
  <si>
    <t>20,00%
10.532,09</t>
  </si>
  <si>
    <t>80,00%
42.128,35</t>
  </si>
  <si>
    <t>100,00%
14.315,84</t>
  </si>
  <si>
    <t>Porcentagem</t>
  </si>
  <si>
    <t>13,7%</t>
  </si>
  <si>
    <t>12,49%</t>
  </si>
  <si>
    <t>33,06%</t>
  </si>
  <si>
    <t>26,98%</t>
  </si>
  <si>
    <t>13,76%</t>
  </si>
  <si>
    <t>Custo</t>
  </si>
  <si>
    <t>Porcentagem Acumulado</t>
  </si>
  <si>
    <t>26,2%</t>
  </si>
  <si>
    <t>59,25%</t>
  </si>
  <si>
    <t>86,24%</t>
  </si>
  <si>
    <t>100,0%</t>
  </si>
  <si>
    <t>Custo Acumulado</t>
  </si>
  <si>
    <t>SECRETARIA MUNICIPAL DE SANEAMENTO E INFRAESTRUTURA - SESAN</t>
  </si>
  <si>
    <t>ORÇAMENTO</t>
  </si>
  <si>
    <t>CÓDIGO</t>
  </si>
  <si>
    <t>BANCO</t>
  </si>
  <si>
    <t>DESCRIÇÃO DOS SERVIÇOS</t>
  </si>
  <si>
    <t>UNID.</t>
  </si>
  <si>
    <t>QUANT.</t>
  </si>
  <si>
    <t>PREÇO UNIT.</t>
  </si>
  <si>
    <t>TOTAL</t>
  </si>
  <si>
    <t>PESO (%)</t>
  </si>
  <si>
    <t xml:space="preserve"> 98459 </t>
  </si>
  <si>
    <t>TAPUME COM TELHA METÁLICA. AF_05/2018</t>
  </si>
  <si>
    <t>OBRA: CONSTRUÇÃO PRAÇA CRISTO REDENTOR</t>
  </si>
  <si>
    <t>DATA DO ORÇAMENTO: MAIO/2023</t>
  </si>
  <si>
    <t>LOCAL: RUA CRISTO REDENTOR COM RUA SANTA MARIA - ICUÍ-GUAJARÁ - ANANINDEUA</t>
  </si>
  <si>
    <t>PREFEITURA MUNICIPAL DE ANANINDEUA</t>
  </si>
  <si>
    <t>COMPOSIÇÕES ANALÍTICAS COM PREÇO UNITÁRIO</t>
  </si>
  <si>
    <t>COMPOSIÇÕES PRINCIPAIS</t>
  </si>
  <si>
    <t>Tipo</t>
  </si>
  <si>
    <t>Composição</t>
  </si>
  <si>
    <t>CANT - CANTEIRO DE OBRAS</t>
  </si>
  <si>
    <t>Composição Auxiliar</t>
  </si>
  <si>
    <t xml:space="preserve"> 4518 </t>
  </si>
  <si>
    <t>Tela de nylon para proteção de fachada</t>
  </si>
  <si>
    <t>Serviços Iniciais de Obras Civis</t>
  </si>
  <si>
    <t>MO sem LS =&gt;</t>
  </si>
  <si>
    <t>LS =&gt;</t>
  </si>
  <si>
    <t>MO com LS =&gt;</t>
  </si>
  <si>
    <t>Valor do BDI =&gt;</t>
  </si>
  <si>
    <t>Valor com BDI =&gt;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</si>
  <si>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</si>
  <si>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</si>
  <si>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</si>
  <si>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</si>
  <si>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</si>
  <si>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</si>
  <si>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>PAVI - PAVIMENTAÇÃO</t>
  </si>
  <si>
    <t xml:space="preserve"> 88309 </t>
  </si>
  <si>
    <t>PEDREIRO COM ENCARGOS COMPLEMENTARES</t>
  </si>
  <si>
    <t>H</t>
  </si>
  <si>
    <t xml:space="preserve"> 88316 </t>
  </si>
  <si>
    <t>SERVENTE COM ENCARGOS COMPLEMENTARES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</si>
  <si>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</si>
  <si>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</si>
  <si>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</si>
  <si>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</si>
  <si>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</si>
  <si>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</si>
  <si>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</si>
  <si>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</si>
  <si>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 xml:space="preserve"> 94263 </t>
  </si>
  <si>
    <t>GUIA (MEIO-FIO) CONCRETO, MOLDADA  IN LOCO  EM TRECHO RETO COM EXTRUSORA, 13 CM BASE X 22 CM ALTURA. AF_06/2016</t>
  </si>
  <si>
    <t>DROP - DRENAGEM/OBRAS DE CONTENÇÃO / POÇOS DE VISITA E CAIXAS</t>
  </si>
  <si>
    <t xml:space="preserve"> 88251 </t>
  </si>
  <si>
    <t>AUXILIAR DE SERRALHEIRO COM ENCARGOS COMPLEMENTARES</t>
  </si>
  <si>
    <t>DATA ORÇAMENTO:  MAIO/2023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</si>
  <si>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</si>
  <si>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</si>
  <si>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</si>
  <si>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</si>
  <si>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</si>
  <si>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</si>
  <si>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</si>
  <si>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</si>
  <si>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</si>
  <si>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</si>
  <si>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</si>
  <si>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</si>
  <si>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</si>
  <si>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</si>
  <si>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</si>
  <si>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</si>
  <si>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</si>
  <si>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</si>
  <si>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</si>
  <si>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</si>
  <si>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</si>
  <si>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</si>
  <si>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</si>
  <si>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</si>
  <si>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</si>
  <si>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</si>
  <si>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</si>
  <si>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</si>
  <si>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</si>
  <si>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</si>
  <si>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</si>
  <si>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</si>
  <si>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</si>
  <si>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</si>
  <si>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</si>
  <si>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</si>
  <si>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</si>
  <si>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</si>
  <si>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</si>
  <si>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</si>
  <si>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</si>
  <si>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</si>
  <si>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</si>
  <si>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</si>
  <si>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</si>
  <si>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</si>
  <si>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</si>
  <si>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</si>
  <si>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</si>
  <si>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</si>
  <si>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</si>
  <si>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</si>
  <si>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</si>
  <si>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</si>
  <si>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</si>
  <si>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</si>
  <si>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</si>
  <si>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</si>
  <si>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</si>
  <si>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</si>
  <si>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</si>
  <si>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</si>
  <si>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</si>
  <si>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</si>
  <si>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</si>
  <si>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</si>
  <si>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</si>
  <si>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</si>
  <si>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</si>
  <si>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</si>
  <si>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</si>
  <si>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</si>
  <si>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</si>
  <si>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</si>
  <si>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</si>
  <si>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</si>
  <si>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</si>
  <si>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</si>
  <si>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</si>
  <si>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</si>
  <si>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</si>
  <si>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</si>
  <si>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</si>
  <si>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</si>
  <si>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</si>
  <si>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</si>
  <si>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</si>
  <si>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</si>
  <si>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</si>
  <si>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</si>
  <si>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</si>
  <si>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</si>
  <si>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</si>
  <si>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</si>
  <si>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</si>
  <si>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</si>
  <si>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</si>
  <si>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</si>
  <si>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</si>
  <si>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</si>
  <si>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</si>
  <si>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</si>
  <si>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</si>
  <si>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</si>
  <si>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</si>
  <si>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</si>
  <si>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</si>
  <si>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</si>
  <si>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</si>
  <si>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</si>
  <si>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</si>
  <si>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</si>
  <si>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</si>
  <si>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</si>
  <si>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</si>
  <si>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PREÇO UNIT.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</si>
</sst>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6" formatCode="#,##0.00\ %"/>
    <numFmt numFmtId="168" formatCode="#,##0.0000000"/>
    <numFmt numFmtId="169" formatCode="&quot;R$&quot;\ #,##0.00"/>
    <numFmt numFmtId="171" formatCode="_(* #,##0.00_);_(* \(#,##0.00\);_(* &quot;-&quot;??_);_(@_)"/>
  </numFmts>
  <fonts count="38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25" fillId="0" borderId="0"/>
    <xf numFmtId="9" fontId="22" fillId="0" borderId="0" applyFill="0" applyBorder="0" applyAlignment="0" applyProtection="0"/>
    <xf numFmtId="0" fontId="22" fillId="0" borderId="0"/>
  </cellStyleXfs>
  <cellXfs count="245">
    <xf numFmtId="0" fontId="0" fillId="0" borderId="0" xfId="0"/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center" vertical="center" wrapText="1"/>
    </xf>
    <xf numFmtId="0" fontId="2" fillId="14" borderId="20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center" vertical="center" wrapText="1"/>
    </xf>
    <xf numFmtId="0" fontId="12" fillId="16" borderId="0" xfId="0" applyFont="1" applyFill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16" borderId="7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0" fontId="12" fillId="16" borderId="0" xfId="0" applyFont="1" applyFill="1" applyBorder="1" applyAlignment="1">
      <alignment horizontal="center" vertical="center" wrapText="1"/>
    </xf>
    <xf numFmtId="0" fontId="12" fillId="16" borderId="0" xfId="0" applyFont="1" applyFill="1" applyBorder="1" applyAlignment="1">
      <alignment horizontal="center" vertical="center" wrapText="1"/>
    </xf>
    <xf numFmtId="169" fontId="6" fillId="16" borderId="15" xfId="0" applyNumberFormat="1" applyFont="1" applyFill="1" applyBorder="1" applyAlignment="1">
      <alignment horizontal="center" vertical="center" wrapText="1"/>
    </xf>
    <xf numFmtId="169" fontId="6" fillId="16" borderId="24" xfId="0" applyNumberFormat="1" applyFont="1" applyFill="1" applyBorder="1" applyAlignment="1">
      <alignment horizontal="center" vertical="center" wrapText="1"/>
    </xf>
    <xf numFmtId="169" fontId="6" fillId="16" borderId="16" xfId="0" applyNumberFormat="1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169" fontId="6" fillId="16" borderId="12" xfId="0" applyNumberFormat="1" applyFont="1" applyFill="1" applyBorder="1" applyAlignment="1">
      <alignment horizontal="center" vertical="center" wrapText="1"/>
    </xf>
    <xf numFmtId="169" fontId="6" fillId="16" borderId="13" xfId="0" applyNumberFormat="1" applyFont="1" applyFill="1" applyBorder="1" applyAlignment="1">
      <alignment horizontal="center" vertical="center" wrapText="1"/>
    </xf>
    <xf numFmtId="169" fontId="6" fillId="16" borderId="14" xfId="0" applyNumberFormat="1" applyFont="1" applyFill="1" applyBorder="1" applyAlignment="1">
      <alignment horizontal="center" vertical="center" wrapText="1"/>
    </xf>
    <xf numFmtId="0" fontId="23" fillId="0" borderId="10" xfId="3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5" fillId="10" borderId="0" xfId="0" applyFont="1" applyFill="1" applyAlignment="1">
      <alignment horizontal="center" vertical="center" wrapText="1"/>
    </xf>
    <xf numFmtId="0" fontId="17" fillId="12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8" fillId="13" borderId="0" xfId="0" applyFont="1" applyFill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166" fontId="11" fillId="0" borderId="30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" fontId="10" fillId="0" borderId="32" xfId="0" applyNumberFormat="1" applyFont="1" applyFill="1" applyBorder="1" applyAlignment="1">
      <alignment horizontal="center" vertical="center" wrapText="1"/>
    </xf>
    <xf numFmtId="166" fontId="11" fillId="0" borderId="33" xfId="0" applyNumberFormat="1" applyFont="1" applyFill="1" applyBorder="1" applyAlignment="1">
      <alignment horizontal="center" vertical="center" wrapText="1"/>
    </xf>
    <xf numFmtId="0" fontId="23" fillId="0" borderId="4" xfId="3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0" fontId="23" fillId="0" borderId="0" xfId="3" applyFont="1" applyBorder="1" applyAlignment="1">
      <alignment horizontal="center" vertical="center"/>
    </xf>
    <xf numFmtId="0" fontId="23" fillId="0" borderId="8" xfId="3" applyFont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0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/>
    </xf>
    <xf numFmtId="0" fontId="23" fillId="0" borderId="11" xfId="3" applyFont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16" borderId="15" xfId="0" applyFont="1" applyFill="1" applyBorder="1" applyAlignment="1">
      <alignment horizontal="center" vertical="center" wrapText="1"/>
    </xf>
    <xf numFmtId="4" fontId="1" fillId="16" borderId="15" xfId="0" applyNumberFormat="1" applyFont="1" applyFill="1" applyBorder="1" applyAlignment="1">
      <alignment horizontal="center" vertical="center" wrapText="1"/>
    </xf>
    <xf numFmtId="44" fontId="1" fillId="16" borderId="15" xfId="2" applyNumberFormat="1" applyFont="1" applyFill="1" applyBorder="1" applyAlignment="1">
      <alignment horizontal="center" vertical="center" wrapText="1"/>
    </xf>
    <xf numFmtId="166" fontId="11" fillId="0" borderId="37" xfId="0" applyNumberFormat="1" applyFont="1" applyFill="1" applyBorder="1" applyAlignment="1">
      <alignment horizontal="center" vertical="center" wrapText="1"/>
    </xf>
    <xf numFmtId="4" fontId="10" fillId="0" borderId="38" xfId="0" applyNumberFormat="1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4" fontId="10" fillId="0" borderId="26" xfId="0" applyNumberFormat="1" applyFont="1" applyFill="1" applyBorder="1" applyAlignment="1">
      <alignment horizontal="center" vertical="center" wrapText="1"/>
    </xf>
    <xf numFmtId="166" fontId="11" fillId="0" borderId="27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166" fontId="5" fillId="5" borderId="23" xfId="0" applyNumberFormat="1" applyFont="1" applyFill="1" applyBorder="1" applyAlignment="1">
      <alignment horizontal="center" vertical="center" wrapText="1"/>
    </xf>
    <xf numFmtId="4" fontId="16" fillId="11" borderId="12" xfId="0" applyNumberFormat="1" applyFont="1" applyFill="1" applyBorder="1" applyAlignment="1">
      <alignment horizontal="center" vertical="center" wrapText="1"/>
    </xf>
    <xf numFmtId="4" fontId="16" fillId="11" borderId="13" xfId="0" applyNumberFormat="1" applyFont="1" applyFill="1" applyBorder="1" applyAlignment="1">
      <alignment horizontal="center" vertical="center" wrapText="1"/>
    </xf>
    <xf numFmtId="4" fontId="16" fillId="11" borderId="14" xfId="0" applyNumberFormat="1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4" fontId="16" fillId="11" borderId="9" xfId="0" applyNumberFormat="1" applyFont="1" applyFill="1" applyBorder="1" applyAlignment="1">
      <alignment horizontal="center" vertical="center" wrapText="1"/>
    </xf>
    <xf numFmtId="4" fontId="16" fillId="11" borderId="10" xfId="0" applyNumberFormat="1" applyFont="1" applyFill="1" applyBorder="1" applyAlignment="1">
      <alignment horizontal="center" vertical="center" wrapText="1"/>
    </xf>
    <xf numFmtId="4" fontId="16" fillId="11" borderId="11" xfId="0" applyNumberFormat="1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166" fontId="11" fillId="0" borderId="41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15" borderId="1" xfId="0" applyFont="1" applyFill="1" applyBorder="1" applyAlignment="1">
      <alignment horizontal="left" vertical="top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168" fontId="7" fillId="15" borderId="2" xfId="0" applyNumberFormat="1" applyFont="1" applyFill="1" applyBorder="1" applyAlignment="1">
      <alignment horizontal="center" vertical="center" wrapText="1"/>
    </xf>
    <xf numFmtId="4" fontId="7" fillId="15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68" fontId="12" fillId="6" borderId="2" xfId="0" applyNumberFormat="1" applyFont="1" applyFill="1" applyBorder="1" applyAlignment="1">
      <alignment horizontal="center" vertical="center" wrapText="1"/>
    </xf>
    <xf numFmtId="4" fontId="12" fillId="6" borderId="2" xfId="0" applyNumberFormat="1" applyFont="1" applyFill="1" applyBorder="1" applyAlignment="1">
      <alignment horizontal="center" vertical="center" wrapText="1"/>
    </xf>
    <xf numFmtId="4" fontId="12" fillId="16" borderId="0" xfId="0" applyNumberFormat="1" applyFont="1" applyFill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68" fontId="12" fillId="7" borderId="2" xfId="0" applyNumberFormat="1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center" vertical="center" wrapText="1"/>
    </xf>
    <xf numFmtId="0" fontId="24" fillId="17" borderId="12" xfId="4" applyFont="1" applyFill="1" applyBorder="1" applyAlignment="1">
      <alignment horizontal="center" vertical="center" wrapText="1"/>
    </xf>
    <xf numFmtId="0" fontId="24" fillId="17" borderId="13" xfId="4" applyFont="1" applyFill="1" applyBorder="1" applyAlignment="1">
      <alignment horizontal="center" vertical="center" wrapText="1"/>
    </xf>
    <xf numFmtId="0" fontId="24" fillId="17" borderId="14" xfId="4" applyFont="1" applyFill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7" fillId="18" borderId="8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2" fontId="26" fillId="0" borderId="8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9" fillId="19" borderId="12" xfId="0" applyFont="1" applyFill="1" applyBorder="1" applyAlignment="1">
      <alignment vertical="center"/>
    </xf>
    <xf numFmtId="0" fontId="29" fillId="19" borderId="13" xfId="0" applyFont="1" applyFill="1" applyBorder="1" applyAlignment="1">
      <alignment vertical="center"/>
    </xf>
    <xf numFmtId="2" fontId="29" fillId="19" borderId="14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8" xfId="0" applyFont="1" applyBorder="1" applyAlignment="1">
      <alignment horizontal="center" vertical="center" wrapText="1"/>
    </xf>
    <xf numFmtId="0" fontId="29" fillId="19" borderId="12" xfId="0" applyFont="1" applyFill="1" applyBorder="1" applyAlignment="1">
      <alignment horizontal="center" vertical="center"/>
    </xf>
    <xf numFmtId="2" fontId="28" fillId="19" borderId="12" xfId="0" applyNumberFormat="1" applyFont="1" applyFill="1" applyBorder="1" applyAlignment="1">
      <alignment horizontal="center" vertical="center"/>
    </xf>
    <xf numFmtId="0" fontId="28" fillId="19" borderId="13" xfId="0" applyFont="1" applyFill="1" applyBorder="1" applyAlignment="1">
      <alignment vertical="center"/>
    </xf>
    <xf numFmtId="2" fontId="28" fillId="19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2" fontId="28" fillId="0" borderId="8" xfId="0" applyNumberFormat="1" applyFont="1" applyBorder="1" applyAlignment="1">
      <alignment horizontal="center" vertical="center"/>
    </xf>
    <xf numFmtId="2" fontId="31" fillId="0" borderId="8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3" fillId="0" borderId="7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10" fontId="33" fillId="0" borderId="0" xfId="5" applyNumberFormat="1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10" fontId="35" fillId="0" borderId="8" xfId="5" applyNumberFormat="1" applyFont="1" applyBorder="1" applyAlignment="1">
      <alignment vertical="center"/>
    </xf>
    <xf numFmtId="10" fontId="36" fillId="0" borderId="0" xfId="0" applyNumberFormat="1" applyFont="1" applyBorder="1" applyAlignment="1">
      <alignment vertical="center"/>
    </xf>
    <xf numFmtId="10" fontId="37" fillId="0" borderId="8" xfId="0" applyNumberFormat="1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6" fillId="20" borderId="12" xfId="0" applyFont="1" applyFill="1" applyBorder="1" applyAlignment="1">
      <alignment horizontal="right" vertical="center"/>
    </xf>
    <xf numFmtId="0" fontId="36" fillId="20" borderId="13" xfId="0" applyFont="1" applyFill="1" applyBorder="1" applyAlignment="1">
      <alignment vertical="center"/>
    </xf>
    <xf numFmtId="10" fontId="36" fillId="20" borderId="14" xfId="0" applyNumberFormat="1" applyFont="1" applyFill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10" fontId="37" fillId="0" borderId="14" xfId="0" applyNumberFormat="1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35" fillId="0" borderId="8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22" fillId="21" borderId="7" xfId="6" applyFill="1" applyBorder="1" applyAlignment="1">
      <alignment vertical="center"/>
    </xf>
    <xf numFmtId="0" fontId="22" fillId="21" borderId="0" xfId="6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2" fillId="0" borderId="4" xfId="3" applyBorder="1" applyAlignment="1">
      <alignment horizontal="center" vertical="center"/>
    </xf>
    <xf numFmtId="0" fontId="22" fillId="0" borderId="5" xfId="3" applyBorder="1" applyAlignment="1">
      <alignment horizontal="center" vertical="center"/>
    </xf>
    <xf numFmtId="0" fontId="22" fillId="0" borderId="6" xfId="3" applyBorder="1" applyAlignment="1">
      <alignment horizontal="center" vertical="center"/>
    </xf>
    <xf numFmtId="0" fontId="22" fillId="0" borderId="7" xfId="3" applyBorder="1" applyAlignment="1">
      <alignment horizontal="center" vertical="center"/>
    </xf>
    <xf numFmtId="0" fontId="22" fillId="0" borderId="0" xfId="3" applyBorder="1" applyAlignment="1">
      <alignment horizontal="center" vertical="center"/>
    </xf>
    <xf numFmtId="0" fontId="22" fillId="0" borderId="8" xfId="3" applyBorder="1" applyAlignment="1">
      <alignment horizontal="center" vertical="center"/>
    </xf>
    <xf numFmtId="0" fontId="22" fillId="0" borderId="7" xfId="3" applyBorder="1" applyAlignment="1">
      <alignment vertical="center" wrapText="1"/>
    </xf>
    <xf numFmtId="0" fontId="22" fillId="0" borderId="0" xfId="3" applyBorder="1" applyAlignment="1">
      <alignment horizontal="center" vertical="center" wrapText="1"/>
    </xf>
    <xf numFmtId="0" fontId="22" fillId="0" borderId="8" xfId="3" applyBorder="1" applyAlignment="1">
      <alignment horizontal="center" vertical="center" wrapText="1"/>
    </xf>
    <xf numFmtId="0" fontId="20" fillId="22" borderId="34" xfId="3" applyFont="1" applyFill="1" applyBorder="1" applyAlignment="1">
      <alignment horizontal="center" vertical="center"/>
    </xf>
    <xf numFmtId="0" fontId="20" fillId="22" borderId="35" xfId="3" applyFont="1" applyFill="1" applyBorder="1" applyAlignment="1">
      <alignment horizontal="center" vertical="center"/>
    </xf>
    <xf numFmtId="0" fontId="20" fillId="22" borderId="36" xfId="3" applyFont="1" applyFill="1" applyBorder="1" applyAlignment="1">
      <alignment horizontal="center" vertical="center"/>
    </xf>
    <xf numFmtId="0" fontId="20" fillId="0" borderId="25" xfId="3" applyFont="1" applyFill="1" applyBorder="1" applyAlignment="1">
      <alignment horizontal="center" vertical="center"/>
    </xf>
    <xf numFmtId="0" fontId="20" fillId="0" borderId="26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2" fillId="0" borderId="28" xfId="3" applyBorder="1" applyAlignment="1">
      <alignment horizontal="center" vertical="center"/>
    </xf>
    <xf numFmtId="0" fontId="22" fillId="0" borderId="29" xfId="3" applyBorder="1" applyAlignment="1">
      <alignment vertical="center"/>
    </xf>
    <xf numFmtId="43" fontId="0" fillId="0" borderId="29" xfId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0" fontId="20" fillId="0" borderId="29" xfId="3" applyFont="1" applyBorder="1" applyAlignment="1">
      <alignment vertical="center"/>
    </xf>
    <xf numFmtId="171" fontId="20" fillId="0" borderId="29" xfId="3" applyNumberFormat="1" applyFont="1" applyBorder="1" applyAlignment="1">
      <alignment horizontal="center" vertical="center"/>
    </xf>
    <xf numFmtId="171" fontId="20" fillId="0" borderId="30" xfId="3" applyNumberFormat="1" applyFont="1" applyBorder="1" applyAlignment="1">
      <alignment horizontal="center" vertical="center"/>
    </xf>
    <xf numFmtId="0" fontId="20" fillId="0" borderId="29" xfId="3" applyFont="1" applyBorder="1" applyAlignment="1">
      <alignment vertical="center" wrapText="1"/>
    </xf>
    <xf numFmtId="0" fontId="22" fillId="0" borderId="29" xfId="3" applyBorder="1" applyAlignment="1">
      <alignment vertical="center" wrapText="1"/>
    </xf>
    <xf numFmtId="171" fontId="22" fillId="0" borderId="29" xfId="3" applyNumberFormat="1" applyBorder="1" applyAlignment="1">
      <alignment horizontal="center" vertical="center"/>
    </xf>
    <xf numFmtId="171" fontId="22" fillId="0" borderId="30" xfId="3" applyNumberForma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vertical="center" wrapText="1"/>
    </xf>
    <xf numFmtId="171" fontId="20" fillId="0" borderId="38" xfId="3" applyNumberFormat="1" applyFont="1" applyBorder="1" applyAlignment="1">
      <alignment horizontal="center" vertical="center"/>
    </xf>
    <xf numFmtId="171" fontId="20" fillId="0" borderId="37" xfId="3" applyNumberFormat="1" applyFont="1" applyBorder="1" applyAlignment="1">
      <alignment horizontal="center" vertical="center"/>
    </xf>
    <xf numFmtId="0" fontId="20" fillId="23" borderId="34" xfId="3" applyFont="1" applyFill="1" applyBorder="1" applyAlignment="1">
      <alignment horizontal="center" vertical="center"/>
    </xf>
    <xf numFmtId="0" fontId="20" fillId="23" borderId="35" xfId="3" applyFont="1" applyFill="1" applyBorder="1" applyAlignment="1">
      <alignment horizontal="center" vertical="center"/>
    </xf>
    <xf numFmtId="171" fontId="20" fillId="23" borderId="35" xfId="3" applyNumberFormat="1" applyFont="1" applyFill="1" applyBorder="1" applyAlignment="1">
      <alignment horizontal="center" vertical="center"/>
    </xf>
    <xf numFmtId="171" fontId="20" fillId="23" borderId="36" xfId="3" applyNumberFormat="1" applyFont="1" applyFill="1" applyBorder="1" applyAlignment="1">
      <alignment horizontal="center" vertical="center"/>
    </xf>
    <xf numFmtId="0" fontId="22" fillId="0" borderId="0" xfId="3" applyAlignment="1">
      <alignment vertical="center"/>
    </xf>
    <xf numFmtId="0" fontId="22" fillId="0" borderId="0" xfId="3" applyAlignment="1">
      <alignment horizontal="center" vertical="center"/>
    </xf>
  </cellXfs>
  <cellStyles count="7">
    <cellStyle name="Moeda" xfId="2" builtinId="4"/>
    <cellStyle name="Normal" xfId="0" builtinId="0"/>
    <cellStyle name="Normal 2" xfId="3"/>
    <cellStyle name="Normal 4" xfId="6"/>
    <cellStyle name="Normal_F-06-09" xfId="4"/>
    <cellStyle name="Porcentagem 4" xf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322729</xdr:colOff>
      <xdr:row>0</xdr:row>
      <xdr:rowOff>9525</xdr:rowOff>
    </xdr:from>
    <xdr:to>
      <xdr:col>9</xdr:col>
      <xdr:colOff>804582</xdr:colOff>
      <xdr:row>4</xdr:row>
      <xdr:rowOff>306917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9847729" y="9525"/>
          <a:ext cx="1605803" cy="155469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/>
            <a:t>BANCOS:</a:t>
          </a:r>
        </a:p>
        <a:p>
          <a:pPr algn="ctr"/>
          <a:r>
            <a:rPr lang="pt-BR" sz="1000"/>
            <a:t/>
          </a:r>
          <a:br>
            <a:rPr lang="pt-BR" sz="1000"/>
          </a:br>
          <a:r>
            <a:rPr lang="pt-BR" sz="1000"/>
            <a:t>SINAPI - 03/2023 - Pará</a:t>
          </a:r>
        </a:p>
        <a:p>
          <a:pPr algn="ctr"/>
          <a:r>
            <a:rPr lang="pt-BR" sz="1000"/>
            <a:t>SBC - 04/2023 - Pará</a:t>
          </a:r>
        </a:p>
        <a:p>
          <a:pPr algn="ctr"/>
          <a:r>
            <a:rPr lang="pt-BR" sz="1000"/>
            <a:t>SICRO3 - 01/2023 - Pará</a:t>
          </a:r>
        </a:p>
        <a:p>
          <a:pPr algn="ctr"/>
          <a:r>
            <a:rPr lang="pt-BR" sz="1000"/>
            <a:t>ORSE - 02/2023 - Sergipe</a:t>
          </a:r>
        </a:p>
        <a:p>
          <a:pPr algn="ctr"/>
          <a:r>
            <a:rPr lang="pt-BR" sz="1000"/>
            <a:t>SEDOP - 02/2023 - Pará</a:t>
          </a:r>
        </a:p>
        <a:p>
          <a:pPr algn="ctr"/>
          <a:r>
            <a:rPr lang="pt-BR" sz="1000"/>
            <a:t/>
          </a:r>
          <a:br>
            <a:rPr lang="pt-BR" sz="1000"/>
          </a:br>
          <a:r>
            <a:rPr lang="pt-BR" sz="1000"/>
            <a:t>B.D.I.</a:t>
          </a:r>
          <a:r>
            <a:rPr lang="pt-BR" sz="1000" baseline="0"/>
            <a:t> 19,21 %</a:t>
          </a:r>
          <a:endParaRPr lang="pt-BR" sz="1000"/>
        </a:p>
      </xdr:txBody>
    </xdr:sp>
    <xdr:clientData/>
  </xdr:twoCellAnchor>
  <xdr:twoCellAnchor editAs="oneCell">
    <xdr:from>
      <xdr:col>0</xdr:col>
      <xdr:colOff>179917</xdr:colOff>
      <xdr:row>0</xdr:row>
      <xdr:rowOff>95249</xdr:rowOff>
    </xdr:from>
    <xdr:to>
      <xdr:col>2</xdr:col>
      <xdr:colOff>566956</xdr:colOff>
      <xdr:row>4</xdr:row>
      <xdr:rowOff>95248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95249"/>
          <a:ext cx="1963956" cy="1269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158751</xdr:rowOff>
    </xdr:from>
    <xdr:to>
      <xdr:col>1</xdr:col>
      <xdr:colOff>910141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8751"/>
          <a:ext cx="1497516" cy="968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209550</xdr:rowOff>
    </xdr:from>
    <xdr:to>
      <xdr:col>1</xdr:col>
      <xdr:colOff>667764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09550"/>
          <a:ext cx="1620265" cy="1047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147516</xdr:colOff>
      <xdr:row>0</xdr:row>
      <xdr:rowOff>38100</xdr:rowOff>
    </xdr:from>
    <xdr:to>
      <xdr:col>1</xdr:col>
      <xdr:colOff>85725</xdr:colOff>
      <xdr:row>3</xdr:row>
      <xdr:rowOff>183484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386009" cy="935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214191</xdr:colOff>
      <xdr:row>0</xdr:row>
      <xdr:rowOff>76200</xdr:rowOff>
    </xdr:from>
    <xdr:to>
      <xdr:col>1</xdr:col>
      <xdr:colOff>531447</xdr:colOff>
      <xdr:row>3</xdr:row>
      <xdr:rowOff>114300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91" y="76200"/>
          <a:ext cx="1279281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="90" zoomScaleNormal="90" zoomScalePageLayoutView="90" workbookViewId="0">
      <selection activeCell="L7" sqref="L7"/>
    </sheetView>
  </sheetViews>
  <sheetFormatPr defaultRowHeight="14.25" x14ac:dyDescent="0.2"/>
  <cols>
    <col min="1" max="1" width="7.125" customWidth="1"/>
    <col min="2" max="2" width="13.625" customWidth="1"/>
    <col min="3" max="3" width="8.625" customWidth="1"/>
    <col min="4" max="4" width="45.625" customWidth="1"/>
    <col min="5" max="5" width="8.625" customWidth="1"/>
    <col min="6" max="6" width="12.625" customWidth="1"/>
    <col min="7" max="7" width="14.625" customWidth="1"/>
    <col min="8" max="8" width="14.375" customWidth="1"/>
    <col min="9" max="9" width="14.75" customWidth="1"/>
    <col min="10" max="10" width="10.625" customWidth="1"/>
  </cols>
  <sheetData>
    <row r="1" spans="1:10" ht="24.95" customHeight="1" x14ac:dyDescent="0.2">
      <c r="A1" s="67" t="s">
        <v>198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24.95" customHeight="1" x14ac:dyDescent="0.2">
      <c r="A2" s="70" t="s">
        <v>239</v>
      </c>
      <c r="B2" s="71"/>
      <c r="C2" s="71"/>
      <c r="D2" s="71"/>
      <c r="E2" s="71"/>
      <c r="F2" s="71"/>
      <c r="G2" s="71"/>
      <c r="H2" s="71"/>
      <c r="I2" s="71"/>
      <c r="J2" s="72"/>
    </row>
    <row r="3" spans="1:10" ht="24.95" customHeight="1" x14ac:dyDescent="0.2">
      <c r="A3" s="73" t="s">
        <v>251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ht="24.95" customHeight="1" x14ac:dyDescent="0.2">
      <c r="A4" s="70" t="s">
        <v>253</v>
      </c>
      <c r="B4" s="71"/>
      <c r="C4" s="71"/>
      <c r="D4" s="71"/>
      <c r="E4" s="71"/>
      <c r="F4" s="71"/>
      <c r="G4" s="71"/>
      <c r="H4" s="71"/>
      <c r="I4" s="71"/>
      <c r="J4" s="72"/>
    </row>
    <row r="5" spans="1:10" ht="24.95" customHeight="1" thickBot="1" x14ac:dyDescent="0.25">
      <c r="A5" s="76" t="s">
        <v>252</v>
      </c>
      <c r="B5" s="44"/>
      <c r="C5" s="44"/>
      <c r="D5" s="44"/>
      <c r="E5" s="44"/>
      <c r="F5" s="44"/>
      <c r="G5" s="44"/>
      <c r="H5" s="44"/>
      <c r="I5" s="44"/>
      <c r="J5" s="77"/>
    </row>
    <row r="6" spans="1:10" ht="24.95" customHeight="1" thickBot="1" x14ac:dyDescent="0.25">
      <c r="A6" s="78" t="s">
        <v>240</v>
      </c>
      <c r="B6" s="45"/>
      <c r="C6" s="45"/>
      <c r="D6" s="45"/>
      <c r="E6" s="45"/>
      <c r="F6" s="45"/>
      <c r="G6" s="45"/>
      <c r="H6" s="45"/>
      <c r="I6" s="45"/>
      <c r="J6" s="79"/>
    </row>
    <row r="7" spans="1:10" ht="32.1" customHeight="1" thickBot="1" x14ac:dyDescent="0.25">
      <c r="A7" s="80" t="s">
        <v>201</v>
      </c>
      <c r="B7" s="80" t="s">
        <v>241</v>
      </c>
      <c r="C7" s="80" t="s">
        <v>242</v>
      </c>
      <c r="D7" s="80" t="s">
        <v>243</v>
      </c>
      <c r="E7" s="80" t="s">
        <v>244</v>
      </c>
      <c r="F7" s="81" t="s">
        <v>245</v>
      </c>
      <c r="G7" s="82" t="s">
        <v>246</v>
      </c>
      <c r="H7" s="82" t="s">
        <v>410</v>
      </c>
      <c r="I7" s="82" t="s">
        <v>247</v>
      </c>
      <c r="J7" s="80" t="s">
        <v>248</v>
      </c>
    </row>
    <row r="8" spans="1:10" ht="26.1" customHeight="1" thickBot="1" x14ac:dyDescent="0.25">
      <c r="A8" s="94" t="s">
        <v>7</v>
      </c>
      <c r="B8" s="95"/>
      <c r="C8" s="96"/>
      <c r="D8" s="97" t="s">
        <v>8</v>
      </c>
      <c r="E8" s="96"/>
      <c r="F8" s="98"/>
      <c r="G8" s="96"/>
      <c r="H8" s="99"/>
      <c r="I8" s="100">
        <v>57754.97</v>
      </c>
      <c r="J8" s="101">
        <v>9.2051491803141511E-2</v>
      </c>
    </row>
    <row r="9" spans="1:10" ht="26.1" customHeight="1" x14ac:dyDescent="0.2">
      <c r="A9" s="46" t="s">
        <v>9</v>
      </c>
      <c r="B9" s="90" t="s">
        <v>10</v>
      </c>
      <c r="C9" s="47" t="s">
        <v>11</v>
      </c>
      <c r="D9" s="48" t="s">
        <v>12</v>
      </c>
      <c r="E9" s="91" t="s">
        <v>13</v>
      </c>
      <c r="F9" s="90">
        <v>18</v>
      </c>
      <c r="G9" s="92">
        <v>174.28</v>
      </c>
      <c r="H9" s="92">
        <v>207.75</v>
      </c>
      <c r="I9" s="92">
        <v>3739.5</v>
      </c>
      <c r="J9" s="93">
        <v>5.9601200311912147E-3</v>
      </c>
    </row>
    <row r="10" spans="1:10" ht="26.1" customHeight="1" x14ac:dyDescent="0.2">
      <c r="A10" s="49" t="s">
        <v>14</v>
      </c>
      <c r="B10" s="59" t="s">
        <v>15</v>
      </c>
      <c r="C10" s="50" t="s">
        <v>11</v>
      </c>
      <c r="D10" s="51" t="s">
        <v>16</v>
      </c>
      <c r="E10" s="60" t="s">
        <v>13</v>
      </c>
      <c r="F10" s="59">
        <v>6</v>
      </c>
      <c r="G10" s="61">
        <v>734.73</v>
      </c>
      <c r="H10" s="61">
        <v>875.87</v>
      </c>
      <c r="I10" s="61">
        <v>5255.22</v>
      </c>
      <c r="J10" s="62">
        <v>8.3759170986272766E-3</v>
      </c>
    </row>
    <row r="11" spans="1:10" ht="26.1" customHeight="1" x14ac:dyDescent="0.2">
      <c r="A11" s="49" t="s">
        <v>17</v>
      </c>
      <c r="B11" s="59" t="s">
        <v>18</v>
      </c>
      <c r="C11" s="50" t="s">
        <v>19</v>
      </c>
      <c r="D11" s="51" t="s">
        <v>20</v>
      </c>
      <c r="E11" s="60" t="s">
        <v>21</v>
      </c>
      <c r="F11" s="59">
        <v>237.11</v>
      </c>
      <c r="G11" s="61">
        <v>140.79</v>
      </c>
      <c r="H11" s="61">
        <v>167.83</v>
      </c>
      <c r="I11" s="61">
        <v>39794.17</v>
      </c>
      <c r="J11" s="62">
        <v>6.3425064779149221E-2</v>
      </c>
    </row>
    <row r="12" spans="1:10" ht="26.1" customHeight="1" thickBot="1" x14ac:dyDescent="0.25">
      <c r="A12" s="89" t="s">
        <v>22</v>
      </c>
      <c r="B12" s="85" t="s">
        <v>23</v>
      </c>
      <c r="C12" s="86" t="s">
        <v>19</v>
      </c>
      <c r="D12" s="87" t="s">
        <v>24</v>
      </c>
      <c r="E12" s="88" t="s">
        <v>25</v>
      </c>
      <c r="F12" s="85">
        <v>1</v>
      </c>
      <c r="G12" s="84">
        <v>7521.25</v>
      </c>
      <c r="H12" s="84">
        <v>8966.08</v>
      </c>
      <c r="I12" s="84">
        <v>8966.08</v>
      </c>
      <c r="J12" s="83">
        <v>1.4290389894173802E-2</v>
      </c>
    </row>
    <row r="13" spans="1:10" ht="26.1" customHeight="1" thickBot="1" x14ac:dyDescent="0.25">
      <c r="A13" s="94" t="s">
        <v>26</v>
      </c>
      <c r="B13" s="95"/>
      <c r="C13" s="96"/>
      <c r="D13" s="97" t="s">
        <v>27</v>
      </c>
      <c r="E13" s="96"/>
      <c r="F13" s="98"/>
      <c r="G13" s="96"/>
      <c r="H13" s="99"/>
      <c r="I13" s="100">
        <v>40322</v>
      </c>
      <c r="J13" s="101">
        <v>6.4266335044174935E-2</v>
      </c>
    </row>
    <row r="14" spans="1:10" ht="26.1" customHeight="1" x14ac:dyDescent="0.2">
      <c r="A14" s="46" t="s">
        <v>28</v>
      </c>
      <c r="B14" s="90" t="s">
        <v>29</v>
      </c>
      <c r="C14" s="47" t="s">
        <v>11</v>
      </c>
      <c r="D14" s="48" t="s">
        <v>30</v>
      </c>
      <c r="E14" s="91" t="s">
        <v>13</v>
      </c>
      <c r="F14" s="90">
        <v>2184.98</v>
      </c>
      <c r="G14" s="92">
        <v>4.6399999999999997</v>
      </c>
      <c r="H14" s="92">
        <v>5.53</v>
      </c>
      <c r="I14" s="92">
        <v>12082.93</v>
      </c>
      <c r="J14" s="93">
        <v>1.9258112883669277E-2</v>
      </c>
    </row>
    <row r="15" spans="1:10" ht="26.1" customHeight="1" thickBot="1" x14ac:dyDescent="0.25">
      <c r="A15" s="89" t="s">
        <v>31</v>
      </c>
      <c r="B15" s="85" t="s">
        <v>32</v>
      </c>
      <c r="C15" s="86" t="s">
        <v>11</v>
      </c>
      <c r="D15" s="87" t="s">
        <v>33</v>
      </c>
      <c r="E15" s="88" t="s">
        <v>34</v>
      </c>
      <c r="F15" s="85">
        <v>174.79</v>
      </c>
      <c r="G15" s="84">
        <v>135.53</v>
      </c>
      <c r="H15" s="84">
        <v>161.56</v>
      </c>
      <c r="I15" s="84">
        <v>28239.07</v>
      </c>
      <c r="J15" s="83">
        <v>4.5008222160505658E-2</v>
      </c>
    </row>
    <row r="16" spans="1:10" ht="26.1" customHeight="1" thickBot="1" x14ac:dyDescent="0.25">
      <c r="A16" s="94" t="s">
        <v>35</v>
      </c>
      <c r="B16" s="95"/>
      <c r="C16" s="96"/>
      <c r="D16" s="97" t="s">
        <v>36</v>
      </c>
      <c r="E16" s="96"/>
      <c r="F16" s="98"/>
      <c r="G16" s="96"/>
      <c r="H16" s="99"/>
      <c r="I16" s="100">
        <v>331386.92</v>
      </c>
      <c r="J16" s="101">
        <v>0.52817377188574965</v>
      </c>
    </row>
    <row r="17" spans="1:10" ht="32.25" customHeight="1" x14ac:dyDescent="0.2">
      <c r="A17" s="46" t="s">
        <v>37</v>
      </c>
      <c r="B17" s="90" t="s">
        <v>38</v>
      </c>
      <c r="C17" s="47" t="s">
        <v>19</v>
      </c>
      <c r="D17" s="48" t="s">
        <v>39</v>
      </c>
      <c r="E17" s="91" t="s">
        <v>13</v>
      </c>
      <c r="F17" s="90">
        <v>1459.97</v>
      </c>
      <c r="G17" s="92">
        <v>146.13999999999999</v>
      </c>
      <c r="H17" s="92">
        <v>174.21</v>
      </c>
      <c r="I17" s="92">
        <v>254341.37</v>
      </c>
      <c r="J17" s="93">
        <v>0.40537641238069699</v>
      </c>
    </row>
    <row r="18" spans="1:10" ht="47.25" customHeight="1" x14ac:dyDescent="0.2">
      <c r="A18" s="49" t="s">
        <v>40</v>
      </c>
      <c r="B18" s="59" t="s">
        <v>41</v>
      </c>
      <c r="C18" s="50" t="s">
        <v>42</v>
      </c>
      <c r="D18" s="51" t="s">
        <v>43</v>
      </c>
      <c r="E18" s="60" t="s">
        <v>13</v>
      </c>
      <c r="F18" s="59">
        <v>309.3</v>
      </c>
      <c r="G18" s="61">
        <v>23.69</v>
      </c>
      <c r="H18" s="61">
        <v>28.24</v>
      </c>
      <c r="I18" s="61">
        <v>8734.6299999999992</v>
      </c>
      <c r="J18" s="62">
        <v>1.3921498389635974E-2</v>
      </c>
    </row>
    <row r="19" spans="1:10" ht="33" customHeight="1" x14ac:dyDescent="0.2">
      <c r="A19" s="49" t="s">
        <v>44</v>
      </c>
      <c r="B19" s="59" t="s">
        <v>45</v>
      </c>
      <c r="C19" s="50" t="s">
        <v>11</v>
      </c>
      <c r="D19" s="51" t="s">
        <v>46</v>
      </c>
      <c r="E19" s="60" t="s">
        <v>13</v>
      </c>
      <c r="F19" s="59">
        <v>427.65</v>
      </c>
      <c r="G19" s="61">
        <v>133.87</v>
      </c>
      <c r="H19" s="61">
        <v>159.58000000000001</v>
      </c>
      <c r="I19" s="61">
        <v>68244.38</v>
      </c>
      <c r="J19" s="62">
        <v>0.10876980779628964</v>
      </c>
    </row>
    <row r="20" spans="1:10" ht="36" customHeight="1" x14ac:dyDescent="0.2">
      <c r="A20" s="49" t="s">
        <v>47</v>
      </c>
      <c r="B20" s="59" t="s">
        <v>48</v>
      </c>
      <c r="C20" s="50" t="s">
        <v>19</v>
      </c>
      <c r="D20" s="51" t="s">
        <v>49</v>
      </c>
      <c r="E20" s="60" t="s">
        <v>21</v>
      </c>
      <c r="F20" s="59">
        <v>3.12</v>
      </c>
      <c r="G20" s="61">
        <v>16.190000000000001</v>
      </c>
      <c r="H20" s="61">
        <v>19.3</v>
      </c>
      <c r="I20" s="61">
        <v>60.21</v>
      </c>
      <c r="J20" s="62">
        <v>9.5964387505822452E-5</v>
      </c>
    </row>
    <row r="21" spans="1:10" ht="33.75" customHeight="1" thickBot="1" x14ac:dyDescent="0.25">
      <c r="A21" s="89" t="s">
        <v>50</v>
      </c>
      <c r="B21" s="85" t="s">
        <v>51</v>
      </c>
      <c r="C21" s="86" t="s">
        <v>52</v>
      </c>
      <c r="D21" s="87" t="s">
        <v>53</v>
      </c>
      <c r="E21" s="88" t="s">
        <v>54</v>
      </c>
      <c r="F21" s="85">
        <v>3.12</v>
      </c>
      <c r="G21" s="84">
        <v>1.71</v>
      </c>
      <c r="H21" s="84">
        <v>2.0299999999999998</v>
      </c>
      <c r="I21" s="84">
        <v>6.33</v>
      </c>
      <c r="J21" s="83">
        <v>1.0088931621190103E-5</v>
      </c>
    </row>
    <row r="22" spans="1:10" ht="26.1" customHeight="1" thickBot="1" x14ac:dyDescent="0.25">
      <c r="A22" s="94" t="s">
        <v>55</v>
      </c>
      <c r="B22" s="95"/>
      <c r="C22" s="96"/>
      <c r="D22" s="97" t="s">
        <v>56</v>
      </c>
      <c r="E22" s="96"/>
      <c r="F22" s="98"/>
      <c r="G22" s="96"/>
      <c r="H22" s="99"/>
      <c r="I22" s="100">
        <v>69320.179999999993</v>
      </c>
      <c r="J22" s="101">
        <v>0.1104844480234739</v>
      </c>
    </row>
    <row r="23" spans="1:10" ht="26.1" customHeight="1" thickBot="1" x14ac:dyDescent="0.25">
      <c r="A23" s="94" t="s">
        <v>57</v>
      </c>
      <c r="B23" s="95"/>
      <c r="C23" s="96"/>
      <c r="D23" s="97" t="s">
        <v>58</v>
      </c>
      <c r="E23" s="96"/>
      <c r="F23" s="98"/>
      <c r="G23" s="96"/>
      <c r="H23" s="99"/>
      <c r="I23" s="100">
        <v>19034.32</v>
      </c>
      <c r="J23" s="101">
        <v>3.0337433323199242E-2</v>
      </c>
    </row>
    <row r="24" spans="1:10" ht="26.1" customHeight="1" x14ac:dyDescent="0.2">
      <c r="A24" s="46" t="s">
        <v>59</v>
      </c>
      <c r="B24" s="90" t="s">
        <v>60</v>
      </c>
      <c r="C24" s="47" t="s">
        <v>11</v>
      </c>
      <c r="D24" s="48" t="s">
        <v>61</v>
      </c>
      <c r="E24" s="91" t="s">
        <v>34</v>
      </c>
      <c r="F24" s="90">
        <v>10</v>
      </c>
      <c r="G24" s="92">
        <v>74.239999999999995</v>
      </c>
      <c r="H24" s="92">
        <v>88.5</v>
      </c>
      <c r="I24" s="92">
        <v>885</v>
      </c>
      <c r="J24" s="93">
        <v>1.410537833294351E-3</v>
      </c>
    </row>
    <row r="25" spans="1:10" ht="26.1" customHeight="1" thickBot="1" x14ac:dyDescent="0.25">
      <c r="A25" s="89" t="s">
        <v>62</v>
      </c>
      <c r="B25" s="85" t="s">
        <v>63</v>
      </c>
      <c r="C25" s="86" t="s">
        <v>11</v>
      </c>
      <c r="D25" s="87" t="s">
        <v>64</v>
      </c>
      <c r="E25" s="88" t="s">
        <v>34</v>
      </c>
      <c r="F25" s="85">
        <v>4.33</v>
      </c>
      <c r="G25" s="84">
        <v>3516.09</v>
      </c>
      <c r="H25" s="84">
        <v>4191.53</v>
      </c>
      <c r="I25" s="84">
        <v>18149.32</v>
      </c>
      <c r="J25" s="83">
        <v>2.8926895489904892E-2</v>
      </c>
    </row>
    <row r="26" spans="1:10" ht="26.1" customHeight="1" thickBot="1" x14ac:dyDescent="0.25">
      <c r="A26" s="94" t="s">
        <v>65</v>
      </c>
      <c r="B26" s="95"/>
      <c r="C26" s="96"/>
      <c r="D26" s="97" t="s">
        <v>66</v>
      </c>
      <c r="E26" s="96"/>
      <c r="F26" s="98"/>
      <c r="G26" s="96"/>
      <c r="H26" s="99"/>
      <c r="I26" s="100">
        <v>29698.74</v>
      </c>
      <c r="J26" s="101">
        <v>4.733468516516641E-2</v>
      </c>
    </row>
    <row r="27" spans="1:10" ht="26.1" customHeight="1" thickBot="1" x14ac:dyDescent="0.25">
      <c r="A27" s="94" t="s">
        <v>67</v>
      </c>
      <c r="B27" s="95"/>
      <c r="C27" s="96"/>
      <c r="D27" s="97" t="s">
        <v>68</v>
      </c>
      <c r="E27" s="96"/>
      <c r="F27" s="98"/>
      <c r="G27" s="96"/>
      <c r="H27" s="99"/>
      <c r="I27" s="100">
        <v>14054.64</v>
      </c>
      <c r="J27" s="101">
        <v>2.2400679608284877E-2</v>
      </c>
    </row>
    <row r="28" spans="1:10" ht="32.25" customHeight="1" thickBot="1" x14ac:dyDescent="0.25">
      <c r="A28" s="117" t="s">
        <v>69</v>
      </c>
      <c r="B28" s="120" t="s">
        <v>70</v>
      </c>
      <c r="C28" s="121" t="s">
        <v>11</v>
      </c>
      <c r="D28" s="122" t="s">
        <v>71</v>
      </c>
      <c r="E28" s="123" t="s">
        <v>34</v>
      </c>
      <c r="F28" s="120">
        <v>3</v>
      </c>
      <c r="G28" s="119">
        <v>3929.94</v>
      </c>
      <c r="H28" s="119">
        <v>4684.88</v>
      </c>
      <c r="I28" s="119">
        <v>14054.64</v>
      </c>
      <c r="J28" s="118">
        <v>2.2400679608284877E-2</v>
      </c>
    </row>
    <row r="29" spans="1:10" ht="26.1" customHeight="1" thickBot="1" x14ac:dyDescent="0.25">
      <c r="A29" s="94" t="s">
        <v>72</v>
      </c>
      <c r="B29" s="95"/>
      <c r="C29" s="96"/>
      <c r="D29" s="97" t="s">
        <v>73</v>
      </c>
      <c r="E29" s="96"/>
      <c r="F29" s="98"/>
      <c r="G29" s="96"/>
      <c r="H29" s="99"/>
      <c r="I29" s="100">
        <v>11946.44</v>
      </c>
      <c r="J29" s="101">
        <v>1.9040571291729907E-2</v>
      </c>
    </row>
    <row r="30" spans="1:10" ht="31.5" customHeight="1" thickBot="1" x14ac:dyDescent="0.25">
      <c r="A30" s="117" t="s">
        <v>74</v>
      </c>
      <c r="B30" s="120" t="s">
        <v>70</v>
      </c>
      <c r="C30" s="121" t="s">
        <v>11</v>
      </c>
      <c r="D30" s="122" t="s">
        <v>71</v>
      </c>
      <c r="E30" s="123" t="s">
        <v>34</v>
      </c>
      <c r="F30" s="120">
        <v>2.5499999999999998</v>
      </c>
      <c r="G30" s="119">
        <v>3929.94</v>
      </c>
      <c r="H30" s="119">
        <v>4684.88</v>
      </c>
      <c r="I30" s="119">
        <v>11946.44</v>
      </c>
      <c r="J30" s="118">
        <v>1.9040571291729907E-2</v>
      </c>
    </row>
    <row r="31" spans="1:10" ht="26.1" customHeight="1" thickBot="1" x14ac:dyDescent="0.25">
      <c r="A31" s="94" t="s">
        <v>75</v>
      </c>
      <c r="B31" s="95"/>
      <c r="C31" s="96"/>
      <c r="D31" s="97" t="s">
        <v>76</v>
      </c>
      <c r="E31" s="96"/>
      <c r="F31" s="98"/>
      <c r="G31" s="96"/>
      <c r="H31" s="99"/>
      <c r="I31" s="100">
        <v>3697.66</v>
      </c>
      <c r="J31" s="101">
        <v>5.8934342651516267E-3</v>
      </c>
    </row>
    <row r="32" spans="1:10" ht="34.5" customHeight="1" thickBot="1" x14ac:dyDescent="0.25">
      <c r="A32" s="117" t="s">
        <v>77</v>
      </c>
      <c r="B32" s="120" t="s">
        <v>78</v>
      </c>
      <c r="C32" s="121" t="s">
        <v>11</v>
      </c>
      <c r="D32" s="122" t="s">
        <v>79</v>
      </c>
      <c r="E32" s="123" t="s">
        <v>34</v>
      </c>
      <c r="F32" s="120">
        <v>0.92</v>
      </c>
      <c r="G32" s="119">
        <v>3371.53</v>
      </c>
      <c r="H32" s="119">
        <v>4019.2</v>
      </c>
      <c r="I32" s="119">
        <v>3697.66</v>
      </c>
      <c r="J32" s="118">
        <v>5.8934342651516267E-3</v>
      </c>
    </row>
    <row r="33" spans="1:10" ht="26.1" customHeight="1" thickBot="1" x14ac:dyDescent="0.25">
      <c r="A33" s="94" t="s">
        <v>80</v>
      </c>
      <c r="B33" s="95"/>
      <c r="C33" s="96"/>
      <c r="D33" s="97" t="s">
        <v>81</v>
      </c>
      <c r="E33" s="96"/>
      <c r="F33" s="98"/>
      <c r="G33" s="96"/>
      <c r="H33" s="99"/>
      <c r="I33" s="100">
        <v>18552.88</v>
      </c>
      <c r="J33" s="101">
        <v>2.9570100741887116E-2</v>
      </c>
    </row>
    <row r="34" spans="1:10" ht="26.1" customHeight="1" x14ac:dyDescent="0.2">
      <c r="A34" s="46" t="s">
        <v>82</v>
      </c>
      <c r="B34" s="90" t="s">
        <v>83</v>
      </c>
      <c r="C34" s="47" t="s">
        <v>11</v>
      </c>
      <c r="D34" s="48" t="s">
        <v>84</v>
      </c>
      <c r="E34" s="91" t="s">
        <v>13</v>
      </c>
      <c r="F34" s="90">
        <v>5.6</v>
      </c>
      <c r="G34" s="92">
        <v>584.92999999999995</v>
      </c>
      <c r="H34" s="92">
        <v>697.29</v>
      </c>
      <c r="I34" s="92">
        <v>3904.82</v>
      </c>
      <c r="J34" s="93">
        <v>6.2236116861067205E-3</v>
      </c>
    </row>
    <row r="35" spans="1:10" ht="26.1" customHeight="1" thickBot="1" x14ac:dyDescent="0.25">
      <c r="A35" s="89" t="s">
        <v>85</v>
      </c>
      <c r="B35" s="85" t="s">
        <v>86</v>
      </c>
      <c r="C35" s="86" t="s">
        <v>11</v>
      </c>
      <c r="D35" s="87" t="s">
        <v>87</v>
      </c>
      <c r="E35" s="88" t="s">
        <v>13</v>
      </c>
      <c r="F35" s="85">
        <v>76.8</v>
      </c>
      <c r="G35" s="84">
        <v>160</v>
      </c>
      <c r="H35" s="84">
        <v>190.73</v>
      </c>
      <c r="I35" s="84">
        <v>14648.06</v>
      </c>
      <c r="J35" s="83">
        <v>2.3346489055780396E-2</v>
      </c>
    </row>
    <row r="36" spans="1:10" ht="26.1" customHeight="1" thickBot="1" x14ac:dyDescent="0.25">
      <c r="A36" s="94" t="s">
        <v>88</v>
      </c>
      <c r="B36" s="95"/>
      <c r="C36" s="96"/>
      <c r="D36" s="97" t="s">
        <v>89</v>
      </c>
      <c r="E36" s="96"/>
      <c r="F36" s="98"/>
      <c r="G36" s="96"/>
      <c r="H36" s="99"/>
      <c r="I36" s="100">
        <v>2034.24</v>
      </c>
      <c r="J36" s="101">
        <v>3.2422287932211305E-3</v>
      </c>
    </row>
    <row r="37" spans="1:10" ht="26.1" customHeight="1" x14ac:dyDescent="0.2">
      <c r="A37" s="46" t="s">
        <v>90</v>
      </c>
      <c r="B37" s="90" t="s">
        <v>91</v>
      </c>
      <c r="C37" s="47" t="s">
        <v>11</v>
      </c>
      <c r="D37" s="48" t="s">
        <v>92</v>
      </c>
      <c r="E37" s="91" t="s">
        <v>93</v>
      </c>
      <c r="F37" s="90">
        <v>4</v>
      </c>
      <c r="G37" s="92">
        <v>97.94</v>
      </c>
      <c r="H37" s="92">
        <v>116.75</v>
      </c>
      <c r="I37" s="92">
        <v>467</v>
      </c>
      <c r="J37" s="93">
        <v>7.4431770412255582E-4</v>
      </c>
    </row>
    <row r="38" spans="1:10" ht="26.1" customHeight="1" x14ac:dyDescent="0.2">
      <c r="A38" s="49" t="s">
        <v>94</v>
      </c>
      <c r="B38" s="59" t="s">
        <v>95</v>
      </c>
      <c r="C38" s="50" t="s">
        <v>11</v>
      </c>
      <c r="D38" s="51" t="s">
        <v>96</v>
      </c>
      <c r="E38" s="60" t="s">
        <v>97</v>
      </c>
      <c r="F38" s="59">
        <v>4</v>
      </c>
      <c r="G38" s="61">
        <v>250.51</v>
      </c>
      <c r="H38" s="61">
        <v>298.63</v>
      </c>
      <c r="I38" s="61">
        <v>1194.52</v>
      </c>
      <c r="J38" s="62">
        <v>1.9038594944935233E-3</v>
      </c>
    </row>
    <row r="39" spans="1:10" ht="26.1" customHeight="1" thickBot="1" x14ac:dyDescent="0.25">
      <c r="A39" s="89" t="s">
        <v>98</v>
      </c>
      <c r="B39" s="85" t="s">
        <v>99</v>
      </c>
      <c r="C39" s="86" t="s">
        <v>100</v>
      </c>
      <c r="D39" s="87" t="s">
        <v>101</v>
      </c>
      <c r="E39" s="88" t="s">
        <v>93</v>
      </c>
      <c r="F39" s="85">
        <v>4</v>
      </c>
      <c r="G39" s="84">
        <v>78.17</v>
      </c>
      <c r="H39" s="84">
        <v>93.18</v>
      </c>
      <c r="I39" s="84">
        <v>372.72</v>
      </c>
      <c r="J39" s="83">
        <v>5.9405159460505135E-4</v>
      </c>
    </row>
    <row r="40" spans="1:10" ht="26.1" customHeight="1" thickBot="1" x14ac:dyDescent="0.25">
      <c r="A40" s="94" t="s">
        <v>102</v>
      </c>
      <c r="B40" s="95"/>
      <c r="C40" s="96"/>
      <c r="D40" s="97" t="s">
        <v>103</v>
      </c>
      <c r="E40" s="96"/>
      <c r="F40" s="98"/>
      <c r="G40" s="96"/>
      <c r="H40" s="99"/>
      <c r="I40" s="100">
        <v>35280.379999999997</v>
      </c>
      <c r="J40" s="101">
        <v>5.6230859619210566E-2</v>
      </c>
    </row>
    <row r="41" spans="1:10" ht="26.1" customHeight="1" thickBot="1" x14ac:dyDescent="0.25">
      <c r="A41" s="94" t="s">
        <v>104</v>
      </c>
      <c r="B41" s="95"/>
      <c r="C41" s="96"/>
      <c r="D41" s="97" t="s">
        <v>105</v>
      </c>
      <c r="E41" s="96"/>
      <c r="F41" s="98"/>
      <c r="G41" s="96"/>
      <c r="H41" s="99"/>
      <c r="I41" s="100">
        <v>9939.2199999999993</v>
      </c>
      <c r="J41" s="101">
        <v>1.5841407732695909E-2</v>
      </c>
    </row>
    <row r="42" spans="1:10" ht="26.1" customHeight="1" x14ac:dyDescent="0.2">
      <c r="A42" s="46" t="s">
        <v>106</v>
      </c>
      <c r="B42" s="90" t="s">
        <v>60</v>
      </c>
      <c r="C42" s="47" t="s">
        <v>11</v>
      </c>
      <c r="D42" s="48" t="s">
        <v>61</v>
      </c>
      <c r="E42" s="91" t="s">
        <v>34</v>
      </c>
      <c r="F42" s="90">
        <v>0.45</v>
      </c>
      <c r="G42" s="92">
        <v>74.239999999999995</v>
      </c>
      <c r="H42" s="92">
        <v>88.5</v>
      </c>
      <c r="I42" s="92">
        <v>39.82</v>
      </c>
      <c r="J42" s="93">
        <v>6.3466233357944695E-5</v>
      </c>
    </row>
    <row r="43" spans="1:10" ht="26.1" customHeight="1" x14ac:dyDescent="0.2">
      <c r="A43" s="49" t="s">
        <v>107</v>
      </c>
      <c r="B43" s="59" t="s">
        <v>108</v>
      </c>
      <c r="C43" s="50" t="s">
        <v>11</v>
      </c>
      <c r="D43" s="51" t="s">
        <v>109</v>
      </c>
      <c r="E43" s="60" t="s">
        <v>13</v>
      </c>
      <c r="F43" s="59">
        <v>28</v>
      </c>
      <c r="G43" s="61">
        <v>112.42</v>
      </c>
      <c r="H43" s="61">
        <v>134.01</v>
      </c>
      <c r="I43" s="61">
        <v>3752.28</v>
      </c>
      <c r="J43" s="62">
        <v>5.9804891538008213E-3</v>
      </c>
    </row>
    <row r="44" spans="1:10" ht="33.75" customHeight="1" x14ac:dyDescent="0.2">
      <c r="A44" s="49" t="s">
        <v>110</v>
      </c>
      <c r="B44" s="59" t="s">
        <v>78</v>
      </c>
      <c r="C44" s="50" t="s">
        <v>11</v>
      </c>
      <c r="D44" s="51" t="s">
        <v>79</v>
      </c>
      <c r="E44" s="60" t="s">
        <v>34</v>
      </c>
      <c r="F44" s="59">
        <v>0.8</v>
      </c>
      <c r="G44" s="61">
        <v>3371.53</v>
      </c>
      <c r="H44" s="61">
        <v>4019.2</v>
      </c>
      <c r="I44" s="61">
        <v>3215.36</v>
      </c>
      <c r="J44" s="62">
        <v>5.1247309917077108E-3</v>
      </c>
    </row>
    <row r="45" spans="1:10" ht="26.1" customHeight="1" x14ac:dyDescent="0.2">
      <c r="A45" s="49" t="s">
        <v>111</v>
      </c>
      <c r="B45" s="59" t="s">
        <v>112</v>
      </c>
      <c r="C45" s="50" t="s">
        <v>11</v>
      </c>
      <c r="D45" s="51" t="s">
        <v>113</v>
      </c>
      <c r="E45" s="60" t="s">
        <v>13</v>
      </c>
      <c r="F45" s="59">
        <v>28</v>
      </c>
      <c r="G45" s="61">
        <v>13.65</v>
      </c>
      <c r="H45" s="61">
        <v>16.27</v>
      </c>
      <c r="I45" s="61">
        <v>455.56</v>
      </c>
      <c r="J45" s="62">
        <v>7.2608431111364352E-4</v>
      </c>
    </row>
    <row r="46" spans="1:10" ht="26.1" customHeight="1" x14ac:dyDescent="0.2">
      <c r="A46" s="49" t="s">
        <v>114</v>
      </c>
      <c r="B46" s="59" t="s">
        <v>115</v>
      </c>
      <c r="C46" s="50" t="s">
        <v>11</v>
      </c>
      <c r="D46" s="51" t="s">
        <v>116</v>
      </c>
      <c r="E46" s="60" t="s">
        <v>13</v>
      </c>
      <c r="F46" s="59">
        <v>28</v>
      </c>
      <c r="G46" s="61">
        <v>40.04</v>
      </c>
      <c r="H46" s="61">
        <v>47.73</v>
      </c>
      <c r="I46" s="61">
        <v>1336.44</v>
      </c>
      <c r="J46" s="62">
        <v>2.1300555727998896E-3</v>
      </c>
    </row>
    <row r="47" spans="1:10" ht="51" customHeight="1" thickBot="1" x14ac:dyDescent="0.25">
      <c r="A47" s="89" t="s">
        <v>117</v>
      </c>
      <c r="B47" s="85" t="s">
        <v>118</v>
      </c>
      <c r="C47" s="86" t="s">
        <v>52</v>
      </c>
      <c r="D47" s="87" t="s">
        <v>119</v>
      </c>
      <c r="E47" s="88" t="s">
        <v>13</v>
      </c>
      <c r="F47" s="85">
        <v>36</v>
      </c>
      <c r="G47" s="84">
        <v>26.56</v>
      </c>
      <c r="H47" s="84">
        <v>31.66</v>
      </c>
      <c r="I47" s="84">
        <v>1139.76</v>
      </c>
      <c r="J47" s="83">
        <v>1.8165814699158977E-3</v>
      </c>
    </row>
    <row r="48" spans="1:10" ht="26.1" customHeight="1" thickBot="1" x14ac:dyDescent="0.25">
      <c r="A48" s="94" t="s">
        <v>120</v>
      </c>
      <c r="B48" s="95"/>
      <c r="C48" s="96"/>
      <c r="D48" s="97" t="s">
        <v>121</v>
      </c>
      <c r="E48" s="96"/>
      <c r="F48" s="98"/>
      <c r="G48" s="96"/>
      <c r="H48" s="99"/>
      <c r="I48" s="100">
        <v>21976.32</v>
      </c>
      <c r="J48" s="101">
        <v>3.5026475476365324E-2</v>
      </c>
    </row>
    <row r="49" spans="1:10" ht="26.1" customHeight="1" x14ac:dyDescent="0.2">
      <c r="A49" s="46" t="s">
        <v>122</v>
      </c>
      <c r="B49" s="90" t="s">
        <v>60</v>
      </c>
      <c r="C49" s="47" t="s">
        <v>11</v>
      </c>
      <c r="D49" s="48" t="s">
        <v>61</v>
      </c>
      <c r="E49" s="91" t="s">
        <v>34</v>
      </c>
      <c r="F49" s="90">
        <v>3</v>
      </c>
      <c r="G49" s="92">
        <v>74.239999999999995</v>
      </c>
      <c r="H49" s="92">
        <v>88.5</v>
      </c>
      <c r="I49" s="92">
        <v>265.5</v>
      </c>
      <c r="J49" s="93">
        <v>4.2316134998830529E-4</v>
      </c>
    </row>
    <row r="50" spans="1:10" ht="26.1" customHeight="1" x14ac:dyDescent="0.2">
      <c r="A50" s="49" t="s">
        <v>123</v>
      </c>
      <c r="B50" s="59" t="s">
        <v>108</v>
      </c>
      <c r="C50" s="50" t="s">
        <v>11</v>
      </c>
      <c r="D50" s="51" t="s">
        <v>109</v>
      </c>
      <c r="E50" s="60" t="s">
        <v>13</v>
      </c>
      <c r="F50" s="59">
        <v>57.15</v>
      </c>
      <c r="G50" s="61">
        <v>112.42</v>
      </c>
      <c r="H50" s="61">
        <v>134.01</v>
      </c>
      <c r="I50" s="61">
        <v>7658.67</v>
      </c>
      <c r="J50" s="62">
        <v>1.2206603149962086E-2</v>
      </c>
    </row>
    <row r="51" spans="1:10" ht="33" customHeight="1" x14ac:dyDescent="0.2">
      <c r="A51" s="49" t="s">
        <v>124</v>
      </c>
      <c r="B51" s="59" t="s">
        <v>78</v>
      </c>
      <c r="C51" s="50" t="s">
        <v>11</v>
      </c>
      <c r="D51" s="51" t="s">
        <v>79</v>
      </c>
      <c r="E51" s="60" t="s">
        <v>34</v>
      </c>
      <c r="F51" s="59">
        <v>1.98</v>
      </c>
      <c r="G51" s="61">
        <v>3371.53</v>
      </c>
      <c r="H51" s="61">
        <v>4019.2</v>
      </c>
      <c r="I51" s="61">
        <v>7958.01</v>
      </c>
      <c r="J51" s="62">
        <v>1.2683699641508223E-2</v>
      </c>
    </row>
    <row r="52" spans="1:10" ht="26.1" customHeight="1" x14ac:dyDescent="0.2">
      <c r="A52" s="49" t="s">
        <v>125</v>
      </c>
      <c r="B52" s="59" t="s">
        <v>112</v>
      </c>
      <c r="C52" s="50" t="s">
        <v>11</v>
      </c>
      <c r="D52" s="51" t="s">
        <v>113</v>
      </c>
      <c r="E52" s="60" t="s">
        <v>13</v>
      </c>
      <c r="F52" s="59">
        <v>57.15</v>
      </c>
      <c r="G52" s="61">
        <v>13.65</v>
      </c>
      <c r="H52" s="61">
        <v>16.27</v>
      </c>
      <c r="I52" s="61">
        <v>929.83</v>
      </c>
      <c r="J52" s="62">
        <v>1.4819891452339958E-3</v>
      </c>
    </row>
    <row r="53" spans="1:10" ht="26.1" customHeight="1" x14ac:dyDescent="0.2">
      <c r="A53" s="49" t="s">
        <v>126</v>
      </c>
      <c r="B53" s="59" t="s">
        <v>115</v>
      </c>
      <c r="C53" s="50" t="s">
        <v>11</v>
      </c>
      <c r="D53" s="51" t="s">
        <v>116</v>
      </c>
      <c r="E53" s="60" t="s">
        <v>13</v>
      </c>
      <c r="F53" s="59">
        <v>57.15</v>
      </c>
      <c r="G53" s="61">
        <v>40.04</v>
      </c>
      <c r="H53" s="61">
        <v>47.73</v>
      </c>
      <c r="I53" s="61">
        <v>2727.76</v>
      </c>
      <c r="J53" s="62">
        <v>4.347580429544631E-3</v>
      </c>
    </row>
    <row r="54" spans="1:10" ht="48" customHeight="1" thickBot="1" x14ac:dyDescent="0.25">
      <c r="A54" s="89" t="s">
        <v>127</v>
      </c>
      <c r="B54" s="85" t="s">
        <v>118</v>
      </c>
      <c r="C54" s="86" t="s">
        <v>52</v>
      </c>
      <c r="D54" s="87" t="s">
        <v>119</v>
      </c>
      <c r="E54" s="88" t="s">
        <v>13</v>
      </c>
      <c r="F54" s="85">
        <v>76.959999999999994</v>
      </c>
      <c r="G54" s="84">
        <v>26.56</v>
      </c>
      <c r="H54" s="84">
        <v>31.66</v>
      </c>
      <c r="I54" s="84">
        <v>2436.5500000000002</v>
      </c>
      <c r="J54" s="83">
        <v>3.8834417601280799E-3</v>
      </c>
    </row>
    <row r="55" spans="1:10" ht="26.1" customHeight="1" thickBot="1" x14ac:dyDescent="0.25">
      <c r="A55" s="94" t="s">
        <v>128</v>
      </c>
      <c r="B55" s="95"/>
      <c r="C55" s="96"/>
      <c r="D55" s="97" t="s">
        <v>129</v>
      </c>
      <c r="E55" s="96"/>
      <c r="F55" s="98"/>
      <c r="G55" s="96"/>
      <c r="H55" s="99"/>
      <c r="I55" s="100">
        <v>3364.84</v>
      </c>
      <c r="J55" s="101">
        <v>5.3629764101493374E-3</v>
      </c>
    </row>
    <row r="56" spans="1:10" ht="39.75" customHeight="1" x14ac:dyDescent="0.2">
      <c r="A56" s="46" t="s">
        <v>130</v>
      </c>
      <c r="B56" s="90" t="s">
        <v>131</v>
      </c>
      <c r="C56" s="47" t="s">
        <v>100</v>
      </c>
      <c r="D56" s="48" t="s">
        <v>132</v>
      </c>
      <c r="E56" s="91" t="s">
        <v>13</v>
      </c>
      <c r="F56" s="90">
        <v>12</v>
      </c>
      <c r="G56" s="92">
        <v>86.63</v>
      </c>
      <c r="H56" s="92">
        <v>103.27</v>
      </c>
      <c r="I56" s="92">
        <v>1239.24</v>
      </c>
      <c r="J56" s="93">
        <v>1.975135485346544E-3</v>
      </c>
    </row>
    <row r="57" spans="1:10" ht="32.25" customHeight="1" x14ac:dyDescent="0.2">
      <c r="A57" s="49" t="s">
        <v>133</v>
      </c>
      <c r="B57" s="59" t="s">
        <v>134</v>
      </c>
      <c r="C57" s="50" t="s">
        <v>42</v>
      </c>
      <c r="D57" s="51" t="s">
        <v>135</v>
      </c>
      <c r="E57" s="60" t="s">
        <v>136</v>
      </c>
      <c r="F57" s="59">
        <v>17.760000000000002</v>
      </c>
      <c r="G57" s="61">
        <v>13.28</v>
      </c>
      <c r="H57" s="61">
        <v>15.83</v>
      </c>
      <c r="I57" s="61">
        <v>281.14</v>
      </c>
      <c r="J57" s="62">
        <v>4.4808882085013995E-4</v>
      </c>
    </row>
    <row r="58" spans="1:10" ht="26.1" customHeight="1" x14ac:dyDescent="0.2">
      <c r="A58" s="49" t="s">
        <v>137</v>
      </c>
      <c r="B58" s="59" t="s">
        <v>138</v>
      </c>
      <c r="C58" s="50" t="s">
        <v>11</v>
      </c>
      <c r="D58" s="51" t="s">
        <v>139</v>
      </c>
      <c r="E58" s="60" t="s">
        <v>34</v>
      </c>
      <c r="F58" s="59">
        <v>1.2</v>
      </c>
      <c r="G58" s="61">
        <v>501.14</v>
      </c>
      <c r="H58" s="61">
        <v>597.4</v>
      </c>
      <c r="I58" s="61">
        <v>716.88</v>
      </c>
      <c r="J58" s="62">
        <v>1.1425834598102309E-3</v>
      </c>
    </row>
    <row r="59" spans="1:10" ht="45" customHeight="1" x14ac:dyDescent="0.2">
      <c r="A59" s="49" t="s">
        <v>140</v>
      </c>
      <c r="B59" s="59" t="s">
        <v>141</v>
      </c>
      <c r="C59" s="50" t="s">
        <v>52</v>
      </c>
      <c r="D59" s="51" t="s">
        <v>142</v>
      </c>
      <c r="E59" s="60" t="s">
        <v>13</v>
      </c>
      <c r="F59" s="59">
        <v>12</v>
      </c>
      <c r="G59" s="61">
        <v>43.2</v>
      </c>
      <c r="H59" s="61">
        <v>51.49</v>
      </c>
      <c r="I59" s="61">
        <v>617.88</v>
      </c>
      <c r="J59" s="62">
        <v>9.8479448184848992E-4</v>
      </c>
    </row>
    <row r="60" spans="1:10" ht="35.25" customHeight="1" thickBot="1" x14ac:dyDescent="0.25">
      <c r="A60" s="89" t="s">
        <v>143</v>
      </c>
      <c r="B60" s="85" t="s">
        <v>144</v>
      </c>
      <c r="C60" s="86" t="s">
        <v>100</v>
      </c>
      <c r="D60" s="87" t="s">
        <v>145</v>
      </c>
      <c r="E60" s="88" t="s">
        <v>13</v>
      </c>
      <c r="F60" s="85">
        <v>10</v>
      </c>
      <c r="G60" s="84">
        <v>42.76</v>
      </c>
      <c r="H60" s="84">
        <v>50.97</v>
      </c>
      <c r="I60" s="84">
        <v>509.7</v>
      </c>
      <c r="J60" s="83">
        <v>8.12374162293933E-4</v>
      </c>
    </row>
    <row r="61" spans="1:10" ht="26.1" customHeight="1" thickBot="1" x14ac:dyDescent="0.25">
      <c r="A61" s="94" t="s">
        <v>146</v>
      </c>
      <c r="B61" s="95"/>
      <c r="C61" s="96"/>
      <c r="D61" s="97" t="s">
        <v>147</v>
      </c>
      <c r="E61" s="96"/>
      <c r="F61" s="98"/>
      <c r="G61" s="96"/>
      <c r="H61" s="99"/>
      <c r="I61" s="100">
        <v>14778.3</v>
      </c>
      <c r="J61" s="101">
        <v>2.3554069222343398E-2</v>
      </c>
    </row>
    <row r="62" spans="1:10" ht="39" customHeight="1" x14ac:dyDescent="0.2">
      <c r="A62" s="46" t="s">
        <v>148</v>
      </c>
      <c r="B62" s="90" t="s">
        <v>149</v>
      </c>
      <c r="C62" s="47" t="s">
        <v>42</v>
      </c>
      <c r="D62" s="48" t="s">
        <v>150</v>
      </c>
      <c r="E62" s="91" t="s">
        <v>151</v>
      </c>
      <c r="F62" s="90">
        <v>1</v>
      </c>
      <c r="G62" s="92">
        <v>4262.72</v>
      </c>
      <c r="H62" s="92">
        <v>5081.58</v>
      </c>
      <c r="I62" s="92">
        <v>5081.58</v>
      </c>
      <c r="J62" s="93">
        <v>8.099164794250744E-3</v>
      </c>
    </row>
    <row r="63" spans="1:10" ht="33" customHeight="1" x14ac:dyDescent="0.2">
      <c r="A63" s="49" t="s">
        <v>152</v>
      </c>
      <c r="B63" s="59" t="s">
        <v>153</v>
      </c>
      <c r="C63" s="50" t="s">
        <v>42</v>
      </c>
      <c r="D63" s="51" t="s">
        <v>154</v>
      </c>
      <c r="E63" s="60" t="s">
        <v>151</v>
      </c>
      <c r="F63" s="59">
        <v>1</v>
      </c>
      <c r="G63" s="61">
        <v>2839.22</v>
      </c>
      <c r="H63" s="61">
        <v>3384.63</v>
      </c>
      <c r="I63" s="61">
        <v>3384.63</v>
      </c>
      <c r="J63" s="62">
        <v>5.3945182674610837E-3</v>
      </c>
    </row>
    <row r="64" spans="1:10" ht="26.1" customHeight="1" x14ac:dyDescent="0.2">
      <c r="A64" s="49" t="s">
        <v>155</v>
      </c>
      <c r="B64" s="59" t="s">
        <v>156</v>
      </c>
      <c r="C64" s="50" t="s">
        <v>42</v>
      </c>
      <c r="D64" s="51" t="s">
        <v>157</v>
      </c>
      <c r="E64" s="60" t="s">
        <v>151</v>
      </c>
      <c r="F64" s="59">
        <v>1</v>
      </c>
      <c r="G64" s="61">
        <v>2885.72</v>
      </c>
      <c r="H64" s="61">
        <v>3440.06</v>
      </c>
      <c r="I64" s="61">
        <v>3440.06</v>
      </c>
      <c r="J64" s="62">
        <v>5.4828641568390561E-3</v>
      </c>
    </row>
    <row r="65" spans="1:10" ht="32.25" customHeight="1" thickBot="1" x14ac:dyDescent="0.25">
      <c r="A65" s="89" t="s">
        <v>158</v>
      </c>
      <c r="B65" s="85" t="s">
        <v>159</v>
      </c>
      <c r="C65" s="86" t="s">
        <v>42</v>
      </c>
      <c r="D65" s="87" t="s">
        <v>160</v>
      </c>
      <c r="E65" s="88" t="s">
        <v>151</v>
      </c>
      <c r="F65" s="85">
        <v>1</v>
      </c>
      <c r="G65" s="84">
        <v>2409.2199999999998</v>
      </c>
      <c r="H65" s="84">
        <v>2872.03</v>
      </c>
      <c r="I65" s="84">
        <v>2872.03</v>
      </c>
      <c r="J65" s="83">
        <v>4.5775220037925137E-3</v>
      </c>
    </row>
    <row r="66" spans="1:10" ht="26.1" customHeight="1" thickBot="1" x14ac:dyDescent="0.25">
      <c r="A66" s="94" t="s">
        <v>161</v>
      </c>
      <c r="B66" s="95"/>
      <c r="C66" s="96"/>
      <c r="D66" s="97" t="s">
        <v>162</v>
      </c>
      <c r="E66" s="96"/>
      <c r="F66" s="98"/>
      <c r="G66" s="96"/>
      <c r="H66" s="99"/>
      <c r="I66" s="100">
        <v>11601.22</v>
      </c>
      <c r="J66" s="101">
        <v>1.8490349968780892E-2</v>
      </c>
    </row>
    <row r="67" spans="1:10" ht="26.1" customHeight="1" x14ac:dyDescent="0.2">
      <c r="A67" s="46" t="s">
        <v>163</v>
      </c>
      <c r="B67" s="90" t="s">
        <v>164</v>
      </c>
      <c r="C67" s="47" t="s">
        <v>11</v>
      </c>
      <c r="D67" s="48" t="s">
        <v>165</v>
      </c>
      <c r="E67" s="91" t="s">
        <v>13</v>
      </c>
      <c r="F67" s="90">
        <v>296.81</v>
      </c>
      <c r="G67" s="92">
        <v>30.93</v>
      </c>
      <c r="H67" s="92">
        <v>36.869999999999997</v>
      </c>
      <c r="I67" s="92">
        <v>10943.38</v>
      </c>
      <c r="J67" s="93">
        <v>1.7441866117646029E-2</v>
      </c>
    </row>
    <row r="68" spans="1:10" ht="26.1" customHeight="1" thickBot="1" x14ac:dyDescent="0.25">
      <c r="A68" s="89" t="s">
        <v>166</v>
      </c>
      <c r="B68" s="85" t="s">
        <v>167</v>
      </c>
      <c r="C68" s="86" t="s">
        <v>52</v>
      </c>
      <c r="D68" s="87" t="s">
        <v>168</v>
      </c>
      <c r="E68" s="88" t="s">
        <v>93</v>
      </c>
      <c r="F68" s="85">
        <v>12</v>
      </c>
      <c r="G68" s="84">
        <v>45.99</v>
      </c>
      <c r="H68" s="84">
        <v>54.82</v>
      </c>
      <c r="I68" s="84">
        <v>657.84</v>
      </c>
      <c r="J68" s="83">
        <v>1.0484838511348653E-3</v>
      </c>
    </row>
    <row r="69" spans="1:10" ht="26.1" customHeight="1" thickBot="1" x14ac:dyDescent="0.25">
      <c r="A69" s="94" t="s">
        <v>169</v>
      </c>
      <c r="B69" s="95"/>
      <c r="C69" s="96"/>
      <c r="D69" s="97" t="s">
        <v>89</v>
      </c>
      <c r="E69" s="96"/>
      <c r="F69" s="98"/>
      <c r="G69" s="96"/>
      <c r="H69" s="99"/>
      <c r="I69" s="100">
        <v>52660.44</v>
      </c>
      <c r="J69" s="101">
        <v>8.3931686935510924E-2</v>
      </c>
    </row>
    <row r="70" spans="1:10" ht="26.1" customHeight="1" x14ac:dyDescent="0.2">
      <c r="A70" s="46" t="s">
        <v>170</v>
      </c>
      <c r="B70" s="90" t="s">
        <v>171</v>
      </c>
      <c r="C70" s="47" t="s">
        <v>100</v>
      </c>
      <c r="D70" s="48" t="s">
        <v>172</v>
      </c>
      <c r="E70" s="91" t="s">
        <v>93</v>
      </c>
      <c r="F70" s="90">
        <v>6</v>
      </c>
      <c r="G70" s="92">
        <v>1943.69</v>
      </c>
      <c r="H70" s="92">
        <v>2317.0700000000002</v>
      </c>
      <c r="I70" s="92">
        <v>13902.42</v>
      </c>
      <c r="J70" s="93">
        <v>2.2158067100958249E-2</v>
      </c>
    </row>
    <row r="71" spans="1:10" ht="32.25" customHeight="1" x14ac:dyDescent="0.2">
      <c r="A71" s="49" t="s">
        <v>173</v>
      </c>
      <c r="B71" s="59" t="s">
        <v>174</v>
      </c>
      <c r="C71" s="50" t="s">
        <v>100</v>
      </c>
      <c r="D71" s="51" t="s">
        <v>175</v>
      </c>
      <c r="E71" s="60" t="s">
        <v>93</v>
      </c>
      <c r="F71" s="59">
        <v>6</v>
      </c>
      <c r="G71" s="61">
        <v>4663.33</v>
      </c>
      <c r="H71" s="61">
        <v>5559.15</v>
      </c>
      <c r="I71" s="61">
        <v>33354.9</v>
      </c>
      <c r="J71" s="62">
        <v>5.316197556581892E-2</v>
      </c>
    </row>
    <row r="72" spans="1:10" ht="26.1" customHeight="1" x14ac:dyDescent="0.2">
      <c r="A72" s="49" t="s">
        <v>176</v>
      </c>
      <c r="B72" s="59" t="s">
        <v>95</v>
      </c>
      <c r="C72" s="50" t="s">
        <v>11</v>
      </c>
      <c r="D72" s="51" t="s">
        <v>96</v>
      </c>
      <c r="E72" s="60" t="s">
        <v>97</v>
      </c>
      <c r="F72" s="59">
        <v>12</v>
      </c>
      <c r="G72" s="61">
        <v>250.51</v>
      </c>
      <c r="H72" s="61">
        <v>298.63</v>
      </c>
      <c r="I72" s="61">
        <v>3583.56</v>
      </c>
      <c r="J72" s="62">
        <v>5.71157848348057E-3</v>
      </c>
    </row>
    <row r="73" spans="1:10" ht="26.1" customHeight="1" x14ac:dyDescent="0.2">
      <c r="A73" s="49" t="s">
        <v>177</v>
      </c>
      <c r="B73" s="59" t="s">
        <v>91</v>
      </c>
      <c r="C73" s="50" t="s">
        <v>11</v>
      </c>
      <c r="D73" s="51" t="s">
        <v>92</v>
      </c>
      <c r="E73" s="60" t="s">
        <v>93</v>
      </c>
      <c r="F73" s="59">
        <v>12</v>
      </c>
      <c r="G73" s="61">
        <v>97.94</v>
      </c>
      <c r="H73" s="61">
        <v>116.75</v>
      </c>
      <c r="I73" s="61">
        <v>1401</v>
      </c>
      <c r="J73" s="62">
        <v>2.2329531123676674E-3</v>
      </c>
    </row>
    <row r="74" spans="1:10" ht="26.1" customHeight="1" thickBot="1" x14ac:dyDescent="0.25">
      <c r="A74" s="89" t="s">
        <v>178</v>
      </c>
      <c r="B74" s="85" t="s">
        <v>179</v>
      </c>
      <c r="C74" s="86" t="s">
        <v>42</v>
      </c>
      <c r="D74" s="87" t="s">
        <v>180</v>
      </c>
      <c r="E74" s="88" t="s">
        <v>151</v>
      </c>
      <c r="F74" s="85">
        <v>6</v>
      </c>
      <c r="G74" s="84">
        <v>58.52</v>
      </c>
      <c r="H74" s="84">
        <v>69.760000000000005</v>
      </c>
      <c r="I74" s="84">
        <v>418.56</v>
      </c>
      <c r="J74" s="83">
        <v>6.6711267288551812E-4</v>
      </c>
    </row>
    <row r="75" spans="1:10" ht="26.1" customHeight="1" thickBot="1" x14ac:dyDescent="0.25">
      <c r="A75" s="94" t="s">
        <v>181</v>
      </c>
      <c r="B75" s="95"/>
      <c r="C75" s="96"/>
      <c r="D75" s="97" t="s">
        <v>182</v>
      </c>
      <c r="E75" s="96"/>
      <c r="F75" s="98"/>
      <c r="G75" s="96"/>
      <c r="H75" s="99"/>
      <c r="I75" s="100">
        <v>14315.84</v>
      </c>
      <c r="J75" s="101">
        <v>2.2816987497614238E-2</v>
      </c>
    </row>
    <row r="76" spans="1:10" ht="26.1" customHeight="1" x14ac:dyDescent="0.2">
      <c r="A76" s="46" t="s">
        <v>183</v>
      </c>
      <c r="B76" s="90" t="s">
        <v>184</v>
      </c>
      <c r="C76" s="47" t="s">
        <v>11</v>
      </c>
      <c r="D76" s="48" t="s">
        <v>185</v>
      </c>
      <c r="E76" s="91" t="s">
        <v>93</v>
      </c>
      <c r="F76" s="90">
        <v>6</v>
      </c>
      <c r="G76" s="92">
        <v>1008.11</v>
      </c>
      <c r="H76" s="92">
        <v>1201.76</v>
      </c>
      <c r="I76" s="92">
        <v>7210.56</v>
      </c>
      <c r="J76" s="93">
        <v>1.1492392857897079E-2</v>
      </c>
    </row>
    <row r="77" spans="1:10" ht="31.5" customHeight="1" x14ac:dyDescent="0.2">
      <c r="A77" s="49" t="s">
        <v>186</v>
      </c>
      <c r="B77" s="59" t="s">
        <v>187</v>
      </c>
      <c r="C77" s="50" t="s">
        <v>52</v>
      </c>
      <c r="D77" s="51" t="s">
        <v>188</v>
      </c>
      <c r="E77" s="60" t="s">
        <v>54</v>
      </c>
      <c r="F77" s="59">
        <v>88</v>
      </c>
      <c r="G77" s="61">
        <v>6.29</v>
      </c>
      <c r="H77" s="61">
        <v>7.49</v>
      </c>
      <c r="I77" s="61">
        <v>659.12</v>
      </c>
      <c r="J77" s="62">
        <v>1.0505239510519464E-3</v>
      </c>
    </row>
    <row r="78" spans="1:10" ht="26.1" customHeight="1" x14ac:dyDescent="0.2">
      <c r="A78" s="49" t="s">
        <v>189</v>
      </c>
      <c r="B78" s="59" t="s">
        <v>190</v>
      </c>
      <c r="C78" s="50" t="s">
        <v>42</v>
      </c>
      <c r="D78" s="51" t="s">
        <v>191</v>
      </c>
      <c r="E78" s="60" t="s">
        <v>13</v>
      </c>
      <c r="F78" s="59">
        <v>1459.97</v>
      </c>
      <c r="G78" s="61">
        <v>2.37</v>
      </c>
      <c r="H78" s="61">
        <v>2.82</v>
      </c>
      <c r="I78" s="61">
        <v>4117.1099999999997</v>
      </c>
      <c r="J78" s="62">
        <v>6.5619654450107404E-3</v>
      </c>
    </row>
    <row r="79" spans="1:10" ht="26.1" customHeight="1" thickBot="1" x14ac:dyDescent="0.25">
      <c r="A79" s="52" t="s">
        <v>192</v>
      </c>
      <c r="B79" s="63" t="s">
        <v>102</v>
      </c>
      <c r="C79" s="53" t="s">
        <v>42</v>
      </c>
      <c r="D79" s="54" t="s">
        <v>193</v>
      </c>
      <c r="E79" s="64" t="s">
        <v>151</v>
      </c>
      <c r="F79" s="63">
        <v>1</v>
      </c>
      <c r="G79" s="65">
        <v>1953.74</v>
      </c>
      <c r="H79" s="65">
        <v>2329.0500000000002</v>
      </c>
      <c r="I79" s="65">
        <v>2329.0500000000002</v>
      </c>
      <c r="J79" s="66">
        <v>3.7121052436544723E-3</v>
      </c>
    </row>
    <row r="80" spans="1:10" ht="15" thickBot="1" x14ac:dyDescent="0.25">
      <c r="A80" s="114"/>
      <c r="B80" s="115"/>
      <c r="C80" s="115"/>
      <c r="D80" s="115"/>
      <c r="E80" s="115"/>
      <c r="F80" s="115"/>
      <c r="G80" s="115"/>
      <c r="H80" s="115"/>
      <c r="I80" s="115"/>
      <c r="J80" s="116"/>
    </row>
    <row r="81" spans="1:10" ht="27.95" customHeight="1" thickBot="1" x14ac:dyDescent="0.25">
      <c r="A81" s="55"/>
      <c r="B81" s="55"/>
      <c r="C81" s="55"/>
      <c r="D81" s="56"/>
      <c r="E81" s="108" t="s">
        <v>194</v>
      </c>
      <c r="F81" s="109"/>
      <c r="G81" s="110"/>
      <c r="H81" s="111">
        <v>526335.68000000005</v>
      </c>
      <c r="I81" s="112"/>
      <c r="J81" s="113"/>
    </row>
    <row r="82" spans="1:10" ht="27.95" customHeight="1" thickBot="1" x14ac:dyDescent="0.25">
      <c r="A82" s="55"/>
      <c r="B82" s="55"/>
      <c r="C82" s="55"/>
      <c r="D82" s="56"/>
      <c r="E82" s="105" t="s">
        <v>195</v>
      </c>
      <c r="F82" s="106"/>
      <c r="G82" s="107"/>
      <c r="H82" s="102">
        <v>101084.57</v>
      </c>
      <c r="I82" s="103"/>
      <c r="J82" s="104"/>
    </row>
    <row r="83" spans="1:10" ht="27.95" customHeight="1" thickBot="1" x14ac:dyDescent="0.25">
      <c r="A83" s="55"/>
      <c r="B83" s="55"/>
      <c r="C83" s="55"/>
      <c r="D83" s="56"/>
      <c r="E83" s="105" t="s">
        <v>196</v>
      </c>
      <c r="F83" s="106"/>
      <c r="G83" s="107"/>
      <c r="H83" s="102">
        <v>627420.25</v>
      </c>
      <c r="I83" s="103"/>
      <c r="J83" s="104"/>
    </row>
    <row r="84" spans="1:10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5" spans="1:10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32.25" customHeight="1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</row>
    <row r="87" spans="1:10" ht="32.25" customHeight="1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7"/>
    </row>
    <row r="88" spans="1:10" ht="53.25" customHeight="1" x14ac:dyDescent="0.2">
      <c r="A88" s="58" t="s">
        <v>197</v>
      </c>
      <c r="B88" s="23"/>
      <c r="C88" s="23"/>
      <c r="D88" s="23"/>
      <c r="E88" s="23"/>
      <c r="F88" s="23"/>
      <c r="G88" s="23"/>
      <c r="H88" s="23"/>
      <c r="I88" s="23"/>
      <c r="J88" s="23"/>
    </row>
  </sheetData>
  <mergeCells count="16">
    <mergeCell ref="E81:G81"/>
    <mergeCell ref="A83:C83"/>
    <mergeCell ref="H83:J83"/>
    <mergeCell ref="A88:J88"/>
    <mergeCell ref="E83:G83"/>
    <mergeCell ref="E82:G82"/>
    <mergeCell ref="A81:C81"/>
    <mergeCell ref="H81:J81"/>
    <mergeCell ref="A82:C82"/>
    <mergeCell ref="H82:J82"/>
    <mergeCell ref="A1:J1"/>
    <mergeCell ref="A2:J2"/>
    <mergeCell ref="A3:J3"/>
    <mergeCell ref="A4:J4"/>
    <mergeCell ref="A5:J5"/>
    <mergeCell ref="A6:J6"/>
  </mergeCells>
  <pageMargins left="0.511811024" right="0.511811024" top="0.78740157499999996" bottom="0.78740157499999996" header="0.31496062000000002" footer="0.31496062000000002"/>
  <pageSetup paperSize="9" scale="56" orientation="portrait" verticalDpi="0" r:id="rId1"/>
  <headerFooter>
    <oddHeader>&amp;CPrefeitura Municipal de Ananindeua</oddHeader>
    <oddFooter>&amp;CPraça Cristo Redentor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="60" zoomScaleNormal="100" workbookViewId="0">
      <selection activeCell="M9" sqref="M9"/>
    </sheetView>
  </sheetViews>
  <sheetFormatPr defaultRowHeight="14.25" x14ac:dyDescent="0.2"/>
  <cols>
    <col min="2" max="2" width="26.625" customWidth="1"/>
    <col min="3" max="3" width="19.625" customWidth="1"/>
    <col min="4" max="8" width="17.625" customWidth="1"/>
  </cols>
  <sheetData>
    <row r="1" spans="1:8" ht="21.95" customHeight="1" x14ac:dyDescent="0.2">
      <c r="A1" s="1" t="s">
        <v>198</v>
      </c>
      <c r="B1" s="2"/>
      <c r="C1" s="2"/>
      <c r="D1" s="2"/>
      <c r="E1" s="2"/>
      <c r="F1" s="2"/>
      <c r="G1" s="2"/>
      <c r="H1" s="3"/>
    </row>
    <row r="2" spans="1:8" ht="21.95" customHeight="1" x14ac:dyDescent="0.2">
      <c r="A2" s="4" t="s">
        <v>199</v>
      </c>
      <c r="B2" s="5"/>
      <c r="C2" s="5"/>
      <c r="D2" s="5"/>
      <c r="E2" s="5"/>
      <c r="F2" s="5"/>
      <c r="G2" s="5"/>
      <c r="H2" s="6"/>
    </row>
    <row r="3" spans="1:8" ht="21.95" customHeight="1" x14ac:dyDescent="0.2">
      <c r="A3" s="4" t="s">
        <v>251</v>
      </c>
      <c r="B3" s="5"/>
      <c r="C3" s="5"/>
      <c r="D3" s="5"/>
      <c r="E3" s="5"/>
      <c r="F3" s="5"/>
      <c r="G3" s="5"/>
      <c r="H3" s="6"/>
    </row>
    <row r="4" spans="1:8" ht="21.95" customHeight="1" x14ac:dyDescent="0.2">
      <c r="A4" s="4" t="s">
        <v>253</v>
      </c>
      <c r="B4" s="5"/>
      <c r="C4" s="5"/>
      <c r="D4" s="5"/>
      <c r="E4" s="5"/>
      <c r="F4" s="5"/>
      <c r="G4" s="5"/>
      <c r="H4" s="6"/>
    </row>
    <row r="5" spans="1:8" ht="21.95" customHeight="1" thickBot="1" x14ac:dyDescent="0.25">
      <c r="A5" s="7" t="s">
        <v>252</v>
      </c>
      <c r="B5" s="8"/>
      <c r="C5" s="8"/>
      <c r="D5" s="8"/>
      <c r="E5" s="8"/>
      <c r="F5" s="8"/>
      <c r="G5" s="8"/>
      <c r="H5" s="9"/>
    </row>
    <row r="6" spans="1:8" ht="21.95" customHeight="1" thickBot="1" x14ac:dyDescent="0.25">
      <c r="A6" s="10" t="s">
        <v>200</v>
      </c>
      <c r="B6" s="11"/>
      <c r="C6" s="11"/>
      <c r="D6" s="11"/>
      <c r="E6" s="11"/>
      <c r="F6" s="11"/>
      <c r="G6" s="11"/>
      <c r="H6" s="12"/>
    </row>
    <row r="7" spans="1:8" ht="15.75" thickBot="1" x14ac:dyDescent="0.25">
      <c r="A7" s="13" t="s">
        <v>201</v>
      </c>
      <c r="B7" s="13" t="s">
        <v>202</v>
      </c>
      <c r="C7" s="13" t="s">
        <v>203</v>
      </c>
      <c r="D7" s="10" t="s">
        <v>204</v>
      </c>
      <c r="E7" s="11"/>
      <c r="F7" s="11"/>
      <c r="G7" s="11"/>
      <c r="H7" s="12"/>
    </row>
    <row r="8" spans="1:8" ht="15.75" thickBot="1" x14ac:dyDescent="0.25">
      <c r="A8" s="14"/>
      <c r="B8" s="14"/>
      <c r="C8" s="28"/>
      <c r="D8" s="29">
        <v>1</v>
      </c>
      <c r="E8" s="29">
        <v>2</v>
      </c>
      <c r="F8" s="29">
        <v>3</v>
      </c>
      <c r="G8" s="29">
        <v>4</v>
      </c>
      <c r="H8" s="29">
        <v>5</v>
      </c>
    </row>
    <row r="9" spans="1:8" ht="30" customHeight="1" thickBot="1" x14ac:dyDescent="0.25">
      <c r="A9" s="15" t="s">
        <v>7</v>
      </c>
      <c r="B9" s="16" t="s">
        <v>8</v>
      </c>
      <c r="C9" s="16" t="s">
        <v>206</v>
      </c>
      <c r="D9" s="17" t="s">
        <v>206</v>
      </c>
      <c r="E9" s="16" t="s">
        <v>205</v>
      </c>
      <c r="F9" s="16" t="s">
        <v>205</v>
      </c>
      <c r="G9" s="16" t="s">
        <v>205</v>
      </c>
      <c r="H9" s="18" t="s">
        <v>205</v>
      </c>
    </row>
    <row r="10" spans="1:8" ht="30" customHeight="1" thickTop="1" thickBot="1" x14ac:dyDescent="0.25">
      <c r="A10" s="15" t="s">
        <v>26</v>
      </c>
      <c r="B10" s="16" t="s">
        <v>27</v>
      </c>
      <c r="C10" s="16" t="s">
        <v>207</v>
      </c>
      <c r="D10" s="17" t="s">
        <v>208</v>
      </c>
      <c r="E10" s="17" t="s">
        <v>209</v>
      </c>
      <c r="F10" s="16" t="s">
        <v>205</v>
      </c>
      <c r="G10" s="16" t="s">
        <v>205</v>
      </c>
      <c r="H10" s="18" t="s">
        <v>205</v>
      </c>
    </row>
    <row r="11" spans="1:8" ht="30" customHeight="1" thickTop="1" thickBot="1" x14ac:dyDescent="0.25">
      <c r="A11" s="15" t="s">
        <v>35</v>
      </c>
      <c r="B11" s="16" t="s">
        <v>36</v>
      </c>
      <c r="C11" s="16" t="s">
        <v>210</v>
      </c>
      <c r="D11" s="16" t="s">
        <v>205</v>
      </c>
      <c r="E11" s="17" t="s">
        <v>211</v>
      </c>
      <c r="F11" s="17" t="s">
        <v>212</v>
      </c>
      <c r="G11" s="17" t="s">
        <v>213</v>
      </c>
      <c r="H11" s="18" t="s">
        <v>205</v>
      </c>
    </row>
    <row r="12" spans="1:8" ht="30" customHeight="1" thickTop="1" thickBot="1" x14ac:dyDescent="0.25">
      <c r="A12" s="15" t="s">
        <v>55</v>
      </c>
      <c r="B12" s="16" t="s">
        <v>56</v>
      </c>
      <c r="C12" s="16" t="s">
        <v>214</v>
      </c>
      <c r="D12" s="16" t="s">
        <v>205</v>
      </c>
      <c r="E12" s="16" t="s">
        <v>205</v>
      </c>
      <c r="F12" s="17" t="s">
        <v>215</v>
      </c>
      <c r="G12" s="17" t="s">
        <v>215</v>
      </c>
      <c r="H12" s="18" t="s">
        <v>205</v>
      </c>
    </row>
    <row r="13" spans="1:8" ht="30" customHeight="1" thickTop="1" thickBot="1" x14ac:dyDescent="0.25">
      <c r="A13" s="15" t="s">
        <v>102</v>
      </c>
      <c r="B13" s="16" t="s">
        <v>103</v>
      </c>
      <c r="C13" s="16" t="s">
        <v>216</v>
      </c>
      <c r="D13" s="16" t="s">
        <v>205</v>
      </c>
      <c r="E13" s="16" t="s">
        <v>205</v>
      </c>
      <c r="F13" s="17" t="s">
        <v>217</v>
      </c>
      <c r="G13" s="17" t="s">
        <v>218</v>
      </c>
      <c r="H13" s="19" t="s">
        <v>219</v>
      </c>
    </row>
    <row r="14" spans="1:8" ht="30" customHeight="1" thickTop="1" thickBot="1" x14ac:dyDescent="0.25">
      <c r="A14" s="15" t="s">
        <v>146</v>
      </c>
      <c r="B14" s="16" t="s">
        <v>147</v>
      </c>
      <c r="C14" s="16" t="s">
        <v>220</v>
      </c>
      <c r="D14" s="16" t="s">
        <v>205</v>
      </c>
      <c r="E14" s="16" t="s">
        <v>205</v>
      </c>
      <c r="F14" s="16" t="s">
        <v>205</v>
      </c>
      <c r="G14" s="16" t="s">
        <v>205</v>
      </c>
      <c r="H14" s="19" t="s">
        <v>220</v>
      </c>
    </row>
    <row r="15" spans="1:8" ht="30" customHeight="1" thickTop="1" thickBot="1" x14ac:dyDescent="0.25">
      <c r="A15" s="15" t="s">
        <v>161</v>
      </c>
      <c r="B15" s="16" t="s">
        <v>162</v>
      </c>
      <c r="C15" s="16" t="s">
        <v>221</v>
      </c>
      <c r="D15" s="16" t="s">
        <v>205</v>
      </c>
      <c r="E15" s="16" t="s">
        <v>205</v>
      </c>
      <c r="F15" s="16" t="s">
        <v>205</v>
      </c>
      <c r="G15" s="16" t="s">
        <v>205</v>
      </c>
      <c r="H15" s="19" t="s">
        <v>221</v>
      </c>
    </row>
    <row r="16" spans="1:8" ht="30" customHeight="1" thickTop="1" thickBot="1" x14ac:dyDescent="0.25">
      <c r="A16" s="15" t="s">
        <v>169</v>
      </c>
      <c r="B16" s="16" t="s">
        <v>89</v>
      </c>
      <c r="C16" s="16" t="s">
        <v>222</v>
      </c>
      <c r="D16" s="16" t="s">
        <v>205</v>
      </c>
      <c r="E16" s="16" t="s">
        <v>205</v>
      </c>
      <c r="F16" s="16" t="s">
        <v>205</v>
      </c>
      <c r="G16" s="17" t="s">
        <v>223</v>
      </c>
      <c r="H16" s="19" t="s">
        <v>224</v>
      </c>
    </row>
    <row r="17" spans="1:8" ht="30" customHeight="1" thickTop="1" thickBot="1" x14ac:dyDescent="0.25">
      <c r="A17" s="15" t="s">
        <v>181</v>
      </c>
      <c r="B17" s="16" t="s">
        <v>182</v>
      </c>
      <c r="C17" s="16" t="s">
        <v>225</v>
      </c>
      <c r="D17" s="16" t="s">
        <v>205</v>
      </c>
      <c r="E17" s="16" t="s">
        <v>205</v>
      </c>
      <c r="F17" s="16" t="s">
        <v>205</v>
      </c>
      <c r="G17" s="16" t="s">
        <v>205</v>
      </c>
      <c r="H17" s="19" t="s">
        <v>225</v>
      </c>
    </row>
    <row r="18" spans="1:8" ht="2.25" customHeight="1" thickTop="1" thickBot="1" x14ac:dyDescent="0.25">
      <c r="A18" s="26"/>
      <c r="B18" s="22"/>
      <c r="C18" s="22"/>
      <c r="D18" s="22"/>
      <c r="E18" s="22"/>
      <c r="F18" s="22"/>
      <c r="G18" s="22"/>
      <c r="H18" s="27"/>
    </row>
    <row r="19" spans="1:8" ht="20.100000000000001" customHeight="1" thickBot="1" x14ac:dyDescent="0.25">
      <c r="A19" s="36" t="s">
        <v>226</v>
      </c>
      <c r="B19" s="37"/>
      <c r="C19" s="33">
        <f>H22</f>
        <v>627420.25</v>
      </c>
      <c r="D19" s="38" t="s">
        <v>227</v>
      </c>
      <c r="E19" s="39" t="s">
        <v>228</v>
      </c>
      <c r="F19" s="39" t="s">
        <v>229</v>
      </c>
      <c r="G19" s="39" t="s">
        <v>230</v>
      </c>
      <c r="H19" s="40" t="s">
        <v>231</v>
      </c>
    </row>
    <row r="20" spans="1:8" ht="20.100000000000001" customHeight="1" thickBot="1" x14ac:dyDescent="0.25">
      <c r="A20" s="36" t="s">
        <v>232</v>
      </c>
      <c r="B20" s="37"/>
      <c r="C20" s="34"/>
      <c r="D20" s="41">
        <v>85980.37</v>
      </c>
      <c r="E20" s="42">
        <v>78373.98</v>
      </c>
      <c r="F20" s="42">
        <v>207409.63</v>
      </c>
      <c r="G20" s="42">
        <v>169304.52</v>
      </c>
      <c r="H20" s="43">
        <v>86351.75</v>
      </c>
    </row>
    <row r="21" spans="1:8" ht="20.100000000000001" customHeight="1" thickBot="1" x14ac:dyDescent="0.25">
      <c r="A21" s="36" t="s">
        <v>233</v>
      </c>
      <c r="B21" s="37"/>
      <c r="C21" s="34"/>
      <c r="D21" s="38" t="s">
        <v>227</v>
      </c>
      <c r="E21" s="39" t="s">
        <v>234</v>
      </c>
      <c r="F21" s="39" t="s">
        <v>235</v>
      </c>
      <c r="G21" s="39" t="s">
        <v>236</v>
      </c>
      <c r="H21" s="40" t="s">
        <v>237</v>
      </c>
    </row>
    <row r="22" spans="1:8" ht="20.100000000000001" customHeight="1" thickBot="1" x14ac:dyDescent="0.25">
      <c r="A22" s="36" t="s">
        <v>238</v>
      </c>
      <c r="B22" s="37"/>
      <c r="C22" s="35"/>
      <c r="D22" s="41">
        <v>85980.37</v>
      </c>
      <c r="E22" s="42">
        <v>164354.35</v>
      </c>
      <c r="F22" s="42">
        <v>371763.98</v>
      </c>
      <c r="G22" s="42">
        <v>541068.5</v>
      </c>
      <c r="H22" s="43">
        <v>627420.25</v>
      </c>
    </row>
    <row r="23" spans="1:8" ht="14.25" customHeight="1" x14ac:dyDescent="0.2">
      <c r="A23" s="31"/>
      <c r="B23" s="31"/>
      <c r="C23" s="30"/>
      <c r="D23" s="31"/>
      <c r="E23" s="31"/>
      <c r="F23" s="31"/>
      <c r="G23" s="31"/>
      <c r="H23" s="31"/>
    </row>
    <row r="24" spans="1:8" x14ac:dyDescent="0.2">
      <c r="A24" s="31"/>
      <c r="B24" s="31"/>
      <c r="C24" s="31"/>
      <c r="D24" s="31"/>
      <c r="E24" s="31"/>
      <c r="F24" s="31"/>
      <c r="G24" s="31"/>
      <c r="H24" s="31"/>
    </row>
    <row r="25" spans="1:8" x14ac:dyDescent="0.2">
      <c r="A25" s="31"/>
      <c r="B25" s="31"/>
      <c r="C25" s="31"/>
      <c r="D25" s="31"/>
      <c r="E25" s="31"/>
      <c r="F25" s="31"/>
      <c r="G25" s="31"/>
      <c r="H25" s="31"/>
    </row>
    <row r="26" spans="1:8" x14ac:dyDescent="0.2">
      <c r="A26" s="32"/>
      <c r="B26" s="32"/>
      <c r="C26" s="32"/>
      <c r="D26" s="32"/>
      <c r="E26" s="32"/>
      <c r="F26" s="32"/>
      <c r="G26" s="32"/>
      <c r="H26" s="32"/>
    </row>
    <row r="27" spans="1:8" ht="40.5" customHeight="1" x14ac:dyDescent="0.2">
      <c r="A27" s="20" t="s">
        <v>197</v>
      </c>
      <c r="B27" s="20"/>
      <c r="C27" s="20"/>
      <c r="D27" s="20"/>
      <c r="E27" s="20"/>
      <c r="F27" s="20"/>
      <c r="G27" s="20"/>
      <c r="H27" s="20"/>
    </row>
  </sheetData>
  <mergeCells count="17">
    <mergeCell ref="A2:H2"/>
    <mergeCell ref="A1:H1"/>
    <mergeCell ref="D7:H7"/>
    <mergeCell ref="C19:C22"/>
    <mergeCell ref="A27:H27"/>
    <mergeCell ref="A23:H25"/>
    <mergeCell ref="A19:B19"/>
    <mergeCell ref="A20:B20"/>
    <mergeCell ref="A21:B21"/>
    <mergeCell ref="A22:B22"/>
    <mergeCell ref="A7:A8"/>
    <mergeCell ref="B7:B8"/>
    <mergeCell ref="C7:C8"/>
    <mergeCell ref="A6:H6"/>
    <mergeCell ref="A5:H5"/>
    <mergeCell ref="A4:H4"/>
    <mergeCell ref="A3:H3"/>
  </mergeCells>
  <pageMargins left="0.511811024" right="0.511811024" top="0.78740157499999996" bottom="0.78740157499999996" header="0.31496062000000002" footer="0.31496062000000002"/>
  <pageSetup paperSize="9" scale="81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60" zoomScaleNormal="100" workbookViewId="0">
      <selection activeCell="A4" sqref="A4:J4"/>
    </sheetView>
  </sheetViews>
  <sheetFormatPr defaultRowHeight="14.25" x14ac:dyDescent="0.2"/>
  <cols>
    <col min="1" max="1" width="13.625" customWidth="1"/>
    <col min="2" max="3" width="10.625" customWidth="1"/>
    <col min="4" max="4" width="24.625" customWidth="1"/>
    <col min="5" max="7" width="9.625" customWidth="1"/>
    <col min="8" max="9" width="11.375" customWidth="1"/>
    <col min="10" max="10" width="13.625" customWidth="1"/>
  </cols>
  <sheetData>
    <row r="1" spans="1:10" ht="24.95" customHeight="1" x14ac:dyDescent="0.2">
      <c r="A1" s="124" t="s">
        <v>254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ht="24.95" customHeight="1" x14ac:dyDescent="0.2">
      <c r="A2" s="127" t="s">
        <v>239</v>
      </c>
      <c r="B2" s="128"/>
      <c r="C2" s="128"/>
      <c r="D2" s="128"/>
      <c r="E2" s="128"/>
      <c r="F2" s="128"/>
      <c r="G2" s="128"/>
      <c r="H2" s="128"/>
      <c r="I2" s="128"/>
      <c r="J2" s="129"/>
    </row>
    <row r="3" spans="1:10" ht="24.95" customHeight="1" x14ac:dyDescent="0.2">
      <c r="A3" s="127" t="s">
        <v>251</v>
      </c>
      <c r="B3" s="128"/>
      <c r="C3" s="128"/>
      <c r="D3" s="128"/>
      <c r="E3" s="128"/>
      <c r="F3" s="128"/>
      <c r="G3" s="128"/>
      <c r="H3" s="128"/>
      <c r="I3" s="128"/>
      <c r="J3" s="129"/>
    </row>
    <row r="4" spans="1:10" ht="24.95" customHeight="1" x14ac:dyDescent="0.2">
      <c r="A4" s="24" t="s">
        <v>253</v>
      </c>
      <c r="B4" s="25"/>
      <c r="C4" s="25"/>
      <c r="D4" s="25"/>
      <c r="E4" s="25"/>
      <c r="F4" s="25"/>
      <c r="G4" s="25"/>
      <c r="H4" s="25"/>
      <c r="I4" s="25"/>
      <c r="J4" s="130"/>
    </row>
    <row r="5" spans="1:10" ht="24.95" customHeight="1" thickBot="1" x14ac:dyDescent="0.25">
      <c r="A5" s="24" t="s">
        <v>294</v>
      </c>
      <c r="B5" s="25"/>
      <c r="C5" s="25"/>
      <c r="D5" s="25"/>
      <c r="E5" s="25"/>
      <c r="F5" s="25"/>
      <c r="G5" s="25"/>
      <c r="H5" s="25"/>
      <c r="I5" s="25"/>
      <c r="J5" s="130"/>
    </row>
    <row r="6" spans="1:10" ht="24.95" customHeight="1" x14ac:dyDescent="0.2">
      <c r="A6" s="78" t="s">
        <v>255</v>
      </c>
      <c r="B6" s="45"/>
      <c r="C6" s="45"/>
      <c r="D6" s="45"/>
      <c r="E6" s="45"/>
      <c r="F6" s="45"/>
      <c r="G6" s="45"/>
      <c r="H6" s="45"/>
      <c r="I6" s="45"/>
      <c r="J6" s="79"/>
    </row>
    <row r="7" spans="1:10" ht="24.95" customHeight="1" thickBot="1" x14ac:dyDescent="0.25">
      <c r="A7" s="28" t="s">
        <v>256</v>
      </c>
      <c r="B7" s="131"/>
      <c r="C7" s="131"/>
      <c r="D7" s="131"/>
      <c r="E7" s="131"/>
      <c r="F7" s="131"/>
      <c r="G7" s="131"/>
      <c r="H7" s="131"/>
      <c r="I7" s="131"/>
      <c r="J7" s="132"/>
    </row>
    <row r="8" spans="1:10" ht="30.75" customHeight="1" x14ac:dyDescent="0.2">
      <c r="A8" s="134" t="s">
        <v>17</v>
      </c>
      <c r="B8" s="134" t="s">
        <v>0</v>
      </c>
      <c r="C8" s="134" t="s">
        <v>1</v>
      </c>
      <c r="D8" s="134" t="s">
        <v>2</v>
      </c>
      <c r="E8" s="135" t="s">
        <v>257</v>
      </c>
      <c r="F8" s="135"/>
      <c r="G8" s="134" t="s">
        <v>3</v>
      </c>
      <c r="H8" s="134" t="s">
        <v>4</v>
      </c>
      <c r="I8" s="134" t="s">
        <v>5</v>
      </c>
      <c r="J8" s="134" t="s">
        <v>6</v>
      </c>
    </row>
    <row r="9" spans="1:10" ht="25.5" x14ac:dyDescent="0.2">
      <c r="A9" s="136" t="s">
        <v>258</v>
      </c>
      <c r="B9" s="136" t="s">
        <v>18</v>
      </c>
      <c r="C9" s="136" t="s">
        <v>19</v>
      </c>
      <c r="D9" s="136" t="s">
        <v>20</v>
      </c>
      <c r="E9" s="137" t="s">
        <v>259</v>
      </c>
      <c r="F9" s="137"/>
      <c r="G9" s="136" t="s">
        <v>21</v>
      </c>
      <c r="H9" s="138">
        <v>1</v>
      </c>
      <c r="I9" s="139">
        <v>140.79</v>
      </c>
      <c r="J9" s="139">
        <v>140.79</v>
      </c>
    </row>
    <row r="10" spans="1:10" ht="25.5" x14ac:dyDescent="0.2">
      <c r="A10" s="140" t="s">
        <v>260</v>
      </c>
      <c r="B10" s="140" t="s">
        <v>249</v>
      </c>
      <c r="C10" s="140" t="s">
        <v>52</v>
      </c>
      <c r="D10" s="140" t="s">
        <v>250</v>
      </c>
      <c r="E10" s="141" t="s">
        <v>259</v>
      </c>
      <c r="F10" s="141"/>
      <c r="G10" s="140" t="s">
        <v>13</v>
      </c>
      <c r="H10" s="142">
        <v>1</v>
      </c>
      <c r="I10" s="143">
        <v>110.72</v>
      </c>
      <c r="J10" s="143">
        <v>110.72</v>
      </c>
    </row>
    <row r="11" spans="1:10" ht="25.5" x14ac:dyDescent="0.2">
      <c r="A11" s="140" t="s">
        <v>260</v>
      </c>
      <c r="B11" s="140" t="s">
        <v>261</v>
      </c>
      <c r="C11" s="140" t="s">
        <v>42</v>
      </c>
      <c r="D11" s="140" t="s">
        <v>262</v>
      </c>
      <c r="E11" s="141" t="s">
        <v>263</v>
      </c>
      <c r="F11" s="141"/>
      <c r="G11" s="140" t="s">
        <v>13</v>
      </c>
      <c r="H11" s="142">
        <v>1</v>
      </c>
      <c r="I11" s="143">
        <v>30.07</v>
      </c>
      <c r="J11" s="143">
        <v>30.07</v>
      </c>
    </row>
    <row r="12" spans="1:10" ht="25.5" x14ac:dyDescent="0.2">
      <c r="A12" s="21"/>
      <c r="B12" s="21"/>
      <c r="C12" s="21"/>
      <c r="D12" s="21"/>
      <c r="E12" s="21" t="s">
        <v>264</v>
      </c>
      <c r="F12" s="144">
        <v>34.369999999999997</v>
      </c>
      <c r="G12" s="21" t="s">
        <v>265</v>
      </c>
      <c r="H12" s="144">
        <v>0</v>
      </c>
      <c r="I12" s="21" t="s">
        <v>266</v>
      </c>
      <c r="J12" s="144">
        <v>34.369999999999997</v>
      </c>
    </row>
    <row r="13" spans="1:10" ht="26.25" thickBot="1" x14ac:dyDescent="0.25">
      <c r="A13" s="21"/>
      <c r="B13" s="21"/>
      <c r="C13" s="21"/>
      <c r="D13" s="21"/>
      <c r="E13" s="21" t="s">
        <v>267</v>
      </c>
      <c r="F13" s="144">
        <v>27.04</v>
      </c>
      <c r="G13" s="21"/>
      <c r="H13" s="20" t="s">
        <v>268</v>
      </c>
      <c r="I13" s="20"/>
      <c r="J13" s="144">
        <v>167.83</v>
      </c>
    </row>
    <row r="14" spans="1:10" ht="15" thickTop="1" x14ac:dyDescent="0.2">
      <c r="A14" s="145"/>
      <c r="B14" s="145"/>
      <c r="C14" s="145"/>
      <c r="D14" s="145"/>
      <c r="E14" s="145"/>
      <c r="F14" s="145"/>
      <c r="G14" s="145"/>
      <c r="H14" s="145"/>
      <c r="I14" s="145"/>
      <c r="J14" s="145"/>
    </row>
    <row r="15" spans="1:10" ht="15" x14ac:dyDescent="0.2">
      <c r="A15" s="134" t="s">
        <v>22</v>
      </c>
      <c r="B15" s="134" t="s">
        <v>0</v>
      </c>
      <c r="C15" s="134" t="s">
        <v>1</v>
      </c>
      <c r="D15" s="134" t="s">
        <v>2</v>
      </c>
      <c r="E15" s="135" t="s">
        <v>257</v>
      </c>
      <c r="F15" s="135"/>
      <c r="G15" s="134" t="s">
        <v>3</v>
      </c>
      <c r="H15" s="134" t="s">
        <v>4</v>
      </c>
      <c r="I15" s="134" t="s">
        <v>5</v>
      </c>
      <c r="J15" s="134" t="s">
        <v>6</v>
      </c>
    </row>
    <row r="16" spans="1:10" ht="25.5" x14ac:dyDescent="0.2">
      <c r="A16" s="136" t="s">
        <v>258</v>
      </c>
      <c r="B16" s="136" t="s">
        <v>23</v>
      </c>
      <c r="C16" s="136" t="s">
        <v>19</v>
      </c>
      <c r="D16" s="136" t="s">
        <v>24</v>
      </c>
      <c r="E16" s="137" t="s">
        <v>259</v>
      </c>
      <c r="F16" s="137"/>
      <c r="G16" s="136" t="s">
        <v>25</v>
      </c>
      <c r="H16" s="138">
        <v>1</v>
      </c>
      <c r="I16" s="139">
        <v>7521.25</v>
      </c>
      <c r="J16" s="139">
        <v>7521.25</v>
      </c>
    </row>
    <row r="17" spans="1:10" ht="38.25" x14ac:dyDescent="0.2">
      <c r="A17" s="140" t="s">
        <v>260</v>
      </c>
      <c r="B17" s="140" t="s">
        <v>269</v>
      </c>
      <c r="C17" s="140" t="s">
        <v>52</v>
      </c>
      <c r="D17" s="140" t="s">
        <v>270</v>
      </c>
      <c r="E17" s="141" t="s">
        <v>271</v>
      </c>
      <c r="F17" s="141"/>
      <c r="G17" s="140" t="s">
        <v>272</v>
      </c>
      <c r="H17" s="142">
        <v>1</v>
      </c>
      <c r="I17" s="143">
        <v>5046.51</v>
      </c>
      <c r="J17" s="143">
        <v>5046.51</v>
      </c>
    </row>
    <row r="18" spans="1:10" ht="38.25" x14ac:dyDescent="0.2">
      <c r="A18" s="140" t="s">
        <v>260</v>
      </c>
      <c r="B18" s="140" t="s">
        <v>273</v>
      </c>
      <c r="C18" s="140" t="s">
        <v>52</v>
      </c>
      <c r="D18" s="140" t="s">
        <v>274</v>
      </c>
      <c r="E18" s="141" t="s">
        <v>271</v>
      </c>
      <c r="F18" s="141"/>
      <c r="G18" s="140" t="s">
        <v>272</v>
      </c>
      <c r="H18" s="142">
        <v>1</v>
      </c>
      <c r="I18" s="143">
        <v>2474.7399999999998</v>
      </c>
      <c r="J18" s="143">
        <v>2474.7399999999998</v>
      </c>
    </row>
    <row r="19" spans="1:10" ht="25.5" x14ac:dyDescent="0.2">
      <c r="A19" s="21"/>
      <c r="B19" s="21"/>
      <c r="C19" s="21"/>
      <c r="D19" s="21"/>
      <c r="E19" s="21" t="s">
        <v>264</v>
      </c>
      <c r="F19" s="144">
        <v>6780.59</v>
      </c>
      <c r="G19" s="21" t="s">
        <v>265</v>
      </c>
      <c r="H19" s="144">
        <v>0</v>
      </c>
      <c r="I19" s="21" t="s">
        <v>266</v>
      </c>
      <c r="J19" s="144">
        <v>6780.59</v>
      </c>
    </row>
    <row r="20" spans="1:10" ht="26.25" thickBot="1" x14ac:dyDescent="0.25">
      <c r="A20" s="21"/>
      <c r="B20" s="21"/>
      <c r="C20" s="21"/>
      <c r="D20" s="21"/>
      <c r="E20" s="21" t="s">
        <v>267</v>
      </c>
      <c r="F20" s="144">
        <v>1444.83</v>
      </c>
      <c r="G20" s="21"/>
      <c r="H20" s="20" t="s">
        <v>268</v>
      </c>
      <c r="I20" s="20"/>
      <c r="J20" s="144">
        <v>8966.08</v>
      </c>
    </row>
    <row r="21" spans="1:10" ht="15" thickTop="1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</row>
    <row r="22" spans="1:10" ht="15" x14ac:dyDescent="0.2">
      <c r="A22" s="134" t="s">
        <v>37</v>
      </c>
      <c r="B22" s="134" t="s">
        <v>0</v>
      </c>
      <c r="C22" s="134" t="s">
        <v>1</v>
      </c>
      <c r="D22" s="134" t="s">
        <v>2</v>
      </c>
      <c r="E22" s="135" t="s">
        <v>257</v>
      </c>
      <c r="F22" s="135"/>
      <c r="G22" s="134" t="s">
        <v>3</v>
      </c>
      <c r="H22" s="134" t="s">
        <v>4</v>
      </c>
      <c r="I22" s="134" t="s">
        <v>5</v>
      </c>
      <c r="J22" s="134" t="s">
        <v>6</v>
      </c>
    </row>
    <row r="23" spans="1:10" ht="51" x14ac:dyDescent="0.2">
      <c r="A23" s="136" t="s">
        <v>258</v>
      </c>
      <c r="B23" s="136" t="s">
        <v>38</v>
      </c>
      <c r="C23" s="136" t="s">
        <v>19</v>
      </c>
      <c r="D23" s="136" t="s">
        <v>39</v>
      </c>
      <c r="E23" s="137" t="s">
        <v>275</v>
      </c>
      <c r="F23" s="137"/>
      <c r="G23" s="136" t="s">
        <v>13</v>
      </c>
      <c r="H23" s="138">
        <v>1</v>
      </c>
      <c r="I23" s="139">
        <v>146.13999999999999</v>
      </c>
      <c r="J23" s="139">
        <v>146.13999999999999</v>
      </c>
    </row>
    <row r="24" spans="1:10" ht="25.5" x14ac:dyDescent="0.2">
      <c r="A24" s="140" t="s">
        <v>260</v>
      </c>
      <c r="B24" s="140" t="s">
        <v>276</v>
      </c>
      <c r="C24" s="140" t="s">
        <v>52</v>
      </c>
      <c r="D24" s="140" t="s">
        <v>277</v>
      </c>
      <c r="E24" s="141" t="s">
        <v>271</v>
      </c>
      <c r="F24" s="141"/>
      <c r="G24" s="140" t="s">
        <v>278</v>
      </c>
      <c r="H24" s="142">
        <v>0.42699999999999999</v>
      </c>
      <c r="I24" s="143">
        <v>26.61</v>
      </c>
      <c r="J24" s="143">
        <v>11.36</v>
      </c>
    </row>
    <row r="25" spans="1:10" ht="25.5" x14ac:dyDescent="0.2">
      <c r="A25" s="140" t="s">
        <v>260</v>
      </c>
      <c r="B25" s="140" t="s">
        <v>279</v>
      </c>
      <c r="C25" s="140" t="s">
        <v>52</v>
      </c>
      <c r="D25" s="140" t="s">
        <v>280</v>
      </c>
      <c r="E25" s="141" t="s">
        <v>271</v>
      </c>
      <c r="F25" s="141"/>
      <c r="G25" s="140" t="s">
        <v>278</v>
      </c>
      <c r="H25" s="142">
        <v>0.63729999999999998</v>
      </c>
      <c r="I25" s="143">
        <v>21.15</v>
      </c>
      <c r="J25" s="143">
        <v>13.47</v>
      </c>
    </row>
    <row r="26" spans="1:10" ht="76.5" x14ac:dyDescent="0.2">
      <c r="A26" s="140" t="s">
        <v>260</v>
      </c>
      <c r="B26" s="140" t="s">
        <v>281</v>
      </c>
      <c r="C26" s="140" t="s">
        <v>52</v>
      </c>
      <c r="D26" s="140" t="s">
        <v>282</v>
      </c>
      <c r="E26" s="141" t="s">
        <v>283</v>
      </c>
      <c r="F26" s="141"/>
      <c r="G26" s="140" t="s">
        <v>34</v>
      </c>
      <c r="H26" s="142">
        <v>0.1714</v>
      </c>
      <c r="I26" s="143">
        <v>682.69</v>
      </c>
      <c r="J26" s="143">
        <v>117.01</v>
      </c>
    </row>
    <row r="27" spans="1:10" ht="51" x14ac:dyDescent="0.2">
      <c r="A27" s="146" t="s">
        <v>284</v>
      </c>
      <c r="B27" s="146" t="s">
        <v>285</v>
      </c>
      <c r="C27" s="146" t="s">
        <v>52</v>
      </c>
      <c r="D27" s="146" t="s">
        <v>286</v>
      </c>
      <c r="E27" s="147" t="s">
        <v>287</v>
      </c>
      <c r="F27" s="147"/>
      <c r="G27" s="146" t="s">
        <v>288</v>
      </c>
      <c r="H27" s="148">
        <v>0.10834770000000001</v>
      </c>
      <c r="I27" s="149">
        <v>39.76</v>
      </c>
      <c r="J27" s="149">
        <v>4.3</v>
      </c>
    </row>
    <row r="28" spans="1:10" ht="25.5" x14ac:dyDescent="0.2">
      <c r="A28" s="21"/>
      <c r="B28" s="21"/>
      <c r="C28" s="21"/>
      <c r="D28" s="21"/>
      <c r="E28" s="21" t="s">
        <v>264</v>
      </c>
      <c r="F28" s="144">
        <v>27.38</v>
      </c>
      <c r="G28" s="21" t="s">
        <v>265</v>
      </c>
      <c r="H28" s="144">
        <v>0</v>
      </c>
      <c r="I28" s="21" t="s">
        <v>266</v>
      </c>
      <c r="J28" s="144">
        <v>27.38</v>
      </c>
    </row>
    <row r="29" spans="1:10" ht="26.25" thickBot="1" x14ac:dyDescent="0.25">
      <c r="A29" s="21"/>
      <c r="B29" s="21"/>
      <c r="C29" s="21"/>
      <c r="D29" s="21"/>
      <c r="E29" s="21" t="s">
        <v>267</v>
      </c>
      <c r="F29" s="144">
        <v>28.07</v>
      </c>
      <c r="G29" s="21"/>
      <c r="H29" s="20" t="s">
        <v>268</v>
      </c>
      <c r="I29" s="20"/>
      <c r="J29" s="144">
        <v>174.21</v>
      </c>
    </row>
    <row r="30" spans="1:10" ht="15" thickTop="1" x14ac:dyDescent="0.2">
      <c r="A30" s="145"/>
      <c r="B30" s="145"/>
      <c r="C30" s="145"/>
      <c r="D30" s="145"/>
      <c r="E30" s="145"/>
      <c r="F30" s="145"/>
      <c r="G30" s="145"/>
      <c r="H30" s="145"/>
      <c r="I30" s="145"/>
      <c r="J30" s="145"/>
    </row>
    <row r="31" spans="1:10" ht="15" x14ac:dyDescent="0.2">
      <c r="A31" s="134" t="s">
        <v>47</v>
      </c>
      <c r="B31" s="134" t="s">
        <v>0</v>
      </c>
      <c r="C31" s="134" t="s">
        <v>1</v>
      </c>
      <c r="D31" s="134" t="s">
        <v>2</v>
      </c>
      <c r="E31" s="135" t="s">
        <v>257</v>
      </c>
      <c r="F31" s="135"/>
      <c r="G31" s="134" t="s">
        <v>3</v>
      </c>
      <c r="H31" s="134" t="s">
        <v>4</v>
      </c>
      <c r="I31" s="134" t="s">
        <v>5</v>
      </c>
      <c r="J31" s="134" t="s">
        <v>6</v>
      </c>
    </row>
    <row r="32" spans="1:10" ht="38.25" x14ac:dyDescent="0.2">
      <c r="A32" s="136" t="s">
        <v>258</v>
      </c>
      <c r="B32" s="136" t="s">
        <v>48</v>
      </c>
      <c r="C32" s="136" t="s">
        <v>19</v>
      </c>
      <c r="D32" s="136" t="s">
        <v>49</v>
      </c>
      <c r="E32" s="137" t="s">
        <v>259</v>
      </c>
      <c r="F32" s="137"/>
      <c r="G32" s="136" t="s">
        <v>21</v>
      </c>
      <c r="H32" s="138">
        <v>1</v>
      </c>
      <c r="I32" s="139">
        <v>16.190000000000001</v>
      </c>
      <c r="J32" s="139">
        <v>16.190000000000001</v>
      </c>
    </row>
    <row r="33" spans="1:10" ht="63.75" x14ac:dyDescent="0.2">
      <c r="A33" s="140" t="s">
        <v>260</v>
      </c>
      <c r="B33" s="140" t="s">
        <v>289</v>
      </c>
      <c r="C33" s="140" t="s">
        <v>52</v>
      </c>
      <c r="D33" s="140" t="s">
        <v>290</v>
      </c>
      <c r="E33" s="141" t="s">
        <v>291</v>
      </c>
      <c r="F33" s="141"/>
      <c r="G33" s="140" t="s">
        <v>54</v>
      </c>
      <c r="H33" s="142">
        <v>0.12</v>
      </c>
      <c r="I33" s="143">
        <v>39.42</v>
      </c>
      <c r="J33" s="143">
        <v>4.7300000000000004</v>
      </c>
    </row>
    <row r="34" spans="1:10" ht="25.5" x14ac:dyDescent="0.2">
      <c r="A34" s="140" t="s">
        <v>260</v>
      </c>
      <c r="B34" s="140" t="s">
        <v>276</v>
      </c>
      <c r="C34" s="140" t="s">
        <v>52</v>
      </c>
      <c r="D34" s="140" t="s">
        <v>277</v>
      </c>
      <c r="E34" s="141" t="s">
        <v>271</v>
      </c>
      <c r="F34" s="141"/>
      <c r="G34" s="140" t="s">
        <v>278</v>
      </c>
      <c r="H34" s="142">
        <v>0.28899999999999998</v>
      </c>
      <c r="I34" s="143">
        <v>26.61</v>
      </c>
      <c r="J34" s="143">
        <v>7.69</v>
      </c>
    </row>
    <row r="35" spans="1:10" ht="38.25" x14ac:dyDescent="0.2">
      <c r="A35" s="140" t="s">
        <v>260</v>
      </c>
      <c r="B35" s="140" t="s">
        <v>292</v>
      </c>
      <c r="C35" s="140" t="s">
        <v>52</v>
      </c>
      <c r="D35" s="140" t="s">
        <v>293</v>
      </c>
      <c r="E35" s="141" t="s">
        <v>271</v>
      </c>
      <c r="F35" s="141"/>
      <c r="G35" s="140" t="s">
        <v>278</v>
      </c>
      <c r="H35" s="142">
        <v>0.17419999999999999</v>
      </c>
      <c r="I35" s="143">
        <v>21.67</v>
      </c>
      <c r="J35" s="143">
        <v>3.77</v>
      </c>
    </row>
    <row r="36" spans="1:10" ht="25.5" x14ac:dyDescent="0.2">
      <c r="A36" s="21"/>
      <c r="B36" s="21"/>
      <c r="C36" s="21"/>
      <c r="D36" s="21"/>
      <c r="E36" s="21" t="s">
        <v>264</v>
      </c>
      <c r="F36" s="144">
        <v>9.44</v>
      </c>
      <c r="G36" s="21" t="s">
        <v>265</v>
      </c>
      <c r="H36" s="144">
        <v>0</v>
      </c>
      <c r="I36" s="21" t="s">
        <v>266</v>
      </c>
      <c r="J36" s="144">
        <v>9.44</v>
      </c>
    </row>
    <row r="37" spans="1:10" ht="26.25" thickBot="1" x14ac:dyDescent="0.25">
      <c r="A37" s="21"/>
      <c r="B37" s="21"/>
      <c r="C37" s="21"/>
      <c r="D37" s="21"/>
      <c r="E37" s="21" t="s">
        <v>267</v>
      </c>
      <c r="F37" s="144">
        <v>3.11</v>
      </c>
      <c r="G37" s="21"/>
      <c r="H37" s="20" t="s">
        <v>268</v>
      </c>
      <c r="I37" s="20"/>
      <c r="J37" s="144">
        <v>19.3</v>
      </c>
    </row>
    <row r="38" spans="1:10" ht="15" thickTop="1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</row>
  </sheetData>
  <mergeCells count="30">
    <mergeCell ref="E31:F31"/>
    <mergeCell ref="E32:F32"/>
    <mergeCell ref="E33:F33"/>
    <mergeCell ref="E34:F34"/>
    <mergeCell ref="E35:F35"/>
    <mergeCell ref="H37:I37"/>
    <mergeCell ref="E23:F23"/>
    <mergeCell ref="E24:F24"/>
    <mergeCell ref="E25:F25"/>
    <mergeCell ref="E26:F26"/>
    <mergeCell ref="E27:F27"/>
    <mergeCell ref="H29:I29"/>
    <mergeCell ref="E15:F15"/>
    <mergeCell ref="E16:F16"/>
    <mergeCell ref="E17:F17"/>
    <mergeCell ref="E18:F18"/>
    <mergeCell ref="H20:I20"/>
    <mergeCell ref="E22:F22"/>
    <mergeCell ref="A7:J7"/>
    <mergeCell ref="E8:F8"/>
    <mergeCell ref="E9:F9"/>
    <mergeCell ref="E10:F10"/>
    <mergeCell ref="E11:F11"/>
    <mergeCell ref="H13:I13"/>
    <mergeCell ref="A1:J1"/>
    <mergeCell ref="A2:J2"/>
    <mergeCell ref="A3:J3"/>
    <mergeCell ref="A4:J4"/>
    <mergeCell ref="A5:J5"/>
    <mergeCell ref="A6:J6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B1" zoomScale="60" zoomScaleNormal="100" workbookViewId="0">
      <selection activeCell="J8" sqref="J8"/>
    </sheetView>
  </sheetViews>
  <sheetFormatPr defaultRowHeight="14.25" x14ac:dyDescent="0.2"/>
  <cols>
    <col min="1" max="1" width="19" customWidth="1"/>
    <col min="2" max="7" width="13.625" customWidth="1"/>
    <col min="8" max="8" width="22.875" customWidth="1"/>
  </cols>
  <sheetData>
    <row r="1" spans="1:8" ht="21.95" customHeight="1" x14ac:dyDescent="0.2">
      <c r="A1" s="67" t="s">
        <v>198</v>
      </c>
      <c r="B1" s="68"/>
      <c r="C1" s="68"/>
      <c r="D1" s="68"/>
      <c r="E1" s="68"/>
      <c r="F1" s="68"/>
      <c r="G1" s="68"/>
      <c r="H1" s="69"/>
    </row>
    <row r="2" spans="1:8" ht="21.95" customHeight="1" x14ac:dyDescent="0.2">
      <c r="A2" s="70" t="s">
        <v>239</v>
      </c>
      <c r="B2" s="71"/>
      <c r="C2" s="71"/>
      <c r="D2" s="71"/>
      <c r="E2" s="71"/>
      <c r="F2" s="71"/>
      <c r="G2" s="71"/>
      <c r="H2" s="72"/>
    </row>
    <row r="3" spans="1:8" ht="21.95" customHeight="1" x14ac:dyDescent="0.2">
      <c r="A3" s="70" t="s">
        <v>251</v>
      </c>
      <c r="B3" s="71"/>
      <c r="C3" s="71"/>
      <c r="D3" s="71"/>
      <c r="E3" s="71"/>
      <c r="F3" s="71"/>
      <c r="G3" s="71"/>
      <c r="H3" s="72"/>
    </row>
    <row r="4" spans="1:8" ht="21.95" customHeight="1" thickBot="1" x14ac:dyDescent="0.25">
      <c r="A4" s="70" t="s">
        <v>253</v>
      </c>
      <c r="B4" s="71"/>
      <c r="C4" s="71"/>
      <c r="D4" s="71"/>
      <c r="E4" s="71"/>
      <c r="F4" s="71"/>
      <c r="G4" s="71"/>
      <c r="H4" s="72"/>
    </row>
    <row r="5" spans="1:8" ht="24.95" customHeight="1" thickBot="1" x14ac:dyDescent="0.25">
      <c r="A5" s="150" t="s">
        <v>295</v>
      </c>
      <c r="B5" s="151"/>
      <c r="C5" s="151"/>
      <c r="D5" s="151"/>
      <c r="E5" s="151"/>
      <c r="F5" s="151"/>
      <c r="G5" s="151"/>
      <c r="H5" s="152"/>
    </row>
    <row r="6" spans="1:8" ht="33" customHeight="1" x14ac:dyDescent="0.2">
      <c r="A6" s="153"/>
      <c r="B6" s="154"/>
      <c r="C6" s="154"/>
      <c r="D6" s="154"/>
      <c r="E6" s="154"/>
      <c r="F6" s="154"/>
      <c r="G6" s="154"/>
      <c r="H6" s="155" t="s">
        <v>296</v>
      </c>
    </row>
    <row r="7" spans="1:8" x14ac:dyDescent="0.2">
      <c r="A7" s="156"/>
      <c r="B7" s="157" t="s">
        <v>297</v>
      </c>
      <c r="C7" s="157"/>
      <c r="D7" s="157"/>
      <c r="E7" s="157"/>
      <c r="F7" s="157"/>
      <c r="G7" s="157"/>
      <c r="H7" s="158">
        <v>3</v>
      </c>
    </row>
    <row r="8" spans="1:8" ht="15" thickBot="1" x14ac:dyDescent="0.25">
      <c r="A8" s="159"/>
      <c r="B8" s="157" t="s">
        <v>298</v>
      </c>
      <c r="C8" s="157"/>
      <c r="D8" s="157"/>
      <c r="E8" s="157"/>
      <c r="F8" s="157"/>
      <c r="G8" s="157"/>
      <c r="H8" s="158">
        <v>0.59</v>
      </c>
    </row>
    <row r="9" spans="1:8" ht="16.5" thickBot="1" x14ac:dyDescent="0.25">
      <c r="A9" s="160" t="s">
        <v>299</v>
      </c>
      <c r="B9" s="161"/>
      <c r="C9" s="161"/>
      <c r="D9" s="161"/>
      <c r="E9" s="161"/>
      <c r="F9" s="161"/>
      <c r="G9" s="161"/>
      <c r="H9" s="162">
        <f>H7+H8</f>
        <v>3.59</v>
      </c>
    </row>
    <row r="10" spans="1:8" x14ac:dyDescent="0.2">
      <c r="A10" s="163" t="s">
        <v>300</v>
      </c>
      <c r="B10" s="157"/>
      <c r="C10" s="157"/>
      <c r="D10" s="157"/>
      <c r="E10" s="157"/>
      <c r="F10" s="157"/>
      <c r="G10" s="157"/>
      <c r="H10" s="158"/>
    </row>
    <row r="11" spans="1:8" x14ac:dyDescent="0.2">
      <c r="A11" s="156" t="s">
        <v>301</v>
      </c>
      <c r="B11" s="164" t="s">
        <v>302</v>
      </c>
      <c r="C11" s="164"/>
      <c r="D11" s="164"/>
      <c r="E11" s="164"/>
      <c r="F11" s="164"/>
      <c r="G11" s="164"/>
      <c r="H11" s="158">
        <v>0.97</v>
      </c>
    </row>
    <row r="12" spans="1:8" ht="15" thickBot="1" x14ac:dyDescent="0.25">
      <c r="A12" s="156" t="s">
        <v>303</v>
      </c>
      <c r="B12" s="164" t="s">
        <v>304</v>
      </c>
      <c r="C12" s="164"/>
      <c r="D12" s="164"/>
      <c r="E12" s="164"/>
      <c r="F12" s="164"/>
      <c r="G12" s="164"/>
      <c r="H12" s="158">
        <v>0.8</v>
      </c>
    </row>
    <row r="13" spans="1:8" ht="16.5" thickBot="1" x14ac:dyDescent="0.25">
      <c r="A13" s="160" t="s">
        <v>299</v>
      </c>
      <c r="B13" s="161"/>
      <c r="C13" s="161"/>
      <c r="D13" s="161"/>
      <c r="E13" s="161"/>
      <c r="F13" s="161"/>
      <c r="G13" s="161"/>
      <c r="H13" s="162">
        <f>H11+H12</f>
        <v>1.77</v>
      </c>
    </row>
    <row r="14" spans="1:8" ht="36.75" thickBot="1" x14ac:dyDescent="0.25">
      <c r="A14" s="165" t="s">
        <v>305</v>
      </c>
      <c r="B14" s="164"/>
      <c r="C14" s="164"/>
      <c r="D14" s="164"/>
      <c r="E14" s="164"/>
      <c r="F14" s="164"/>
      <c r="G14" s="164"/>
      <c r="H14" s="166" t="s">
        <v>306</v>
      </c>
    </row>
    <row r="15" spans="1:8" ht="16.5" thickBot="1" x14ac:dyDescent="0.25">
      <c r="A15" s="167" t="s">
        <v>307</v>
      </c>
      <c r="B15" s="161" t="s">
        <v>308</v>
      </c>
      <c r="C15" s="161"/>
      <c r="D15" s="161"/>
      <c r="E15" s="161"/>
      <c r="F15" s="161"/>
      <c r="G15" s="161"/>
      <c r="H15" s="162">
        <f>H16+H17</f>
        <v>6.15</v>
      </c>
    </row>
    <row r="16" spans="1:8" x14ac:dyDescent="0.2">
      <c r="A16" s="159" t="s">
        <v>309</v>
      </c>
      <c r="B16" s="164" t="s">
        <v>310</v>
      </c>
      <c r="C16" s="164"/>
      <c r="D16" s="164"/>
      <c r="E16" s="164"/>
      <c r="F16" s="164"/>
      <c r="G16" s="164"/>
      <c r="H16" s="158">
        <f>H22</f>
        <v>3.65</v>
      </c>
    </row>
    <row r="17" spans="1:8" ht="15" thickBot="1" x14ac:dyDescent="0.25">
      <c r="A17" s="159" t="s">
        <v>311</v>
      </c>
      <c r="B17" s="164" t="s">
        <v>312</v>
      </c>
      <c r="C17" s="164"/>
      <c r="D17" s="164"/>
      <c r="E17" s="164"/>
      <c r="F17" s="164"/>
      <c r="G17" s="164"/>
      <c r="H17" s="158">
        <v>2.5</v>
      </c>
    </row>
    <row r="18" spans="1:8" ht="15" thickBot="1" x14ac:dyDescent="0.25">
      <c r="A18" s="168" t="s">
        <v>313</v>
      </c>
      <c r="B18" s="169" t="s">
        <v>314</v>
      </c>
      <c r="C18" s="169"/>
      <c r="D18" s="169"/>
      <c r="E18" s="169"/>
      <c r="F18" s="169"/>
      <c r="G18" s="169"/>
      <c r="H18" s="170">
        <v>6.16</v>
      </c>
    </row>
    <row r="19" spans="1:8" x14ac:dyDescent="0.2">
      <c r="A19" s="171"/>
      <c r="B19" s="172"/>
      <c r="C19" s="172"/>
      <c r="D19" s="172"/>
      <c r="E19" s="172"/>
      <c r="F19" s="172"/>
      <c r="G19" s="172"/>
      <c r="H19" s="173"/>
    </row>
    <row r="20" spans="1:8" ht="15" thickBot="1" x14ac:dyDescent="0.25">
      <c r="A20" s="171"/>
      <c r="B20" s="172"/>
      <c r="C20" s="172"/>
      <c r="D20" s="172"/>
      <c r="E20" s="172"/>
      <c r="F20" s="172"/>
      <c r="G20" s="172"/>
      <c r="H20" s="173"/>
    </row>
    <row r="21" spans="1:8" ht="16.5" thickBot="1" x14ac:dyDescent="0.25">
      <c r="A21" s="174" t="s">
        <v>315</v>
      </c>
      <c r="B21" s="175"/>
      <c r="C21" s="175"/>
      <c r="D21" s="175"/>
      <c r="E21" s="175"/>
      <c r="F21" s="175"/>
      <c r="G21" s="175"/>
      <c r="H21" s="176"/>
    </row>
    <row r="22" spans="1:8" x14ac:dyDescent="0.2">
      <c r="A22" s="156" t="s">
        <v>309</v>
      </c>
      <c r="B22" s="157" t="s">
        <v>310</v>
      </c>
      <c r="C22" s="157"/>
      <c r="D22" s="157"/>
      <c r="E22" s="157"/>
      <c r="F22" s="157"/>
      <c r="G22" s="157"/>
      <c r="H22" s="177">
        <f>H23+H24+H25</f>
        <v>3.65</v>
      </c>
    </row>
    <row r="23" spans="1:8" x14ac:dyDescent="0.2">
      <c r="A23" s="159" t="s">
        <v>316</v>
      </c>
      <c r="B23" s="164" t="s">
        <v>317</v>
      </c>
      <c r="C23" s="164"/>
      <c r="D23" s="164"/>
      <c r="E23" s="164"/>
      <c r="F23" s="164"/>
      <c r="G23" s="164"/>
      <c r="H23" s="178">
        <v>0.65</v>
      </c>
    </row>
    <row r="24" spans="1:8" x14ac:dyDescent="0.2">
      <c r="A24" s="159" t="s">
        <v>318</v>
      </c>
      <c r="B24" s="164" t="s">
        <v>319</v>
      </c>
      <c r="C24" s="164"/>
      <c r="D24" s="164"/>
      <c r="E24" s="164"/>
      <c r="F24" s="164"/>
      <c r="G24" s="164"/>
      <c r="H24" s="178">
        <v>3</v>
      </c>
    </row>
    <row r="25" spans="1:8" ht="15" thickBot="1" x14ac:dyDescent="0.25">
      <c r="A25" s="159" t="s">
        <v>320</v>
      </c>
      <c r="B25" s="164" t="s">
        <v>321</v>
      </c>
      <c r="C25" s="164"/>
      <c r="D25" s="164"/>
      <c r="E25" s="164"/>
      <c r="F25" s="164"/>
      <c r="G25" s="164"/>
      <c r="H25" s="178">
        <v>0</v>
      </c>
    </row>
    <row r="26" spans="1:8" ht="16.5" thickBot="1" x14ac:dyDescent="0.25">
      <c r="A26" s="174" t="s">
        <v>322</v>
      </c>
      <c r="B26" s="175"/>
      <c r="C26" s="175"/>
      <c r="D26" s="175"/>
      <c r="E26" s="175"/>
      <c r="F26" s="175"/>
      <c r="G26" s="175"/>
      <c r="H26" s="176"/>
    </row>
    <row r="27" spans="1:8" x14ac:dyDescent="0.2">
      <c r="A27" s="156" t="s">
        <v>311</v>
      </c>
      <c r="B27" s="157" t="s">
        <v>323</v>
      </c>
      <c r="C27" s="157"/>
      <c r="D27" s="157"/>
      <c r="E27" s="157"/>
      <c r="F27" s="157"/>
      <c r="G27" s="157"/>
      <c r="H27" s="177">
        <f>H28</f>
        <v>2.5</v>
      </c>
    </row>
    <row r="28" spans="1:8" x14ac:dyDescent="0.2">
      <c r="A28" s="159" t="s">
        <v>324</v>
      </c>
      <c r="B28" s="164" t="s">
        <v>317</v>
      </c>
      <c r="C28" s="164"/>
      <c r="D28" s="164"/>
      <c r="E28" s="164"/>
      <c r="F28" s="164"/>
      <c r="G28" s="164"/>
      <c r="H28" s="158">
        <v>2.5</v>
      </c>
    </row>
    <row r="29" spans="1:8" x14ac:dyDescent="0.2">
      <c r="A29" s="171"/>
      <c r="B29" s="172"/>
      <c r="C29" s="172"/>
      <c r="D29" s="172"/>
      <c r="E29" s="172"/>
      <c r="F29" s="172"/>
      <c r="G29" s="172"/>
      <c r="H29" s="173"/>
    </row>
    <row r="30" spans="1:8" x14ac:dyDescent="0.2">
      <c r="A30" s="171"/>
      <c r="B30" s="172"/>
      <c r="C30" s="172"/>
      <c r="D30" s="172"/>
      <c r="E30" s="172"/>
      <c r="F30" s="172"/>
      <c r="G30" s="172"/>
      <c r="H30" s="173"/>
    </row>
    <row r="31" spans="1:8" ht="129.94999999999999" customHeight="1" x14ac:dyDescent="0.2">
      <c r="A31" s="179" t="s">
        <v>325</v>
      </c>
      <c r="B31" s="180"/>
      <c r="C31" s="180"/>
      <c r="D31" s="180"/>
      <c r="E31" s="180"/>
      <c r="F31" s="180"/>
      <c r="G31" s="180"/>
      <c r="H31" s="181"/>
    </row>
    <row r="32" spans="1:8" ht="17.25" x14ac:dyDescent="0.2">
      <c r="A32" s="182" t="s">
        <v>326</v>
      </c>
      <c r="B32" s="183"/>
      <c r="C32" s="184">
        <f>H7/100</f>
        <v>0.03</v>
      </c>
      <c r="D32" s="183"/>
      <c r="E32" s="172"/>
      <c r="F32" s="185" t="s">
        <v>326</v>
      </c>
      <c r="G32" s="185"/>
      <c r="H32" s="186">
        <f>C32</f>
        <v>0.03</v>
      </c>
    </row>
    <row r="33" spans="1:8" ht="17.25" x14ac:dyDescent="0.2">
      <c r="A33" s="182" t="s">
        <v>327</v>
      </c>
      <c r="B33" s="183"/>
      <c r="C33" s="184">
        <f>H12/100</f>
        <v>8.0000000000000002E-3</v>
      </c>
      <c r="D33" s="183"/>
      <c r="E33" s="172"/>
      <c r="F33" s="185" t="s">
        <v>327</v>
      </c>
      <c r="G33" s="185"/>
      <c r="H33" s="186">
        <f>C33</f>
        <v>8.0000000000000002E-3</v>
      </c>
    </row>
    <row r="34" spans="1:8" ht="17.25" x14ac:dyDescent="0.2">
      <c r="A34" s="182" t="s">
        <v>328</v>
      </c>
      <c r="B34" s="183"/>
      <c r="C34" s="184">
        <f>H11/100</f>
        <v>9.7000000000000003E-3</v>
      </c>
      <c r="D34" s="183"/>
      <c r="E34" s="172"/>
      <c r="F34" s="185" t="s">
        <v>328</v>
      </c>
      <c r="G34" s="185"/>
      <c r="H34" s="186">
        <f>C34</f>
        <v>9.7000000000000003E-3</v>
      </c>
    </row>
    <row r="35" spans="1:8" ht="17.25" x14ac:dyDescent="0.2">
      <c r="A35" s="182" t="s">
        <v>329</v>
      </c>
      <c r="B35" s="183"/>
      <c r="C35" s="187">
        <f>1+C32+C33+C34</f>
        <v>1.0477000000000001</v>
      </c>
      <c r="D35" s="183"/>
      <c r="E35" s="172"/>
      <c r="F35" s="185" t="s">
        <v>329</v>
      </c>
      <c r="G35" s="185"/>
      <c r="H35" s="188">
        <f>1+H32+H33+H34</f>
        <v>1.0477000000000001</v>
      </c>
    </row>
    <row r="36" spans="1:8" ht="17.25" x14ac:dyDescent="0.2">
      <c r="A36" s="182" t="s">
        <v>330</v>
      </c>
      <c r="B36" s="183"/>
      <c r="C36" s="184">
        <f>H8/100</f>
        <v>5.8999999999999999E-3</v>
      </c>
      <c r="D36" s="183"/>
      <c r="E36" s="172"/>
      <c r="F36" s="185" t="s">
        <v>330</v>
      </c>
      <c r="G36" s="185"/>
      <c r="H36" s="186">
        <f>C36</f>
        <v>5.8999999999999999E-3</v>
      </c>
    </row>
    <row r="37" spans="1:8" ht="17.25" x14ac:dyDescent="0.2">
      <c r="A37" s="182" t="s">
        <v>331</v>
      </c>
      <c r="B37" s="183"/>
      <c r="C37" s="187">
        <f>1+C36</f>
        <v>1.0059</v>
      </c>
      <c r="D37" s="183"/>
      <c r="E37" s="172"/>
      <c r="F37" s="185" t="s">
        <v>331</v>
      </c>
      <c r="G37" s="185"/>
      <c r="H37" s="188">
        <f>1+H36</f>
        <v>1.0059</v>
      </c>
    </row>
    <row r="38" spans="1:8" ht="17.25" x14ac:dyDescent="0.2">
      <c r="A38" s="182" t="s">
        <v>332</v>
      </c>
      <c r="B38" s="183"/>
      <c r="C38" s="184">
        <f>H18/100</f>
        <v>6.1600000000000002E-2</v>
      </c>
      <c r="D38" s="183"/>
      <c r="E38" s="172"/>
      <c r="F38" s="185" t="s">
        <v>332</v>
      </c>
      <c r="G38" s="185"/>
      <c r="H38" s="186">
        <f>C38</f>
        <v>6.1600000000000002E-2</v>
      </c>
    </row>
    <row r="39" spans="1:8" ht="17.25" x14ac:dyDescent="0.2">
      <c r="A39" s="182" t="s">
        <v>333</v>
      </c>
      <c r="B39" s="183"/>
      <c r="C39" s="187">
        <f>1+C38</f>
        <v>1.0616000000000001</v>
      </c>
      <c r="D39" s="183"/>
      <c r="E39" s="172"/>
      <c r="F39" s="185" t="s">
        <v>333</v>
      </c>
      <c r="G39" s="185"/>
      <c r="H39" s="188">
        <f>1+H38</f>
        <v>1.0616000000000001</v>
      </c>
    </row>
    <row r="40" spans="1:8" ht="17.25" x14ac:dyDescent="0.2">
      <c r="A40" s="182"/>
      <c r="B40" s="183"/>
      <c r="C40" s="183"/>
      <c r="D40" s="183"/>
      <c r="E40" s="172"/>
      <c r="F40" s="185"/>
      <c r="G40" s="185"/>
      <c r="H40" s="189"/>
    </row>
    <row r="41" spans="1:8" ht="17.25" x14ac:dyDescent="0.2">
      <c r="A41" s="182" t="s">
        <v>334</v>
      </c>
      <c r="B41" s="183"/>
      <c r="C41" s="184">
        <f>H15/100</f>
        <v>6.1500000000000006E-2</v>
      </c>
      <c r="D41" s="183"/>
      <c r="E41" s="172"/>
      <c r="F41" s="185" t="s">
        <v>334</v>
      </c>
      <c r="G41" s="185"/>
      <c r="H41" s="186">
        <f>C41-(H25/100)</f>
        <v>6.1500000000000006E-2</v>
      </c>
    </row>
    <row r="42" spans="1:8" ht="17.25" x14ac:dyDescent="0.2">
      <c r="A42" s="182" t="s">
        <v>335</v>
      </c>
      <c r="B42" s="183"/>
      <c r="C42" s="187">
        <f>1-C41</f>
        <v>0.9385</v>
      </c>
      <c r="D42" s="183"/>
      <c r="E42" s="172"/>
      <c r="F42" s="185" t="s">
        <v>335</v>
      </c>
      <c r="G42" s="185"/>
      <c r="H42" s="188">
        <f>1-H41</f>
        <v>0.9385</v>
      </c>
    </row>
    <row r="43" spans="1:8" ht="18" thickBot="1" x14ac:dyDescent="0.25">
      <c r="A43" s="182"/>
      <c r="B43" s="183"/>
      <c r="C43" s="183"/>
      <c r="D43" s="183"/>
      <c r="E43" s="172"/>
      <c r="F43" s="185"/>
      <c r="G43" s="185"/>
      <c r="H43" s="189"/>
    </row>
    <row r="44" spans="1:8" ht="18" thickBot="1" x14ac:dyDescent="0.25">
      <c r="A44" s="190" t="s">
        <v>336</v>
      </c>
      <c r="B44" s="191"/>
      <c r="C44" s="192">
        <f>(C35*C37*C39)/C42-1</f>
        <v>0.19211563781353247</v>
      </c>
      <c r="D44" s="183"/>
      <c r="E44" s="172"/>
      <c r="F44" s="193" t="s">
        <v>337</v>
      </c>
      <c r="G44" s="194"/>
      <c r="H44" s="195">
        <f>(H35*H37*H39)/H42-1</f>
        <v>0.19211563781353247</v>
      </c>
    </row>
    <row r="45" spans="1:8" ht="15" x14ac:dyDescent="0.2">
      <c r="A45" s="196"/>
      <c r="B45" s="185"/>
      <c r="C45" s="185"/>
      <c r="D45" s="185"/>
      <c r="E45" s="172"/>
      <c r="F45" s="185"/>
      <c r="G45" s="185"/>
      <c r="H45" s="197" t="s">
        <v>338</v>
      </c>
    </row>
    <row r="46" spans="1:8" ht="15" x14ac:dyDescent="0.2">
      <c r="A46" s="196"/>
      <c r="B46" s="185"/>
      <c r="C46" s="185"/>
      <c r="D46" s="185"/>
      <c r="E46" s="185"/>
      <c r="F46" s="198" t="s">
        <v>339</v>
      </c>
      <c r="G46" s="198"/>
      <c r="H46" s="199"/>
    </row>
    <row r="47" spans="1:8" x14ac:dyDescent="0.2">
      <c r="A47" s="200"/>
      <c r="B47" s="201"/>
      <c r="C47" s="201"/>
      <c r="D47" s="201"/>
      <c r="E47" s="201"/>
      <c r="F47" s="198"/>
      <c r="G47" s="198"/>
      <c r="H47" s="199"/>
    </row>
    <row r="48" spans="1:8" ht="15" thickBot="1" x14ac:dyDescent="0.25">
      <c r="A48" s="202"/>
      <c r="B48" s="203"/>
      <c r="C48" s="203"/>
      <c r="D48" s="203"/>
      <c r="E48" s="203"/>
      <c r="F48" s="203"/>
      <c r="G48" s="203"/>
      <c r="H48" s="204"/>
    </row>
  </sheetData>
  <mergeCells count="6">
    <mergeCell ref="A1:H1"/>
    <mergeCell ref="A2:H2"/>
    <mergeCell ref="A3:H3"/>
    <mergeCell ref="A4:H4"/>
    <mergeCell ref="A5:H5"/>
    <mergeCell ref="F46:H47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workbookViewId="0">
      <selection activeCell="A5" sqref="A5:D5"/>
    </sheetView>
  </sheetViews>
  <sheetFormatPr defaultRowHeight="14.25" x14ac:dyDescent="0.2"/>
  <cols>
    <col min="1" max="1" width="12.625" customWidth="1"/>
    <col min="2" max="2" width="35.625" customWidth="1"/>
    <col min="3" max="3" width="28.625" customWidth="1"/>
    <col min="4" max="4" width="33.625" customWidth="1"/>
  </cols>
  <sheetData>
    <row r="1" spans="1:4" ht="24" customHeight="1" x14ac:dyDescent="0.2">
      <c r="A1" s="205" t="s">
        <v>198</v>
      </c>
      <c r="B1" s="206"/>
      <c r="C1" s="206"/>
      <c r="D1" s="207"/>
    </row>
    <row r="2" spans="1:4" ht="24" customHeight="1" x14ac:dyDescent="0.2">
      <c r="A2" s="208" t="s">
        <v>239</v>
      </c>
      <c r="B2" s="209"/>
      <c r="C2" s="209"/>
      <c r="D2" s="210"/>
    </row>
    <row r="3" spans="1:4" ht="24" customHeight="1" x14ac:dyDescent="0.2">
      <c r="A3" s="211"/>
      <c r="B3" s="212" t="s">
        <v>251</v>
      </c>
      <c r="C3" s="212"/>
      <c r="D3" s="213"/>
    </row>
    <row r="4" spans="1:4" ht="24" customHeight="1" thickBot="1" x14ac:dyDescent="0.25">
      <c r="A4" s="208" t="s">
        <v>253</v>
      </c>
      <c r="B4" s="209"/>
      <c r="C4" s="209"/>
      <c r="D4" s="210"/>
    </row>
    <row r="5" spans="1:4" ht="21.95" customHeight="1" thickBot="1" x14ac:dyDescent="0.25">
      <c r="A5" s="214" t="s">
        <v>340</v>
      </c>
      <c r="B5" s="215"/>
      <c r="C5" s="215"/>
      <c r="D5" s="216"/>
    </row>
    <row r="6" spans="1:4" ht="15" x14ac:dyDescent="0.2">
      <c r="A6" s="217" t="s">
        <v>241</v>
      </c>
      <c r="B6" s="218" t="s">
        <v>341</v>
      </c>
      <c r="C6" s="218" t="s">
        <v>342</v>
      </c>
      <c r="D6" s="219" t="s">
        <v>343</v>
      </c>
    </row>
    <row r="7" spans="1:4" ht="15" x14ac:dyDescent="0.2">
      <c r="A7" s="220" t="s">
        <v>344</v>
      </c>
      <c r="B7" s="221"/>
      <c r="C7" s="221"/>
      <c r="D7" s="222"/>
    </row>
    <row r="8" spans="1:4" x14ac:dyDescent="0.2">
      <c r="A8" s="223" t="s">
        <v>345</v>
      </c>
      <c r="B8" s="224" t="s">
        <v>346</v>
      </c>
      <c r="C8" s="225">
        <v>20</v>
      </c>
      <c r="D8" s="226">
        <v>20</v>
      </c>
    </row>
    <row r="9" spans="1:4" x14ac:dyDescent="0.2">
      <c r="A9" s="223" t="s">
        <v>347</v>
      </c>
      <c r="B9" s="224" t="s">
        <v>348</v>
      </c>
      <c r="C9" s="225">
        <v>1.5</v>
      </c>
      <c r="D9" s="226">
        <v>1.5</v>
      </c>
    </row>
    <row r="10" spans="1:4" x14ac:dyDescent="0.2">
      <c r="A10" s="223" t="s">
        <v>349</v>
      </c>
      <c r="B10" s="224" t="s">
        <v>350</v>
      </c>
      <c r="C10" s="225">
        <v>1</v>
      </c>
      <c r="D10" s="226">
        <v>1</v>
      </c>
    </row>
    <row r="11" spans="1:4" x14ac:dyDescent="0.2">
      <c r="A11" s="223" t="s">
        <v>351</v>
      </c>
      <c r="B11" s="224" t="s">
        <v>352</v>
      </c>
      <c r="C11" s="225">
        <v>0.2</v>
      </c>
      <c r="D11" s="226">
        <v>0.2</v>
      </c>
    </row>
    <row r="12" spans="1:4" x14ac:dyDescent="0.2">
      <c r="A12" s="223" t="s">
        <v>353</v>
      </c>
      <c r="B12" s="224" t="s">
        <v>354</v>
      </c>
      <c r="C12" s="225">
        <v>0.6</v>
      </c>
      <c r="D12" s="226">
        <v>0.6</v>
      </c>
    </row>
    <row r="13" spans="1:4" x14ac:dyDescent="0.2">
      <c r="A13" s="223" t="s">
        <v>355</v>
      </c>
      <c r="B13" s="224" t="s">
        <v>356</v>
      </c>
      <c r="C13" s="225">
        <v>2.5</v>
      </c>
      <c r="D13" s="226">
        <v>2.5</v>
      </c>
    </row>
    <row r="14" spans="1:4" x14ac:dyDescent="0.2">
      <c r="A14" s="223" t="s">
        <v>357</v>
      </c>
      <c r="B14" s="224" t="s">
        <v>358</v>
      </c>
      <c r="C14" s="225">
        <v>3</v>
      </c>
      <c r="D14" s="226">
        <v>3</v>
      </c>
    </row>
    <row r="15" spans="1:4" x14ac:dyDescent="0.2">
      <c r="A15" s="223" t="s">
        <v>359</v>
      </c>
      <c r="B15" s="224" t="s">
        <v>360</v>
      </c>
      <c r="C15" s="225">
        <v>8</v>
      </c>
      <c r="D15" s="226">
        <v>8</v>
      </c>
    </row>
    <row r="16" spans="1:4" x14ac:dyDescent="0.2">
      <c r="A16" s="223" t="s">
        <v>361</v>
      </c>
      <c r="B16" s="224" t="s">
        <v>362</v>
      </c>
      <c r="C16" s="225">
        <v>0</v>
      </c>
      <c r="D16" s="226">
        <v>0</v>
      </c>
    </row>
    <row r="17" spans="1:4" ht="15" x14ac:dyDescent="0.2">
      <c r="A17" s="227" t="s">
        <v>363</v>
      </c>
      <c r="B17" s="228" t="s">
        <v>364</v>
      </c>
      <c r="C17" s="229">
        <f>SUM(C8:C16)</f>
        <v>36.799999999999997</v>
      </c>
      <c r="D17" s="230">
        <f>SUM(D8:D16)</f>
        <v>36.799999999999997</v>
      </c>
    </row>
    <row r="18" spans="1:4" ht="15" x14ac:dyDescent="0.2">
      <c r="A18" s="220" t="s">
        <v>365</v>
      </c>
      <c r="B18" s="221"/>
      <c r="C18" s="221"/>
      <c r="D18" s="222"/>
    </row>
    <row r="19" spans="1:4" x14ac:dyDescent="0.2">
      <c r="A19" s="223" t="s">
        <v>366</v>
      </c>
      <c r="B19" s="224" t="s">
        <v>367</v>
      </c>
      <c r="C19" s="225">
        <v>18.11</v>
      </c>
      <c r="D19" s="226">
        <v>0</v>
      </c>
    </row>
    <row r="20" spans="1:4" x14ac:dyDescent="0.2">
      <c r="A20" s="223" t="s">
        <v>368</v>
      </c>
      <c r="B20" s="224" t="s">
        <v>369</v>
      </c>
      <c r="C20" s="225">
        <v>4.1500000000000004</v>
      </c>
      <c r="D20" s="226">
        <v>0</v>
      </c>
    </row>
    <row r="21" spans="1:4" x14ac:dyDescent="0.2">
      <c r="A21" s="223" t="s">
        <v>370</v>
      </c>
      <c r="B21" s="224" t="s">
        <v>371</v>
      </c>
      <c r="C21" s="225">
        <v>0.91</v>
      </c>
      <c r="D21" s="226">
        <v>0.69</v>
      </c>
    </row>
    <row r="22" spans="1:4" x14ac:dyDescent="0.2">
      <c r="A22" s="223" t="s">
        <v>372</v>
      </c>
      <c r="B22" s="224" t="s">
        <v>373</v>
      </c>
      <c r="C22" s="225">
        <v>10.94</v>
      </c>
      <c r="D22" s="226">
        <v>8.33</v>
      </c>
    </row>
    <row r="23" spans="1:4" x14ac:dyDescent="0.2">
      <c r="A23" s="223" t="s">
        <v>374</v>
      </c>
      <c r="B23" s="224" t="s">
        <v>375</v>
      </c>
      <c r="C23" s="225">
        <v>7.0000000000000007E-2</v>
      </c>
      <c r="D23" s="226">
        <v>0.06</v>
      </c>
    </row>
    <row r="24" spans="1:4" x14ac:dyDescent="0.2">
      <c r="A24" s="223" t="s">
        <v>376</v>
      </c>
      <c r="B24" s="224" t="s">
        <v>377</v>
      </c>
      <c r="C24" s="225">
        <v>0.73</v>
      </c>
      <c r="D24" s="226">
        <v>0.56000000000000005</v>
      </c>
    </row>
    <row r="25" spans="1:4" x14ac:dyDescent="0.2">
      <c r="A25" s="223" t="s">
        <v>378</v>
      </c>
      <c r="B25" s="224" t="s">
        <v>379</v>
      </c>
      <c r="C25" s="225">
        <v>2.66</v>
      </c>
      <c r="D25" s="226">
        <v>0</v>
      </c>
    </row>
    <row r="26" spans="1:4" x14ac:dyDescent="0.2">
      <c r="A26" s="223" t="s">
        <v>380</v>
      </c>
      <c r="B26" s="224" t="s">
        <v>381</v>
      </c>
      <c r="C26" s="225">
        <v>0.11</v>
      </c>
      <c r="D26" s="226">
        <v>0.09</v>
      </c>
    </row>
    <row r="27" spans="1:4" x14ac:dyDescent="0.2">
      <c r="A27" s="223" t="s">
        <v>382</v>
      </c>
      <c r="B27" s="224" t="s">
        <v>383</v>
      </c>
      <c r="C27" s="225">
        <v>8.5299999999999994</v>
      </c>
      <c r="D27" s="226">
        <v>6.5</v>
      </c>
    </row>
    <row r="28" spans="1:4" x14ac:dyDescent="0.2">
      <c r="A28" s="223" t="s">
        <v>384</v>
      </c>
      <c r="B28" s="224" t="s">
        <v>385</v>
      </c>
      <c r="C28" s="225">
        <v>0.03</v>
      </c>
      <c r="D28" s="226">
        <v>0.03</v>
      </c>
    </row>
    <row r="29" spans="1:4" ht="38.1" customHeight="1" x14ac:dyDescent="0.2">
      <c r="A29" s="227" t="s">
        <v>386</v>
      </c>
      <c r="B29" s="231" t="s">
        <v>387</v>
      </c>
      <c r="C29" s="229">
        <f>SUM(C19:C28)</f>
        <v>46.239999999999995</v>
      </c>
      <c r="D29" s="230">
        <f>SUM(D19:D28)</f>
        <v>16.260000000000002</v>
      </c>
    </row>
    <row r="30" spans="1:4" ht="15" x14ac:dyDescent="0.2">
      <c r="A30" s="220" t="s">
        <v>388</v>
      </c>
      <c r="B30" s="221"/>
      <c r="C30" s="221"/>
      <c r="D30" s="222"/>
    </row>
    <row r="31" spans="1:4" x14ac:dyDescent="0.2">
      <c r="A31" s="223" t="s">
        <v>389</v>
      </c>
      <c r="B31" s="224" t="s">
        <v>390</v>
      </c>
      <c r="C31" s="225">
        <v>5.23</v>
      </c>
      <c r="D31" s="226">
        <v>3.98</v>
      </c>
    </row>
    <row r="32" spans="1:4" x14ac:dyDescent="0.2">
      <c r="A32" s="223" t="s">
        <v>391</v>
      </c>
      <c r="B32" s="224" t="s">
        <v>392</v>
      </c>
      <c r="C32" s="225">
        <v>0.12</v>
      </c>
      <c r="D32" s="226">
        <v>0.09</v>
      </c>
    </row>
    <row r="33" spans="1:4" x14ac:dyDescent="0.2">
      <c r="A33" s="223" t="s">
        <v>393</v>
      </c>
      <c r="B33" s="224" t="s">
        <v>394</v>
      </c>
      <c r="C33" s="225">
        <v>5.28</v>
      </c>
      <c r="D33" s="226">
        <v>4.0199999999999996</v>
      </c>
    </row>
    <row r="34" spans="1:4" x14ac:dyDescent="0.2">
      <c r="A34" s="223" t="s">
        <v>395</v>
      </c>
      <c r="B34" s="224" t="s">
        <v>396</v>
      </c>
      <c r="C34" s="225">
        <v>3.9</v>
      </c>
      <c r="D34" s="226">
        <v>2.97</v>
      </c>
    </row>
    <row r="35" spans="1:4" x14ac:dyDescent="0.2">
      <c r="A35" s="223" t="s">
        <v>397</v>
      </c>
      <c r="B35" s="224" t="s">
        <v>398</v>
      </c>
      <c r="C35" s="225">
        <v>0.44</v>
      </c>
      <c r="D35" s="226">
        <v>0.34</v>
      </c>
    </row>
    <row r="36" spans="1:4" ht="38.1" customHeight="1" x14ac:dyDescent="0.2">
      <c r="A36" s="227" t="s">
        <v>399</v>
      </c>
      <c r="B36" s="231" t="s">
        <v>400</v>
      </c>
      <c r="C36" s="229">
        <f>SUM(C31:C35)</f>
        <v>14.97</v>
      </c>
      <c r="D36" s="230">
        <f>SUM(D31:D35)</f>
        <v>11.4</v>
      </c>
    </row>
    <row r="37" spans="1:4" ht="15" x14ac:dyDescent="0.2">
      <c r="A37" s="220" t="s">
        <v>401</v>
      </c>
      <c r="B37" s="221"/>
      <c r="C37" s="221"/>
      <c r="D37" s="222"/>
    </row>
    <row r="38" spans="1:4" x14ac:dyDescent="0.2">
      <c r="A38" s="223" t="s">
        <v>402</v>
      </c>
      <c r="B38" s="224" t="s">
        <v>403</v>
      </c>
      <c r="C38" s="225">
        <v>17.02</v>
      </c>
      <c r="D38" s="226">
        <v>5.98</v>
      </c>
    </row>
    <row r="39" spans="1:4" ht="138" customHeight="1" x14ac:dyDescent="0.2">
      <c r="A39" s="223" t="s">
        <v>404</v>
      </c>
      <c r="B39" s="232" t="s">
        <v>405</v>
      </c>
      <c r="C39" s="233">
        <v>0.46</v>
      </c>
      <c r="D39" s="234">
        <v>0.35</v>
      </c>
    </row>
    <row r="40" spans="1:4" ht="90.75" thickBot="1" x14ac:dyDescent="0.25">
      <c r="A40" s="235" t="s">
        <v>406</v>
      </c>
      <c r="B40" s="236" t="s">
        <v>407</v>
      </c>
      <c r="C40" s="237">
        <f>SUM(C38:C39)</f>
        <v>17.48</v>
      </c>
      <c r="D40" s="238">
        <f>SUM(D38:D39)</f>
        <v>6.33</v>
      </c>
    </row>
    <row r="41" spans="1:4" ht="15.75" thickBot="1" x14ac:dyDescent="0.25">
      <c r="A41" s="239" t="s">
        <v>408</v>
      </c>
      <c r="B41" s="240"/>
      <c r="C41" s="241">
        <f>(C17+C29+C36+C40)</f>
        <v>115.49</v>
      </c>
      <c r="D41" s="242">
        <f>D17+D29+D36+D40</f>
        <v>70.790000000000006</v>
      </c>
    </row>
    <row r="42" spans="1:4" x14ac:dyDescent="0.2">
      <c r="A42" s="243"/>
      <c r="B42" s="243"/>
      <c r="C42" s="244"/>
      <c r="D42" s="244"/>
    </row>
    <row r="43" spans="1:4" x14ac:dyDescent="0.2">
      <c r="A43" s="243" t="s">
        <v>409</v>
      </c>
      <c r="B43" s="243"/>
      <c r="C43" s="244"/>
      <c r="D43" s="244"/>
    </row>
  </sheetData>
  <mergeCells count="10">
    <mergeCell ref="A18:D18"/>
    <mergeCell ref="A30:D30"/>
    <mergeCell ref="A37:D37"/>
    <mergeCell ref="A41:B41"/>
    <mergeCell ref="A1:D1"/>
    <mergeCell ref="A2:D2"/>
    <mergeCell ref="B3:D3"/>
    <mergeCell ref="A4:D4"/>
    <mergeCell ref="A5:D5"/>
    <mergeCell ref="A7:D7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ORÇAMENTO</vt:lpstr>
      <vt:lpstr>CRONOGRAMA</vt:lpstr>
      <vt:lpstr>CPU</vt:lpstr>
      <vt:lpstr>BDI</vt:lpstr>
      <vt:lpstr>LS</vt:lpstr>
      <vt:lpstr>ORÇAMENTO!Area_de_impressao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2023-05-08T16:41:24Z</cp:lastPrinted>
  <dcterms:created xsi:type="dcterms:W3CDTF">2023-04-27T18:35:35Z</dcterms:created>
  <dcterms:modified xsi:type="dcterms:W3CDTF">2023-05-08T16:41:43Z</dcterms:modified>
</cp:coreProperties>
</file>