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8715" windowHeight="9000" tabRatio="770" activeTab="1"/>
  </bookViews>
  <sheets>
    <sheet name="mem.terrapl. " sheetId="1" r:id="rId1"/>
    <sheet name="mem.Pav. 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'mem.Pav. '!$A$1:$V$10</definedName>
    <definedName name="_xlnm.Print_Area" localSheetId="0">'mem.terrapl. '!$A$1:$R$12</definedName>
  </definedNames>
  <calcPr fullCalcOnLoad="1" fullPrecision="0"/>
</workbook>
</file>

<file path=xl/sharedStrings.xml><?xml version="1.0" encoding="utf-8"?>
<sst xmlns="http://schemas.openxmlformats.org/spreadsheetml/2006/main" count="90" uniqueCount="56">
  <si>
    <t>m³</t>
  </si>
  <si>
    <t>PREFEITURA MUNICIPAL DE ANANINDEUA</t>
  </si>
  <si>
    <t>m²</t>
  </si>
  <si>
    <t>SECRETARIA MUNICIPAL DE SANEAMENTO E INFRAESTRUTURA</t>
  </si>
  <si>
    <t>m³ x  Km</t>
  </si>
  <si>
    <t>Nome do Logradouro</t>
  </si>
  <si>
    <t>ESTACAS</t>
  </si>
  <si>
    <t>DE</t>
  </si>
  <si>
    <t>ATE</t>
  </si>
  <si>
    <t>Limpeza Mecanizada</t>
  </si>
  <si>
    <t>Corte</t>
  </si>
  <si>
    <t>Espalhamento</t>
  </si>
  <si>
    <t>TERRAPLENAGEM</t>
  </si>
  <si>
    <t>Espessura Media Corte</t>
  </si>
  <si>
    <t>Espessura Media Aterro</t>
  </si>
  <si>
    <t>(m)</t>
  </si>
  <si>
    <t>ITEM</t>
  </si>
  <si>
    <t>NOMES DOS LOGRADOUROS</t>
  </si>
  <si>
    <t>Parte Inteira</t>
  </si>
  <si>
    <t>SOMA</t>
  </si>
  <si>
    <t>(Km)</t>
  </si>
  <si>
    <t>DISTANCIA MEDIADETRANSPORTE</t>
  </si>
  <si>
    <t>Largurada Faixa Primaria</t>
  </si>
  <si>
    <t>Largurada Faixa Rvto</t>
  </si>
  <si>
    <t>GERAL</t>
  </si>
  <si>
    <t>CAIXA PRIMARIA</t>
  </si>
  <si>
    <r>
      <t>m</t>
    </r>
    <r>
      <rPr>
        <sz val="14"/>
        <color indexed="8"/>
        <rFont val="Arial"/>
        <family val="2"/>
      </rPr>
      <t>²</t>
    </r>
  </si>
  <si>
    <t>Ton x Km</t>
  </si>
  <si>
    <t>REVESTIMENTO ASFALTICO</t>
  </si>
  <si>
    <t>LIMPEZA</t>
  </si>
  <si>
    <t>LimpezaFinal</t>
  </si>
  <si>
    <t>Espessura Sub Base</t>
  </si>
  <si>
    <t>Espessura Base</t>
  </si>
  <si>
    <t>Transporte de CBUQ, de acordo com projeto de jazida em anexo com DMT=25Km</t>
  </si>
  <si>
    <t>Transporte de material  de jazida em anexo com DMT=20Km</t>
  </si>
  <si>
    <t>Aterro, Material de Jazida</t>
  </si>
  <si>
    <t>Largurada Faixa de Terraplenagem</t>
  </si>
  <si>
    <t>Material de Jazida</t>
  </si>
  <si>
    <t>Imprimacão</t>
  </si>
  <si>
    <t>Pintura Ligacão</t>
  </si>
  <si>
    <t>Extensão</t>
  </si>
  <si>
    <t>Fracão</t>
  </si>
  <si>
    <t>Compactação</t>
  </si>
  <si>
    <t>Transporte para Fora da Obra, de acordo com imagem de satélite, com DMT= 10Km</t>
  </si>
  <si>
    <t>Desconto</t>
  </si>
  <si>
    <t>Extensão Final</t>
  </si>
  <si>
    <t>Desconto (*)</t>
  </si>
  <si>
    <t>(*) = Desconto em relação as interseções de vias.</t>
  </si>
  <si>
    <t>Carga e descarga mecânica de solo.</t>
  </si>
  <si>
    <t>Argila, argila vermelha ou argila arenosa. (Indenização jazida).</t>
  </si>
  <si>
    <t>Fração</t>
  </si>
  <si>
    <t>CBUQ              Peso Especifíco = 2,4 ton/m³    Espessura do Pavimento 4 cm.</t>
  </si>
  <si>
    <t>Ruas que circundam o Conjunto Castanheira.</t>
  </si>
  <si>
    <t>QUADRO: 10 - MEMORIA DE CALCULO PARA SERVIÇOS DE PAVIMENTAÇÃO - RESUMO</t>
  </si>
  <si>
    <t>QUADRO: 09 - MEMORIA DE CALCULO PARA SERVIÇOS DE TERRAPLENAGEM  - RESUMO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</si>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</sst>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0.000"/>
    <numFmt numFmtId="180" formatCode="0.0%"/>
    <numFmt numFmtId="181" formatCode="_(* #,##0.000_);_(* \(#,##0.000\);_(* &quot;-&quot;??_);_(@_)"/>
    <numFmt numFmtId="182" formatCode="_(* #,##0.0_);_(* \(#,##0.0\);_(* &quot;-&quot;??_);_(@_)"/>
    <numFmt numFmtId="183" formatCode="_(* #,##0.0000_);_(* \(#,##0.0000\);_(* &quot;-&quot;??_);_(@_)"/>
    <numFmt numFmtId="184" formatCode="0.0000"/>
    <numFmt numFmtId="185" formatCode="0.00_);\(0.00\)"/>
    <numFmt numFmtId="186" formatCode="0.00;[Red]0.00"/>
    <numFmt numFmtId="187" formatCode="0.000_);\(0.000\)"/>
    <numFmt numFmtId="188" formatCode="0.0000_);\(0.00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7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n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2" fontId="3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 quotePrefix="1">
      <alignment horizontal="left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186" fontId="8" fillId="0" borderId="12" xfId="0" applyNumberFormat="1" applyFont="1" applyBorder="1" applyAlignment="1">
      <alignment horizontal="center"/>
    </xf>
    <xf numFmtId="171" fontId="8" fillId="0" borderId="12" xfId="62" applyFont="1" applyBorder="1" applyAlignment="1">
      <alignment horizontal="center" vertical="center" wrapText="1"/>
    </xf>
    <xf numFmtId="171" fontId="8" fillId="0" borderId="14" xfId="62" applyFont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85" fontId="7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 wrapText="1"/>
    </xf>
    <xf numFmtId="185" fontId="10" fillId="35" borderId="11" xfId="0" applyNumberFormat="1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171" fontId="11" fillId="35" borderId="19" xfId="62" applyFont="1" applyFill="1" applyBorder="1" applyAlignment="1">
      <alignment horizontal="center" vertical="center" wrapText="1"/>
    </xf>
    <xf numFmtId="0" fontId="11" fillId="35" borderId="19" xfId="0" applyFont="1" applyFill="1" applyBorder="1" applyAlignment="1" quotePrefix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186" fontId="7" fillId="34" borderId="11" xfId="0" applyNumberFormat="1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186" fontId="10" fillId="35" borderId="11" xfId="0" applyNumberFormat="1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17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87" fontId="7" fillId="34" borderId="11" xfId="0" applyNumberFormat="1" applyFont="1" applyFill="1" applyBorder="1" applyAlignment="1">
      <alignment horizontal="center" vertical="center" wrapText="1"/>
    </xf>
    <xf numFmtId="187" fontId="10" fillId="35" borderId="11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185" fontId="7" fillId="35" borderId="11" xfId="0" applyNumberFormat="1" applyFont="1" applyFill="1" applyBorder="1" applyAlignment="1">
      <alignment horizontal="center" vertical="center" wrapText="1"/>
    </xf>
    <xf numFmtId="171" fontId="12" fillId="35" borderId="11" xfId="62" applyFont="1" applyFill="1" applyBorder="1" applyAlignment="1">
      <alignment horizontal="center" vertical="center" wrapText="1"/>
    </xf>
    <xf numFmtId="181" fontId="10" fillId="35" borderId="11" xfId="62" applyNumberFormat="1" applyFont="1" applyFill="1" applyBorder="1" applyAlignment="1">
      <alignment horizontal="center" vertical="center" wrapText="1"/>
    </xf>
    <xf numFmtId="185" fontId="6" fillId="33" borderId="22" xfId="0" applyNumberFormat="1" applyFont="1" applyFill="1" applyBorder="1" applyAlignment="1">
      <alignment horizontal="center"/>
    </xf>
    <xf numFmtId="185" fontId="6" fillId="33" borderId="23" xfId="0" applyNumberFormat="1" applyFont="1" applyFill="1" applyBorder="1" applyAlignment="1">
      <alignment horizontal="center"/>
    </xf>
    <xf numFmtId="181" fontId="8" fillId="35" borderId="24" xfId="62" applyNumberFormat="1" applyFont="1" applyFill="1" applyBorder="1" applyAlignment="1">
      <alignment horizontal="center"/>
    </xf>
    <xf numFmtId="171" fontId="8" fillId="33" borderId="25" xfId="62" applyFont="1" applyFill="1" applyBorder="1" applyAlignment="1">
      <alignment horizontal="center"/>
    </xf>
    <xf numFmtId="171" fontId="8" fillId="33" borderId="22" xfId="62" applyFont="1" applyFill="1" applyBorder="1" applyAlignment="1">
      <alignment horizontal="center"/>
    </xf>
    <xf numFmtId="171" fontId="8" fillId="33" borderId="23" xfId="62" applyFont="1" applyFill="1" applyBorder="1" applyAlignment="1">
      <alignment horizontal="center"/>
    </xf>
    <xf numFmtId="171" fontId="8" fillId="35" borderId="24" xfId="62" applyFont="1" applyFill="1" applyBorder="1" applyAlignment="1">
      <alignment horizontal="center"/>
    </xf>
    <xf numFmtId="187" fontId="7" fillId="35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181" fontId="8" fillId="35" borderId="25" xfId="62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86" fontId="8" fillId="0" borderId="15" xfId="0" applyNumberFormat="1" applyFont="1" applyBorder="1" applyAlignment="1">
      <alignment horizontal="center"/>
    </xf>
    <xf numFmtId="43" fontId="10" fillId="35" borderId="1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171" fontId="8" fillId="0" borderId="0" xfId="62" applyFont="1" applyBorder="1" applyAlignment="1">
      <alignment horizontal="center" vertical="center" wrapText="1"/>
    </xf>
    <xf numFmtId="188" fontId="7" fillId="34" borderId="11" xfId="0" applyNumberFormat="1" applyFont="1" applyFill="1" applyBorder="1" applyAlignment="1">
      <alignment horizontal="center" vertical="center" wrapText="1"/>
    </xf>
    <xf numFmtId="183" fontId="10" fillId="35" borderId="11" xfId="62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171" fontId="13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71" fontId="10" fillId="35" borderId="11" xfId="62" applyFont="1" applyFill="1" applyBorder="1" applyAlignment="1">
      <alignment horizontal="center" vertical="center" wrapText="1"/>
    </xf>
    <xf numFmtId="171" fontId="10" fillId="35" borderId="11" xfId="62" applyFont="1" applyFill="1" applyBorder="1" applyAlignment="1">
      <alignment horizontal="center" vertical="center" wrapText="1"/>
    </xf>
    <xf numFmtId="171" fontId="10" fillId="35" borderId="11" xfId="62" applyFont="1" applyFill="1" applyBorder="1" applyAlignment="1">
      <alignment horizontal="right" vertical="center" wrapText="1"/>
    </xf>
    <xf numFmtId="2" fontId="10" fillId="35" borderId="1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9" fillId="33" borderId="26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9" fillId="0" borderId="2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ANÁLISE DO IMPACTO DOS PREÇOS DAS TAREFAS NO VALOR TOTAL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PREÇOS (R$)</c:v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'mem.terrapl.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'mem.terrapl. '!#REF!</c:f>
              <c:numCache>
                <c:ptCount val="1"/>
                <c:pt idx="0">
                  <c:v>1</c:v>
                </c:pt>
              </c:numCache>
            </c:numRef>
          </c:val>
        </c:ser>
        <c:axId val="6557527"/>
        <c:axId val="55950556"/>
      </c:barChart>
      <c:lineChart>
        <c:grouping val="standard"/>
        <c:varyColors val="0"/>
        <c:ser>
          <c:idx val="0"/>
          <c:order val="1"/>
          <c:tx>
            <c:v>PERCENTUAIS (%)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'mem.terrapl.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'mem.terrapl.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953389"/>
        <c:axId val="11103962"/>
      </c:lineChart>
      <c:catAx>
        <c:axId val="6557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INTES DA PLANILHA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5950556"/>
        <c:crosses val="autoZero"/>
        <c:auto val="0"/>
        <c:lblOffset val="100"/>
        <c:tickLblSkip val="1"/>
        <c:noMultiLvlLbl val="0"/>
      </c:catAx>
      <c:valAx>
        <c:axId val="55950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PREÇOS (R$)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57527"/>
        <c:crossesAt val="1"/>
        <c:crossBetween val="between"/>
        <c:dispUnits/>
      </c:valAx>
      <c:catAx>
        <c:axId val="11953389"/>
        <c:scaling>
          <c:orientation val="minMax"/>
        </c:scaling>
        <c:axPos val="b"/>
        <c:delete val="1"/>
        <c:majorTickMark val="out"/>
        <c:minorTickMark val="none"/>
        <c:tickLblPos val="nextTo"/>
        <c:crossAx val="11103962"/>
        <c:crosses val="autoZero"/>
        <c:auto val="0"/>
        <c:lblOffset val="100"/>
        <c:tickLblSkip val="1"/>
        <c:noMultiLvlLbl val="0"/>
      </c:catAx>
      <c:valAx>
        <c:axId val="11103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PERCENTUAIS (5)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953389"/>
        <c:crosses val="max"/>
        <c:crossBetween val="between"/>
        <c:dispUnits/>
      </c:valAx>
      <c:spPr>
        <a:gradFill rotWithShape="1">
          <a:gsLst>
            <a:gs pos="0">
              <a:srgbClr val="5E7676"/>
            </a:gs>
            <a:gs pos="50000">
              <a:srgbClr val="CCFFFF"/>
            </a:gs>
            <a:gs pos="100000">
              <a:srgbClr val="5E76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ANÁLISE DO IMPACTO DOS PREÇOS DAS TAREFAS NO VALOR TOTAL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PREÇOS (R$)</c:v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'mem.terrapl.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'mem.terrapl. '!#REF!</c:f>
              <c:numCache>
                <c:ptCount val="1"/>
                <c:pt idx="0">
                  <c:v>1</c:v>
                </c:pt>
              </c:numCache>
            </c:numRef>
          </c:val>
        </c:ser>
        <c:axId val="53579443"/>
        <c:axId val="10299976"/>
      </c:barChart>
      <c:lineChart>
        <c:grouping val="standard"/>
        <c:varyColors val="0"/>
        <c:ser>
          <c:idx val="0"/>
          <c:order val="1"/>
          <c:tx>
            <c:v>PERCENTUAIS (%)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'mem.terrapl.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'mem.terrapl.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263849"/>
        <c:axId val="5236390"/>
      </c:lineChart>
      <c:catAx>
        <c:axId val="53579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INTES DA PLANILHA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0299976"/>
        <c:crosses val="autoZero"/>
        <c:auto val="0"/>
        <c:lblOffset val="100"/>
        <c:tickLblSkip val="1"/>
        <c:noMultiLvlLbl val="0"/>
      </c:catAx>
      <c:valAx>
        <c:axId val="10299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PREÇOS (R$)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579443"/>
        <c:crossesAt val="1"/>
        <c:crossBetween val="between"/>
        <c:dispUnits/>
      </c:valAx>
      <c:catAx>
        <c:axId val="30263849"/>
        <c:scaling>
          <c:orientation val="minMax"/>
        </c:scaling>
        <c:axPos val="b"/>
        <c:delete val="1"/>
        <c:majorTickMark val="out"/>
        <c:minorTickMark val="none"/>
        <c:tickLblPos val="nextTo"/>
        <c:crossAx val="5236390"/>
        <c:crosses val="autoZero"/>
        <c:auto val="0"/>
        <c:lblOffset val="100"/>
        <c:tickLblSkip val="1"/>
        <c:noMultiLvlLbl val="0"/>
      </c:catAx>
      <c:valAx>
        <c:axId val="5236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PERCENTUAIS (5)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263849"/>
        <c:crosses val="max"/>
        <c:crossBetween val="between"/>
        <c:dispUnits/>
      </c:valAx>
      <c:spPr>
        <a:gradFill rotWithShape="1">
          <a:gsLst>
            <a:gs pos="0">
              <a:srgbClr val="5E7676"/>
            </a:gs>
            <a:gs pos="50000">
              <a:srgbClr val="CCFFFF"/>
            </a:gs>
            <a:gs pos="100000">
              <a:srgbClr val="5E76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ANÁLISE DO IMPACTO DOS PREÇOS DAS TAREFAS NO VALOR TOTAL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PREÇOS (R$)</c:v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'mem.Pav.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'mem.Pav. '!#REF!</c:f>
              <c:numCache>
                <c:ptCount val="1"/>
                <c:pt idx="0">
                  <c:v>1</c:v>
                </c:pt>
              </c:numCache>
            </c:numRef>
          </c:val>
        </c:ser>
        <c:axId val="17637583"/>
        <c:axId val="41727860"/>
      </c:barChart>
      <c:lineChart>
        <c:grouping val="standard"/>
        <c:varyColors val="0"/>
        <c:ser>
          <c:idx val="0"/>
          <c:order val="1"/>
          <c:tx>
            <c:v>PERCENTUAIS (%)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'mem.Pav.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'mem.Pav.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48389"/>
        <c:axId val="62303282"/>
      </c:lineChart>
      <c:catAx>
        <c:axId val="17637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INTES DA PLANILHA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1727860"/>
        <c:crosses val="autoZero"/>
        <c:auto val="0"/>
        <c:lblOffset val="100"/>
        <c:tickLblSkip val="1"/>
        <c:noMultiLvlLbl val="0"/>
      </c:catAx>
      <c:valAx>
        <c:axId val="41727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PREÇOS (R$)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637583"/>
        <c:crossesAt val="1"/>
        <c:crossBetween val="between"/>
        <c:dispUnits/>
      </c:valAx>
      <c:catAx>
        <c:axId val="2148389"/>
        <c:scaling>
          <c:orientation val="minMax"/>
        </c:scaling>
        <c:axPos val="b"/>
        <c:delete val="1"/>
        <c:majorTickMark val="out"/>
        <c:minorTickMark val="none"/>
        <c:tickLblPos val="nextTo"/>
        <c:crossAx val="62303282"/>
        <c:crosses val="autoZero"/>
        <c:auto val="0"/>
        <c:lblOffset val="100"/>
        <c:tickLblSkip val="1"/>
        <c:noMultiLvlLbl val="0"/>
      </c:catAx>
      <c:valAx>
        <c:axId val="62303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PERCENTUAIS (5)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48389"/>
        <c:crosses val="max"/>
        <c:crossBetween val="between"/>
        <c:dispUnits/>
      </c:valAx>
      <c:spPr>
        <a:gradFill rotWithShape="1">
          <a:gsLst>
            <a:gs pos="0">
              <a:srgbClr val="5E7676"/>
            </a:gs>
            <a:gs pos="50000">
              <a:srgbClr val="CCFFFF"/>
            </a:gs>
            <a:gs pos="100000">
              <a:srgbClr val="5E76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ANÁLISE DO IMPACTO DOS PREÇOS DAS TAREFAS NO VALOR TOTAL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PREÇOS (R$)</c:v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'mem.Pav.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'mem.Pav. '!#REF!</c:f>
              <c:numCache>
                <c:ptCount val="1"/>
                <c:pt idx="0">
                  <c:v>1</c:v>
                </c:pt>
              </c:numCache>
            </c:numRef>
          </c:val>
        </c:ser>
        <c:axId val="61964715"/>
        <c:axId val="52146272"/>
      </c:barChart>
      <c:lineChart>
        <c:grouping val="standard"/>
        <c:varyColors val="0"/>
        <c:ser>
          <c:idx val="0"/>
          <c:order val="1"/>
          <c:tx>
            <c:v>PERCENTUAIS (%)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'mem.Pav.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'mem.Pav.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846881"/>
        <c:axId val="32926590"/>
      </c:lineChart>
      <c:catAx>
        <c:axId val="61964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INTES DA PLANILHA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2146272"/>
        <c:crosses val="autoZero"/>
        <c:auto val="0"/>
        <c:lblOffset val="100"/>
        <c:tickLblSkip val="1"/>
        <c:noMultiLvlLbl val="0"/>
      </c:catAx>
      <c:valAx>
        <c:axId val="52146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PREÇOS (R$)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964715"/>
        <c:crossesAt val="1"/>
        <c:crossBetween val="between"/>
        <c:dispUnits/>
      </c:valAx>
      <c:catAx>
        <c:axId val="35846881"/>
        <c:scaling>
          <c:orientation val="minMax"/>
        </c:scaling>
        <c:axPos val="b"/>
        <c:delete val="1"/>
        <c:majorTickMark val="out"/>
        <c:minorTickMark val="none"/>
        <c:tickLblPos val="nextTo"/>
        <c:crossAx val="32926590"/>
        <c:crosses val="autoZero"/>
        <c:auto val="0"/>
        <c:lblOffset val="100"/>
        <c:tickLblSkip val="1"/>
        <c:noMultiLvlLbl val="0"/>
      </c:catAx>
      <c:valAx>
        <c:axId val="329265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PERCENTUAIS (5)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846881"/>
        <c:crosses val="max"/>
        <c:crossBetween val="between"/>
        <c:dispUnits/>
      </c:valAx>
      <c:spPr>
        <a:gradFill rotWithShape="1">
          <a:gsLst>
            <a:gs pos="0">
              <a:srgbClr val="5E7676"/>
            </a:gs>
            <a:gs pos="50000">
              <a:srgbClr val="CCFFFF"/>
            </a:gs>
            <a:gs pos="100000">
              <a:srgbClr val="5E76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0"/>
          <a:ext cx="0" cy="0"/>
        </a:xfrm>
        <a:prstGeom prst="bracketPai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12096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209675"/>
          <a:ext cx="0" cy="0"/>
        </a:xfrm>
        <a:prstGeom prst="bracketPai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2096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>
      <xdr:nvGraphicFramePr>
        <xdr:cNvPr id="10" name="Chart 10"/>
        <xdr:cNvGraphicFramePr/>
      </xdr:nvGraphicFramePr>
      <xdr:xfrm>
        <a:off x="0" y="12096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4087475" y="12096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4087475" y="1209675"/>
          <a:ext cx="0" cy="0"/>
        </a:xfrm>
        <a:prstGeom prst="bracketPai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4087475" y="12096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12849225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5</xdr:row>
      <xdr:rowOff>0</xdr:rowOff>
    </xdr:from>
    <xdr:to>
      <xdr:col>16</xdr:col>
      <xdr:colOff>457200</xdr:colOff>
      <xdr:row>5</xdr:row>
      <xdr:rowOff>0</xdr:rowOff>
    </xdr:to>
    <xdr:graphicFrame>
      <xdr:nvGraphicFramePr>
        <xdr:cNvPr id="15" name="Chart 15"/>
        <xdr:cNvGraphicFramePr/>
      </xdr:nvGraphicFramePr>
      <xdr:xfrm>
        <a:off x="733425" y="1209675"/>
        <a:ext cx="16630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1047750</xdr:colOff>
      <xdr:row>0</xdr:row>
      <xdr:rowOff>180975</xdr:rowOff>
    </xdr:from>
    <xdr:to>
      <xdr:col>1</xdr:col>
      <xdr:colOff>2066925</xdr:colOff>
      <xdr:row>3</xdr:row>
      <xdr:rowOff>28575</xdr:rowOff>
    </xdr:to>
    <xdr:pic>
      <xdr:nvPicPr>
        <xdr:cNvPr id="16" name="Imagem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2100" y="180975"/>
          <a:ext cx="1019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0"/>
          <a:ext cx="0" cy="0"/>
        </a:xfrm>
        <a:prstGeom prst="bracketPai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581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581025"/>
          <a:ext cx="0" cy="0"/>
        </a:xfrm>
        <a:prstGeom prst="bracketPai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581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graphicFrame>
      <xdr:nvGraphicFramePr>
        <xdr:cNvPr id="10" name="Chart 10"/>
        <xdr:cNvGraphicFramePr/>
      </xdr:nvGraphicFramePr>
      <xdr:xfrm>
        <a:off x="0" y="581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5335250" y="581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5335250" y="581025"/>
          <a:ext cx="0" cy="0"/>
        </a:xfrm>
        <a:prstGeom prst="bracketPai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5335250" y="581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11258550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3</xdr:row>
      <xdr:rowOff>0</xdr:rowOff>
    </xdr:from>
    <xdr:to>
      <xdr:col>17</xdr:col>
      <xdr:colOff>457200</xdr:colOff>
      <xdr:row>3</xdr:row>
      <xdr:rowOff>0</xdr:rowOff>
    </xdr:to>
    <xdr:graphicFrame>
      <xdr:nvGraphicFramePr>
        <xdr:cNvPr id="15" name="Chart 15"/>
        <xdr:cNvGraphicFramePr/>
      </xdr:nvGraphicFramePr>
      <xdr:xfrm>
        <a:off x="676275" y="581025"/>
        <a:ext cx="17859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1428750</xdr:colOff>
      <xdr:row>0</xdr:row>
      <xdr:rowOff>133350</xdr:rowOff>
    </xdr:from>
    <xdr:to>
      <xdr:col>1</xdr:col>
      <xdr:colOff>2447925</xdr:colOff>
      <xdr:row>2</xdr:row>
      <xdr:rowOff>180975</xdr:rowOff>
    </xdr:to>
    <xdr:pic>
      <xdr:nvPicPr>
        <xdr:cNvPr id="16" name="Imagem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5950" y="133350"/>
          <a:ext cx="1019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_02-Terr._Pavim%20-Trav.%20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3_04-Terr._Pavim%20-%20Trav.%20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5_06-Terr._Pavim%20-%20Trav.%20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7_08-Terr._Pavim%20-%20Trav.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.terrapl. "/>
      <sheetName val="mem.Pav. "/>
    </sheetNames>
    <sheetDataSet>
      <sheetData sheetId="0">
        <row r="10">
          <cell r="N10">
            <v>270.88</v>
          </cell>
        </row>
      </sheetData>
      <sheetData sheetId="1">
        <row r="9">
          <cell r="N9">
            <v>148.4</v>
          </cell>
          <cell r="O9">
            <v>2968</v>
          </cell>
          <cell r="P9">
            <v>148.4</v>
          </cell>
          <cell r="Q9">
            <v>148.4</v>
          </cell>
          <cell r="R9">
            <v>1333.74</v>
          </cell>
          <cell r="S9">
            <v>1333.74</v>
          </cell>
          <cell r="T9">
            <v>53.35</v>
          </cell>
          <cell r="U9">
            <v>3201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m.terrapl. "/>
      <sheetName val="mem.Pav. "/>
    </sheetNames>
    <sheetDataSet>
      <sheetData sheetId="0">
        <row r="10">
          <cell r="N10">
            <v>270.88</v>
          </cell>
        </row>
      </sheetData>
      <sheetData sheetId="1">
        <row r="9">
          <cell r="N9">
            <v>148.4</v>
          </cell>
          <cell r="O9">
            <v>2968</v>
          </cell>
          <cell r="P9">
            <v>148.4</v>
          </cell>
          <cell r="Q9">
            <v>148.4</v>
          </cell>
          <cell r="R9">
            <v>1333.74</v>
          </cell>
          <cell r="S9">
            <v>1333.74</v>
          </cell>
          <cell r="T9">
            <v>53.35</v>
          </cell>
          <cell r="U9">
            <v>3201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m.terrapl. "/>
      <sheetName val="mem.Pav. "/>
    </sheetNames>
    <sheetDataSet>
      <sheetData sheetId="0">
        <row r="10">
          <cell r="N10">
            <v>57.68</v>
          </cell>
        </row>
      </sheetData>
      <sheetData sheetId="1">
        <row r="9">
          <cell r="N9">
            <v>31.6</v>
          </cell>
          <cell r="O9">
            <v>632</v>
          </cell>
          <cell r="P9">
            <v>31.6</v>
          </cell>
          <cell r="Q9">
            <v>31.6</v>
          </cell>
          <cell r="R9">
            <v>284</v>
          </cell>
          <cell r="S9">
            <v>284</v>
          </cell>
          <cell r="T9">
            <v>11.36</v>
          </cell>
          <cell r="U9">
            <v>681.6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m.terrapl. "/>
      <sheetName val="mem.Pav. "/>
    </sheetNames>
    <sheetDataSet>
      <sheetData sheetId="0">
        <row r="10">
          <cell r="N10">
            <v>115.36</v>
          </cell>
        </row>
      </sheetData>
      <sheetData sheetId="1">
        <row r="9">
          <cell r="N9">
            <v>63.2</v>
          </cell>
          <cell r="O9">
            <v>1264</v>
          </cell>
          <cell r="P9">
            <v>63.2</v>
          </cell>
          <cell r="Q9">
            <v>63.2</v>
          </cell>
          <cell r="R9">
            <v>568</v>
          </cell>
          <cell r="S9">
            <v>568</v>
          </cell>
          <cell r="T9">
            <v>22.72</v>
          </cell>
          <cell r="U9">
            <v>1363.2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view="pageBreakPreview" zoomScale="58" zoomScaleNormal="55" zoomScaleSheetLayoutView="58" zoomScalePageLayoutView="0" workbookViewId="0" topLeftCell="A1">
      <selection activeCell="H13" sqref="H13"/>
    </sheetView>
  </sheetViews>
  <sheetFormatPr defaultColWidth="9.140625" defaultRowHeight="12.75"/>
  <cols>
    <col min="1" max="1" width="7.7109375" style="0" customWidth="1"/>
    <col min="2" max="2" width="33.140625" style="0" customWidth="1"/>
    <col min="3" max="3" width="10.7109375" style="0" customWidth="1"/>
    <col min="4" max="4" width="13.140625" style="0" customWidth="1"/>
    <col min="5" max="5" width="12.140625" style="0" customWidth="1"/>
    <col min="6" max="6" width="14.00390625" style="0" customWidth="1"/>
    <col min="7" max="7" width="15.00390625" style="0" customWidth="1"/>
    <col min="8" max="9" width="20.140625" style="0" customWidth="1"/>
    <col min="10" max="10" width="17.8515625" style="0" customWidth="1"/>
    <col min="11" max="11" width="13.8515625" style="0" customWidth="1"/>
    <col min="12" max="12" width="14.57421875" style="0" customWidth="1"/>
    <col min="13" max="13" width="0.2890625" style="0" customWidth="1"/>
    <col min="14" max="14" width="18.57421875" style="0" customWidth="1"/>
    <col min="15" max="15" width="23.8515625" style="0" customWidth="1"/>
    <col min="16" max="16" width="18.421875" style="0" customWidth="1"/>
    <col min="17" max="17" width="21.140625" style="0" customWidth="1"/>
    <col min="18" max="18" width="22.140625" style="0" customWidth="1"/>
    <col min="19" max="19" width="15.57421875" style="0" customWidth="1"/>
  </cols>
  <sheetData>
    <row r="1" spans="2:17" ht="15">
      <c r="B1" s="3"/>
      <c r="C1" s="3"/>
      <c r="D1" s="3"/>
      <c r="E1" s="3"/>
      <c r="F1" s="3"/>
      <c r="G1" s="3"/>
      <c r="H1" s="3"/>
      <c r="I1" s="3"/>
      <c r="J1" s="5"/>
      <c r="K1" s="5"/>
      <c r="N1" s="2"/>
      <c r="O1" s="2"/>
      <c r="P1" s="2"/>
      <c r="Q1" s="1"/>
    </row>
    <row r="2" spans="2:17" ht="15.75">
      <c r="B2" s="3"/>
      <c r="C2" s="84" t="s">
        <v>1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2"/>
      <c r="P2" s="2"/>
      <c r="Q2" s="1"/>
    </row>
    <row r="3" spans="2:17" ht="15.75">
      <c r="B3" s="3"/>
      <c r="C3" s="5" t="s">
        <v>3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1"/>
    </row>
    <row r="4" spans="2:18" ht="15.75">
      <c r="B4" s="3"/>
      <c r="D4" s="5"/>
      <c r="E4" s="5"/>
      <c r="F4" s="3"/>
      <c r="G4" s="3"/>
      <c r="H4" s="3"/>
      <c r="I4" s="3"/>
      <c r="J4" s="5"/>
      <c r="K4" s="5"/>
      <c r="M4" s="88" t="s">
        <v>21</v>
      </c>
      <c r="N4" s="88"/>
      <c r="O4" s="88"/>
      <c r="P4" s="88"/>
      <c r="Q4" s="16">
        <v>10</v>
      </c>
      <c r="R4" s="15" t="s">
        <v>20</v>
      </c>
    </row>
    <row r="5" spans="1:18" ht="33" customHeight="1">
      <c r="A5" s="87" t="s">
        <v>54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</row>
    <row r="6" spans="1:19" ht="25.5" customHeight="1">
      <c r="A6" s="6" t="s">
        <v>16</v>
      </c>
      <c r="B6" s="6" t="s">
        <v>17</v>
      </c>
      <c r="C6" s="89" t="s">
        <v>6</v>
      </c>
      <c r="D6" s="89"/>
      <c r="E6" s="89"/>
      <c r="F6" s="89"/>
      <c r="G6" s="64"/>
      <c r="H6" s="90" t="s">
        <v>12</v>
      </c>
      <c r="I6" s="90"/>
      <c r="J6" s="90"/>
      <c r="K6" s="90"/>
      <c r="L6" s="90"/>
      <c r="M6" s="90"/>
      <c r="N6" s="90"/>
      <c r="O6" s="90"/>
      <c r="P6" s="90"/>
      <c r="Q6" s="90"/>
      <c r="R6" s="90"/>
      <c r="S6" s="6"/>
    </row>
    <row r="7" spans="1:19" ht="129" customHeight="1">
      <c r="A7" s="9"/>
      <c r="B7" s="10"/>
      <c r="C7" s="27" t="s">
        <v>7</v>
      </c>
      <c r="D7" s="27" t="s">
        <v>8</v>
      </c>
      <c r="E7" s="27" t="s">
        <v>18</v>
      </c>
      <c r="F7" s="27" t="s">
        <v>50</v>
      </c>
      <c r="G7" s="27" t="s">
        <v>46</v>
      </c>
      <c r="H7" s="33" t="s">
        <v>40</v>
      </c>
      <c r="I7" s="33" t="s">
        <v>45</v>
      </c>
      <c r="J7" s="31" t="s">
        <v>36</v>
      </c>
      <c r="K7" s="31" t="s">
        <v>13</v>
      </c>
      <c r="L7" s="31" t="s">
        <v>14</v>
      </c>
      <c r="M7" s="33" t="s">
        <v>9</v>
      </c>
      <c r="N7" s="36" t="s">
        <v>10</v>
      </c>
      <c r="O7" s="33" t="s">
        <v>43</v>
      </c>
      <c r="P7" s="36" t="s">
        <v>35</v>
      </c>
      <c r="Q7" s="33" t="s">
        <v>42</v>
      </c>
      <c r="R7" s="33" t="s">
        <v>11</v>
      </c>
      <c r="S7" s="6"/>
    </row>
    <row r="8" spans="1:19" ht="54">
      <c r="A8" s="9"/>
      <c r="B8" s="8"/>
      <c r="C8" s="28"/>
      <c r="D8" s="29"/>
      <c r="E8" s="29"/>
      <c r="F8" s="29"/>
      <c r="G8" s="34" t="s">
        <v>15</v>
      </c>
      <c r="H8" s="34" t="s">
        <v>15</v>
      </c>
      <c r="I8" s="34" t="s">
        <v>15</v>
      </c>
      <c r="J8" s="32" t="s">
        <v>15</v>
      </c>
      <c r="K8" s="32" t="s">
        <v>15</v>
      </c>
      <c r="L8" s="32" t="s">
        <v>15</v>
      </c>
      <c r="M8" s="37" t="s">
        <v>2</v>
      </c>
      <c r="N8" s="37" t="s">
        <v>0</v>
      </c>
      <c r="O8" s="38" t="s">
        <v>4</v>
      </c>
      <c r="P8" s="37" t="s">
        <v>0</v>
      </c>
      <c r="Q8" s="37" t="s">
        <v>0</v>
      </c>
      <c r="R8" s="37" t="s">
        <v>0</v>
      </c>
      <c r="S8" s="6"/>
    </row>
    <row r="9" spans="1:19" ht="62.25" customHeight="1">
      <c r="A9" s="13">
        <v>1</v>
      </c>
      <c r="B9" s="75" t="s">
        <v>52</v>
      </c>
      <c r="C9" s="30">
        <v>0</v>
      </c>
      <c r="D9" s="30">
        <v>0</v>
      </c>
      <c r="E9" s="30">
        <v>0</v>
      </c>
      <c r="F9" s="73">
        <v>0</v>
      </c>
      <c r="G9" s="50">
        <v>0</v>
      </c>
      <c r="H9" s="51">
        <f>(E9*20)+F9</f>
        <v>0</v>
      </c>
      <c r="I9" s="51">
        <f>H9-G9</f>
        <v>0</v>
      </c>
      <c r="J9" s="30">
        <v>0</v>
      </c>
      <c r="K9" s="63">
        <v>0</v>
      </c>
      <c r="L9" s="53">
        <v>0</v>
      </c>
      <c r="M9" s="35">
        <f>H9*J9</f>
        <v>0</v>
      </c>
      <c r="N9" s="80">
        <f>'[1]mem.terrapl. '!$N$10+'[2]mem.terrapl. '!$N$10+'[3]mem.terrapl. '!$N$10+'[4]mem.terrapl. '!$N$10</f>
        <v>714.8</v>
      </c>
      <c r="O9" s="80">
        <f>N9*Q4</f>
        <v>7148</v>
      </c>
      <c r="P9" s="35">
        <f>H9*J9*L9</f>
        <v>0</v>
      </c>
      <c r="Q9" s="35">
        <f>P9</f>
        <v>0</v>
      </c>
      <c r="R9" s="35">
        <f>P9</f>
        <v>0</v>
      </c>
      <c r="S9" s="6"/>
    </row>
    <row r="10" spans="1:18" ht="26.25" customHeight="1" thickBot="1">
      <c r="A10" s="85" t="s">
        <v>19</v>
      </c>
      <c r="B10" s="86"/>
      <c r="C10" s="86"/>
      <c r="D10" s="86"/>
      <c r="E10" s="56"/>
      <c r="F10" s="57"/>
      <c r="G10" s="57"/>
      <c r="H10" s="58">
        <f>SUM(H9:H9)</f>
        <v>0</v>
      </c>
      <c r="I10" s="66"/>
      <c r="J10" s="59"/>
      <c r="K10" s="60"/>
      <c r="L10" s="61"/>
      <c r="M10" s="62">
        <f>SUM(M9:M9)</f>
        <v>0</v>
      </c>
      <c r="N10" s="62">
        <f>SUM(N9:N9)</f>
        <v>714.8</v>
      </c>
      <c r="O10" s="62">
        <f>SUM(O9:O9)</f>
        <v>7148</v>
      </c>
      <c r="P10" s="62">
        <f>SUM(P9:P9)</f>
        <v>0</v>
      </c>
      <c r="Q10" s="62">
        <f>P10</f>
        <v>0</v>
      </c>
      <c r="R10" s="62">
        <f>P10</f>
        <v>0</v>
      </c>
    </row>
    <row r="11" ht="13.5" thickTop="1"/>
    <row r="12" spans="1:5" ht="33" customHeight="1">
      <c r="A12" s="83"/>
      <c r="B12" s="83"/>
      <c r="C12" s="83"/>
      <c r="D12" s="83"/>
      <c r="E12" s="83"/>
    </row>
    <row r="13" spans="11:17" ht="98.25" customHeight="1">
      <c r="K13" s="52"/>
      <c r="O13" s="76"/>
      <c r="P13" s="77"/>
      <c r="Q13" s="78"/>
    </row>
  </sheetData>
  <sheetProtection/>
  <mergeCells count="7">
    <mergeCell ref="A12:E12"/>
    <mergeCell ref="C2:N2"/>
    <mergeCell ref="A10:D10"/>
    <mergeCell ref="A5:R5"/>
    <mergeCell ref="M4:P4"/>
    <mergeCell ref="C6:F6"/>
    <mergeCell ref="H6:R6"/>
  </mergeCells>
  <printOptions horizontalCentered="1" verticalCentered="1"/>
  <pageMargins left="0.26" right="0.1968503937007874" top="0.3937007874015748" bottom="0.1968503937007874" header="0.4330708661417323" footer="0.5118110236220472"/>
  <pageSetup horizontalDpi="300" verticalDpi="3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"/>
  <sheetViews>
    <sheetView tabSelected="1" view="pageBreakPreview" zoomScale="70" zoomScaleNormal="55" zoomScaleSheetLayoutView="70" zoomScalePageLayoutView="0" workbookViewId="0" topLeftCell="E1">
      <selection activeCell="E13" sqref="E13"/>
    </sheetView>
  </sheetViews>
  <sheetFormatPr defaultColWidth="9.140625" defaultRowHeight="12.75"/>
  <cols>
    <col min="1" max="1" width="6.8515625" style="0" customWidth="1"/>
    <col min="2" max="2" width="37.7109375" style="0" customWidth="1"/>
    <col min="3" max="3" width="13.8515625" style="0" customWidth="1"/>
    <col min="4" max="4" width="14.140625" style="0" customWidth="1"/>
    <col min="5" max="5" width="16.28125" style="0" customWidth="1"/>
    <col min="6" max="7" width="12.28125" style="0" customWidth="1"/>
    <col min="8" max="9" width="15.00390625" style="0" customWidth="1"/>
    <col min="10" max="10" width="13.28125" style="0" customWidth="1"/>
    <col min="11" max="11" width="12.140625" style="0" customWidth="1"/>
    <col min="12" max="12" width="14.28125" style="0" customWidth="1"/>
    <col min="13" max="14" width="14.57421875" style="0" customWidth="1"/>
    <col min="15" max="15" width="17.7109375" style="0" customWidth="1"/>
    <col min="16" max="16" width="20.140625" style="0" customWidth="1"/>
    <col min="17" max="17" width="21.00390625" style="0" customWidth="1"/>
    <col min="18" max="18" width="20.28125" style="0" customWidth="1"/>
    <col min="19" max="19" width="18.00390625" style="0" customWidth="1"/>
    <col min="20" max="20" width="17.421875" style="0" customWidth="1"/>
    <col min="21" max="21" width="21.421875" style="0" customWidth="1"/>
    <col min="22" max="22" width="18.7109375" style="0" customWidth="1"/>
  </cols>
  <sheetData>
    <row r="1" spans="2:18" ht="15">
      <c r="B1" s="3"/>
      <c r="C1" s="3"/>
      <c r="D1" s="3"/>
      <c r="E1" s="3"/>
      <c r="F1" s="5"/>
      <c r="G1" s="5"/>
      <c r="H1" s="5"/>
      <c r="I1" s="5"/>
      <c r="O1" s="2"/>
      <c r="P1" s="2"/>
      <c r="Q1" s="2"/>
      <c r="R1" s="1"/>
    </row>
    <row r="2" spans="2:18" ht="15.75">
      <c r="B2" s="3"/>
      <c r="C2" s="84" t="s">
        <v>1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2"/>
      <c r="Q2" s="2"/>
      <c r="R2" s="1"/>
    </row>
    <row r="3" spans="2:18" ht="15">
      <c r="B3" s="3"/>
      <c r="C3" s="5" t="s">
        <v>3</v>
      </c>
      <c r="D3" s="3"/>
      <c r="E3" s="3"/>
      <c r="F3" s="5"/>
      <c r="G3" s="5"/>
      <c r="H3" s="5"/>
      <c r="I3" s="5"/>
      <c r="O3" s="2"/>
      <c r="P3" s="2"/>
      <c r="Q3" s="4"/>
      <c r="R3" s="1"/>
    </row>
    <row r="4" spans="1:22" ht="42" customHeight="1" thickBot="1">
      <c r="A4" s="87" t="s">
        <v>53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</row>
    <row r="5" spans="1:22" ht="25.5" customHeight="1" thickBot="1" thickTop="1">
      <c r="A5" s="7" t="s">
        <v>16</v>
      </c>
      <c r="B5" s="18" t="s">
        <v>5</v>
      </c>
      <c r="C5" s="96" t="s">
        <v>6</v>
      </c>
      <c r="D5" s="97"/>
      <c r="E5" s="97"/>
      <c r="F5" s="97"/>
      <c r="G5" s="17"/>
      <c r="H5" s="97" t="s">
        <v>24</v>
      </c>
      <c r="I5" s="97"/>
      <c r="J5" s="97"/>
      <c r="K5" s="97"/>
      <c r="L5" s="17"/>
      <c r="M5" s="17"/>
      <c r="N5" s="17"/>
      <c r="O5" s="97" t="s">
        <v>25</v>
      </c>
      <c r="P5" s="97"/>
      <c r="Q5" s="94"/>
      <c r="R5" s="94" t="s">
        <v>28</v>
      </c>
      <c r="S5" s="95"/>
      <c r="T5" s="95"/>
      <c r="U5" s="95"/>
      <c r="V5" s="20" t="s">
        <v>29</v>
      </c>
    </row>
    <row r="6" spans="1:22" ht="132.75" customHeight="1" thickTop="1">
      <c r="A6" s="19"/>
      <c r="B6" s="11"/>
      <c r="C6" s="42" t="s">
        <v>7</v>
      </c>
      <c r="D6" s="42" t="s">
        <v>8</v>
      </c>
      <c r="E6" s="42" t="s">
        <v>18</v>
      </c>
      <c r="F6" s="42" t="s">
        <v>41</v>
      </c>
      <c r="G6" s="42" t="s">
        <v>44</v>
      </c>
      <c r="H6" s="42" t="s">
        <v>40</v>
      </c>
      <c r="I6" s="42" t="s">
        <v>45</v>
      </c>
      <c r="J6" s="40" t="s">
        <v>22</v>
      </c>
      <c r="K6" s="39" t="s">
        <v>23</v>
      </c>
      <c r="L6" s="40" t="s">
        <v>31</v>
      </c>
      <c r="M6" s="40" t="s">
        <v>32</v>
      </c>
      <c r="N6" s="42" t="s">
        <v>37</v>
      </c>
      <c r="O6" s="42" t="s">
        <v>34</v>
      </c>
      <c r="P6" s="42" t="s">
        <v>48</v>
      </c>
      <c r="Q6" s="42" t="s">
        <v>49</v>
      </c>
      <c r="R6" s="42" t="s">
        <v>39</v>
      </c>
      <c r="S6" s="42" t="s">
        <v>38</v>
      </c>
      <c r="T6" s="42" t="s">
        <v>51</v>
      </c>
      <c r="U6" s="42" t="s">
        <v>33</v>
      </c>
      <c r="V6" s="46" t="s">
        <v>30</v>
      </c>
    </row>
    <row r="7" spans="1:22" ht="18">
      <c r="A7" s="19"/>
      <c r="B7" s="8"/>
      <c r="C7" s="43"/>
      <c r="D7" s="44"/>
      <c r="E7" s="34" t="s">
        <v>15</v>
      </c>
      <c r="F7" s="34" t="s">
        <v>15</v>
      </c>
      <c r="G7" s="34" t="s">
        <v>15</v>
      </c>
      <c r="H7" s="34" t="s">
        <v>15</v>
      </c>
      <c r="I7" s="34" t="s">
        <v>15</v>
      </c>
      <c r="J7" s="32" t="s">
        <v>15</v>
      </c>
      <c r="K7" s="34" t="s">
        <v>15</v>
      </c>
      <c r="L7" s="32" t="s">
        <v>15</v>
      </c>
      <c r="M7" s="32" t="s">
        <v>15</v>
      </c>
      <c r="N7" s="37" t="s">
        <v>0</v>
      </c>
      <c r="O7" s="37" t="s">
        <v>0</v>
      </c>
      <c r="P7" s="37" t="s">
        <v>0</v>
      </c>
      <c r="Q7" s="37" t="s">
        <v>0</v>
      </c>
      <c r="R7" s="37" t="s">
        <v>26</v>
      </c>
      <c r="S7" s="37" t="s">
        <v>26</v>
      </c>
      <c r="T7" s="37" t="s">
        <v>0</v>
      </c>
      <c r="U7" s="37" t="s">
        <v>27</v>
      </c>
      <c r="V7" s="37" t="s">
        <v>26</v>
      </c>
    </row>
    <row r="8" spans="1:22" ht="58.5" customHeight="1" thickBot="1">
      <c r="A8" s="12">
        <v>2</v>
      </c>
      <c r="B8" s="75" t="str">
        <f>'mem.terrapl. '!B9</f>
        <v>Ruas que circundam o Conjunto Castanheira.</v>
      </c>
      <c r="C8" s="45">
        <f>'mem.terrapl. '!C9</f>
        <v>0</v>
      </c>
      <c r="D8" s="45">
        <f>'mem.terrapl. '!D9</f>
        <v>0</v>
      </c>
      <c r="E8" s="45">
        <f>'mem.terrapl. '!E9</f>
        <v>0</v>
      </c>
      <c r="F8" s="74">
        <f>'mem.terrapl. '!F9</f>
        <v>0</v>
      </c>
      <c r="G8" s="55">
        <f>'mem.terrapl. '!G9</f>
        <v>0</v>
      </c>
      <c r="H8" s="54">
        <f>'mem.terrapl. '!H9</f>
        <v>0</v>
      </c>
      <c r="I8" s="54">
        <f>'mem.terrapl. '!I9</f>
        <v>0</v>
      </c>
      <c r="J8" s="41">
        <v>5.9</v>
      </c>
      <c r="K8" s="45">
        <v>5</v>
      </c>
      <c r="L8" s="41">
        <v>0</v>
      </c>
      <c r="M8" s="41">
        <v>0.1</v>
      </c>
      <c r="N8" s="45">
        <f>'[1]mem.Pav. '!$N$9+'[2]mem.Pav. '!$N$9+'[3]mem.Pav. '!$N$9+'[4]mem.Pav. '!$N$9</f>
        <v>391.6</v>
      </c>
      <c r="O8" s="79">
        <f>'[1]mem.Pav. '!$O$9+'[2]mem.Pav. '!$O$9+'[3]mem.Pav. '!$O$9+'[4]mem.Pav. '!$O$9</f>
        <v>7832</v>
      </c>
      <c r="P8" s="79">
        <f>'[1]mem.Pav. '!$P$9+'[2]mem.Pav. '!$P$9+'[3]mem.Pav. '!$P$9+'[4]mem.Pav. '!$P$9</f>
        <v>391.6</v>
      </c>
      <c r="Q8" s="81">
        <f>'[1]mem.Pav. '!$Q$9+'[2]mem.Pav. '!$Q$9+'[3]mem.Pav. '!$Q$9+'[4]mem.Pav. '!$Q$9</f>
        <v>391.6</v>
      </c>
      <c r="R8" s="79">
        <f>'[1]mem.Pav. '!$R$9+'[2]mem.Pav. '!$R$9+'[3]mem.Pav. '!$R$9+'[4]mem.Pav. '!$R$9</f>
        <v>3519.48</v>
      </c>
      <c r="S8" s="79">
        <f>'[1]mem.Pav. '!$S$9+'[2]mem.Pav. '!$S$9+'[3]mem.Pav. '!$S$9+'[4]mem.Pav. '!$S$9</f>
        <v>3519.48</v>
      </c>
      <c r="T8" s="82">
        <f>'[1]mem.Pav. '!$T$9+'[2]mem.Pav. '!$T$9+'[3]mem.Pav. '!$T$9+'[4]mem.Pav. '!$T$9</f>
        <v>140.78</v>
      </c>
      <c r="U8" s="79">
        <f>'[1]mem.Pav. '!$U$9+'[2]mem.Pav. '!$U$9+'[3]mem.Pav. '!$U$9+'[4]mem.Pav. '!$U$9</f>
        <v>8446.8</v>
      </c>
      <c r="V8" s="69">
        <f>S9</f>
        <v>3519.48</v>
      </c>
    </row>
    <row r="9" spans="1:22" ht="27.75" customHeight="1" thickBot="1" thickTop="1">
      <c r="A9" s="91" t="s">
        <v>19</v>
      </c>
      <c r="B9" s="92"/>
      <c r="C9" s="92"/>
      <c r="D9" s="92"/>
      <c r="E9" s="92"/>
      <c r="F9" s="93"/>
      <c r="G9" s="65"/>
      <c r="H9" s="21">
        <f>SUM(H8:H8)</f>
        <v>0</v>
      </c>
      <c r="I9" s="68"/>
      <c r="J9" s="24"/>
      <c r="K9" s="25"/>
      <c r="L9" s="25"/>
      <c r="M9" s="26"/>
      <c r="N9" s="22">
        <f>SUM(N8:N8)</f>
        <v>391.6</v>
      </c>
      <c r="O9" s="22">
        <f>SUM(O8:O8)</f>
        <v>7832</v>
      </c>
      <c r="P9" s="22">
        <f>N9</f>
        <v>391.6</v>
      </c>
      <c r="Q9" s="22">
        <f>N9</f>
        <v>391.6</v>
      </c>
      <c r="R9" s="22">
        <f>SUM(R8:R8)</f>
        <v>3519.48</v>
      </c>
      <c r="S9" s="22">
        <f>S8</f>
        <v>3519.48</v>
      </c>
      <c r="T9" s="22">
        <f>SUM(T8:T8)</f>
        <v>140.78</v>
      </c>
      <c r="U9" s="22">
        <f>U8</f>
        <v>8446.8</v>
      </c>
      <c r="V9" s="23">
        <f>SUM(V8:V8)</f>
        <v>3519.48</v>
      </c>
    </row>
    <row r="10" spans="1:22" ht="27.75" customHeight="1" thickTop="1">
      <c r="A10" s="70"/>
      <c r="B10" s="67" t="s">
        <v>47</v>
      </c>
      <c r="C10" s="67"/>
      <c r="D10" s="67"/>
      <c r="F10" s="70"/>
      <c r="G10" s="70"/>
      <c r="H10" s="71"/>
      <c r="I10" s="71"/>
      <c r="J10" s="71"/>
      <c r="K10" s="71"/>
      <c r="L10" s="71"/>
      <c r="M10" s="71"/>
      <c r="N10" s="72"/>
      <c r="O10" s="72"/>
      <c r="P10" s="72"/>
      <c r="Q10" s="72"/>
      <c r="R10" s="72"/>
      <c r="S10" s="72"/>
      <c r="T10" s="72"/>
      <c r="U10" s="72"/>
      <c r="V10" s="72"/>
    </row>
    <row r="12" ht="27.75" customHeight="1">
      <c r="E12" s="49"/>
    </row>
    <row r="13" spans="2:5" ht="45" customHeight="1">
      <c r="B13" s="48"/>
      <c r="C13" s="47"/>
      <c r="D13" s="47"/>
      <c r="E13" s="47" t="s">
        <v>55</v>
      </c>
    </row>
  </sheetData>
  <sheetProtection/>
  <mergeCells count="7">
    <mergeCell ref="A9:F9"/>
    <mergeCell ref="R5:U5"/>
    <mergeCell ref="C2:O2"/>
    <mergeCell ref="C5:F5"/>
    <mergeCell ref="H5:K5"/>
    <mergeCell ref="O5:Q5"/>
    <mergeCell ref="A4:V4"/>
  </mergeCells>
  <printOptions horizontalCentered="1" verticalCentered="1"/>
  <pageMargins left="0.22" right="0.1968503937007874" top="0.3937007874015748" bottom="0.1968503937007874" header="0.4330708661417323" footer="0.5118110236220472"/>
  <pageSetup horizontalDpi="300" verticalDpi="3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 OTÁVIO</dc:creator>
  <cp:keywords/>
  <dc:description/>
  <cp:lastModifiedBy>patricia barbosa</cp:lastModifiedBy>
  <cp:lastPrinted>2023-10-26T14:59:24Z</cp:lastPrinted>
  <dcterms:created xsi:type="dcterms:W3CDTF">2004-11-18T10:50:10Z</dcterms:created>
  <dcterms:modified xsi:type="dcterms:W3CDTF">2023-10-26T15:02:24Z</dcterms:modified>
  <cp:category/>
  <cp:version/>
  <cp:contentType/>
  <cp:contentStatus/>
</cp:coreProperties>
</file>