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-A PASTA FINAL\castanheira\Orçamento\Orçamento\"/>
    </mc:Choice>
  </mc:AlternateContent>
  <xr:revisionPtr revIDLastSave="0" documentId="13_ncr:1_{832ECC61-3E3B-4641-B5EC-4A3F5E85D017}" xr6:coauthVersionLast="45" xr6:coauthVersionMax="45" xr10:uidLastSave="{00000000-0000-0000-0000-000000000000}"/>
  <bookViews>
    <workbookView xWindow="-120" yWindow="-120" windowWidth="21840" windowHeight="13140" tabRatio="930" xr2:uid="{00000000-000D-0000-FFFF-FFFF00000000}"/>
  </bookViews>
  <sheets>
    <sheet name="Cronograma" sheetId="40" r:id="rId1"/>
  </sheets>
  <externalReferences>
    <externalReference r:id="rId2"/>
    <externalReference r:id="rId3"/>
  </externalReferences>
  <definedNames>
    <definedName name="_xlnm.Print_Area" localSheetId="0">Cronograma!$A$1:$M$45</definedName>
    <definedName name="TIPOORCAMENTO" hidden="1">IF(VALUE([1]MENU!$O$3)=2,"Licitado","Proposto")</definedName>
  </definedNames>
  <calcPr calcId="181029" fullPrecision="0"/>
</workbook>
</file>

<file path=xl/calcChain.xml><?xml version="1.0" encoding="utf-8"?>
<calcChain xmlns="http://schemas.openxmlformats.org/spreadsheetml/2006/main">
  <c r="M36" i="40" l="1"/>
  <c r="M31" i="40"/>
  <c r="M25" i="40"/>
  <c r="M20" i="40"/>
  <c r="M15" i="40"/>
  <c r="M10" i="40"/>
  <c r="G39" i="40" l="1"/>
  <c r="H39" i="40" s="1"/>
  <c r="I39" i="40" s="1"/>
  <c r="J39" i="40" s="1"/>
  <c r="K39" i="40" s="1"/>
  <c r="G34" i="40"/>
  <c r="H34" i="40" s="1"/>
  <c r="I34" i="40" s="1"/>
  <c r="J34" i="40" s="1"/>
  <c r="K34" i="40" s="1"/>
  <c r="F34" i="40"/>
  <c r="G28" i="40"/>
  <c r="H28" i="40" s="1"/>
  <c r="I28" i="40" s="1"/>
  <c r="J28" i="40" s="1"/>
  <c r="K28" i="40" s="1"/>
  <c r="G23" i="40"/>
  <c r="H23" i="40" s="1"/>
  <c r="I23" i="40" s="1"/>
  <c r="J23" i="40" s="1"/>
  <c r="K23" i="40" s="1"/>
  <c r="G18" i="40"/>
  <c r="H18" i="40" s="1"/>
  <c r="I18" i="40" s="1"/>
  <c r="J18" i="40" s="1"/>
  <c r="K18" i="40" s="1"/>
  <c r="F18" i="40"/>
  <c r="G13" i="40"/>
  <c r="H13" i="40" s="1"/>
  <c r="I13" i="40" s="1"/>
  <c r="J13" i="40" s="1"/>
  <c r="K13" i="40" s="1"/>
  <c r="F13" i="40"/>
  <c r="G15" i="40" l="1"/>
  <c r="H36" i="40"/>
  <c r="G31" i="40"/>
  <c r="J15" i="40" l="1"/>
  <c r="K15" i="40"/>
  <c r="F15" i="40"/>
  <c r="F19" i="40" s="1"/>
  <c r="G19" i="40" s="1"/>
  <c r="H15" i="40"/>
  <c r="I15" i="40"/>
  <c r="K10" i="40"/>
  <c r="I36" i="40"/>
  <c r="J36" i="40"/>
  <c r="K36" i="40"/>
  <c r="G36" i="40"/>
  <c r="G40" i="40" s="1"/>
  <c r="H40" i="40" s="1"/>
  <c r="F31" i="40"/>
  <c r="F35" i="40" s="1"/>
  <c r="G35" i="40" s="1"/>
  <c r="I31" i="40"/>
  <c r="J31" i="40"/>
  <c r="H31" i="40"/>
  <c r="K31" i="40"/>
  <c r="H19" i="40" l="1"/>
  <c r="I19" i="40" s="1"/>
  <c r="J19" i="40" s="1"/>
  <c r="K19" i="40" s="1"/>
  <c r="H10" i="40"/>
  <c r="F10" i="40"/>
  <c r="F14" i="40" s="1"/>
  <c r="J10" i="40"/>
  <c r="I10" i="40"/>
  <c r="G10" i="40"/>
  <c r="I40" i="40"/>
  <c r="J40" i="40" s="1"/>
  <c r="K40" i="40" s="1"/>
  <c r="H35" i="40"/>
  <c r="I35" i="40" s="1"/>
  <c r="J35" i="40" s="1"/>
  <c r="K35" i="40" s="1"/>
  <c r="G14" i="40" l="1"/>
  <c r="H14" i="40" s="1"/>
  <c r="I14" i="40" s="1"/>
  <c r="J14" i="40" s="1"/>
  <c r="K14" i="40" s="1"/>
  <c r="F41" i="40"/>
  <c r="F42" i="40" s="1"/>
  <c r="K25" i="40" l="1"/>
  <c r="I25" i="40"/>
  <c r="H25" i="40"/>
  <c r="G25" i="40"/>
  <c r="G29" i="40" s="1"/>
  <c r="J25" i="40"/>
  <c r="H29" i="40" l="1"/>
  <c r="I29" i="40" s="1"/>
  <c r="J29" i="40" s="1"/>
  <c r="K29" i="40" s="1"/>
  <c r="H20" i="40" l="1"/>
  <c r="H41" i="40" s="1"/>
  <c r="M41" i="40" l="1"/>
  <c r="G20" i="40"/>
  <c r="G24" i="40" s="1"/>
  <c r="H24" i="40" s="1"/>
  <c r="I20" i="40"/>
  <c r="I41" i="40" s="1"/>
  <c r="J20" i="40"/>
  <c r="J41" i="40" s="1"/>
  <c r="K20" i="40"/>
  <c r="K41" i="40" s="1"/>
  <c r="K43" i="40" l="1"/>
  <c r="L25" i="40"/>
  <c r="L31" i="40"/>
  <c r="L15" i="40"/>
  <c r="L36" i="40"/>
  <c r="L20" i="40"/>
  <c r="L10" i="40"/>
  <c r="F43" i="40"/>
  <c r="F44" i="40" s="1"/>
  <c r="H43" i="40"/>
  <c r="M45" i="40"/>
  <c r="G41" i="40"/>
  <c r="G42" i="40" s="1"/>
  <c r="H42" i="40" s="1"/>
  <c r="I42" i="40" s="1"/>
  <c r="J42" i="40" s="1"/>
  <c r="K42" i="40" s="1"/>
  <c r="I43" i="40"/>
  <c r="J43" i="40"/>
  <c r="I24" i="40"/>
  <c r="J24" i="40" s="1"/>
  <c r="K24" i="40" s="1"/>
  <c r="L41" i="40" l="1"/>
  <c r="G43" i="40"/>
  <c r="G44" i="40" s="1"/>
  <c r="H44" i="40" s="1"/>
  <c r="I44" i="40" s="1"/>
  <c r="J44" i="40" s="1"/>
  <c r="K44" i="40" s="1"/>
</calcChain>
</file>

<file path=xl/sharedStrings.xml><?xml version="1.0" encoding="utf-8"?>
<sst xmlns="http://schemas.openxmlformats.org/spreadsheetml/2006/main" count="45" uniqueCount="29">
  <si>
    <t>TOTAL GERAL</t>
  </si>
  <si>
    <t>PREFEITURA MUNICIPAL DE ANANINDEUA</t>
  </si>
  <si>
    <t>OBRAS</t>
  </si>
  <si>
    <t>DESCRIÇÃO DAS METAS</t>
  </si>
  <si>
    <t>MESES</t>
  </si>
  <si>
    <t>PERCENTUAL (%)</t>
  </si>
  <si>
    <t>TOTAL (R$)</t>
  </si>
  <si>
    <t>PRIMEIRO</t>
  </si>
  <si>
    <t>SEGUNDO</t>
  </si>
  <si>
    <t>TERCEIRO</t>
  </si>
  <si>
    <t>QUARTO</t>
  </si>
  <si>
    <t>QUINTO</t>
  </si>
  <si>
    <t>SEXTO</t>
  </si>
  <si>
    <t>SIMPLES (%)</t>
  </si>
  <si>
    <t>ACUMULADOS (%)</t>
  </si>
  <si>
    <t>ACUMULADO (R$)</t>
  </si>
  <si>
    <t>VALORES (R$)</t>
  </si>
  <si>
    <t>SIMPLES NO MÊS</t>
  </si>
  <si>
    <t>ACUMULADOS</t>
  </si>
  <si>
    <t>PERCENTUAL %</t>
  </si>
  <si>
    <t>SIMPLES</t>
  </si>
  <si>
    <t>ADMINISTRAÇÃO DE OBRA</t>
  </si>
  <si>
    <t>CRONOGRAMA FÍSICO/FINANCEIRO</t>
  </si>
  <si>
    <t xml:space="preserve">SERVIÇOS PRELIMINARES/MOBILIZAÇÃO E DESMOBILIZAÇÃO </t>
  </si>
  <si>
    <t>MOVIMENTO DE TERRA DE GALERIAS/MOVIMENTO DE TERRA DOS PVS/ DRENAGEM SUPERFICIAL</t>
  </si>
  <si>
    <t>LIMPEZA GERAL NO FINAL DA OBRA</t>
  </si>
  <si>
    <t>PAVIMENTAÇÃO ASFÁLTICA</t>
  </si>
  <si>
    <t>DISPOSITIVOS DE DRENAGEM PROFUNDA/ BOCA DE LOBO DUPLA/PV DE CARGA</t>
  </si>
  <si>
    <t>CRONOGRAMA FÍSICO/FINANCEIRO - PROJETO DE INFRAESTRUTURA DO BAIRRO ATALAIA (JADERLÂNDIA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</si>
</sst>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&quot;R$&quot;* #,##0.00_-;\-&quot;R$&quot;* #,##0.00_-;_-&quot;R$&quot;* &quot;-&quot;??_-;_-@_-"/>
    <numFmt numFmtId="167" formatCode="_(&quot;R$&quot;* #,##0.00_);_(&quot;R$&quot;* \(#,##0.00\);_(&quot;R$&quot;* &quot;-&quot;??_);_(@_)"/>
    <numFmt numFmtId="168" formatCode="_([$€]* #,##0.00_);_([$€]* \(#,##0.00\);_([$€]* &quot;-&quot;??_);_(@_)"/>
    <numFmt numFmtId="169" formatCode="_([$€-2]* #,##0.00_);_([$€-2]* \(#,##0.00\);_([$€-2]* &quot;-&quot;??_)"/>
    <numFmt numFmtId="170" formatCode="#,"/>
    <numFmt numFmtId="171" formatCode="#,#00"/>
    <numFmt numFmtId="172" formatCode="%#,#00"/>
    <numFmt numFmtId="173" formatCode="#.##000"/>
    <numFmt numFmtId="174" formatCode="_-[$R$-416]\ * #,##0.00_-;\-[$R$-416]\ * #,##0.00_-;_-[$R$-416]\ * &quot;-&quot;??_-;_-@_-"/>
    <numFmt numFmtId="175" formatCode="_(* #,##0.00_);_(* \(#,##0.00\);_(* \-??_);_(@_)"/>
    <numFmt numFmtId="176" formatCode="d&quot;.&quot;"/>
    <numFmt numFmtId="177" formatCode="_(* #,##0.0_);_(* \(#,##0.0\);_(* &quot;-&quot;??_);_(@_)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sz val="12"/>
      <name val="Times New Roman"/>
      <family val="1"/>
    </font>
    <font>
      <sz val="11"/>
      <name val="Century Gothic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b/>
      <sz val="1"/>
      <color indexed="16"/>
      <name val="Courier"/>
      <family val="3"/>
    </font>
    <font>
      <sz val="1"/>
      <color indexed="18"/>
      <name val="Courier"/>
      <family val="3"/>
    </font>
    <font>
      <vertAlign val="superscript"/>
      <sz val="9"/>
      <name val="Courier New"/>
      <family val="3"/>
    </font>
    <font>
      <b/>
      <sz val="15"/>
      <color indexed="62"/>
      <name val="Calibri"/>
      <family val="2"/>
    </font>
    <font>
      <b/>
      <sz val="1"/>
      <color indexed="8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0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b/>
      <sz val="16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9"/>
      <name val="Times New Roman"/>
      <family val="1"/>
    </font>
    <font>
      <b/>
      <sz val="9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84">
    <xf numFmtId="0" fontId="0" fillId="0" borderId="0"/>
    <xf numFmtId="168" fontId="2" fillId="0" borderId="0"/>
    <xf numFmtId="0" fontId="2" fillId="0" borderId="0"/>
    <xf numFmtId="168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2" fillId="0" borderId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1" fillId="0" borderId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4" fontId="22" fillId="0" borderId="6" applyNumberFormat="0" applyBorder="0" applyAlignment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1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50" borderId="0" applyNumberFormat="0" applyBorder="0" applyAlignment="0" applyProtection="0"/>
    <xf numFmtId="0" fontId="32" fillId="34" borderId="0" applyNumberFormat="0" applyBorder="0" applyAlignment="0" applyProtection="0"/>
    <xf numFmtId="0" fontId="8" fillId="2" borderId="0" applyNumberFormat="0" applyBorder="0" applyAlignment="0" applyProtection="0"/>
    <xf numFmtId="0" fontId="33" fillId="51" borderId="26" applyNumberFormat="0" applyAlignment="0" applyProtection="0"/>
    <xf numFmtId="0" fontId="13" fillId="6" borderId="20" applyNumberFormat="0" applyAlignment="0" applyProtection="0"/>
    <xf numFmtId="0" fontId="15" fillId="7" borderId="23" applyNumberFormat="0" applyAlignment="0" applyProtection="0"/>
    <xf numFmtId="0" fontId="14" fillId="0" borderId="22" applyNumberFormat="0" applyFill="0" applyAlignment="0" applyProtection="0"/>
    <xf numFmtId="0" fontId="34" fillId="52" borderId="27" applyNumberFormat="0" applyAlignment="0" applyProtection="0"/>
    <xf numFmtId="170" fontId="23" fillId="0" borderId="0">
      <protection locked="0"/>
    </xf>
    <xf numFmtId="170" fontId="23" fillId="0" borderId="0">
      <protection locked="0"/>
    </xf>
    <xf numFmtId="170" fontId="23" fillId="0" borderId="0">
      <protection locked="0"/>
    </xf>
    <xf numFmtId="170" fontId="23" fillId="0" borderId="0">
      <protection locked="0"/>
    </xf>
    <xf numFmtId="0" fontId="24" fillId="0" borderId="0">
      <protection locked="0"/>
    </xf>
    <xf numFmtId="170" fontId="23" fillId="0" borderId="0">
      <protection locked="0"/>
    </xf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1" fillId="5" borderId="20" applyNumberFormat="0" applyAlignment="0" applyProtection="0"/>
    <xf numFmtId="169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0" fontId="23" fillId="0" borderId="0">
      <protection locked="0"/>
    </xf>
    <xf numFmtId="171" fontId="24" fillId="0" borderId="0">
      <protection locked="0"/>
    </xf>
    <xf numFmtId="0" fontId="36" fillId="35" borderId="0" applyNumberFormat="0" applyBorder="0" applyAlignment="0" applyProtection="0"/>
    <xf numFmtId="170" fontId="25" fillId="0" borderId="0">
      <protection locked="0"/>
    </xf>
    <xf numFmtId="170" fontId="25" fillId="0" borderId="0">
      <protection locked="0"/>
    </xf>
    <xf numFmtId="0" fontId="37" fillId="0" borderId="29" applyNumberFormat="0" applyFill="0" applyAlignment="0" applyProtection="0"/>
    <xf numFmtId="0" fontId="3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38" fillId="0" borderId="0"/>
    <xf numFmtId="0" fontId="39" fillId="38" borderId="26" applyNumberFormat="0" applyAlignment="0" applyProtection="0"/>
    <xf numFmtId="0" fontId="40" fillId="0" borderId="28" applyNumberFormat="0" applyFill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4" borderId="0" applyNumberFormat="0" applyBorder="0" applyAlignment="0" applyProtection="0"/>
    <xf numFmtId="0" fontId="41" fillId="5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8" borderId="24" applyNumberFormat="0" applyFont="0" applyAlignment="0" applyProtection="0"/>
    <xf numFmtId="0" fontId="2" fillId="54" borderId="30" applyNumberFormat="0" applyFont="0" applyAlignment="0" applyProtection="0"/>
    <xf numFmtId="0" fontId="42" fillId="51" borderId="31" applyNumberFormat="0" applyAlignment="0" applyProtection="0"/>
    <xf numFmtId="170" fontId="23" fillId="0" borderId="0">
      <protection locked="0"/>
    </xf>
    <xf numFmtId="172" fontId="24" fillId="0" borderId="0">
      <protection locked="0"/>
    </xf>
    <xf numFmtId="173" fontId="24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6" borderId="21" applyNumberFormat="0" applyAlignment="0" applyProtection="0"/>
    <xf numFmtId="170" fontId="26" fillId="0" borderId="0"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32" applyNumberFormat="0" applyFill="0" applyAlignment="0" applyProtection="0"/>
    <xf numFmtId="0" fontId="5" fillId="0" borderId="17" applyNumberFormat="0" applyFill="0" applyAlignment="0" applyProtection="0"/>
    <xf numFmtId="0" fontId="6" fillId="0" borderId="18" applyNumberFormat="0" applyFill="0" applyAlignment="0" applyProtection="0"/>
    <xf numFmtId="0" fontId="7" fillId="0" borderId="19" applyNumberFormat="0" applyFill="0" applyAlignment="0" applyProtection="0"/>
    <xf numFmtId="0" fontId="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0" fontId="29" fillId="0" borderId="0">
      <protection locked="0"/>
    </xf>
    <xf numFmtId="170" fontId="29" fillId="0" borderId="0">
      <protection locked="0"/>
    </xf>
    <xf numFmtId="0" fontId="4" fillId="0" borderId="25" applyNumberFormat="0" applyFill="0" applyAlignment="0" applyProtection="0"/>
    <xf numFmtId="165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54" borderId="0" applyNumberFormat="0" applyBorder="0" applyAlignment="0" applyProtection="0"/>
    <xf numFmtId="0" fontId="30" fillId="38" borderId="0" applyNumberFormat="0" applyBorder="0" applyAlignment="0" applyProtection="0"/>
    <xf numFmtId="0" fontId="30" fillId="37" borderId="0" applyNumberFormat="0" applyBorder="0" applyAlignment="0" applyProtection="0"/>
    <xf numFmtId="0" fontId="30" fillId="54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7" borderId="0" applyNumberFormat="0" applyBorder="0" applyAlignment="0" applyProtection="0"/>
    <xf numFmtId="0" fontId="30" fillId="54" borderId="0" applyNumberFormat="0" applyBorder="0" applyAlignment="0" applyProtection="0"/>
    <xf numFmtId="0" fontId="31" fillId="37" borderId="0" applyNumberFormat="0" applyBorder="0" applyAlignment="0" applyProtection="0"/>
    <xf numFmtId="0" fontId="31" fillId="50" borderId="0" applyNumberFormat="0" applyBorder="0" applyAlignment="0" applyProtection="0"/>
    <xf numFmtId="0" fontId="31" fillId="42" borderId="0" applyNumberFormat="0" applyBorder="0" applyAlignment="0" applyProtection="0"/>
    <xf numFmtId="0" fontId="31" fillId="34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6" fillId="37" borderId="0" applyNumberFormat="0" applyBorder="0" applyAlignment="0" applyProtection="0"/>
    <xf numFmtId="0" fontId="49" fillId="55" borderId="26" applyNumberFormat="0" applyAlignment="0" applyProtection="0"/>
    <xf numFmtId="0" fontId="34" fillId="52" borderId="27" applyNumberFormat="0" applyAlignment="0" applyProtection="0"/>
    <xf numFmtId="0" fontId="44" fillId="0" borderId="33" applyNumberFormat="0" applyFill="0" applyAlignment="0" applyProtection="0"/>
    <xf numFmtId="0" fontId="31" fillId="56" borderId="0" applyNumberFormat="0" applyBorder="0" applyAlignment="0" applyProtection="0"/>
    <xf numFmtId="0" fontId="31" fillId="50" borderId="0" applyNumberFormat="0" applyBorder="0" applyAlignment="0" applyProtection="0"/>
    <xf numFmtId="0" fontId="31" fillId="42" borderId="0" applyNumberFormat="0" applyBorder="0" applyAlignment="0" applyProtection="0"/>
    <xf numFmtId="0" fontId="31" fillId="57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9" fillId="53" borderId="26" applyNumberFormat="0" applyAlignment="0" applyProtection="0"/>
    <xf numFmtId="0" fontId="46" fillId="0" borderId="34" applyNumberFormat="0" applyFill="0" applyAlignment="0" applyProtection="0"/>
    <xf numFmtId="0" fontId="47" fillId="0" borderId="35" applyNumberFormat="0" applyFill="0" applyAlignment="0" applyProtection="0"/>
    <xf numFmtId="0" fontId="32" fillId="36" borderId="0" applyNumberFormat="0" applyBorder="0" applyAlignment="0" applyProtection="0"/>
    <xf numFmtId="0" fontId="50" fillId="53" borderId="0" applyNumberFormat="0" applyBorder="0" applyAlignment="0" applyProtection="0"/>
    <xf numFmtId="0" fontId="2" fillId="54" borderId="30" applyNumberFormat="0" applyFont="0" applyAlignment="0" applyProtection="0"/>
    <xf numFmtId="0" fontId="30" fillId="54" borderId="30" applyNumberFormat="0" applyFont="0" applyAlignment="0" applyProtection="0"/>
    <xf numFmtId="0" fontId="42" fillId="55" borderId="31" applyNumberFormat="0" applyAlignment="0" applyProtection="0"/>
    <xf numFmtId="0" fontId="4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8" fillId="0" borderId="36" applyNumberFormat="0" applyFill="0" applyAlignment="0" applyProtection="0"/>
    <xf numFmtId="0" fontId="52" fillId="0" borderId="37" applyNumberFormat="0" applyFill="0" applyAlignment="0" applyProtection="0"/>
    <xf numFmtId="0" fontId="53" fillId="0" borderId="38" applyNumberFormat="0" applyFill="0" applyAlignment="0" applyProtection="0"/>
    <xf numFmtId="0" fontId="53" fillId="0" borderId="0" applyNumberFormat="0" applyFill="0" applyBorder="0" applyAlignment="0" applyProtection="0"/>
    <xf numFmtId="0" fontId="48" fillId="0" borderId="39" applyNumberFormat="0" applyFill="0" applyAlignment="0" applyProtection="0"/>
    <xf numFmtId="0" fontId="2" fillId="0" borderId="0"/>
    <xf numFmtId="164" fontId="2" fillId="0" borderId="0" applyFont="0" applyFill="0" applyBorder="0" applyAlignment="0" applyProtection="0"/>
    <xf numFmtId="0" fontId="54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44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9" fillId="0" borderId="0" applyFont="0" applyFill="0" applyBorder="0" applyAlignment="0" applyProtection="0"/>
    <xf numFmtId="0" fontId="1" fillId="31" borderId="0" applyNumberFormat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30" fillId="0" borderId="0"/>
    <xf numFmtId="0" fontId="30" fillId="0" borderId="0"/>
    <xf numFmtId="176" fontId="56" fillId="0" borderId="0" applyBorder="0" applyProtection="0">
      <alignment horizontal="right" vertical="top"/>
    </xf>
    <xf numFmtId="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0" fillId="0" borderId="0"/>
    <xf numFmtId="0" fontId="45" fillId="0" borderId="0"/>
    <xf numFmtId="0" fontId="2" fillId="0" borderId="0"/>
    <xf numFmtId="0" fontId="2" fillId="0" borderId="0"/>
    <xf numFmtId="0" fontId="1" fillId="0" borderId="0"/>
    <xf numFmtId="0" fontId="3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8" borderId="24" applyNumberFormat="0" applyFont="0" applyAlignment="0" applyProtection="0"/>
    <xf numFmtId="9" fontId="2" fillId="0" borderId="0" applyFont="0" applyFill="0" applyBorder="0" applyAlignment="0" applyProtection="0"/>
    <xf numFmtId="9" fontId="30" fillId="0" borderId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55" fillId="0" borderId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/>
    <xf numFmtId="168" fontId="2" fillId="0" borderId="0"/>
    <xf numFmtId="174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59" fillId="0" borderId="0" xfId="0" applyFont="1"/>
    <xf numFmtId="0" fontId="58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165" fontId="60" fillId="0" borderId="48" xfId="146" applyFont="1" applyBorder="1"/>
    <xf numFmtId="165" fontId="3" fillId="0" borderId="1" xfId="146" applyFont="1" applyBorder="1"/>
    <xf numFmtId="0" fontId="59" fillId="0" borderId="15" xfId="0" applyFont="1" applyBorder="1"/>
    <xf numFmtId="0" fontId="59" fillId="0" borderId="14" xfId="0" applyFont="1" applyBorder="1"/>
    <xf numFmtId="0" fontId="3" fillId="0" borderId="16" xfId="0" applyFont="1" applyBorder="1" applyAlignment="1">
      <alignment horizontal="right"/>
    </xf>
    <xf numFmtId="165" fontId="57" fillId="59" borderId="1" xfId="146" applyFont="1" applyFill="1" applyBorder="1"/>
    <xf numFmtId="165" fontId="3" fillId="59" borderId="1" xfId="146" applyFont="1" applyFill="1" applyBorder="1"/>
    <xf numFmtId="165" fontId="3" fillId="0" borderId="54" xfId="146" applyFont="1" applyBorder="1"/>
    <xf numFmtId="165" fontId="61" fillId="60" borderId="1" xfId="146" applyFont="1" applyFill="1" applyBorder="1"/>
    <xf numFmtId="165" fontId="57" fillId="0" borderId="7" xfId="146" applyFont="1" applyBorder="1"/>
    <xf numFmtId="165" fontId="3" fillId="0" borderId="45" xfId="146" applyFont="1" applyBorder="1"/>
    <xf numFmtId="165" fontId="3" fillId="0" borderId="63" xfId="146" applyFont="1" applyBorder="1"/>
    <xf numFmtId="165" fontId="57" fillId="0" borderId="61" xfId="146" applyFont="1" applyBorder="1"/>
    <xf numFmtId="165" fontId="57" fillId="0" borderId="68" xfId="0" applyNumberFormat="1" applyFont="1" applyBorder="1"/>
    <xf numFmtId="177" fontId="57" fillId="0" borderId="52" xfId="146" applyNumberFormat="1" applyFont="1" applyBorder="1"/>
    <xf numFmtId="177" fontId="57" fillId="0" borderId="63" xfId="146" applyNumberFormat="1" applyFont="1" applyBorder="1"/>
    <xf numFmtId="0" fontId="58" fillId="0" borderId="0" xfId="0" applyFont="1" applyAlignment="1">
      <alignment horizontal="left"/>
    </xf>
    <xf numFmtId="0" fontId="57" fillId="0" borderId="0" xfId="0" applyFont="1" applyAlignment="1">
      <alignment horizontal="left"/>
    </xf>
    <xf numFmtId="0" fontId="57" fillId="58" borderId="8" xfId="0" applyFont="1" applyFill="1" applyBorder="1" applyAlignment="1">
      <alignment horizontal="center" vertical="center" wrapText="1"/>
    </xf>
    <xf numFmtId="0" fontId="58" fillId="0" borderId="8" xfId="0" applyFont="1" applyBorder="1" applyAlignment="1">
      <alignment horizontal="center"/>
    </xf>
    <xf numFmtId="0" fontId="57" fillId="0" borderId="10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7" fillId="0" borderId="46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57" fillId="0" borderId="9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/>
    </xf>
    <xf numFmtId="0" fontId="57" fillId="0" borderId="3" xfId="0" applyFont="1" applyBorder="1" applyAlignment="1">
      <alignment horizontal="center"/>
    </xf>
    <xf numFmtId="0" fontId="57" fillId="0" borderId="11" xfId="0" applyFont="1" applyBorder="1" applyAlignment="1">
      <alignment horizontal="center" vertical="center" wrapText="1"/>
    </xf>
    <xf numFmtId="0" fontId="59" fillId="59" borderId="45" xfId="0" applyFont="1" applyFill="1" applyBorder="1" applyAlignment="1">
      <alignment horizontal="center"/>
    </xf>
    <xf numFmtId="0" fontId="59" fillId="59" borderId="5" xfId="0" applyFont="1" applyFill="1" applyBorder="1" applyAlignment="1">
      <alignment horizontal="center"/>
    </xf>
    <xf numFmtId="0" fontId="59" fillId="59" borderId="46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7" fillId="59" borderId="47" xfId="0" applyFont="1" applyFill="1" applyBorder="1" applyAlignment="1">
      <alignment horizontal="center" vertical="center" textRotation="90" wrapText="1"/>
    </xf>
    <xf numFmtId="0" fontId="57" fillId="59" borderId="0" xfId="0" applyFont="1" applyFill="1" applyBorder="1" applyAlignment="1">
      <alignment horizontal="center" vertical="center" textRotation="90" wrapText="1"/>
    </xf>
    <xf numFmtId="0" fontId="57" fillId="59" borderId="50" xfId="0" applyFont="1" applyFill="1" applyBorder="1" applyAlignment="1">
      <alignment horizontal="center" vertical="center" textRotation="90" wrapText="1"/>
    </xf>
    <xf numFmtId="0" fontId="57" fillId="0" borderId="41" xfId="0" applyFont="1" applyBorder="1" applyAlignment="1">
      <alignment horizontal="left" vertical="center" wrapText="1" shrinkToFit="1"/>
    </xf>
    <xf numFmtId="0" fontId="57" fillId="0" borderId="40" xfId="0" applyFont="1" applyBorder="1" applyAlignment="1">
      <alignment horizontal="left" vertical="center" wrapText="1" shrinkToFit="1"/>
    </xf>
    <xf numFmtId="0" fontId="57" fillId="0" borderId="42" xfId="0" applyFont="1" applyBorder="1" applyAlignment="1">
      <alignment horizontal="left" vertical="center" wrapText="1" shrinkToFit="1"/>
    </xf>
    <xf numFmtId="0" fontId="57" fillId="0" borderId="13" xfId="0" applyFont="1" applyBorder="1" applyAlignment="1">
      <alignment horizontal="left" vertical="center" wrapText="1" shrinkToFit="1"/>
    </xf>
    <xf numFmtId="0" fontId="57" fillId="0" borderId="0" xfId="0" applyFont="1" applyBorder="1" applyAlignment="1">
      <alignment horizontal="left" vertical="center" wrapText="1" shrinkToFit="1"/>
    </xf>
    <xf numFmtId="0" fontId="57" fillId="0" borderId="43" xfId="0" applyFont="1" applyBorder="1" applyAlignment="1">
      <alignment horizontal="left" vertical="center" wrapText="1" shrinkToFit="1"/>
    </xf>
    <xf numFmtId="165" fontId="57" fillId="0" borderId="49" xfId="146" applyFont="1" applyBorder="1" applyAlignment="1">
      <alignment horizontal="center" vertical="center" wrapText="1"/>
    </xf>
    <xf numFmtId="165" fontId="57" fillId="0" borderId="11" xfId="146" applyFont="1" applyBorder="1" applyAlignment="1">
      <alignment horizontal="center" vertical="center" wrapText="1"/>
    </xf>
    <xf numFmtId="165" fontId="57" fillId="0" borderId="12" xfId="146" applyFont="1" applyBorder="1" applyAlignment="1">
      <alignment horizontal="center" vertical="center" wrapText="1"/>
    </xf>
    <xf numFmtId="0" fontId="59" fillId="0" borderId="44" xfId="0" applyFont="1" applyFill="1" applyBorder="1" applyAlignment="1">
      <alignment horizontal="center"/>
    </xf>
    <xf numFmtId="0" fontId="59" fillId="0" borderId="3" xfId="0" applyFont="1" applyFill="1" applyBorder="1" applyAlignment="1">
      <alignment horizontal="center"/>
    </xf>
    <xf numFmtId="0" fontId="59" fillId="0" borderId="4" xfId="0" applyFont="1" applyFill="1" applyBorder="1" applyAlignment="1">
      <alignment horizontal="center"/>
    </xf>
    <xf numFmtId="0" fontId="3" fillId="0" borderId="13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165" fontId="57" fillId="0" borderId="69" xfId="146" applyFont="1" applyBorder="1" applyAlignment="1">
      <alignment horizontal="center" vertical="center" wrapText="1"/>
    </xf>
    <xf numFmtId="0" fontId="62" fillId="0" borderId="41" xfId="0" applyFont="1" applyBorder="1" applyAlignment="1">
      <alignment horizontal="left" vertical="center" wrapText="1" shrinkToFit="1"/>
    </xf>
    <xf numFmtId="0" fontId="62" fillId="0" borderId="40" xfId="0" applyFont="1" applyBorder="1" applyAlignment="1">
      <alignment horizontal="left" vertical="center" wrapText="1" shrinkToFit="1"/>
    </xf>
    <xf numFmtId="0" fontId="62" fillId="0" borderId="42" xfId="0" applyFont="1" applyBorder="1" applyAlignment="1">
      <alignment horizontal="left" vertical="center" wrapText="1" shrinkToFit="1"/>
    </xf>
    <xf numFmtId="0" fontId="62" fillId="0" borderId="13" xfId="0" applyFont="1" applyBorder="1" applyAlignment="1">
      <alignment horizontal="left" vertical="center" wrapText="1" shrinkToFit="1"/>
    </xf>
    <xf numFmtId="0" fontId="62" fillId="0" borderId="0" xfId="0" applyFont="1" applyBorder="1" applyAlignment="1">
      <alignment horizontal="left" vertical="center" wrapText="1" shrinkToFit="1"/>
    </xf>
    <xf numFmtId="0" fontId="62" fillId="0" borderId="43" xfId="0" applyFont="1" applyBorder="1" applyAlignment="1">
      <alignment horizontal="left" vertical="center" wrapText="1" shrinkToFit="1"/>
    </xf>
    <xf numFmtId="0" fontId="57" fillId="0" borderId="65" xfId="0" applyFont="1" applyBorder="1" applyAlignment="1">
      <alignment horizontal="right"/>
    </xf>
    <xf numFmtId="0" fontId="57" fillId="0" borderId="66" xfId="0" applyFont="1" applyBorder="1" applyAlignment="1">
      <alignment horizontal="right"/>
    </xf>
    <xf numFmtId="0" fontId="57" fillId="0" borderId="67" xfId="0" applyFont="1" applyBorder="1" applyAlignment="1">
      <alignment horizontal="right"/>
    </xf>
    <xf numFmtId="0" fontId="3" fillId="0" borderId="5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3" fillId="0" borderId="53" xfId="0" applyFont="1" applyBorder="1" applyAlignment="1">
      <alignment horizontal="right"/>
    </xf>
    <xf numFmtId="165" fontId="57" fillId="0" borderId="55" xfId="146" applyFont="1" applyBorder="1" applyAlignment="1">
      <alignment horizontal="center" vertical="center" wrapText="1"/>
    </xf>
    <xf numFmtId="165" fontId="57" fillId="0" borderId="57" xfId="146" applyFont="1" applyBorder="1" applyAlignment="1">
      <alignment horizontal="center" vertical="center" wrapText="1"/>
    </xf>
    <xf numFmtId="0" fontId="61" fillId="60" borderId="7" xfId="0" applyFont="1" applyFill="1" applyBorder="1" applyAlignment="1">
      <alignment horizontal="right"/>
    </xf>
    <xf numFmtId="0" fontId="61" fillId="60" borderId="8" xfId="0" applyFont="1" applyFill="1" applyBorder="1" applyAlignment="1">
      <alignment horizontal="right"/>
    </xf>
    <xf numFmtId="0" fontId="61" fillId="60" borderId="9" xfId="0" applyFont="1" applyFill="1" applyBorder="1" applyAlignment="1">
      <alignment horizontal="right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46" xfId="0" applyFont="1" applyBorder="1" applyAlignment="1">
      <alignment horizontal="right"/>
    </xf>
    <xf numFmtId="165" fontId="57" fillId="59" borderId="59" xfId="146" applyFont="1" applyFill="1" applyBorder="1" applyAlignment="1">
      <alignment horizontal="center"/>
    </xf>
    <xf numFmtId="165" fontId="57" fillId="59" borderId="64" xfId="146" applyFont="1" applyFill="1" applyBorder="1" applyAlignment="1">
      <alignment horizontal="center"/>
    </xf>
    <xf numFmtId="0" fontId="3" fillId="0" borderId="61" xfId="0" applyFont="1" applyBorder="1" applyAlignment="1">
      <alignment horizontal="right"/>
    </xf>
    <xf numFmtId="0" fontId="3" fillId="0" borderId="50" xfId="0" applyFont="1" applyBorder="1" applyAlignment="1">
      <alignment horizontal="right"/>
    </xf>
    <xf numFmtId="0" fontId="3" fillId="0" borderId="62" xfId="0" applyFont="1" applyBorder="1" applyAlignment="1">
      <alignment horizontal="right"/>
    </xf>
  </cellXfs>
  <cellStyles count="384">
    <cellStyle name="0,0_x000d__x000a_NA_x000d__x000a_" xfId="15" xr:uid="{00000000-0005-0000-0000-000000000000}"/>
    <cellStyle name="20% - Accent1" xfId="16" xr:uid="{00000000-0005-0000-0000-000001000000}"/>
    <cellStyle name="20% - Accent2" xfId="17" xr:uid="{00000000-0005-0000-0000-000002000000}"/>
    <cellStyle name="20% - Accent3" xfId="18" xr:uid="{00000000-0005-0000-0000-000003000000}"/>
    <cellStyle name="20% - Accent4" xfId="19" xr:uid="{00000000-0005-0000-0000-000004000000}"/>
    <cellStyle name="20% - Accent5" xfId="20" xr:uid="{00000000-0005-0000-0000-000005000000}"/>
    <cellStyle name="20% - Accent6" xfId="21" xr:uid="{00000000-0005-0000-0000-000006000000}"/>
    <cellStyle name="20% - Ênfase1 2" xfId="22" xr:uid="{00000000-0005-0000-0000-000007000000}"/>
    <cellStyle name="20% - Ênfase1 2 2" xfId="201" xr:uid="{00000000-0005-0000-0000-000008000000}"/>
    <cellStyle name="20% - Ênfase1 3" xfId="149" xr:uid="{00000000-0005-0000-0000-000009000000}"/>
    <cellStyle name="20% - Ênfase2 2" xfId="23" xr:uid="{00000000-0005-0000-0000-00000A000000}"/>
    <cellStyle name="20% - Ênfase2 2 2" xfId="202" xr:uid="{00000000-0005-0000-0000-00000B000000}"/>
    <cellStyle name="20% - Ênfase2 3" xfId="150" xr:uid="{00000000-0005-0000-0000-00000C000000}"/>
    <cellStyle name="20% - Ênfase3 2" xfId="24" xr:uid="{00000000-0005-0000-0000-00000D000000}"/>
    <cellStyle name="20% - Ênfase3 2 2" xfId="203" xr:uid="{00000000-0005-0000-0000-00000E000000}"/>
    <cellStyle name="20% - Ênfase3 3" xfId="151" xr:uid="{00000000-0005-0000-0000-00000F000000}"/>
    <cellStyle name="20% - Ênfase4 2" xfId="25" xr:uid="{00000000-0005-0000-0000-000010000000}"/>
    <cellStyle name="20% - Ênfase4 2 2" xfId="204" xr:uid="{00000000-0005-0000-0000-000011000000}"/>
    <cellStyle name="20% - Ênfase4 3" xfId="152" xr:uid="{00000000-0005-0000-0000-000012000000}"/>
    <cellStyle name="20% - Ênfase5 2" xfId="26" xr:uid="{00000000-0005-0000-0000-000013000000}"/>
    <cellStyle name="20% - Ênfase5 2 2" xfId="205" xr:uid="{00000000-0005-0000-0000-000014000000}"/>
    <cellStyle name="20% - Ênfase5 3" xfId="153" xr:uid="{00000000-0005-0000-0000-000015000000}"/>
    <cellStyle name="20% - Ênfase6 2" xfId="27" xr:uid="{00000000-0005-0000-0000-000016000000}"/>
    <cellStyle name="20% - Ênfase6 2 2" xfId="206" xr:uid="{00000000-0005-0000-0000-000017000000}"/>
    <cellStyle name="20% - Ênfase6 3" xfId="154" xr:uid="{00000000-0005-0000-0000-000018000000}"/>
    <cellStyle name="3988,43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40% - Ênfase1 2" xfId="35" xr:uid="{00000000-0005-0000-0000-000020000000}"/>
    <cellStyle name="40% - Ênfase1 2 2" xfId="208" xr:uid="{00000000-0005-0000-0000-000021000000}"/>
    <cellStyle name="40% - Ênfase1 3" xfId="155" xr:uid="{00000000-0005-0000-0000-000022000000}"/>
    <cellStyle name="40% - Ênfase2 2" xfId="36" xr:uid="{00000000-0005-0000-0000-000023000000}"/>
    <cellStyle name="40% - Ênfase2 2 2" xfId="209" xr:uid="{00000000-0005-0000-0000-000024000000}"/>
    <cellStyle name="40% - Ênfase2 3" xfId="156" xr:uid="{00000000-0005-0000-0000-000025000000}"/>
    <cellStyle name="40% - Ênfase3 2" xfId="37" xr:uid="{00000000-0005-0000-0000-000026000000}"/>
    <cellStyle name="40% - Ênfase3 2 2" xfId="210" xr:uid="{00000000-0005-0000-0000-000027000000}"/>
    <cellStyle name="40% - Ênfase3 3" xfId="157" xr:uid="{00000000-0005-0000-0000-000028000000}"/>
    <cellStyle name="40% - Ênfase4 2" xfId="38" xr:uid="{00000000-0005-0000-0000-000029000000}"/>
    <cellStyle name="40% - Ênfase4 2 2" xfId="211" xr:uid="{00000000-0005-0000-0000-00002A000000}"/>
    <cellStyle name="40% - Ênfase4 3" xfId="158" xr:uid="{00000000-0005-0000-0000-00002B000000}"/>
    <cellStyle name="40% - Ênfase5 2" xfId="39" xr:uid="{00000000-0005-0000-0000-00002C000000}"/>
    <cellStyle name="40% - Ênfase5 2 2" xfId="212" xr:uid="{00000000-0005-0000-0000-00002D000000}"/>
    <cellStyle name="40% - Ênfase5 3" xfId="159" xr:uid="{00000000-0005-0000-0000-00002E000000}"/>
    <cellStyle name="40% - Ênfase6 2" xfId="40" xr:uid="{00000000-0005-0000-0000-00002F000000}"/>
    <cellStyle name="40% - Ênfase6 2 2" xfId="214" xr:uid="{00000000-0005-0000-0000-000030000000}"/>
    <cellStyle name="40% - Ênfase6 3" xfId="160" xr:uid="{00000000-0005-0000-0000-000031000000}"/>
    <cellStyle name="60% - Accent1" xfId="41" xr:uid="{00000000-0005-0000-0000-000032000000}"/>
    <cellStyle name="60% - Accent2" xfId="42" xr:uid="{00000000-0005-0000-0000-000033000000}"/>
    <cellStyle name="60% - Accent3" xfId="43" xr:uid="{00000000-0005-0000-0000-000034000000}"/>
    <cellStyle name="60% - Accent4" xfId="44" xr:uid="{00000000-0005-0000-0000-000035000000}"/>
    <cellStyle name="60% - Accent5" xfId="45" xr:uid="{00000000-0005-0000-0000-000036000000}"/>
    <cellStyle name="60% - Accent6" xfId="46" xr:uid="{00000000-0005-0000-0000-000037000000}"/>
    <cellStyle name="60% - Ênfase1 2" xfId="47" xr:uid="{00000000-0005-0000-0000-000038000000}"/>
    <cellStyle name="60% - Ênfase1 3" xfId="161" xr:uid="{00000000-0005-0000-0000-000039000000}"/>
    <cellStyle name="60% - Ênfase2 2" xfId="48" xr:uid="{00000000-0005-0000-0000-00003A000000}"/>
    <cellStyle name="60% - Ênfase2 3" xfId="162" xr:uid="{00000000-0005-0000-0000-00003B000000}"/>
    <cellStyle name="60% - Ênfase3 2" xfId="49" xr:uid="{00000000-0005-0000-0000-00003C000000}"/>
    <cellStyle name="60% - Ênfase3 3" xfId="163" xr:uid="{00000000-0005-0000-0000-00003D000000}"/>
    <cellStyle name="60% - Ênfase4 2" xfId="50" xr:uid="{00000000-0005-0000-0000-00003E000000}"/>
    <cellStyle name="60% - Ênfase4 3" xfId="164" xr:uid="{00000000-0005-0000-0000-00003F000000}"/>
    <cellStyle name="60% - Ênfase5 2" xfId="51" xr:uid="{00000000-0005-0000-0000-000040000000}"/>
    <cellStyle name="60% - Ênfase5 3" xfId="165" xr:uid="{00000000-0005-0000-0000-000041000000}"/>
    <cellStyle name="60% - Ênfase6 2" xfId="52" xr:uid="{00000000-0005-0000-0000-000042000000}"/>
    <cellStyle name="60% - Ênfase6 3" xfId="166" xr:uid="{00000000-0005-0000-0000-000043000000}"/>
    <cellStyle name="Accent1" xfId="53" xr:uid="{00000000-0005-0000-0000-000044000000}"/>
    <cellStyle name="Accent2" xfId="54" xr:uid="{00000000-0005-0000-0000-000045000000}"/>
    <cellStyle name="Accent3" xfId="55" xr:uid="{00000000-0005-0000-0000-000046000000}"/>
    <cellStyle name="Accent4" xfId="56" xr:uid="{00000000-0005-0000-0000-000047000000}"/>
    <cellStyle name="Accent5" xfId="57" xr:uid="{00000000-0005-0000-0000-000048000000}"/>
    <cellStyle name="Accent6" xfId="58" xr:uid="{00000000-0005-0000-0000-000049000000}"/>
    <cellStyle name="Bad" xfId="59" xr:uid="{00000000-0005-0000-0000-00004A000000}"/>
    <cellStyle name="Bom 2" xfId="60" xr:uid="{00000000-0005-0000-0000-00004B000000}"/>
    <cellStyle name="Bom 3" xfId="167" xr:uid="{00000000-0005-0000-0000-00004C000000}"/>
    <cellStyle name="Calculation" xfId="61" xr:uid="{00000000-0005-0000-0000-00004D000000}"/>
    <cellStyle name="Cálculo 2" xfId="62" xr:uid="{00000000-0005-0000-0000-00004E000000}"/>
    <cellStyle name="Cálculo 3" xfId="168" xr:uid="{00000000-0005-0000-0000-00004F000000}"/>
    <cellStyle name="Célula de Verificação 2" xfId="63" xr:uid="{00000000-0005-0000-0000-000050000000}"/>
    <cellStyle name="Célula de Verificação 3" xfId="169" xr:uid="{00000000-0005-0000-0000-000051000000}"/>
    <cellStyle name="Célula Vinculada 2" xfId="64" xr:uid="{00000000-0005-0000-0000-000052000000}"/>
    <cellStyle name="Célula Vinculada 3" xfId="170" xr:uid="{00000000-0005-0000-0000-000053000000}"/>
    <cellStyle name="Check Cell" xfId="65" xr:uid="{00000000-0005-0000-0000-000054000000}"/>
    <cellStyle name="Comma" xfId="66" xr:uid="{00000000-0005-0000-0000-000055000000}"/>
    <cellStyle name="Comma0" xfId="67" xr:uid="{00000000-0005-0000-0000-000056000000}"/>
    <cellStyle name="Currency" xfId="68" xr:uid="{00000000-0005-0000-0000-000057000000}"/>
    <cellStyle name="Currency0" xfId="69" xr:uid="{00000000-0005-0000-0000-000058000000}"/>
    <cellStyle name="Data" xfId="70" xr:uid="{00000000-0005-0000-0000-000059000000}"/>
    <cellStyle name="Date" xfId="71" xr:uid="{00000000-0005-0000-0000-00005A000000}"/>
    <cellStyle name="Ênfase1 2" xfId="72" xr:uid="{00000000-0005-0000-0000-00005B000000}"/>
    <cellStyle name="Ênfase1 3" xfId="171" xr:uid="{00000000-0005-0000-0000-00005C000000}"/>
    <cellStyle name="Ênfase2 2" xfId="73" xr:uid="{00000000-0005-0000-0000-00005D000000}"/>
    <cellStyle name="Ênfase2 3" xfId="172" xr:uid="{00000000-0005-0000-0000-00005E000000}"/>
    <cellStyle name="Ênfase3 2" xfId="74" xr:uid="{00000000-0005-0000-0000-00005F000000}"/>
    <cellStyle name="Ênfase3 3" xfId="173" xr:uid="{00000000-0005-0000-0000-000060000000}"/>
    <cellStyle name="Ênfase4 2" xfId="75" xr:uid="{00000000-0005-0000-0000-000061000000}"/>
    <cellStyle name="Ênfase4 3" xfId="174" xr:uid="{00000000-0005-0000-0000-000062000000}"/>
    <cellStyle name="Ênfase5 2" xfId="76" xr:uid="{00000000-0005-0000-0000-000063000000}"/>
    <cellStyle name="Ênfase5 3" xfId="175" xr:uid="{00000000-0005-0000-0000-000064000000}"/>
    <cellStyle name="Ênfase6 2" xfId="77" xr:uid="{00000000-0005-0000-0000-000065000000}"/>
    <cellStyle name="Ênfase6 3" xfId="176" xr:uid="{00000000-0005-0000-0000-000066000000}"/>
    <cellStyle name="Entrada 2" xfId="78" xr:uid="{00000000-0005-0000-0000-000067000000}"/>
    <cellStyle name="Entrada 3" xfId="177" xr:uid="{00000000-0005-0000-0000-000068000000}"/>
    <cellStyle name="Euro" xfId="79" xr:uid="{00000000-0005-0000-0000-000069000000}"/>
    <cellStyle name="Euro 2" xfId="215" xr:uid="{00000000-0005-0000-0000-00006A000000}"/>
    <cellStyle name="Euro 2 2" xfId="216" xr:uid="{00000000-0005-0000-0000-00006B000000}"/>
    <cellStyle name="Euro 3" xfId="217" xr:uid="{00000000-0005-0000-0000-00006C000000}"/>
    <cellStyle name="Euro 3 2" xfId="218" xr:uid="{00000000-0005-0000-0000-00006D000000}"/>
    <cellStyle name="Euro 4" xfId="219" xr:uid="{00000000-0005-0000-0000-00006E000000}"/>
    <cellStyle name="Excel Built-in Normal" xfId="220" xr:uid="{00000000-0005-0000-0000-00006F000000}"/>
    <cellStyle name="Excel Built-in Normal 1" xfId="221" xr:uid="{00000000-0005-0000-0000-000070000000}"/>
    <cellStyle name="Explanatory Text" xfId="80" xr:uid="{00000000-0005-0000-0000-000071000000}"/>
    <cellStyle name="Fixed" xfId="81" xr:uid="{00000000-0005-0000-0000-000072000000}"/>
    <cellStyle name="Fixo" xfId="82" xr:uid="{00000000-0005-0000-0000-000073000000}"/>
    <cellStyle name="Good" xfId="83" xr:uid="{00000000-0005-0000-0000-000074000000}"/>
    <cellStyle name="Heading 1" xfId="84" xr:uid="{00000000-0005-0000-0000-000075000000}"/>
    <cellStyle name="Heading 1 2" xfId="178" xr:uid="{00000000-0005-0000-0000-000076000000}"/>
    <cellStyle name="Heading 2" xfId="85" xr:uid="{00000000-0005-0000-0000-000077000000}"/>
    <cellStyle name="Heading 2 2" xfId="179" xr:uid="{00000000-0005-0000-0000-000078000000}"/>
    <cellStyle name="Heading 3" xfId="86" xr:uid="{00000000-0005-0000-0000-000079000000}"/>
    <cellStyle name="Heading 4" xfId="87" xr:uid="{00000000-0005-0000-0000-00007A000000}"/>
    <cellStyle name="Incorreto 2" xfId="88" xr:uid="{00000000-0005-0000-0000-00007B000000}"/>
    <cellStyle name="Incorreto 3" xfId="180" xr:uid="{00000000-0005-0000-0000-00007C000000}"/>
    <cellStyle name="Indefinido" xfId="89" xr:uid="{00000000-0005-0000-0000-00007D000000}"/>
    <cellStyle name="Input" xfId="90" xr:uid="{00000000-0005-0000-0000-00007E000000}"/>
    <cellStyle name="KalenderDato" xfId="222" xr:uid="{00000000-0005-0000-0000-00007F000000}"/>
    <cellStyle name="Linked Cell" xfId="91" xr:uid="{00000000-0005-0000-0000-000080000000}"/>
    <cellStyle name="Moeda 2" xfId="92" xr:uid="{00000000-0005-0000-0000-000082000000}"/>
    <cellStyle name="Moeda 2 2" xfId="194" xr:uid="{00000000-0005-0000-0000-000083000000}"/>
    <cellStyle name="Moeda 3" xfId="93" xr:uid="{00000000-0005-0000-0000-000084000000}"/>
    <cellStyle name="Moeda 3 2" xfId="308" xr:uid="{00000000-0005-0000-0000-000085000000}"/>
    <cellStyle name="Moeda 3 3" xfId="316" xr:uid="{00000000-0005-0000-0000-000086000000}"/>
    <cellStyle name="Moeda 4" xfId="10" xr:uid="{00000000-0005-0000-0000-000087000000}"/>
    <cellStyle name="Moeda 4 2" xfId="314" xr:uid="{00000000-0005-0000-0000-000088000000}"/>
    <cellStyle name="Moeda 5" xfId="207" xr:uid="{00000000-0005-0000-0000-000089000000}"/>
    <cellStyle name="Moeda 5 2" xfId="321" xr:uid="{00000000-0005-0000-0000-00008A000000}"/>
    <cellStyle name="Moeda0" xfId="94" xr:uid="{00000000-0005-0000-0000-00008B000000}"/>
    <cellStyle name="Moeda0 2" xfId="223" xr:uid="{00000000-0005-0000-0000-00008C000000}"/>
    <cellStyle name="Neutra 2" xfId="95" xr:uid="{00000000-0005-0000-0000-00008D000000}"/>
    <cellStyle name="Neutra 3" xfId="181" xr:uid="{00000000-0005-0000-0000-00008E000000}"/>
    <cellStyle name="Neutral" xfId="96" xr:uid="{00000000-0005-0000-0000-00008F000000}"/>
    <cellStyle name="Normal" xfId="0" builtinId="0"/>
    <cellStyle name="Normal 10" xfId="9" xr:uid="{00000000-0005-0000-0000-000091000000}"/>
    <cellStyle name="Normal 10 2" xfId="3" xr:uid="{00000000-0005-0000-0000-000092000000}"/>
    <cellStyle name="Normal 10 2 2" xfId="224" xr:uid="{00000000-0005-0000-0000-000093000000}"/>
    <cellStyle name="Normal 10 3" xfId="199" xr:uid="{00000000-0005-0000-0000-000094000000}"/>
    <cellStyle name="Normal 11" xfId="225" xr:uid="{00000000-0005-0000-0000-000095000000}"/>
    <cellStyle name="Normal 12" xfId="226" xr:uid="{00000000-0005-0000-0000-000096000000}"/>
    <cellStyle name="Normal 13" xfId="227" xr:uid="{00000000-0005-0000-0000-000097000000}"/>
    <cellStyle name="Normal 14" xfId="228" xr:uid="{00000000-0005-0000-0000-000098000000}"/>
    <cellStyle name="Normal 15" xfId="195" xr:uid="{00000000-0005-0000-0000-000099000000}"/>
    <cellStyle name="Normal 17" xfId="1" xr:uid="{00000000-0005-0000-0000-00009A000000}"/>
    <cellStyle name="Normal 17 2" xfId="193" xr:uid="{00000000-0005-0000-0000-00009B000000}"/>
    <cellStyle name="Normal 17 2 2" xfId="309" xr:uid="{00000000-0005-0000-0000-00009C000000}"/>
    <cellStyle name="Normal 17 3" xfId="311" xr:uid="{00000000-0005-0000-0000-00009D000000}"/>
    <cellStyle name="Normal 2" xfId="2" xr:uid="{00000000-0005-0000-0000-00009E000000}"/>
    <cellStyle name="Normal 2 2" xfId="7" xr:uid="{00000000-0005-0000-0000-00009F000000}"/>
    <cellStyle name="Normal 2 2 2" xfId="98" xr:uid="{00000000-0005-0000-0000-0000A0000000}"/>
    <cellStyle name="Normal 2 2 2 2" xfId="230" xr:uid="{00000000-0005-0000-0000-0000A1000000}"/>
    <cellStyle name="Normal 2 2 3" xfId="231" xr:uid="{00000000-0005-0000-0000-0000A2000000}"/>
    <cellStyle name="Normal 2 22" xfId="4" xr:uid="{00000000-0005-0000-0000-0000A3000000}"/>
    <cellStyle name="Normal 2 22 2" xfId="99" xr:uid="{00000000-0005-0000-0000-0000A4000000}"/>
    <cellStyle name="Normal 2 3" xfId="100" xr:uid="{00000000-0005-0000-0000-0000A5000000}"/>
    <cellStyle name="Normal 2 3 2" xfId="233" xr:uid="{00000000-0005-0000-0000-0000A6000000}"/>
    <cellStyle name="Normal 2 3 3" xfId="232" xr:uid="{00000000-0005-0000-0000-0000A7000000}"/>
    <cellStyle name="Normal 2 3 4" xfId="284" xr:uid="{00000000-0005-0000-0000-0000A8000000}"/>
    <cellStyle name="Normal 2 4" xfId="97" xr:uid="{00000000-0005-0000-0000-0000A9000000}"/>
    <cellStyle name="Normal 2 5" xfId="11" xr:uid="{00000000-0005-0000-0000-0000AA000000}"/>
    <cellStyle name="Normal 2 5 2" xfId="310" xr:uid="{00000000-0005-0000-0000-0000AB000000}"/>
    <cellStyle name="Normal 2 6" xfId="229" xr:uid="{00000000-0005-0000-0000-0000AC000000}"/>
    <cellStyle name="Normal 2_006 BB - Concorrência Registro de Preços - Roteiro 01" xfId="101" xr:uid="{00000000-0005-0000-0000-0000AD000000}"/>
    <cellStyle name="Normal 29" xfId="234" xr:uid="{00000000-0005-0000-0000-0000AE000000}"/>
    <cellStyle name="Normal 3" xfId="102" xr:uid="{00000000-0005-0000-0000-0000AF000000}"/>
    <cellStyle name="Normal 3 2" xfId="103" xr:uid="{00000000-0005-0000-0000-0000B0000000}"/>
    <cellStyle name="Normal 3 2 2" xfId="235" xr:uid="{00000000-0005-0000-0000-0000B1000000}"/>
    <cellStyle name="Normal 3 3" xfId="104" xr:uid="{00000000-0005-0000-0000-0000B2000000}"/>
    <cellStyle name="Normal 3 3 2" xfId="236" xr:uid="{00000000-0005-0000-0000-0000B3000000}"/>
    <cellStyle name="Normal 4" xfId="12" xr:uid="{00000000-0005-0000-0000-0000B4000000}"/>
    <cellStyle name="Normal 4 2" xfId="105" xr:uid="{00000000-0005-0000-0000-0000B5000000}"/>
    <cellStyle name="Normal 4 3" xfId="237" xr:uid="{00000000-0005-0000-0000-0000B6000000}"/>
    <cellStyle name="Normal 5" xfId="106" xr:uid="{00000000-0005-0000-0000-0000B7000000}"/>
    <cellStyle name="Normal 5 2" xfId="107" xr:uid="{00000000-0005-0000-0000-0000B8000000}"/>
    <cellStyle name="Normal 5 3" xfId="240" xr:uid="{00000000-0005-0000-0000-0000B9000000}"/>
    <cellStyle name="Normal 5 4" xfId="239" xr:uid="{00000000-0005-0000-0000-0000BA000000}"/>
    <cellStyle name="Normal 6" xfId="108" xr:uid="{00000000-0005-0000-0000-0000BB000000}"/>
    <cellStyle name="Normal 6 2" xfId="109" xr:uid="{00000000-0005-0000-0000-0000BC000000}"/>
    <cellStyle name="Normal 7" xfId="110" xr:uid="{00000000-0005-0000-0000-0000BD000000}"/>
    <cellStyle name="Normal 7 2" xfId="111" xr:uid="{00000000-0005-0000-0000-0000BE000000}"/>
    <cellStyle name="Normal 8" xfId="112" xr:uid="{00000000-0005-0000-0000-0000BF000000}"/>
    <cellStyle name="Normal 9" xfId="8" xr:uid="{00000000-0005-0000-0000-0000C0000000}"/>
    <cellStyle name="Normal 9 2" xfId="196" xr:uid="{00000000-0005-0000-0000-0000C1000000}"/>
    <cellStyle name="Nota 2" xfId="113" xr:uid="{00000000-0005-0000-0000-0000C2000000}"/>
    <cellStyle name="Nota 2 2" xfId="242" xr:uid="{00000000-0005-0000-0000-0000C3000000}"/>
    <cellStyle name="Nota 3" xfId="182" xr:uid="{00000000-0005-0000-0000-0000C4000000}"/>
    <cellStyle name="Note" xfId="114" xr:uid="{00000000-0005-0000-0000-0000C5000000}"/>
    <cellStyle name="Note 2" xfId="183" xr:uid="{00000000-0005-0000-0000-0000C6000000}"/>
    <cellStyle name="Output" xfId="115" xr:uid="{00000000-0005-0000-0000-0000C7000000}"/>
    <cellStyle name="Percent" xfId="116" xr:uid="{00000000-0005-0000-0000-0000C8000000}"/>
    <cellStyle name="Percentual" xfId="117" xr:uid="{00000000-0005-0000-0000-0000C9000000}"/>
    <cellStyle name="Ponto" xfId="118" xr:uid="{00000000-0005-0000-0000-0000CA000000}"/>
    <cellStyle name="Porcentagem 2" xfId="5" xr:uid="{00000000-0005-0000-0000-0000CC000000}"/>
    <cellStyle name="Porcentagem 2 2" xfId="120" xr:uid="{00000000-0005-0000-0000-0000CD000000}"/>
    <cellStyle name="Porcentagem 2 4" xfId="243" xr:uid="{00000000-0005-0000-0000-0000CE000000}"/>
    <cellStyle name="Porcentagem 3" xfId="121" xr:uid="{00000000-0005-0000-0000-0000CF000000}"/>
    <cellStyle name="Porcentagem 3 2" xfId="245" xr:uid="{00000000-0005-0000-0000-0000D0000000}"/>
    <cellStyle name="Porcentagem 3 3" xfId="244" xr:uid="{00000000-0005-0000-0000-0000D1000000}"/>
    <cellStyle name="Porcentagem 4" xfId="119" xr:uid="{00000000-0005-0000-0000-0000D2000000}"/>
    <cellStyle name="Porcentagem 5" xfId="13" xr:uid="{00000000-0005-0000-0000-0000D3000000}"/>
    <cellStyle name="Porcentagem 5 2" xfId="313" xr:uid="{00000000-0005-0000-0000-0000D4000000}"/>
    <cellStyle name="Saída 2" xfId="122" xr:uid="{00000000-0005-0000-0000-0000D5000000}"/>
    <cellStyle name="Saída 3" xfId="184" xr:uid="{00000000-0005-0000-0000-0000D6000000}"/>
    <cellStyle name="Separador de m" xfId="123" xr:uid="{00000000-0005-0000-0000-0000D7000000}"/>
    <cellStyle name="Separador de milhares 10 2" xfId="246" xr:uid="{00000000-0005-0000-0000-0000D8000000}"/>
    <cellStyle name="Separador de milhares 10 2 2" xfId="247" xr:uid="{00000000-0005-0000-0000-0000D9000000}"/>
    <cellStyle name="Separador de milhares 10 2 2 2" xfId="286" xr:uid="{00000000-0005-0000-0000-0000DA000000}"/>
    <cellStyle name="Separador de milhares 10 2 2 2 2" xfId="360" xr:uid="{00000000-0005-0000-0000-0000DB000000}"/>
    <cellStyle name="Separador de milhares 10 2 2 3" xfId="326" xr:uid="{00000000-0005-0000-0000-0000DC000000}"/>
    <cellStyle name="Separador de milhares 10 2 3" xfId="285" xr:uid="{00000000-0005-0000-0000-0000DD000000}"/>
    <cellStyle name="Separador de milhares 10 2 3 2" xfId="359" xr:uid="{00000000-0005-0000-0000-0000DE000000}"/>
    <cellStyle name="Separador de milhares 10 2 4" xfId="325" xr:uid="{00000000-0005-0000-0000-0000DF000000}"/>
    <cellStyle name="Separador de milhares 14" xfId="248" xr:uid="{00000000-0005-0000-0000-0000E0000000}"/>
    <cellStyle name="Separador de milhares 14 2" xfId="287" xr:uid="{00000000-0005-0000-0000-0000E1000000}"/>
    <cellStyle name="Separador de milhares 14 2 2" xfId="361" xr:uid="{00000000-0005-0000-0000-0000E2000000}"/>
    <cellStyle name="Separador de milhares 14 3" xfId="327" xr:uid="{00000000-0005-0000-0000-0000E3000000}"/>
    <cellStyle name="Separador de milhares 2" xfId="124" xr:uid="{00000000-0005-0000-0000-0000E4000000}"/>
    <cellStyle name="Separador de milhares 2 10" xfId="125" xr:uid="{00000000-0005-0000-0000-0000E5000000}"/>
    <cellStyle name="Separador de milhares 2 10 2" xfId="251" xr:uid="{00000000-0005-0000-0000-0000E6000000}"/>
    <cellStyle name="Separador de milhares 2 10 2 2" xfId="289" xr:uid="{00000000-0005-0000-0000-0000E7000000}"/>
    <cellStyle name="Separador de milhares 2 10 2 2 2" xfId="363" xr:uid="{00000000-0005-0000-0000-0000E8000000}"/>
    <cellStyle name="Separador de milhares 2 10 2 3" xfId="330" xr:uid="{00000000-0005-0000-0000-0000E9000000}"/>
    <cellStyle name="Separador de milhares 2 10 3" xfId="250" xr:uid="{00000000-0005-0000-0000-0000EA000000}"/>
    <cellStyle name="Separador de milhares 2 10 3 2" xfId="329" xr:uid="{00000000-0005-0000-0000-0000EB000000}"/>
    <cellStyle name="Separador de milhares 2 10 4" xfId="288" xr:uid="{00000000-0005-0000-0000-0000EC000000}"/>
    <cellStyle name="Separador de milhares 2 10 4 2" xfId="362" xr:uid="{00000000-0005-0000-0000-0000ED000000}"/>
    <cellStyle name="Separador de milhares 2 2" xfId="126" xr:uid="{00000000-0005-0000-0000-0000EE000000}"/>
    <cellStyle name="Separador de milhares 2 2 2" xfId="253" xr:uid="{00000000-0005-0000-0000-0000EF000000}"/>
    <cellStyle name="Separador de milhares 2 2 2 2" xfId="290" xr:uid="{00000000-0005-0000-0000-0000F0000000}"/>
    <cellStyle name="Separador de milhares 2 2 2 2 2" xfId="364" xr:uid="{00000000-0005-0000-0000-0000F1000000}"/>
    <cellStyle name="Separador de milhares 2 2 2 3" xfId="332" xr:uid="{00000000-0005-0000-0000-0000F2000000}"/>
    <cellStyle name="Separador de milhares 2 2 3" xfId="252" xr:uid="{00000000-0005-0000-0000-0000F3000000}"/>
    <cellStyle name="Separador de milhares 2 2 3 2" xfId="331" xr:uid="{00000000-0005-0000-0000-0000F4000000}"/>
    <cellStyle name="Separador de milhares 2 2 4" xfId="238" xr:uid="{00000000-0005-0000-0000-0000F5000000}"/>
    <cellStyle name="Separador de milhares 2 2 4 2" xfId="323" xr:uid="{00000000-0005-0000-0000-0000F6000000}"/>
    <cellStyle name="Separador de milhares 2 3" xfId="254" xr:uid="{00000000-0005-0000-0000-0000F7000000}"/>
    <cellStyle name="Separador de milhares 2 3 2" xfId="291" xr:uid="{00000000-0005-0000-0000-0000F8000000}"/>
    <cellStyle name="Separador de milhares 2 3 2 2" xfId="365" xr:uid="{00000000-0005-0000-0000-0000F9000000}"/>
    <cellStyle name="Separador de milhares 2 3 3" xfId="333" xr:uid="{00000000-0005-0000-0000-0000FA000000}"/>
    <cellStyle name="Separador de milhares 2 4" xfId="249" xr:uid="{00000000-0005-0000-0000-0000FB000000}"/>
    <cellStyle name="Separador de milhares 2 4 2" xfId="328" xr:uid="{00000000-0005-0000-0000-0000FC000000}"/>
    <cellStyle name="Separador de milhares 2 5" xfId="197" xr:uid="{00000000-0005-0000-0000-0000FD000000}"/>
    <cellStyle name="Separador de milhares 2 5 2" xfId="318" xr:uid="{00000000-0005-0000-0000-0000FE000000}"/>
    <cellStyle name="Separador de milhares 2 6" xfId="241" xr:uid="{00000000-0005-0000-0000-0000FF000000}"/>
    <cellStyle name="Separador de milhares 2 6 2" xfId="324" xr:uid="{00000000-0005-0000-0000-000000010000}"/>
    <cellStyle name="Separador de milhares 2_203 Seduc - Reforma da Escola de Afua" xfId="127" xr:uid="{00000000-0005-0000-0000-000001010000}"/>
    <cellStyle name="Separador de milhares 3" xfId="128" xr:uid="{00000000-0005-0000-0000-000002010000}"/>
    <cellStyle name="Separador de milhares 3 2" xfId="256" xr:uid="{00000000-0005-0000-0000-000003010000}"/>
    <cellStyle name="Separador de milhares 3 2 2" xfId="293" xr:uid="{00000000-0005-0000-0000-000004010000}"/>
    <cellStyle name="Separador de milhares 3 2 2 2" xfId="367" xr:uid="{00000000-0005-0000-0000-000005010000}"/>
    <cellStyle name="Separador de milhares 3 2 3" xfId="335" xr:uid="{00000000-0005-0000-0000-000006010000}"/>
    <cellStyle name="Separador de milhares 3 3" xfId="255" xr:uid="{00000000-0005-0000-0000-000007010000}"/>
    <cellStyle name="Separador de milhares 3 3 2" xfId="334" xr:uid="{00000000-0005-0000-0000-000008010000}"/>
    <cellStyle name="Separador de milhares 3 4" xfId="292" xr:uid="{00000000-0005-0000-0000-000009010000}"/>
    <cellStyle name="Separador de milhares 3 4 2" xfId="366" xr:uid="{00000000-0005-0000-0000-00000A010000}"/>
    <cellStyle name="Separador de milhares 30" xfId="257" xr:uid="{00000000-0005-0000-0000-00000B010000}"/>
    <cellStyle name="Separador de milhares 30 2" xfId="294" xr:uid="{00000000-0005-0000-0000-00000C010000}"/>
    <cellStyle name="Separador de milhares 30 2 2" xfId="368" xr:uid="{00000000-0005-0000-0000-00000D010000}"/>
    <cellStyle name="Separador de milhares 30 3" xfId="336" xr:uid="{00000000-0005-0000-0000-00000E010000}"/>
    <cellStyle name="Separador de milhares 4" xfId="129" xr:uid="{00000000-0005-0000-0000-00000F010000}"/>
    <cellStyle name="Separador de milhares 4 2" xfId="259" xr:uid="{00000000-0005-0000-0000-000010010000}"/>
    <cellStyle name="Separador de milhares 4 2 2" xfId="296" xr:uid="{00000000-0005-0000-0000-000011010000}"/>
    <cellStyle name="Separador de milhares 4 2 2 2" xfId="370" xr:uid="{00000000-0005-0000-0000-000012010000}"/>
    <cellStyle name="Separador de milhares 4 2 3" xfId="338" xr:uid="{00000000-0005-0000-0000-000013010000}"/>
    <cellStyle name="Separador de milhares 4 3" xfId="258" xr:uid="{00000000-0005-0000-0000-000014010000}"/>
    <cellStyle name="Separador de milhares 4 3 2" xfId="337" xr:uid="{00000000-0005-0000-0000-000015010000}"/>
    <cellStyle name="Separador de milhares 4 4" xfId="295" xr:uid="{00000000-0005-0000-0000-000016010000}"/>
    <cellStyle name="Separador de milhares 4 4 2" xfId="369" xr:uid="{00000000-0005-0000-0000-000017010000}"/>
    <cellStyle name="Separador de milhares 6" xfId="260" xr:uid="{00000000-0005-0000-0000-000018010000}"/>
    <cellStyle name="Separador de milhares 6 2" xfId="297" xr:uid="{00000000-0005-0000-0000-000019010000}"/>
    <cellStyle name="Separador de milhares 6 2 2" xfId="371" xr:uid="{00000000-0005-0000-0000-00001A010000}"/>
    <cellStyle name="Separador de milhares 6 3" xfId="339" xr:uid="{00000000-0005-0000-0000-00001B010000}"/>
    <cellStyle name="Separador de milhares 7" xfId="261" xr:uid="{00000000-0005-0000-0000-00001C010000}"/>
    <cellStyle name="Separador de milhares 7 2" xfId="298" xr:uid="{00000000-0005-0000-0000-00001D010000}"/>
    <cellStyle name="Separador de milhares 7 2 2" xfId="372" xr:uid="{00000000-0005-0000-0000-00001E010000}"/>
    <cellStyle name="Separador de milhares 7 3" xfId="340" xr:uid="{00000000-0005-0000-0000-00001F010000}"/>
    <cellStyle name="Separador de milhares 9" xfId="262" xr:uid="{00000000-0005-0000-0000-000020010000}"/>
    <cellStyle name="Separador de milhares 9 2" xfId="341" xr:uid="{00000000-0005-0000-0000-000021010000}"/>
    <cellStyle name="SUB" xfId="130" xr:uid="{00000000-0005-0000-0000-000022010000}"/>
    <cellStyle name="TableStyleLight1" xfId="263" xr:uid="{00000000-0005-0000-0000-000023010000}"/>
    <cellStyle name="Texto de Aviso 2" xfId="131" xr:uid="{00000000-0005-0000-0000-000024010000}"/>
    <cellStyle name="Texto de Aviso 3" xfId="185" xr:uid="{00000000-0005-0000-0000-000025010000}"/>
    <cellStyle name="Texto Explicativo 2" xfId="132" xr:uid="{00000000-0005-0000-0000-000026010000}"/>
    <cellStyle name="Texto Explicativo 3" xfId="186" xr:uid="{00000000-0005-0000-0000-000027010000}"/>
    <cellStyle name="Title" xfId="133" xr:uid="{00000000-0005-0000-0000-000028010000}"/>
    <cellStyle name="Título 1 1" xfId="134" xr:uid="{00000000-0005-0000-0000-000029010000}"/>
    <cellStyle name="Título 1 2" xfId="135" xr:uid="{00000000-0005-0000-0000-00002A010000}"/>
    <cellStyle name="Título 1 3" xfId="188" xr:uid="{00000000-0005-0000-0000-00002B010000}"/>
    <cellStyle name="Título 2 2" xfId="136" xr:uid="{00000000-0005-0000-0000-00002C010000}"/>
    <cellStyle name="Título 2 3" xfId="189" xr:uid="{00000000-0005-0000-0000-00002D010000}"/>
    <cellStyle name="Título 3 2" xfId="137" xr:uid="{00000000-0005-0000-0000-00002E010000}"/>
    <cellStyle name="Título 3 3" xfId="190" xr:uid="{00000000-0005-0000-0000-00002F010000}"/>
    <cellStyle name="Título 4 2" xfId="138" xr:uid="{00000000-0005-0000-0000-000030010000}"/>
    <cellStyle name="Título 4 3" xfId="191" xr:uid="{00000000-0005-0000-0000-000031010000}"/>
    <cellStyle name="Título 5" xfId="139" xr:uid="{00000000-0005-0000-0000-000032010000}"/>
    <cellStyle name="Título 6" xfId="187" xr:uid="{00000000-0005-0000-0000-000033010000}"/>
    <cellStyle name="Titulo1" xfId="140" xr:uid="{00000000-0005-0000-0000-000034010000}"/>
    <cellStyle name="Titulo2" xfId="141" xr:uid="{00000000-0005-0000-0000-000035010000}"/>
    <cellStyle name="Total 2" xfId="142" xr:uid="{00000000-0005-0000-0000-000036010000}"/>
    <cellStyle name="Total 3" xfId="192" xr:uid="{00000000-0005-0000-0000-000037010000}"/>
    <cellStyle name="Vírgula 10" xfId="264" xr:uid="{00000000-0005-0000-0000-000039010000}"/>
    <cellStyle name="Vírgula 10 2" xfId="342" xr:uid="{00000000-0005-0000-0000-00003A010000}"/>
    <cellStyle name="Vírgula 10 2 2 2" xfId="265" xr:uid="{00000000-0005-0000-0000-00003B010000}"/>
    <cellStyle name="Vírgula 10 2 2 2 2" xfId="266" xr:uid="{00000000-0005-0000-0000-00003C010000}"/>
    <cellStyle name="Vírgula 10 2 2 2 2 2" xfId="344" xr:uid="{00000000-0005-0000-0000-00003D010000}"/>
    <cellStyle name="Vírgula 10 2 2 2 3" xfId="343" xr:uid="{00000000-0005-0000-0000-00003E010000}"/>
    <cellStyle name="Vírgula 2" xfId="144" xr:uid="{00000000-0005-0000-0000-00003F010000}"/>
    <cellStyle name="Vírgula 2 2" xfId="145" xr:uid="{00000000-0005-0000-0000-000040010000}"/>
    <cellStyle name="Vírgula 2 2 2" xfId="269" xr:uid="{00000000-0005-0000-0000-000041010000}"/>
    <cellStyle name="Vírgula 2 2 2 2" xfId="270" xr:uid="{00000000-0005-0000-0000-000042010000}"/>
    <cellStyle name="Vírgula 2 2 2 2 2" xfId="200" xr:uid="{00000000-0005-0000-0000-000043010000}"/>
    <cellStyle name="Vírgula 2 2 2 2 2 2" xfId="271" xr:uid="{00000000-0005-0000-0000-000044010000}"/>
    <cellStyle name="Vírgula 2 2 2 2 2 2 2" xfId="348" xr:uid="{00000000-0005-0000-0000-000045010000}"/>
    <cellStyle name="Vírgula 2 2 2 2 2 3" xfId="301" xr:uid="{00000000-0005-0000-0000-000046010000}"/>
    <cellStyle name="Vírgula 2 2 2 2 2 3 2" xfId="375" xr:uid="{00000000-0005-0000-0000-000047010000}"/>
    <cellStyle name="Vírgula 2 2 2 2 2 4" xfId="320" xr:uid="{00000000-0005-0000-0000-000048010000}"/>
    <cellStyle name="Vírgula 2 2 2 2 3" xfId="347" xr:uid="{00000000-0005-0000-0000-000049010000}"/>
    <cellStyle name="Vírgula 2 2 3" xfId="268" xr:uid="{00000000-0005-0000-0000-00004A010000}"/>
    <cellStyle name="Vírgula 2 2 3 2" xfId="346" xr:uid="{00000000-0005-0000-0000-00004B010000}"/>
    <cellStyle name="Vírgula 2 2 4" xfId="300" xr:uid="{00000000-0005-0000-0000-00004C010000}"/>
    <cellStyle name="Vírgula 2 2 4 2" xfId="374" xr:uid="{00000000-0005-0000-0000-00004D010000}"/>
    <cellStyle name="Vírgula 2 3" xfId="272" xr:uid="{00000000-0005-0000-0000-00004E010000}"/>
    <cellStyle name="Vírgula 2 3 2" xfId="302" xr:uid="{00000000-0005-0000-0000-00004F010000}"/>
    <cellStyle name="Vírgula 2 3 2 2" xfId="376" xr:uid="{00000000-0005-0000-0000-000050010000}"/>
    <cellStyle name="Vírgula 2 3 3" xfId="349" xr:uid="{00000000-0005-0000-0000-000051010000}"/>
    <cellStyle name="Vírgula 2 4" xfId="273" xr:uid="{00000000-0005-0000-0000-000052010000}"/>
    <cellStyle name="Vírgula 2 5" xfId="267" xr:uid="{00000000-0005-0000-0000-000053010000}"/>
    <cellStyle name="Vírgula 2 5 2" xfId="345" xr:uid="{00000000-0005-0000-0000-000054010000}"/>
    <cellStyle name="Vírgula 2 6" xfId="299" xr:uid="{00000000-0005-0000-0000-000055010000}"/>
    <cellStyle name="Vírgula 2 6 2" xfId="373" xr:uid="{00000000-0005-0000-0000-000056010000}"/>
    <cellStyle name="Vírgula 3" xfId="146" xr:uid="{00000000-0005-0000-0000-000057010000}"/>
    <cellStyle name="Vírgula 3 2" xfId="275" xr:uid="{00000000-0005-0000-0000-000058010000}"/>
    <cellStyle name="Vírgula 3 2 2" xfId="304" xr:uid="{00000000-0005-0000-0000-000059010000}"/>
    <cellStyle name="Vírgula 3 2 2 2" xfId="378" xr:uid="{00000000-0005-0000-0000-00005A010000}"/>
    <cellStyle name="Vírgula 3 2 3" xfId="351" xr:uid="{00000000-0005-0000-0000-00005B010000}"/>
    <cellStyle name="Vírgula 3 3" xfId="274" xr:uid="{00000000-0005-0000-0000-00005C010000}"/>
    <cellStyle name="Vírgula 3 3 2" xfId="350" xr:uid="{00000000-0005-0000-0000-00005D010000}"/>
    <cellStyle name="Vírgula 3 4" xfId="303" xr:uid="{00000000-0005-0000-0000-00005E010000}"/>
    <cellStyle name="Vírgula 3 4 2" xfId="377" xr:uid="{00000000-0005-0000-0000-00005F010000}"/>
    <cellStyle name="Vírgula 4" xfId="6" xr:uid="{00000000-0005-0000-0000-000060010000}"/>
    <cellStyle name="Vírgula 4 2" xfId="143" xr:uid="{00000000-0005-0000-0000-000061010000}"/>
    <cellStyle name="Vírgula 4 2 2" xfId="317" xr:uid="{00000000-0005-0000-0000-000062010000}"/>
    <cellStyle name="Vírgula 4 3" xfId="276" xr:uid="{00000000-0005-0000-0000-000063010000}"/>
    <cellStyle name="Vírgula 4 3 2" xfId="352" xr:uid="{00000000-0005-0000-0000-000064010000}"/>
    <cellStyle name="Vírgula 4 4" xfId="305" xr:uid="{00000000-0005-0000-0000-000065010000}"/>
    <cellStyle name="Vírgula 4 4 2" xfId="379" xr:uid="{00000000-0005-0000-0000-000066010000}"/>
    <cellStyle name="Vírgula 5" xfId="14" xr:uid="{00000000-0005-0000-0000-000067010000}"/>
    <cellStyle name="Vírgula 5 2" xfId="278" xr:uid="{00000000-0005-0000-0000-000068010000}"/>
    <cellStyle name="Vírgula 5 2 2" xfId="354" xr:uid="{00000000-0005-0000-0000-000069010000}"/>
    <cellStyle name="Vírgula 5 3" xfId="277" xr:uid="{00000000-0005-0000-0000-00006A010000}"/>
    <cellStyle name="Vírgula 5 3 2" xfId="353" xr:uid="{00000000-0005-0000-0000-00006B010000}"/>
    <cellStyle name="Vírgula 5 4" xfId="306" xr:uid="{00000000-0005-0000-0000-00006C010000}"/>
    <cellStyle name="Vírgula 5 4 2" xfId="380" xr:uid="{00000000-0005-0000-0000-00006D010000}"/>
    <cellStyle name="Vírgula 5 5" xfId="312" xr:uid="{00000000-0005-0000-0000-00006E010000}"/>
    <cellStyle name="Vírgula 5 5 2" xfId="382" xr:uid="{00000000-0005-0000-0000-00006F010000}"/>
    <cellStyle name="Vírgula 5 6" xfId="315" xr:uid="{00000000-0005-0000-0000-000070010000}"/>
    <cellStyle name="Vírgula 6" xfId="279" xr:uid="{00000000-0005-0000-0000-000071010000}"/>
    <cellStyle name="Vírgula 6 2" xfId="383" xr:uid="{00000000-0005-0000-0000-000072010000}"/>
    <cellStyle name="Vírgula 6 3" xfId="355" xr:uid="{00000000-0005-0000-0000-000073010000}"/>
    <cellStyle name="Vírgula 7" xfId="198" xr:uid="{00000000-0005-0000-0000-000074010000}"/>
    <cellStyle name="Vírgula 7 2" xfId="319" xr:uid="{00000000-0005-0000-0000-000075010000}"/>
    <cellStyle name="Vírgula 8" xfId="213" xr:uid="{00000000-0005-0000-0000-000076010000}"/>
    <cellStyle name="Vírgula 8 2" xfId="322" xr:uid="{00000000-0005-0000-0000-000077010000}"/>
    <cellStyle name="Vírgula 8 2 2" xfId="280" xr:uid="{00000000-0005-0000-0000-000078010000}"/>
    <cellStyle name="Vírgula 8 2 2 2" xfId="356" xr:uid="{00000000-0005-0000-0000-000079010000}"/>
    <cellStyle name="Vírgula 9 2" xfId="281" xr:uid="{00000000-0005-0000-0000-00007A010000}"/>
    <cellStyle name="Vírgula 9 2 2" xfId="282" xr:uid="{00000000-0005-0000-0000-00007B010000}"/>
    <cellStyle name="Vírgula 9 2 2 2" xfId="358" xr:uid="{00000000-0005-0000-0000-00007C010000}"/>
    <cellStyle name="Vírgula 9 2 3" xfId="307" xr:uid="{00000000-0005-0000-0000-00007D010000}"/>
    <cellStyle name="Vírgula 9 2 3 2" xfId="381" xr:uid="{00000000-0005-0000-0000-00007E010000}"/>
    <cellStyle name="Vírgula 9 2 4" xfId="357" xr:uid="{00000000-0005-0000-0000-00007F010000}"/>
    <cellStyle name="Vírgula0" xfId="147" xr:uid="{00000000-0005-0000-0000-000080010000}"/>
    <cellStyle name="Vírgula0 2" xfId="283" xr:uid="{00000000-0005-0000-0000-000081010000}"/>
    <cellStyle name="Warning Text" xfId="148" xr:uid="{00000000-0005-0000-0000-000082010000}"/>
  </cellStyles>
  <dxfs count="0"/>
  <tableStyles count="0" defaultTableStyle="TableStyleMedium2" defaultPivotStyle="PivotStyleLight16"/>
  <colors>
    <mruColors>
      <color rgb="FFF82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990600</xdr:colOff>
      <xdr:row>31</xdr:row>
      <xdr:rowOff>9524</xdr:rowOff>
    </xdr:from>
    <xdr:to>
      <xdr:col>10</xdr:col>
      <xdr:colOff>981075</xdr:colOff>
      <xdr:row>31</xdr:row>
      <xdr:rowOff>28574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ShapeType="1"/>
        </xdr:cNvSpPr>
      </xdr:nvSpPr>
      <xdr:spPr bwMode="auto">
        <a:xfrm flipV="1">
          <a:off x="4933950" y="6543674"/>
          <a:ext cx="4133850" cy="19050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35</xdr:row>
      <xdr:rowOff>152399</xdr:rowOff>
    </xdr:from>
    <xdr:to>
      <xdr:col>11</xdr:col>
      <xdr:colOff>0</xdr:colOff>
      <xdr:row>35</xdr:row>
      <xdr:rowOff>161924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V="1">
          <a:off x="3962400" y="7848599"/>
          <a:ext cx="531495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10</xdr:row>
      <xdr:rowOff>38100</xdr:rowOff>
    </xdr:from>
    <xdr:to>
      <xdr:col>10</xdr:col>
      <xdr:colOff>1019175</xdr:colOff>
      <xdr:row>10</xdr:row>
      <xdr:rowOff>47625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 flipV="1">
          <a:off x="4953000" y="2571750"/>
          <a:ext cx="647700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15</xdr:row>
      <xdr:rowOff>9524</xdr:rowOff>
    </xdr:from>
    <xdr:to>
      <xdr:col>6</xdr:col>
      <xdr:colOff>0</xdr:colOff>
      <xdr:row>15</xdr:row>
      <xdr:rowOff>9524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ShapeType="1"/>
        </xdr:cNvSpPr>
      </xdr:nvSpPr>
      <xdr:spPr bwMode="auto">
        <a:xfrm flipV="1">
          <a:off x="3057525" y="2466974"/>
          <a:ext cx="885825" cy="0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885825</xdr:colOff>
      <xdr:row>20</xdr:row>
      <xdr:rowOff>9525</xdr:rowOff>
    </xdr:from>
    <xdr:to>
      <xdr:col>10</xdr:col>
      <xdr:colOff>1181100</xdr:colOff>
      <xdr:row>20</xdr:row>
      <xdr:rowOff>9525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ShapeType="1"/>
        </xdr:cNvSpPr>
      </xdr:nvSpPr>
      <xdr:spPr bwMode="auto">
        <a:xfrm flipV="1">
          <a:off x="3933825" y="3686175"/>
          <a:ext cx="5334000" cy="0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666750</xdr:colOff>
      <xdr:row>25</xdr:row>
      <xdr:rowOff>19049</xdr:rowOff>
    </xdr:from>
    <xdr:to>
      <xdr:col>10</xdr:col>
      <xdr:colOff>9525</xdr:colOff>
      <xdr:row>25</xdr:row>
      <xdr:rowOff>28574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ShapeType="1"/>
        </xdr:cNvSpPr>
      </xdr:nvSpPr>
      <xdr:spPr bwMode="auto">
        <a:xfrm flipV="1">
          <a:off x="4610100" y="5419724"/>
          <a:ext cx="3486150" cy="9525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73026</xdr:colOff>
      <xdr:row>0</xdr:row>
      <xdr:rowOff>57151</xdr:rowOff>
    </xdr:from>
    <xdr:to>
      <xdr:col>1</xdr:col>
      <xdr:colOff>241755</xdr:colOff>
      <xdr:row>2</xdr:row>
      <xdr:rowOff>133351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6" y="57151"/>
          <a:ext cx="7783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1123951</xdr:colOff>
      <xdr:row>14</xdr:row>
      <xdr:rowOff>152399</xdr:rowOff>
    </xdr:from>
    <xdr:to>
      <xdr:col>11</xdr:col>
      <xdr:colOff>1</xdr:colOff>
      <xdr:row>15</xdr:row>
      <xdr:rowOff>0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35431700-DD4B-4E21-ADB1-91E827499B96}"/>
            </a:ext>
          </a:extLst>
        </xdr:cNvPr>
        <xdr:cNvSpPr>
          <a:spLocks noChangeShapeType="1"/>
        </xdr:cNvSpPr>
      </xdr:nvSpPr>
      <xdr:spPr bwMode="auto">
        <a:xfrm flipV="1">
          <a:off x="8077201" y="2447924"/>
          <a:ext cx="1200150" cy="9526"/>
        </a:xfrm>
        <a:prstGeom prst="line">
          <a:avLst/>
        </a:prstGeom>
        <a:noFill/>
        <a:ln w="508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rquivos\GUSTAVO%20FELIPE_%20DIFIS\ASFALTO%20POR%20TODO%20PARA%202\PIRTUC%20E%20PIRJUS\GUSTAVO%20PROJETOS\PROJETOS\CONVENIOS\PM_SAO%20MIGUEL%20DO%20GUAMA\2018\123%20-%20PAV.%20MEIO-FIO%20E%20CAL&#199;.%20R$%201.014.564,52%20-%20CV%208458292017%20-%20CAIXA\OR&#199;AMENTO\OR&#199;AMENTO.xls?0C2E17AA" TargetMode="External"/><Relationship Id="rId1" Type="http://schemas.openxmlformats.org/officeDocument/2006/relationships/externalLinkPath" Target="file:///\\0C2E17AA\OR&#199;AMEN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-Or&#231;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Planilha1"/>
      <sheetName val="EVENTOS"/>
      <sheetName val="CRONO"/>
      <sheetName val="CRONOPLE"/>
      <sheetName val="PLE"/>
      <sheetName val="QCI"/>
      <sheetName val="BM"/>
      <sheetName val="RRE"/>
      <sheetName val="OFÍCIO"/>
      <sheetName val="ADM LOCAL"/>
      <sheetName val=" DADOS DA OBRA"/>
      <sheetName val="SERVIÇOS PRELIMINARES"/>
      <sheetName val="TERRA PLANAGEM"/>
      <sheetName val="REV. PRIMARIO"/>
      <sheetName val="PAV."/>
      <sheetName val="MOBILIZAÇAO"/>
      <sheetName val="SINALIZAÇÃO"/>
      <sheetName val="CALÇADA"/>
    </sheetNames>
    <sheetDataSet>
      <sheetData sheetId="0" refreshError="1">
        <row r="3">
          <cell r="O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Final"/>
      <sheetName val="Dados da obra"/>
      <sheetName val="1.Adm. Local"/>
      <sheetName val="2.Ser.Prel."/>
      <sheetName val="Mobilização"/>
    </sheetNames>
    <sheetDataSet>
      <sheetData sheetId="0">
        <row r="12">
          <cell r="I12">
            <v>102988.7</v>
          </cell>
        </row>
        <row r="18">
          <cell r="I18">
            <v>27924.33</v>
          </cell>
        </row>
        <row r="23">
          <cell r="I23">
            <v>10928.12</v>
          </cell>
        </row>
        <row r="39">
          <cell r="I39">
            <v>135457.45000000001</v>
          </cell>
        </row>
        <row r="43">
          <cell r="I43">
            <v>462867.38</v>
          </cell>
        </row>
        <row r="62">
          <cell r="I62">
            <v>384430.55</v>
          </cell>
        </row>
        <row r="70">
          <cell r="I70">
            <v>45564.639999999999</v>
          </cell>
        </row>
        <row r="80">
          <cell r="I80">
            <v>110059.05</v>
          </cell>
        </row>
        <row r="99">
          <cell r="I99">
            <v>635199.13</v>
          </cell>
        </row>
        <row r="102">
          <cell r="I102">
            <v>7813.25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46"/>
  <sheetViews>
    <sheetView tabSelected="1" workbookViewId="0">
      <selection activeCell="A6" sqref="A6:M6"/>
    </sheetView>
  </sheetViews>
  <sheetFormatPr defaultRowHeight="12.75" x14ac:dyDescent="0.2"/>
  <cols>
    <col min="1" max="5" width="9.140625" style="1"/>
    <col min="6" max="6" width="13.42578125" style="1" customWidth="1"/>
    <col min="7" max="7" width="15" style="1" customWidth="1"/>
    <col min="8" max="8" width="14.42578125" style="1" customWidth="1"/>
    <col min="9" max="9" width="15.7109375" style="1" customWidth="1"/>
    <col min="10" max="10" width="17" style="1" customWidth="1"/>
    <col min="11" max="11" width="17.85546875" style="1" customWidth="1"/>
    <col min="12" max="12" width="12.5703125" style="1" customWidth="1"/>
    <col min="13" max="13" width="15.85546875" style="1" customWidth="1"/>
    <col min="14" max="16384" width="9.140625" style="1"/>
  </cols>
  <sheetData>
    <row r="2" spans="1:13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"/>
    </row>
    <row r="3" spans="1:13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x14ac:dyDescent="0.2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3"/>
    </row>
    <row r="5" spans="1:13" x14ac:dyDescent="0.2">
      <c r="A5" s="22" t="s">
        <v>28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23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">
      <c r="A7" s="24" t="s">
        <v>2</v>
      </c>
      <c r="B7" s="26" t="s">
        <v>3</v>
      </c>
      <c r="C7" s="27"/>
      <c r="D7" s="27"/>
      <c r="E7" s="28"/>
      <c r="F7" s="32" t="s">
        <v>4</v>
      </c>
      <c r="G7" s="33"/>
      <c r="H7" s="33"/>
      <c r="I7" s="33"/>
      <c r="J7" s="33"/>
      <c r="K7" s="33"/>
      <c r="L7" s="24" t="s">
        <v>5</v>
      </c>
      <c r="M7" s="24" t="s">
        <v>6</v>
      </c>
    </row>
    <row r="8" spans="1:13" x14ac:dyDescent="0.2">
      <c r="A8" s="25"/>
      <c r="B8" s="29"/>
      <c r="C8" s="30"/>
      <c r="D8" s="30"/>
      <c r="E8" s="31"/>
      <c r="F8" s="38" t="s">
        <v>7</v>
      </c>
      <c r="G8" s="38" t="s">
        <v>8</v>
      </c>
      <c r="H8" s="38" t="s">
        <v>9</v>
      </c>
      <c r="I8" s="38" t="s">
        <v>10</v>
      </c>
      <c r="J8" s="38" t="s">
        <v>11</v>
      </c>
      <c r="K8" s="38" t="s">
        <v>12</v>
      </c>
      <c r="L8" s="34"/>
      <c r="M8" s="34"/>
    </row>
    <row r="9" spans="1:13" ht="13.5" thickBot="1" x14ac:dyDescent="0.25">
      <c r="A9" s="35"/>
      <c r="B9" s="36"/>
      <c r="C9" s="36"/>
      <c r="D9" s="36"/>
      <c r="E9" s="37"/>
      <c r="F9" s="39"/>
      <c r="G9" s="39"/>
      <c r="H9" s="39"/>
      <c r="I9" s="39"/>
      <c r="J9" s="39"/>
      <c r="K9" s="39"/>
      <c r="L9" s="25"/>
      <c r="M9" s="25"/>
    </row>
    <row r="10" spans="1:13" ht="13.5" thickTop="1" x14ac:dyDescent="0.2">
      <c r="A10" s="40"/>
      <c r="B10" s="43" t="s">
        <v>21</v>
      </c>
      <c r="C10" s="44"/>
      <c r="D10" s="44"/>
      <c r="E10" s="45"/>
      <c r="F10" s="4">
        <f>ABS(M10*F12/100)</f>
        <v>41195.480000000003</v>
      </c>
      <c r="G10" s="4">
        <f>ABS(M10*G12/100)</f>
        <v>15448.31</v>
      </c>
      <c r="H10" s="4">
        <f>ABS(M10*H12/100)</f>
        <v>15448.31</v>
      </c>
      <c r="I10" s="4">
        <f>ABS(M10*I12/100)</f>
        <v>10298.870000000001</v>
      </c>
      <c r="J10" s="4">
        <f>ABS(M10*J12/100)</f>
        <v>10298.870000000001</v>
      </c>
      <c r="K10" s="4">
        <f>ABS(M10*K12/100)</f>
        <v>10298.870000000001</v>
      </c>
      <c r="L10" s="49">
        <f>(M10/M41)*100</f>
        <v>5.35</v>
      </c>
      <c r="M10" s="49">
        <f>'[2]Planilha Final'!$I$12</f>
        <v>102988.7</v>
      </c>
    </row>
    <row r="11" spans="1:13" x14ac:dyDescent="0.2">
      <c r="A11" s="41"/>
      <c r="B11" s="46"/>
      <c r="C11" s="47"/>
      <c r="D11" s="47"/>
      <c r="E11" s="48"/>
      <c r="F11" s="52"/>
      <c r="G11" s="53"/>
      <c r="H11" s="53"/>
      <c r="I11" s="53"/>
      <c r="J11" s="53"/>
      <c r="K11" s="54"/>
      <c r="L11" s="50"/>
      <c r="M11" s="50"/>
    </row>
    <row r="12" spans="1:13" x14ac:dyDescent="0.2">
      <c r="A12" s="41"/>
      <c r="B12" s="55" t="s">
        <v>13</v>
      </c>
      <c r="C12" s="56"/>
      <c r="D12" s="56"/>
      <c r="E12" s="57"/>
      <c r="F12" s="5">
        <v>40</v>
      </c>
      <c r="G12" s="5">
        <v>15</v>
      </c>
      <c r="H12" s="5">
        <v>15</v>
      </c>
      <c r="I12" s="5">
        <v>10</v>
      </c>
      <c r="J12" s="5">
        <v>10</v>
      </c>
      <c r="K12" s="5">
        <v>10</v>
      </c>
      <c r="L12" s="50"/>
      <c r="M12" s="50"/>
    </row>
    <row r="13" spans="1:13" x14ac:dyDescent="0.2">
      <c r="A13" s="41"/>
      <c r="B13" s="55" t="s">
        <v>14</v>
      </c>
      <c r="C13" s="56"/>
      <c r="D13" s="56"/>
      <c r="E13" s="57"/>
      <c r="F13" s="5">
        <f>ABS(E12+F12)</f>
        <v>40</v>
      </c>
      <c r="G13" s="5">
        <f>ABS(F12+G12)</f>
        <v>55</v>
      </c>
      <c r="H13" s="5">
        <f>G13+H12</f>
        <v>70</v>
      </c>
      <c r="I13" s="5">
        <f>H13+I12</f>
        <v>80</v>
      </c>
      <c r="J13" s="5">
        <f>I13+J12</f>
        <v>90</v>
      </c>
      <c r="K13" s="5">
        <f>J13+K12</f>
        <v>100</v>
      </c>
      <c r="L13" s="50"/>
      <c r="M13" s="50"/>
    </row>
    <row r="14" spans="1:13" ht="13.5" thickBot="1" x14ac:dyDescent="0.25">
      <c r="A14" s="41"/>
      <c r="B14" s="6"/>
      <c r="C14" s="7"/>
      <c r="D14" s="7"/>
      <c r="E14" s="8" t="s">
        <v>15</v>
      </c>
      <c r="F14" s="9">
        <f>F10</f>
        <v>41195.480000000003</v>
      </c>
      <c r="G14" s="9">
        <f>ABS(F14+G10)</f>
        <v>56643.79</v>
      </c>
      <c r="H14" s="9">
        <f>G14+H10</f>
        <v>72092.100000000006</v>
      </c>
      <c r="I14" s="9">
        <f>H14+I10</f>
        <v>82390.97</v>
      </c>
      <c r="J14" s="9">
        <f>I14+J10</f>
        <v>92689.84</v>
      </c>
      <c r="K14" s="9">
        <f>J14+K10</f>
        <v>102988.71</v>
      </c>
      <c r="L14" s="51"/>
      <c r="M14" s="51"/>
    </row>
    <row r="15" spans="1:13" x14ac:dyDescent="0.2">
      <c r="A15" s="41"/>
      <c r="B15" s="43" t="s">
        <v>23</v>
      </c>
      <c r="C15" s="44"/>
      <c r="D15" s="44"/>
      <c r="E15" s="45"/>
      <c r="F15" s="4">
        <f>ABS(M15*F17/100)</f>
        <v>1942.62</v>
      </c>
      <c r="G15" s="4">
        <f>ABS(M15*G17/100)</f>
        <v>7770.49</v>
      </c>
      <c r="H15" s="4">
        <f>ABS(M15*H17/100)</f>
        <v>5827.87</v>
      </c>
      <c r="I15" s="4">
        <f>ABS(M15*I17/100)</f>
        <v>9713.11</v>
      </c>
      <c r="J15" s="4">
        <f>ABS(M15*J17/100)</f>
        <v>9713.11</v>
      </c>
      <c r="K15" s="4">
        <f>ABS(M15*K17/100)</f>
        <v>3885.25</v>
      </c>
      <c r="L15" s="49">
        <f>(M15/M41)*100</f>
        <v>2.02</v>
      </c>
      <c r="M15" s="49">
        <f>'[2]Planilha Final'!$I$18+'[2]Planilha Final'!$I$23</f>
        <v>38852.449999999997</v>
      </c>
    </row>
    <row r="16" spans="1:13" ht="32.25" customHeight="1" x14ac:dyDescent="0.2">
      <c r="A16" s="41"/>
      <c r="B16" s="46"/>
      <c r="C16" s="47"/>
      <c r="D16" s="47"/>
      <c r="E16" s="48"/>
      <c r="F16" s="52"/>
      <c r="G16" s="53"/>
      <c r="H16" s="53"/>
      <c r="I16" s="53"/>
      <c r="J16" s="53"/>
      <c r="K16" s="54"/>
      <c r="L16" s="50"/>
      <c r="M16" s="50"/>
    </row>
    <row r="17" spans="1:13" x14ac:dyDescent="0.2">
      <c r="A17" s="41"/>
      <c r="B17" s="55" t="s">
        <v>13</v>
      </c>
      <c r="C17" s="56"/>
      <c r="D17" s="56"/>
      <c r="E17" s="57"/>
      <c r="F17" s="5">
        <v>5</v>
      </c>
      <c r="G17" s="5">
        <v>20</v>
      </c>
      <c r="H17" s="5">
        <v>15</v>
      </c>
      <c r="I17" s="5">
        <v>25</v>
      </c>
      <c r="J17" s="5">
        <v>25</v>
      </c>
      <c r="K17" s="5">
        <v>10</v>
      </c>
      <c r="L17" s="50"/>
      <c r="M17" s="50"/>
    </row>
    <row r="18" spans="1:13" x14ac:dyDescent="0.2">
      <c r="A18" s="41"/>
      <c r="B18" s="55" t="s">
        <v>14</v>
      </c>
      <c r="C18" s="56"/>
      <c r="D18" s="56"/>
      <c r="E18" s="57"/>
      <c r="F18" s="5">
        <f>ABS(E17+F17)</f>
        <v>5</v>
      </c>
      <c r="G18" s="5">
        <f>ABS(F17+G17)</f>
        <v>25</v>
      </c>
      <c r="H18" s="5">
        <f>G18+H17</f>
        <v>40</v>
      </c>
      <c r="I18" s="5">
        <f>H18+I17</f>
        <v>65</v>
      </c>
      <c r="J18" s="5">
        <f>I18+J17</f>
        <v>90</v>
      </c>
      <c r="K18" s="5">
        <f>J18+K17</f>
        <v>100</v>
      </c>
      <c r="L18" s="50"/>
      <c r="M18" s="50"/>
    </row>
    <row r="19" spans="1:13" ht="13.5" thickBot="1" x14ac:dyDescent="0.25">
      <c r="A19" s="41"/>
      <c r="B19" s="6"/>
      <c r="C19" s="7"/>
      <c r="D19" s="7"/>
      <c r="E19" s="8" t="s">
        <v>15</v>
      </c>
      <c r="F19" s="9">
        <f>F15</f>
        <v>1942.62</v>
      </c>
      <c r="G19" s="9">
        <f>ABS(F19+G15)</f>
        <v>9713.11</v>
      </c>
      <c r="H19" s="9">
        <f>G19+H15</f>
        <v>15540.98</v>
      </c>
      <c r="I19" s="9">
        <f>H19+I15</f>
        <v>25254.09</v>
      </c>
      <c r="J19" s="9">
        <f>I19+J15</f>
        <v>34967.199999999997</v>
      </c>
      <c r="K19" s="9">
        <f>J19+K15</f>
        <v>38852.449999999997</v>
      </c>
      <c r="L19" s="51"/>
      <c r="M19" s="58"/>
    </row>
    <row r="20" spans="1:13" x14ac:dyDescent="0.2">
      <c r="A20" s="41"/>
      <c r="B20" s="59" t="s">
        <v>24</v>
      </c>
      <c r="C20" s="60"/>
      <c r="D20" s="60"/>
      <c r="E20" s="61"/>
      <c r="F20" s="4"/>
      <c r="G20" s="4">
        <f>ABS(M20*G22/100)</f>
        <v>89748.72</v>
      </c>
      <c r="H20" s="4">
        <f>ABS(M20*H22/100)</f>
        <v>89748.72</v>
      </c>
      <c r="I20" s="4">
        <f>ABS(M20*I22/100)</f>
        <v>149581.21</v>
      </c>
      <c r="J20" s="4">
        <f>ABS(M20*J22/100)</f>
        <v>149581.21</v>
      </c>
      <c r="K20" s="4">
        <f>ABS(M20*K22/100)</f>
        <v>119664.97</v>
      </c>
      <c r="L20" s="49">
        <f>(M20/M41)*100</f>
        <v>31.11</v>
      </c>
      <c r="M20" s="49">
        <f>'[2]Planilha Final'!$I$39+'[2]Planilha Final'!$I$43</f>
        <v>598324.82999999996</v>
      </c>
    </row>
    <row r="21" spans="1:13" ht="26.25" customHeight="1" x14ac:dyDescent="0.2">
      <c r="A21" s="41"/>
      <c r="B21" s="62"/>
      <c r="C21" s="63"/>
      <c r="D21" s="63"/>
      <c r="E21" s="64"/>
      <c r="F21" s="52"/>
      <c r="G21" s="53"/>
      <c r="H21" s="53"/>
      <c r="I21" s="53"/>
      <c r="J21" s="53"/>
      <c r="K21" s="54"/>
      <c r="L21" s="50"/>
      <c r="M21" s="50"/>
    </row>
    <row r="22" spans="1:13" x14ac:dyDescent="0.2">
      <c r="A22" s="41"/>
      <c r="B22" s="55" t="s">
        <v>13</v>
      </c>
      <c r="C22" s="56"/>
      <c r="D22" s="56"/>
      <c r="E22" s="57"/>
      <c r="F22" s="5"/>
      <c r="G22" s="5">
        <v>15</v>
      </c>
      <c r="H22" s="5">
        <v>15</v>
      </c>
      <c r="I22" s="5">
        <v>25</v>
      </c>
      <c r="J22" s="5">
        <v>25</v>
      </c>
      <c r="K22" s="5">
        <v>20</v>
      </c>
      <c r="L22" s="50"/>
      <c r="M22" s="50"/>
    </row>
    <row r="23" spans="1:13" x14ac:dyDescent="0.2">
      <c r="A23" s="41"/>
      <c r="B23" s="55" t="s">
        <v>14</v>
      </c>
      <c r="C23" s="56"/>
      <c r="D23" s="56"/>
      <c r="E23" s="57"/>
      <c r="F23" s="5"/>
      <c r="G23" s="5">
        <f>ABS(F22+G22)</f>
        <v>15</v>
      </c>
      <c r="H23" s="5">
        <f>G23+H22</f>
        <v>30</v>
      </c>
      <c r="I23" s="5">
        <f>H23+I22</f>
        <v>55</v>
      </c>
      <c r="J23" s="5">
        <f>I23+J22</f>
        <v>80</v>
      </c>
      <c r="K23" s="5">
        <f>J23+K22</f>
        <v>100</v>
      </c>
      <c r="L23" s="50"/>
      <c r="M23" s="50"/>
    </row>
    <row r="24" spans="1:13" ht="13.5" thickBot="1" x14ac:dyDescent="0.25">
      <c r="A24" s="41"/>
      <c r="B24" s="6"/>
      <c r="C24" s="7"/>
      <c r="D24" s="7"/>
      <c r="E24" s="8" t="s">
        <v>15</v>
      </c>
      <c r="F24" s="10"/>
      <c r="G24" s="10">
        <f>ABS(F24+G20)</f>
        <v>89748.72</v>
      </c>
      <c r="H24" s="10">
        <f>G24+H20</f>
        <v>179497.44</v>
      </c>
      <c r="I24" s="10">
        <f>H24+I20</f>
        <v>329078.65000000002</v>
      </c>
      <c r="J24" s="10">
        <f>I24+J20</f>
        <v>478659.86</v>
      </c>
      <c r="K24" s="10">
        <f>J24+K20</f>
        <v>598324.82999999996</v>
      </c>
      <c r="L24" s="51"/>
      <c r="M24" s="51"/>
    </row>
    <row r="25" spans="1:13" ht="12.75" customHeight="1" x14ac:dyDescent="0.2">
      <c r="A25" s="41"/>
      <c r="B25" s="43" t="s">
        <v>27</v>
      </c>
      <c r="C25" s="44"/>
      <c r="D25" s="44"/>
      <c r="E25" s="45"/>
      <c r="F25" s="4"/>
      <c r="G25" s="4">
        <f>ABS(M25*G27/100)</f>
        <v>81008.14</v>
      </c>
      <c r="H25" s="4">
        <f>ABS(M25*H27/100)</f>
        <v>81008.14</v>
      </c>
      <c r="I25" s="4">
        <f>ABS(M25*I27/100)</f>
        <v>162016.26999999999</v>
      </c>
      <c r="J25" s="4">
        <f>ABS(M25*J27/100)</f>
        <v>162016.26999999999</v>
      </c>
      <c r="K25" s="4">
        <f>ABS(M25*K27/100)</f>
        <v>54005.42</v>
      </c>
      <c r="L25" s="49">
        <f>(M25/M41)*100</f>
        <v>28.08</v>
      </c>
      <c r="M25" s="49">
        <f>'[2]Planilha Final'!$I$62+'[2]Planilha Final'!$I$70+'[2]Planilha Final'!$I$80</f>
        <v>540054.24</v>
      </c>
    </row>
    <row r="26" spans="1:13" ht="27" customHeight="1" x14ac:dyDescent="0.2">
      <c r="A26" s="41"/>
      <c r="B26" s="46"/>
      <c r="C26" s="47"/>
      <c r="D26" s="47"/>
      <c r="E26" s="48"/>
      <c r="F26" s="52"/>
      <c r="G26" s="53"/>
      <c r="H26" s="53"/>
      <c r="I26" s="53"/>
      <c r="J26" s="53"/>
      <c r="K26" s="54"/>
      <c r="L26" s="50"/>
      <c r="M26" s="50"/>
    </row>
    <row r="27" spans="1:13" x14ac:dyDescent="0.2">
      <c r="A27" s="41"/>
      <c r="B27" s="55" t="s">
        <v>13</v>
      </c>
      <c r="C27" s="56"/>
      <c r="D27" s="56"/>
      <c r="E27" s="57"/>
      <c r="F27" s="5"/>
      <c r="G27" s="5">
        <v>15</v>
      </c>
      <c r="H27" s="5">
        <v>15</v>
      </c>
      <c r="I27" s="5">
        <v>30</v>
      </c>
      <c r="J27" s="5">
        <v>30</v>
      </c>
      <c r="K27" s="5">
        <v>10</v>
      </c>
      <c r="L27" s="50"/>
      <c r="M27" s="50"/>
    </row>
    <row r="28" spans="1:13" x14ac:dyDescent="0.2">
      <c r="A28" s="41"/>
      <c r="B28" s="55" t="s">
        <v>14</v>
      </c>
      <c r="C28" s="56"/>
      <c r="D28" s="56"/>
      <c r="E28" s="57"/>
      <c r="F28" s="5"/>
      <c r="G28" s="5">
        <f>ABS(F27+G27)</f>
        <v>15</v>
      </c>
      <c r="H28" s="5">
        <f>G28+H27</f>
        <v>30</v>
      </c>
      <c r="I28" s="5">
        <f>H28+I27</f>
        <v>60</v>
      </c>
      <c r="J28" s="5">
        <f>I28+J27</f>
        <v>90</v>
      </c>
      <c r="K28" s="5">
        <f>J28+K27</f>
        <v>100</v>
      </c>
      <c r="L28" s="50"/>
      <c r="M28" s="50"/>
    </row>
    <row r="29" spans="1:13" ht="13.5" thickBot="1" x14ac:dyDescent="0.25">
      <c r="A29" s="41"/>
      <c r="B29" s="6"/>
      <c r="C29" s="7"/>
      <c r="D29" s="7"/>
      <c r="E29" s="8" t="s">
        <v>15</v>
      </c>
      <c r="F29" s="9"/>
      <c r="G29" s="9">
        <f>ABS(F29+G25)</f>
        <v>81008.14</v>
      </c>
      <c r="H29" s="9">
        <f>G29+H25</f>
        <v>162016.28</v>
      </c>
      <c r="I29" s="9">
        <f>H29+I25</f>
        <v>324032.55</v>
      </c>
      <c r="J29" s="9">
        <f>I29+J25</f>
        <v>486048.82</v>
      </c>
      <c r="K29" s="9">
        <f>J29+K25</f>
        <v>540054.24</v>
      </c>
      <c r="L29" s="51"/>
      <c r="M29" s="51"/>
    </row>
    <row r="30" spans="1:13" ht="13.5" thickBot="1" x14ac:dyDescent="0.25">
      <c r="A30" s="41"/>
    </row>
    <row r="31" spans="1:13" ht="12.75" customHeight="1" x14ac:dyDescent="0.2">
      <c r="A31" s="41"/>
      <c r="B31" s="43" t="s">
        <v>26</v>
      </c>
      <c r="C31" s="44"/>
      <c r="D31" s="44"/>
      <c r="E31" s="45"/>
      <c r="F31" s="4">
        <f>ABS(M31*F33/100)</f>
        <v>31759.96</v>
      </c>
      <c r="G31" s="4">
        <f>ABS(M31*G33/100)</f>
        <v>63519.91</v>
      </c>
      <c r="H31" s="4">
        <f>ABS(M31*H33/100)</f>
        <v>95279.87</v>
      </c>
      <c r="I31" s="4">
        <f>ABS(M31*I33/100)</f>
        <v>190559.74</v>
      </c>
      <c r="J31" s="4">
        <f>ABS(M31*J33/100)</f>
        <v>190559.74</v>
      </c>
      <c r="K31" s="4">
        <f>ABS(M31*K33/100)</f>
        <v>63519.91</v>
      </c>
      <c r="L31" s="49">
        <f>M31/M41*100</f>
        <v>33.03</v>
      </c>
      <c r="M31" s="49">
        <f>'[2]Planilha Final'!$I$99</f>
        <v>635199.13</v>
      </c>
    </row>
    <row r="32" spans="1:13" ht="21" customHeight="1" x14ac:dyDescent="0.2">
      <c r="A32" s="41"/>
      <c r="B32" s="46"/>
      <c r="C32" s="47"/>
      <c r="D32" s="47"/>
      <c r="E32" s="48"/>
      <c r="F32" s="52"/>
      <c r="G32" s="53"/>
      <c r="H32" s="53"/>
      <c r="I32" s="53"/>
      <c r="J32" s="53"/>
      <c r="K32" s="54"/>
      <c r="L32" s="50"/>
      <c r="M32" s="50"/>
    </row>
    <row r="33" spans="1:13" x14ac:dyDescent="0.2">
      <c r="A33" s="41"/>
      <c r="B33" s="55" t="s">
        <v>13</v>
      </c>
      <c r="C33" s="56"/>
      <c r="D33" s="56"/>
      <c r="E33" s="57"/>
      <c r="F33" s="5">
        <v>5</v>
      </c>
      <c r="G33" s="5">
        <v>10</v>
      </c>
      <c r="H33" s="5">
        <v>15</v>
      </c>
      <c r="I33" s="5">
        <v>30</v>
      </c>
      <c r="J33" s="5">
        <v>30</v>
      </c>
      <c r="K33" s="5">
        <v>10</v>
      </c>
      <c r="L33" s="50"/>
      <c r="M33" s="50"/>
    </row>
    <row r="34" spans="1:13" x14ac:dyDescent="0.2">
      <c r="A34" s="41"/>
      <c r="B34" s="55" t="s">
        <v>14</v>
      </c>
      <c r="C34" s="56"/>
      <c r="D34" s="56"/>
      <c r="E34" s="57"/>
      <c r="F34" s="5">
        <f>ABS(E33+F33)</f>
        <v>5</v>
      </c>
      <c r="G34" s="5">
        <f>ABS(F33+G33)</f>
        <v>15</v>
      </c>
      <c r="H34" s="5">
        <f>G34+H33</f>
        <v>30</v>
      </c>
      <c r="I34" s="5">
        <f>H34+I33</f>
        <v>60</v>
      </c>
      <c r="J34" s="5">
        <f>I34+J33</f>
        <v>90</v>
      </c>
      <c r="K34" s="5">
        <f>J34+K33</f>
        <v>100</v>
      </c>
      <c r="L34" s="50"/>
      <c r="M34" s="50"/>
    </row>
    <row r="35" spans="1:13" ht="13.5" thickBot="1" x14ac:dyDescent="0.25">
      <c r="A35" s="41"/>
      <c r="B35" s="6"/>
      <c r="C35" s="7"/>
      <c r="D35" s="7"/>
      <c r="E35" s="8" t="s">
        <v>15</v>
      </c>
      <c r="F35" s="9">
        <f>F31</f>
        <v>31759.96</v>
      </c>
      <c r="G35" s="9">
        <f>ABS(F35+G31)</f>
        <v>95279.87</v>
      </c>
      <c r="H35" s="9">
        <f>G35+H31</f>
        <v>190559.74</v>
      </c>
      <c r="I35" s="9">
        <f>H35+I31</f>
        <v>381119.48</v>
      </c>
      <c r="J35" s="9">
        <f>I35+J31</f>
        <v>571679.22</v>
      </c>
      <c r="K35" s="9">
        <f>J35+K31</f>
        <v>635199.13</v>
      </c>
      <c r="L35" s="51"/>
      <c r="M35" s="51"/>
    </row>
    <row r="36" spans="1:13" ht="12.75" customHeight="1" x14ac:dyDescent="0.2">
      <c r="A36" s="41"/>
      <c r="B36" s="43" t="s">
        <v>25</v>
      </c>
      <c r="C36" s="44"/>
      <c r="D36" s="44"/>
      <c r="E36" s="45"/>
      <c r="F36" s="4"/>
      <c r="G36" s="4">
        <f>ABS(M36*G38/100)</f>
        <v>1171.99</v>
      </c>
      <c r="H36" s="4">
        <f>ABS(M36*H38/100)</f>
        <v>1171.99</v>
      </c>
      <c r="I36" s="4">
        <f>ABS(M36*I38/100)</f>
        <v>1953.31</v>
      </c>
      <c r="J36" s="4">
        <f>ABS(M36*J38/100)</f>
        <v>1953.31</v>
      </c>
      <c r="K36" s="4">
        <f>ABS(M36*K38/100)</f>
        <v>1562.65</v>
      </c>
      <c r="L36" s="49">
        <f>M36/M41*100</f>
        <v>0.41</v>
      </c>
      <c r="M36" s="49">
        <f>'[2]Planilha Final'!$I$102</f>
        <v>7813.25</v>
      </c>
    </row>
    <row r="37" spans="1:13" ht="21" customHeight="1" x14ac:dyDescent="0.2">
      <c r="A37" s="41"/>
      <c r="B37" s="46"/>
      <c r="C37" s="47"/>
      <c r="D37" s="47"/>
      <c r="E37" s="48"/>
      <c r="F37" s="52"/>
      <c r="G37" s="53"/>
      <c r="H37" s="53"/>
      <c r="I37" s="53"/>
      <c r="J37" s="53"/>
      <c r="K37" s="54"/>
      <c r="L37" s="50"/>
      <c r="M37" s="50"/>
    </row>
    <row r="38" spans="1:13" x14ac:dyDescent="0.2">
      <c r="A38" s="41"/>
      <c r="B38" s="55" t="s">
        <v>13</v>
      </c>
      <c r="C38" s="56"/>
      <c r="D38" s="56"/>
      <c r="E38" s="57"/>
      <c r="F38" s="5"/>
      <c r="G38" s="5">
        <v>15</v>
      </c>
      <c r="H38" s="5">
        <v>15</v>
      </c>
      <c r="I38" s="5">
        <v>25</v>
      </c>
      <c r="J38" s="5">
        <v>25</v>
      </c>
      <c r="K38" s="5">
        <v>20</v>
      </c>
      <c r="L38" s="50"/>
      <c r="M38" s="50"/>
    </row>
    <row r="39" spans="1:13" x14ac:dyDescent="0.2">
      <c r="A39" s="41"/>
      <c r="B39" s="55" t="s">
        <v>14</v>
      </c>
      <c r="C39" s="56"/>
      <c r="D39" s="56"/>
      <c r="E39" s="57"/>
      <c r="F39" s="5"/>
      <c r="G39" s="5">
        <f>ABS(F38+G38)</f>
        <v>15</v>
      </c>
      <c r="H39" s="5">
        <f>G39+H38</f>
        <v>30</v>
      </c>
      <c r="I39" s="5">
        <f>H39+I38</f>
        <v>55</v>
      </c>
      <c r="J39" s="5">
        <f>I39+J38</f>
        <v>80</v>
      </c>
      <c r="K39" s="5">
        <f>J39+K38</f>
        <v>100</v>
      </c>
      <c r="L39" s="50"/>
      <c r="M39" s="50"/>
    </row>
    <row r="40" spans="1:13" ht="13.5" thickBot="1" x14ac:dyDescent="0.25">
      <c r="A40" s="42"/>
      <c r="B40" s="6"/>
      <c r="C40" s="7"/>
      <c r="D40" s="7"/>
      <c r="E40" s="8" t="s">
        <v>15</v>
      </c>
      <c r="F40" s="9"/>
      <c r="G40" s="9">
        <f>ABS(F40+G36)</f>
        <v>1171.99</v>
      </c>
      <c r="H40" s="9">
        <f>G40+H36</f>
        <v>2343.98</v>
      </c>
      <c r="I40" s="9">
        <f>H40+I36</f>
        <v>4297.29</v>
      </c>
      <c r="J40" s="9">
        <f>I40+J36</f>
        <v>6250.6</v>
      </c>
      <c r="K40" s="9">
        <f>J40+K36</f>
        <v>7813.25</v>
      </c>
      <c r="L40" s="51"/>
      <c r="M40" s="51"/>
    </row>
    <row r="41" spans="1:13" ht="13.5" thickTop="1" x14ac:dyDescent="0.2">
      <c r="A41" s="68" t="s">
        <v>16</v>
      </c>
      <c r="B41" s="70" t="s">
        <v>17</v>
      </c>
      <c r="C41" s="71"/>
      <c r="D41" s="71"/>
      <c r="E41" s="72"/>
      <c r="F41" s="11">
        <f>F10+F15+F31</f>
        <v>74898.06</v>
      </c>
      <c r="G41" s="11">
        <f t="shared" ref="G41:K41" si="0">G10+G15+G20+G25+G31+G36</f>
        <v>258667.56</v>
      </c>
      <c r="H41" s="11">
        <f t="shared" si="0"/>
        <v>288484.90000000002</v>
      </c>
      <c r="I41" s="11">
        <f t="shared" si="0"/>
        <v>524122.51</v>
      </c>
      <c r="J41" s="11">
        <f t="shared" si="0"/>
        <v>524122.51</v>
      </c>
      <c r="K41" s="11">
        <f t="shared" si="0"/>
        <v>252937.07</v>
      </c>
      <c r="L41" s="18">
        <f>L10+L15+L20+L25+L31+L36</f>
        <v>100</v>
      </c>
      <c r="M41" s="73">
        <f>M10+M15+M20+M25+M31+M36</f>
        <v>1923232.6</v>
      </c>
    </row>
    <row r="42" spans="1:13" x14ac:dyDescent="0.2">
      <c r="A42" s="69"/>
      <c r="B42" s="75" t="s">
        <v>18</v>
      </c>
      <c r="C42" s="76"/>
      <c r="D42" s="76"/>
      <c r="E42" s="77"/>
      <c r="F42" s="12">
        <f>ABS(F41)</f>
        <v>74898.06</v>
      </c>
      <c r="G42" s="12">
        <f>F42+G41</f>
        <v>333565.62</v>
      </c>
      <c r="H42" s="12">
        <f>G42+H41</f>
        <v>622050.52</v>
      </c>
      <c r="I42" s="12">
        <f>H42+I41</f>
        <v>1146173.03</v>
      </c>
      <c r="J42" s="12">
        <f>I42+J41</f>
        <v>1670295.54</v>
      </c>
      <c r="K42" s="12">
        <f>ABS(J42+K41)</f>
        <v>1923232.61</v>
      </c>
      <c r="L42" s="13"/>
      <c r="M42" s="74"/>
    </row>
    <row r="43" spans="1:13" x14ac:dyDescent="0.2">
      <c r="A43" s="78" t="s">
        <v>19</v>
      </c>
      <c r="B43" s="80" t="s">
        <v>20</v>
      </c>
      <c r="C43" s="81"/>
      <c r="D43" s="81"/>
      <c r="E43" s="82"/>
      <c r="F43" s="5">
        <f>ABS(F41/M41*100)</f>
        <v>3.89</v>
      </c>
      <c r="G43" s="5">
        <f>ABS(G41/M41*100)</f>
        <v>13.45</v>
      </c>
      <c r="H43" s="5">
        <f>ABS(H41/M41*100)</f>
        <v>15</v>
      </c>
      <c r="I43" s="5">
        <f>ABS(I41/M41*100)</f>
        <v>27.25</v>
      </c>
      <c r="J43" s="5">
        <f>ABS(J41/M41*100)</f>
        <v>27.25</v>
      </c>
      <c r="K43" s="5">
        <f>ABS(K41/M41*100)</f>
        <v>13.15</v>
      </c>
      <c r="L43" s="14"/>
      <c r="M43" s="83"/>
    </row>
    <row r="44" spans="1:13" ht="13.5" thickBot="1" x14ac:dyDescent="0.25">
      <c r="A44" s="79"/>
      <c r="B44" s="85" t="s">
        <v>18</v>
      </c>
      <c r="C44" s="86"/>
      <c r="D44" s="86"/>
      <c r="E44" s="87"/>
      <c r="F44" s="15">
        <f>ABS(F43)</f>
        <v>3.89</v>
      </c>
      <c r="G44" s="15">
        <f>F44+G43</f>
        <v>17.34</v>
      </c>
      <c r="H44" s="15">
        <f>G44+H43</f>
        <v>32.340000000000003</v>
      </c>
      <c r="I44" s="15">
        <f>H44+I43</f>
        <v>59.59</v>
      </c>
      <c r="J44" s="15">
        <f>I44+J43</f>
        <v>86.84</v>
      </c>
      <c r="K44" s="19">
        <f>J44+K43</f>
        <v>100</v>
      </c>
      <c r="L44" s="16"/>
      <c r="M44" s="84"/>
    </row>
    <row r="45" spans="1:13" ht="14.25" thickTop="1" thickBot="1" x14ac:dyDescent="0.25">
      <c r="A45" s="65" t="s">
        <v>0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7"/>
      <c r="M45" s="17">
        <f>M41</f>
        <v>1923232.6</v>
      </c>
    </row>
    <row r="46" spans="1:13" ht="13.5" thickTop="1" x14ac:dyDescent="0.2"/>
  </sheetData>
  <mergeCells count="62">
    <mergeCell ref="A45:L45"/>
    <mergeCell ref="A41:A42"/>
    <mergeCell ref="B41:E41"/>
    <mergeCell ref="M41:M42"/>
    <mergeCell ref="B42:E42"/>
    <mergeCell ref="A43:A44"/>
    <mergeCell ref="B43:E43"/>
    <mergeCell ref="M43:M44"/>
    <mergeCell ref="B44:E44"/>
    <mergeCell ref="B36:E37"/>
    <mergeCell ref="L36:L40"/>
    <mergeCell ref="M36:M40"/>
    <mergeCell ref="F37:K37"/>
    <mergeCell ref="B38:E38"/>
    <mergeCell ref="B39:E39"/>
    <mergeCell ref="M25:M29"/>
    <mergeCell ref="F26:K26"/>
    <mergeCell ref="B27:E27"/>
    <mergeCell ref="B28:E28"/>
    <mergeCell ref="B31:E32"/>
    <mergeCell ref="L31:L35"/>
    <mergeCell ref="M31:M35"/>
    <mergeCell ref="F32:K32"/>
    <mergeCell ref="B33:E33"/>
    <mergeCell ref="B34:E34"/>
    <mergeCell ref="F21:K21"/>
    <mergeCell ref="B22:E22"/>
    <mergeCell ref="B23:E23"/>
    <mergeCell ref="B25:E26"/>
    <mergeCell ref="L25:L29"/>
    <mergeCell ref="A10:A40"/>
    <mergeCell ref="B10:E11"/>
    <mergeCell ref="L10:L14"/>
    <mergeCell ref="M10:M14"/>
    <mergeCell ref="F11:K11"/>
    <mergeCell ref="B12:E12"/>
    <mergeCell ref="B13:E13"/>
    <mergeCell ref="B15:E16"/>
    <mergeCell ref="L15:L19"/>
    <mergeCell ref="M15:M19"/>
    <mergeCell ref="F16:K16"/>
    <mergeCell ref="B17:E17"/>
    <mergeCell ref="B18:E18"/>
    <mergeCell ref="B20:E21"/>
    <mergeCell ref="L20:L24"/>
    <mergeCell ref="M20:M24"/>
    <mergeCell ref="A2:K2"/>
    <mergeCell ref="A4:K4"/>
    <mergeCell ref="A5:M5"/>
    <mergeCell ref="A6:M6"/>
    <mergeCell ref="A7:A8"/>
    <mergeCell ref="B7:E8"/>
    <mergeCell ref="F7:K7"/>
    <mergeCell ref="L7:L9"/>
    <mergeCell ref="M7:M9"/>
    <mergeCell ref="A9:E9"/>
    <mergeCell ref="F8:F9"/>
    <mergeCell ref="G8:G9"/>
    <mergeCell ref="H8:H9"/>
    <mergeCell ref="I8:I9"/>
    <mergeCell ref="J8:J9"/>
    <mergeCell ref="K8:K9"/>
  </mergeCells>
  <pageMargins left="0.51181102362204722" right="0.51181102362204722" top="0.39370078740157483" bottom="0.78740157480314965" header="0.31496062992125984" footer="0.31496062992125984"/>
  <pageSetup paperSize="9"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patricia barbosa</cp:lastModifiedBy>
  <cp:lastPrinted>2023-08-21T13:13:26Z</cp:lastPrinted>
  <dcterms:created xsi:type="dcterms:W3CDTF">2019-05-03T14:47:32Z</dcterms:created>
  <dcterms:modified xsi:type="dcterms:W3CDTF">2023-10-26T11:05:05Z</dcterms:modified>
</cp:coreProperties>
</file>