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NICIANA NOURA\PMA 2023\LICITAÇÃO\20-23- REFORMA DA PRAÇA MATRIZ\LICITAÇÃO\TEXTO\"/>
    </mc:Choice>
  </mc:AlternateContent>
  <bookViews>
    <workbookView xWindow="0" yWindow="0" windowWidth="20490" windowHeight="7650" activeTab="4"/>
  </bookViews>
  <sheets>
    <sheet name="ORÇAMENTO" sheetId="2" r:id="rId1"/>
    <sheet name="CPU" sheetId="3" r:id="rId2"/>
    <sheet name="CRONOGRAMA" sheetId="4" r:id="rId3"/>
    <sheet name="BDI" sheetId="5" r:id="rId4"/>
    <sheet name="LS" sheetId="6" r:id="rId5"/>
  </sheets>
  <calcPr calcId="162913"/>
</workbook>
</file>

<file path=xl/calcChain.xml><?xml version="1.0" encoding="utf-8"?>
<calcChain xmlns="http://schemas.openxmlformats.org/spreadsheetml/2006/main">
  <c r="E40" i="6" l="1"/>
  <c r="D40" i="6"/>
  <c r="E36" i="6"/>
  <c r="D36" i="6"/>
  <c r="E29" i="6"/>
  <c r="D29" i="6"/>
  <c r="E17" i="6"/>
  <c r="D17" i="6"/>
  <c r="D37" i="5"/>
  <c r="D38" i="5" s="1"/>
  <c r="D35" i="5"/>
  <c r="I35" i="5" s="1"/>
  <c r="I36" i="5" s="1"/>
  <c r="D33" i="5"/>
  <c r="I33" i="5" s="1"/>
  <c r="D32" i="5"/>
  <c r="I32" i="5" s="1"/>
  <c r="D31" i="5"/>
  <c r="I31" i="5" s="1"/>
  <c r="I27" i="5"/>
  <c r="I22" i="5"/>
  <c r="I16" i="5" s="1"/>
  <c r="I15" i="5" s="1"/>
  <c r="D40" i="5" s="1"/>
  <c r="I13" i="5"/>
  <c r="I9" i="5"/>
  <c r="E41" i="6" l="1"/>
  <c r="D41" i="6"/>
  <c r="D34" i="5"/>
  <c r="I37" i="5"/>
  <c r="I38" i="5" s="1"/>
  <c r="I34" i="5"/>
  <c r="I40" i="5"/>
  <c r="I41" i="5" s="1"/>
  <c r="D41" i="5"/>
  <c r="D36" i="5"/>
  <c r="D43" i="5" l="1"/>
  <c r="I43" i="5"/>
</calcChain>
</file>

<file path=xl/sharedStrings.xml><?xml version="1.0" encoding="utf-8"?>
<sst xmlns="http://schemas.openxmlformats.org/spreadsheetml/2006/main" count="2408" uniqueCount="899">
  <si>
    <t>Bancos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</si>
  <si>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</si>
  <si>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</si>
  <si>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</si>
  <si>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</si>
  <si>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</si>
  <si>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</si>
  <si>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</si>
  <si>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</si>
  <si>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</si>
  <si>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</si>
  <si>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</si>
  <si>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PRAÇA - IGREJA MATRIZ</t>
  </si>
  <si>
    <t xml:space="preserve"> 1.1 </t>
  </si>
  <si>
    <t>SERVIÇOS INICIAIS</t>
  </si>
  <si>
    <t xml:space="preserve"> 1.1.1 </t>
  </si>
  <si>
    <t xml:space="preserve"> 011340 </t>
  </si>
  <si>
    <t>SEDOP</t>
  </si>
  <si>
    <t>Placa de obra em lona com plotagem de gráfica</t>
  </si>
  <si>
    <t>m²</t>
  </si>
  <si>
    <t xml:space="preserve"> 1.1.2 </t>
  </si>
  <si>
    <t xml:space="preserve"> 011350 </t>
  </si>
  <si>
    <t>Tapume metálico</t>
  </si>
  <si>
    <t xml:space="preserve"> 1.1.3 </t>
  </si>
  <si>
    <t xml:space="preserve"> 010767 </t>
  </si>
  <si>
    <t>Barracão de madeira (incl. instalações)</t>
  </si>
  <si>
    <t xml:space="preserve"> 1.1.5 </t>
  </si>
  <si>
    <t xml:space="preserve"> CPU00044 </t>
  </si>
  <si>
    <t>Próprio</t>
  </si>
  <si>
    <t>ALUGUEL DE ANDAIME METÁLICO</t>
  </si>
  <si>
    <t>MÊS</t>
  </si>
  <si>
    <t xml:space="preserve"> 1.2 </t>
  </si>
  <si>
    <t xml:space="preserve"> 1.2.1 </t>
  </si>
  <si>
    <t xml:space="preserve"> 1.3 </t>
  </si>
  <si>
    <t>DEMOLIÇÕES E RETIRADAS</t>
  </si>
  <si>
    <t xml:space="preserve"> 1.3.1 </t>
  </si>
  <si>
    <t xml:space="preserve"> 020018 </t>
  </si>
  <si>
    <t>Demolição manual de concreto simples - calçada</t>
  </si>
  <si>
    <t>m³</t>
  </si>
  <si>
    <t xml:space="preserve"> 1.3.2 </t>
  </si>
  <si>
    <t xml:space="preserve"> 1.3.3 </t>
  </si>
  <si>
    <t xml:space="preserve"> 97635 </t>
  </si>
  <si>
    <t>SINAPI</t>
  </si>
  <si>
    <t>DEMOLIÇÃO DE PAVIMENTO INTERTRAVADO, DE FORMA MANUAL</t>
  </si>
  <si>
    <t xml:space="preserve"> 1.3.4 </t>
  </si>
  <si>
    <t xml:space="preserve"> 7228 </t>
  </si>
  <si>
    <t>ORSE</t>
  </si>
  <si>
    <t>Remoção de banco de concreto pré-moldado</t>
  </si>
  <si>
    <t>un</t>
  </si>
  <si>
    <t xml:space="preserve"> 1.3.6 </t>
  </si>
  <si>
    <t xml:space="preserve"> 180680 </t>
  </si>
  <si>
    <t>Caixa em alvenaria de  40x40x40cm c/ tpo. concreto</t>
  </si>
  <si>
    <t>UN</t>
  </si>
  <si>
    <t xml:space="preserve"> 1.3.7 </t>
  </si>
  <si>
    <t xml:space="preserve"> 020020 </t>
  </si>
  <si>
    <t>Demolição da estrutura em madeira da cobertura</t>
  </si>
  <si>
    <t xml:space="preserve"> 1.3.8 </t>
  </si>
  <si>
    <t xml:space="preserve"> 021527 </t>
  </si>
  <si>
    <t>Retirada de grade de ferro (Lixeiras)</t>
  </si>
  <si>
    <t xml:space="preserve"> 1.3.9 </t>
  </si>
  <si>
    <t>Retirada de grade de ferro (FACHADAS)</t>
  </si>
  <si>
    <t xml:space="preserve"> 1.3.10 </t>
  </si>
  <si>
    <t xml:space="preserve"> 020307 </t>
  </si>
  <si>
    <t>Retirada de telhas de barro</t>
  </si>
  <si>
    <t xml:space="preserve"> 1.3.11 </t>
  </si>
  <si>
    <t xml:space="preserve"> 21 </t>
  </si>
  <si>
    <t>Demolição de meio-fio granítico ou pre-moldado (A. EXTERNA E ESTACIONAMENTOS)</t>
  </si>
  <si>
    <t>m</t>
  </si>
  <si>
    <t xml:space="preserve"> 1.3.12 </t>
  </si>
  <si>
    <t>Demolição de meio-fio granítico ou pre-moldado (PASSEIO PÚBLICO)</t>
  </si>
  <si>
    <t xml:space="preserve"> 1.3.14 </t>
  </si>
  <si>
    <t xml:space="preserve"> 3242 </t>
  </si>
  <si>
    <t>Remoção de poste de concreto armado seção circular ou duplo T - Rev. 01</t>
  </si>
  <si>
    <t xml:space="preserve"> 1.3.15 </t>
  </si>
  <si>
    <t xml:space="preserve"> 020857 </t>
  </si>
  <si>
    <t>Retirada de ponto elétrico</t>
  </si>
  <si>
    <t>PT</t>
  </si>
  <si>
    <t xml:space="preserve"> 1.3.16 </t>
  </si>
  <si>
    <t xml:space="preserve"> 020174 </t>
  </si>
  <si>
    <t>Retirada de entulho - manualmente (incluindo caixa coletora)</t>
  </si>
  <si>
    <t xml:space="preserve"> 1.4 </t>
  </si>
  <si>
    <t>MOVIMENTAÇÃO DE TERRA</t>
  </si>
  <si>
    <t xml:space="preserve"> 1.4.1 </t>
  </si>
  <si>
    <t xml:space="preserve"> 030010 </t>
  </si>
  <si>
    <t>Escavação manual ate 1.50m de profundidade</t>
  </si>
  <si>
    <t xml:space="preserve"> 1.4.2 </t>
  </si>
  <si>
    <t xml:space="preserve"> 030011 </t>
  </si>
  <si>
    <t>Aterro incluindo carga, descarga, transporte e apiloamento - A. Externa</t>
  </si>
  <si>
    <t xml:space="preserve"> 1.5 </t>
  </si>
  <si>
    <t>PAVIMENTAÇÃO</t>
  </si>
  <si>
    <t xml:space="preserve"> 1.5.1 </t>
  </si>
  <si>
    <t xml:space="preserve"> 1.5.1.3 </t>
  </si>
  <si>
    <t xml:space="preserve"> 00007156 </t>
  </si>
  <si>
    <t>TELA DE ACO SOLDADA NERVURADA, CA-60, Q-196, (3,11 KG/M2), DIAMETRO DO FIO = 5,0 MM, LARGURA = 2,45 M, ESPACAMENTO DA MALHA = 10 X 10 CM</t>
  </si>
  <si>
    <t xml:space="preserve"> 1.5.1.4 </t>
  </si>
  <si>
    <t xml:space="preserve"> 1.5.2 </t>
  </si>
  <si>
    <t xml:space="preserve"> 1.5.2.2 </t>
  </si>
  <si>
    <t xml:space="preserve"> 261471 </t>
  </si>
  <si>
    <t>Bloco de concreto intertravado pigmentado (incl. colchão de areia e rejuntamento)</t>
  </si>
  <si>
    <t xml:space="preserve"> 1.5.2.3 </t>
  </si>
  <si>
    <t xml:space="preserve"> 110141 </t>
  </si>
  <si>
    <t>Argamassa de cimento e areia 1:4</t>
  </si>
  <si>
    <t xml:space="preserve"> 1.5.3 </t>
  </si>
  <si>
    <t xml:space="preserve"> 1.5.3.2 </t>
  </si>
  <si>
    <t xml:space="preserve"> 1.5.3.3 </t>
  </si>
  <si>
    <t xml:space="preserve"> 1.6 </t>
  </si>
  <si>
    <t xml:space="preserve"> 1.6.1 </t>
  </si>
  <si>
    <t xml:space="preserve"> 040257 </t>
  </si>
  <si>
    <t>Lastro de concreto magro c/ seixo</t>
  </si>
  <si>
    <t xml:space="preserve"> 040284 </t>
  </si>
  <si>
    <t>Aterro incluindo carga, descarga, transporte e apiloamento</t>
  </si>
  <si>
    <t xml:space="preserve"> 110143 </t>
  </si>
  <si>
    <t>Chapisco de cimento e areia no traço 1:3</t>
  </si>
  <si>
    <t xml:space="preserve"> 110762 </t>
  </si>
  <si>
    <t>Emboço com argamassa 1:6:Adit. Plast.</t>
  </si>
  <si>
    <t xml:space="preserve"> 1.7 </t>
  </si>
  <si>
    <t xml:space="preserve"> 1.7.1 </t>
  </si>
  <si>
    <t xml:space="preserve"> CPU00046 </t>
  </si>
  <si>
    <t>Banco de concreto armado aparente dim.1,20x0,50m, sem encosto, selada e envernizada, 02 demãos</t>
  </si>
  <si>
    <t xml:space="preserve"> 1.7.2 </t>
  </si>
  <si>
    <t xml:space="preserve"> CPU00047 </t>
  </si>
  <si>
    <t>Banco de concreto armado aparente dim.2,40x0,50m, sem encosto, selada e envernizada, 02 demãos</t>
  </si>
  <si>
    <t xml:space="preserve"> 2 </t>
  </si>
  <si>
    <t>MURO</t>
  </si>
  <si>
    <t xml:space="preserve"> 2.1 </t>
  </si>
  <si>
    <t>Fundação</t>
  </si>
  <si>
    <t xml:space="preserve"> 2.1.1 </t>
  </si>
  <si>
    <t xml:space="preserve"> 2.1.2 </t>
  </si>
  <si>
    <t xml:space="preserve"> 2.1.3 </t>
  </si>
  <si>
    <t xml:space="preserve"> 040283 </t>
  </si>
  <si>
    <t>Bloco em concreto armado p/ fundaçao (incl. forma)</t>
  </si>
  <si>
    <t xml:space="preserve"> 2.1.4 </t>
  </si>
  <si>
    <t xml:space="preserve"> 2.2 </t>
  </si>
  <si>
    <t>Estrutura</t>
  </si>
  <si>
    <t xml:space="preserve"> 2.2.1 </t>
  </si>
  <si>
    <t xml:space="preserve"> 050729 </t>
  </si>
  <si>
    <t>Concreto armado fck=20MPA c/ forma mad. branca (incl. lançamento e adensamento) - pilares e cintamento</t>
  </si>
  <si>
    <t xml:space="preserve"> 2.3 </t>
  </si>
  <si>
    <t>ALVENARIA/ ACABAMENTO</t>
  </si>
  <si>
    <t xml:space="preserve"> 2.3.1 </t>
  </si>
  <si>
    <t xml:space="preserve"> 060046 </t>
  </si>
  <si>
    <t>Alvenaria tijolo de barro a cutelo</t>
  </si>
  <si>
    <t xml:space="preserve"> 110763 </t>
  </si>
  <si>
    <t>Reboco com argamassa 1:6:Adit. Plast.</t>
  </si>
  <si>
    <t xml:space="preserve"> 2.3.5 </t>
  </si>
  <si>
    <t xml:space="preserve"> 151284 </t>
  </si>
  <si>
    <t>Acrílica semi-brilho c/ massa e selador - interna e externa</t>
  </si>
  <si>
    <t xml:space="preserve"> 2.4 </t>
  </si>
  <si>
    <t>PORTÃO/ GRADIL</t>
  </si>
  <si>
    <t xml:space="preserve"> 2.4.1 </t>
  </si>
  <si>
    <t xml:space="preserve"> CPU00036 </t>
  </si>
  <si>
    <t xml:space="preserve"> 2.4.2 </t>
  </si>
  <si>
    <t xml:space="preserve"> CPU00037 </t>
  </si>
  <si>
    <t>PORTÃO EM AÇO TUBULAR QUADRADO 70x50mm, esp.3,66mm</t>
  </si>
  <si>
    <t xml:space="preserve"> 2.4.3 </t>
  </si>
  <si>
    <t xml:space="preserve"> 100758 </t>
  </si>
  <si>
    <t>PINTURA COM TINTA ALQUÍDICA DE ACABAMENTO (ESMALTE SINTÉTICO ACETINADO) APLICADA A ROLO OU PINCEL SOBRE SUPERFÍCIES METÁLICAS (EXCETO PERFIL) EXECUTADO EM OBRA (02 DEMÃOS). AF_01/2020</t>
  </si>
  <si>
    <t xml:space="preserve"> 3 </t>
  </si>
  <si>
    <t>PORTICOS/ CRUZ</t>
  </si>
  <si>
    <t xml:space="preserve"> 3.1 </t>
  </si>
  <si>
    <t xml:space="preserve"> 3.1.1 </t>
  </si>
  <si>
    <t xml:space="preserve"> 3.1.2 </t>
  </si>
  <si>
    <t xml:space="preserve"> 3.1.3 </t>
  </si>
  <si>
    <t xml:space="preserve"> 3.1.4 </t>
  </si>
  <si>
    <t xml:space="preserve"> 3.2 </t>
  </si>
  <si>
    <t xml:space="preserve"> 3.2.1 </t>
  </si>
  <si>
    <t xml:space="preserve"> 051172 </t>
  </si>
  <si>
    <t>Concreto armado FCK=25MPA com forma aparente - 1 reaproveitamento</t>
  </si>
  <si>
    <t xml:space="preserve"> 3.2.2 </t>
  </si>
  <si>
    <t xml:space="preserve"> CPU00039 </t>
  </si>
  <si>
    <t>M</t>
  </si>
  <si>
    <t xml:space="preserve"> 3.3 </t>
  </si>
  <si>
    <t>Acabamentos</t>
  </si>
  <si>
    <t xml:space="preserve"> 3.3.2 </t>
  </si>
  <si>
    <t xml:space="preserve"> 4 </t>
  </si>
  <si>
    <t>MEMORIAL/ MONUMENTO</t>
  </si>
  <si>
    <t xml:space="preserve"> 4.1 </t>
  </si>
  <si>
    <t xml:space="preserve"> 4.1.1 </t>
  </si>
  <si>
    <t xml:space="preserve"> 4.1.2 </t>
  </si>
  <si>
    <t xml:space="preserve"> 4.1.3 </t>
  </si>
  <si>
    <t xml:space="preserve"> 4.1.4 </t>
  </si>
  <si>
    <t xml:space="preserve"> 4.2 </t>
  </si>
  <si>
    <t xml:space="preserve"> 4.2.1 </t>
  </si>
  <si>
    <t>Concreto armado FCK=25MPA com forma aparente - 1 reaproveitamento - PILARES</t>
  </si>
  <si>
    <t xml:space="preserve"> 4.2.2 </t>
  </si>
  <si>
    <t xml:space="preserve"> 4.3 </t>
  </si>
  <si>
    <t xml:space="preserve"> 4.3.1 </t>
  </si>
  <si>
    <t xml:space="preserve"> 4.3.2 </t>
  </si>
  <si>
    <t>M²</t>
  </si>
  <si>
    <t xml:space="preserve"> 5 </t>
  </si>
  <si>
    <t>LANCHE/ BOX'S</t>
  </si>
  <si>
    <t xml:space="preserve"> 5.1 </t>
  </si>
  <si>
    <t xml:space="preserve"> 5.1.1 </t>
  </si>
  <si>
    <t xml:space="preserve"> 5.1.2 </t>
  </si>
  <si>
    <t xml:space="preserve"> 5.1.3 </t>
  </si>
  <si>
    <t xml:space="preserve"> 5.1.4 </t>
  </si>
  <si>
    <t xml:space="preserve"> 5.2 </t>
  </si>
  <si>
    <t xml:space="preserve"> 5.2.1 </t>
  </si>
  <si>
    <t>Baldrame em concreto armado c/ cinta de amarração  - BALDRAME E CINTAMENTO</t>
  </si>
  <si>
    <t xml:space="preserve"> 5.2.2 </t>
  </si>
  <si>
    <t xml:space="preserve"> 5.2.3 </t>
  </si>
  <si>
    <t>Pergolado</t>
  </si>
  <si>
    <t xml:space="preserve"> 5.2.3.1 </t>
  </si>
  <si>
    <t xml:space="preserve"> CPU00033 </t>
  </si>
  <si>
    <t>PILAR METÁLICO C/ FORNECIMENTO E INSTALAÇÃO (INCLUSO PINTURA)</t>
  </si>
  <si>
    <t xml:space="preserve"> 5.2.3.2 </t>
  </si>
  <si>
    <t xml:space="preserve"> CPU00034 </t>
  </si>
  <si>
    <t>Estrutura metálica p/ cobertura em arco - vão 6M</t>
  </si>
  <si>
    <t xml:space="preserve"> 5.3 </t>
  </si>
  <si>
    <t>Alvenaria/ Acabamento</t>
  </si>
  <si>
    <t xml:space="preserve"> 5.3.1 </t>
  </si>
  <si>
    <t xml:space="preserve"> 5.3.2 </t>
  </si>
  <si>
    <t xml:space="preserve"> 5.3.3 </t>
  </si>
  <si>
    <t xml:space="preserve"> 5.3.4 </t>
  </si>
  <si>
    <t xml:space="preserve"> 5.3.5 </t>
  </si>
  <si>
    <t>Pavimentação</t>
  </si>
  <si>
    <t xml:space="preserve"> 5.3.5.1 </t>
  </si>
  <si>
    <t xml:space="preserve"> 94992 </t>
  </si>
  <si>
    <t>PISO DE CONCRETO  MOLDADO IN LOCO, FEITO EM OBRA, ACABAMENTO CONVENCIONAL, ESPESSURA 6 CM, ARMADO. AF_08/2022</t>
  </si>
  <si>
    <t xml:space="preserve"> 5.3.6 </t>
  </si>
  <si>
    <t>Revestimentos</t>
  </si>
  <si>
    <t xml:space="preserve"> 5.3.6.1 </t>
  </si>
  <si>
    <t xml:space="preserve"> 5.3.7 </t>
  </si>
  <si>
    <t>Pintura</t>
  </si>
  <si>
    <t xml:space="preserve"> 5.3.7.1 </t>
  </si>
  <si>
    <t xml:space="preserve"> 88489 </t>
  </si>
  <si>
    <t>APLICAÇÃO MANUAL DE PINTURA COM TINTA LÁTEX ACRÍLICA EM PAREDES, DUAS DEMÃOS. AF_06/2014</t>
  </si>
  <si>
    <t xml:space="preserve"> 5.4 </t>
  </si>
  <si>
    <t>Instalações Hidráulicas</t>
  </si>
  <si>
    <t xml:space="preserve"> 5.4.1 </t>
  </si>
  <si>
    <t xml:space="preserve"> 180299 </t>
  </si>
  <si>
    <t>Ponto de agua (incl. tubos e conexoes)</t>
  </si>
  <si>
    <t xml:space="preserve"> 5.4.2 </t>
  </si>
  <si>
    <t xml:space="preserve"> 180214 </t>
  </si>
  <si>
    <t>Ponto de esgoto (incl. tubos, conexoes,cx. e ralos)</t>
  </si>
  <si>
    <t xml:space="preserve"> 5.4.3 </t>
  </si>
  <si>
    <t xml:space="preserve"> 180102 </t>
  </si>
  <si>
    <t>Tubo em PVC - 100mm (LS)</t>
  </si>
  <si>
    <t xml:space="preserve"> 5.4.4 </t>
  </si>
  <si>
    <t xml:space="preserve"> 191517 </t>
  </si>
  <si>
    <t>Torneira de metal cromada de 1/2" ou 3/4" p/ lavatório</t>
  </si>
  <si>
    <t xml:space="preserve"> 5.4.5 </t>
  </si>
  <si>
    <t xml:space="preserve"> 190232 </t>
  </si>
  <si>
    <t>Lavatorio de louça s/col.c/torn.,sifao e valv.</t>
  </si>
  <si>
    <t xml:space="preserve"> 5.4.6 </t>
  </si>
  <si>
    <t xml:space="preserve"> 190238 </t>
  </si>
  <si>
    <t>Pia 01 cuba em aço inox c/torn.,sifao e valv.(1,50m)</t>
  </si>
  <si>
    <t xml:space="preserve"> 5.4.9 </t>
  </si>
  <si>
    <t xml:space="preserve"> 180548 </t>
  </si>
  <si>
    <t>Fossa septica em concreto armado - cap=150 pessoas</t>
  </si>
  <si>
    <t xml:space="preserve"> 5.5 </t>
  </si>
  <si>
    <t>Esquadrias</t>
  </si>
  <si>
    <t xml:space="preserve"> 5.5.1 </t>
  </si>
  <si>
    <t xml:space="preserve"> 090070 </t>
  </si>
  <si>
    <t>Porta de aço-esteira de enrolar c/ferr.(incl.pint.anti-corrosiva)</t>
  </si>
  <si>
    <t xml:space="preserve"> 5.6 </t>
  </si>
  <si>
    <t>Identificação Boxs</t>
  </si>
  <si>
    <t xml:space="preserve"> 5.6.1 </t>
  </si>
  <si>
    <t xml:space="preserve"> CPU_BE_0006 </t>
  </si>
  <si>
    <t>PLACAS DE IDENTIFICAÇÃO DE BOXS</t>
  </si>
  <si>
    <t xml:space="preserve"> 6 </t>
  </si>
  <si>
    <t>PAISAGISMO - Praça e Pergolado</t>
  </si>
  <si>
    <t xml:space="preserve"> 6.1 </t>
  </si>
  <si>
    <t xml:space="preserve"> 98531 </t>
  </si>
  <si>
    <t>CORTE RASO E RECORTE DE ÁRVORE COM DIÂMETRO DE TRONCO MAIOR OU IGUAL A 0,60 M.AF_05/2018</t>
  </si>
  <si>
    <t xml:space="preserve"> 6.2 </t>
  </si>
  <si>
    <t xml:space="preserve"> 98529 </t>
  </si>
  <si>
    <t>CORTE RASO E RECORTE DE ÁRVORE COM DIÂMETRO DE TRONCO MAIOR OU IGUAL A 0,20 M E MENOR QUE 0,40 M.AF_05/2018</t>
  </si>
  <si>
    <t xml:space="preserve"> 6.3 </t>
  </si>
  <si>
    <t xml:space="preserve"> 6.4 </t>
  </si>
  <si>
    <t xml:space="preserve"> 98528 </t>
  </si>
  <si>
    <t>REMOÇÃO DE RAÍZES REMANESCENTES DE TRONCO DE ÁRVORE COM DIÂMETRO MAIOR OU IGUAL A 0,60 M.AF_05/2018</t>
  </si>
  <si>
    <t xml:space="preserve"> 6.5 </t>
  </si>
  <si>
    <t xml:space="preserve"> 98532 </t>
  </si>
  <si>
    <t>PODA EM ALTURA DE ÁRVORE COM DIÂMETRO DE TRONCO MENOR QUE 0,20 M.AF_05/2018</t>
  </si>
  <si>
    <t xml:space="preserve"> 6.6 </t>
  </si>
  <si>
    <t xml:space="preserve"> 85184 </t>
  </si>
  <si>
    <t>RETIRADA DE GRAMA EM PLACAS</t>
  </si>
  <si>
    <t xml:space="preserve"> 6.7 </t>
  </si>
  <si>
    <t xml:space="preserve"> 98511 </t>
  </si>
  <si>
    <t>PLANTIO DE ÁRVORE ORNAMENTAL COM ALTURA DE MUDA MAIOR QUE 2,00 M E MENOR OU IGUAL A 4,00 M. AF_05/2018</t>
  </si>
  <si>
    <t xml:space="preserve"> 6.9 </t>
  </si>
  <si>
    <t xml:space="preserve"> 98509 </t>
  </si>
  <si>
    <t>PLANTIO DE ARBUSTO OU  CERCA VIVA. AF_05/2018 - Pergolado</t>
  </si>
  <si>
    <t xml:space="preserve"> 6.10 </t>
  </si>
  <si>
    <t xml:space="preserve"> CPU_BE_0004 </t>
  </si>
  <si>
    <t>VASO DE CIMENTO GRANDE COM PLANTA ORNAMENTAL, H=60CM</t>
  </si>
  <si>
    <t xml:space="preserve"> 6.11 </t>
  </si>
  <si>
    <t xml:space="preserve"> CPU_BE_0005 </t>
  </si>
  <si>
    <t>LIXEIRA EM CHAPA E TUBO EM AÇO COM PINTURA ELETROSTATICA</t>
  </si>
  <si>
    <t xml:space="preserve"> 7 </t>
  </si>
  <si>
    <t>POSTO TAXI/ ONIBUS</t>
  </si>
  <si>
    <t xml:space="preserve"> 7.1 </t>
  </si>
  <si>
    <t xml:space="preserve"> CPU_BE_0007 </t>
  </si>
  <si>
    <t>ABRIGO PONTO DE TAXI  EM ESTRUTURA TUBULAR METÁLICA E ACM, DIMENSOES DE 1,80M x 5,45M x 2,1M</t>
  </si>
  <si>
    <t xml:space="preserve"> 7.2 </t>
  </si>
  <si>
    <t xml:space="preserve"> CPU_BE_0008 </t>
  </si>
  <si>
    <t xml:space="preserve"> 8 </t>
  </si>
  <si>
    <t>PASSEIO PÚBLICO</t>
  </si>
  <si>
    <t xml:space="preserve"> 8.2 </t>
  </si>
  <si>
    <t>EXECUÇÃO DE PASSEIO (CALÇADA) OU PISO DE CONCRETO COM CONCRETO MOLDADO IN LOCO, FEITO EM OBRA, ACABAMENTO CONVENCIONAL, ESPESSURA 6 CM, ARMADO. AF_08/2022</t>
  </si>
  <si>
    <t xml:space="preserve"> 8.3 </t>
  </si>
  <si>
    <t xml:space="preserve"> 8.4 </t>
  </si>
  <si>
    <t xml:space="preserve"> 12467 </t>
  </si>
  <si>
    <t>Pintura de meio fio (caiação)</t>
  </si>
  <si>
    <t xml:space="preserve"> 8.5 </t>
  </si>
  <si>
    <t xml:space="preserve"> 130728 </t>
  </si>
  <si>
    <t>PisoTátil direcional ou alerta na cor amarelo ou vermelho 25x25 premoldado (16 unidades)</t>
  </si>
  <si>
    <t xml:space="preserve"> 9 </t>
  </si>
  <si>
    <t>SISTEMA DE DRENAGEM</t>
  </si>
  <si>
    <t xml:space="preserve"> 9.1 </t>
  </si>
  <si>
    <t xml:space="preserve"> 9.3 </t>
  </si>
  <si>
    <t xml:space="preserve"> 9.5 </t>
  </si>
  <si>
    <t xml:space="preserve"> 180650 </t>
  </si>
  <si>
    <t>Tubo em PVC - 200mm (LS)</t>
  </si>
  <si>
    <t xml:space="preserve"> 9.6 </t>
  </si>
  <si>
    <t xml:space="preserve"> 10 </t>
  </si>
  <si>
    <t>INSTALAÇÕES ELÉTRICAS</t>
  </si>
  <si>
    <t xml:space="preserve"> 10.1 </t>
  </si>
  <si>
    <t>Praça</t>
  </si>
  <si>
    <t xml:space="preserve"> 10.1.1 </t>
  </si>
  <si>
    <t xml:space="preserve"> 170081 </t>
  </si>
  <si>
    <t>Ponto de luz / força (c/tubul., cx. e fiaçao) ate 200W</t>
  </si>
  <si>
    <t xml:space="preserve"> 10.1.2 </t>
  </si>
  <si>
    <t xml:space="preserve"> 060195 </t>
  </si>
  <si>
    <t>SBC</t>
  </si>
  <si>
    <t>POSTE DE JARDIM COLONIAL, H=2,5M</t>
  </si>
  <si>
    <t xml:space="preserve"> 10.1.4 </t>
  </si>
  <si>
    <t xml:space="preserve"> 060125 </t>
  </si>
  <si>
    <t>EMBUTIDO DE SOLO BALIZADOR SOLO ALUMINIO PRATA LED 2W 3000K</t>
  </si>
  <si>
    <t xml:space="preserve"> 10.1.5 </t>
  </si>
  <si>
    <t xml:space="preserve"> CPU_BE_0003 </t>
  </si>
  <si>
    <t>Poste decorativo 2 pétalas, em aço galvanizado com difusor em vidro transparente temperado, com 7m, inclusive lâmpada de led 50w</t>
  </si>
  <si>
    <t xml:space="preserve"> 10.2 </t>
  </si>
  <si>
    <t>Monumento</t>
  </si>
  <si>
    <t xml:space="preserve"> 10.2.1 </t>
  </si>
  <si>
    <t xml:space="preserve"> 10.2.2 </t>
  </si>
  <si>
    <t xml:space="preserve"> 060561 </t>
  </si>
  <si>
    <t>FITA DE LED SILICONADA, 120 LEDS POR METRO, POTʎCIA 9,6 W/M</t>
  </si>
  <si>
    <t xml:space="preserve"> 10.2.3 </t>
  </si>
  <si>
    <t xml:space="preserve"> 060562 </t>
  </si>
  <si>
    <t>FONTE DE ALIMENTACAO P/ FITA LED,ENTRADA BIVOLT 110/220 5A</t>
  </si>
  <si>
    <t xml:space="preserve"> 10.2.4 </t>
  </si>
  <si>
    <t xml:space="preserve"> CPU_BE_0001 </t>
  </si>
  <si>
    <t>Luminária refletiva em alumínio e acrílico, monumento Maria</t>
  </si>
  <si>
    <t xml:space="preserve"> 10.3 </t>
  </si>
  <si>
    <t xml:space="preserve"> 10.3.1 </t>
  </si>
  <si>
    <t xml:space="preserve"> 10.3.2 </t>
  </si>
  <si>
    <t xml:space="preserve"> 060386 </t>
  </si>
  <si>
    <t>LUMINARIA - PERFIL LED EMBUTIR SLIM 2M P/ FITA LED COMPLETA</t>
  </si>
  <si>
    <t xml:space="preserve"> 10.4 </t>
  </si>
  <si>
    <t>Pórticos</t>
  </si>
  <si>
    <t xml:space="preserve"> 10.4.1 </t>
  </si>
  <si>
    <t xml:space="preserve"> 10.4.2 </t>
  </si>
  <si>
    <t xml:space="preserve"> 10.4.3 </t>
  </si>
  <si>
    <t xml:space="preserve"> 10.4.4 </t>
  </si>
  <si>
    <t xml:space="preserve"> 11132 </t>
  </si>
  <si>
    <t>Presilha de latão, L=20mm, para fixação de cabos de cobre, furo d=5mm, para cabos 35mm² a 50mm², ref:TEL-744 ou similar (SPDA)</t>
  </si>
  <si>
    <t xml:space="preserve"> 10.5 </t>
  </si>
  <si>
    <t>Lanches/ Box's</t>
  </si>
  <si>
    <t xml:space="preserve"> 10.5.1 </t>
  </si>
  <si>
    <t xml:space="preserve"> 93660 </t>
  </si>
  <si>
    <t>DISJUNTOR BIPOLAR TIPO DIN, CORRENTE NOMINAL DE 10A - FORNECIMENTO E INSTALAÇÃO. AF_10/2020</t>
  </si>
  <si>
    <t xml:space="preserve"> 10.5.2 </t>
  </si>
  <si>
    <t xml:space="preserve"> 93662 </t>
  </si>
  <si>
    <t>DISJUNTOR BIPOLAR TIPO DIN, CORRENTE NOMINAL DE 20A - FORNECIMENTO E INSTALAÇÃO. AF_10/2020</t>
  </si>
  <si>
    <t xml:space="preserve"> 10.5.3 </t>
  </si>
  <si>
    <t xml:space="preserve"> 101877 </t>
  </si>
  <si>
    <t>QUADRO DE DISTRIBUIÇÃO DE ENERGIA EM PVC, DE EMBUTIR, SEM BARRAMENTO, PARA 3 DISJUNTORES - FORNECIMENTO E INSTALAÇÃO. AF_10/2020</t>
  </si>
  <si>
    <t xml:space="preserve"> 10.5.5 </t>
  </si>
  <si>
    <t xml:space="preserve"> 10.5.6 </t>
  </si>
  <si>
    <t xml:space="preserve"> 170701 </t>
  </si>
  <si>
    <t>Ponto de força (tubul., fiaçao e disjuntor) acima de 200W</t>
  </si>
  <si>
    <t xml:space="preserve"> 10.5.7 </t>
  </si>
  <si>
    <t xml:space="preserve"> 170964 </t>
  </si>
  <si>
    <t>Interruptor 2 teclas +Tomada 2P +T (s/fiação)</t>
  </si>
  <si>
    <t xml:space="preserve"> 10.5.8 </t>
  </si>
  <si>
    <t xml:space="preserve"> 171523 </t>
  </si>
  <si>
    <t>Tomada 2P+T 20A (s/fiaçao)</t>
  </si>
  <si>
    <t xml:space="preserve"> 10.5.9 </t>
  </si>
  <si>
    <t xml:space="preserve"> 170339 </t>
  </si>
  <si>
    <t>Tomada 2P+T 10A (s/fiaçao)</t>
  </si>
  <si>
    <t xml:space="preserve"> 10.5.10 </t>
  </si>
  <si>
    <t xml:space="preserve"> 00038093 </t>
  </si>
  <si>
    <t>ESPELHO / PLACA DE 2 POSTOS 4" X 2", PARA INSTALACAO DE TOMADAS E INTERRUPTORES</t>
  </si>
  <si>
    <t xml:space="preserve"> 10.5.11 </t>
  </si>
  <si>
    <t xml:space="preserve"> 170983 </t>
  </si>
  <si>
    <t>Luminária  tipo arandela- casco de tartaruga</t>
  </si>
  <si>
    <t xml:space="preserve"> 10.5.12 </t>
  </si>
  <si>
    <t xml:space="preserve"> 170977 </t>
  </si>
  <si>
    <t>Luminária  c/ lâmp mista até 250W</t>
  </si>
  <si>
    <t xml:space="preserve"> 10.5.13 </t>
  </si>
  <si>
    <t xml:space="preserve"> 97610 </t>
  </si>
  <si>
    <t>LÂMPADA COMPACTA DE LED 10 W, BASE E27 - FORNECIMENTO E INSTALAÇÃO. AF_02/2020</t>
  </si>
  <si>
    <t xml:space="preserve"> 10.6 </t>
  </si>
  <si>
    <t>Instalação Elétrica - Geral</t>
  </si>
  <si>
    <t xml:space="preserve"> 10.6.1 </t>
  </si>
  <si>
    <t xml:space="preserve"> 170415 </t>
  </si>
  <si>
    <t>Mureta de mediçao em alv.c/laje em conc.(c=2.20/l=0.50/h=2.0m)</t>
  </si>
  <si>
    <t xml:space="preserve"> 10.6.2 </t>
  </si>
  <si>
    <t xml:space="preserve"> 97360 </t>
  </si>
  <si>
    <t>QUADRO DE MEDIÇÃO GERAL DE ENERGIA COM 12 MEDIDORES - FORNECIMENTO E INSTALAÇÃO. AF_10/2020</t>
  </si>
  <si>
    <t xml:space="preserve"> 10.6.3 </t>
  </si>
  <si>
    <t xml:space="preserve"> 10.6.4 </t>
  </si>
  <si>
    <t xml:space="preserve"> 93664 </t>
  </si>
  <si>
    <t>DISJUNTOR BIPOLAR TIPO DIN, CORRENTE NOMINAL DE 32A - FORNECIMENTO E INSTALAÇÃO. AF_10/2020</t>
  </si>
  <si>
    <t xml:space="preserve"> 10.6.5 </t>
  </si>
  <si>
    <t xml:space="preserve"> 93666 </t>
  </si>
  <si>
    <t>DISJUNTOR BIPOLAR TIPO DIN, CORRENTE NOMINAL DE 50A - FORNECIMENTO E INSTALAÇÃO. AF_10/2020</t>
  </si>
  <si>
    <t xml:space="preserve"> 10.6.6 </t>
  </si>
  <si>
    <t xml:space="preserve"> 170900 </t>
  </si>
  <si>
    <t>Disjuntor 3P - 125A a 225A - PADRÃO DIN</t>
  </si>
  <si>
    <t xml:space="preserve"> 10.6.7 </t>
  </si>
  <si>
    <t xml:space="preserve"> 97669 </t>
  </si>
  <si>
    <t>ELETRODUTO FLEXÍVEL CORRUGADO, PEAD, DN 90 (3"), PARA REDE ENTERRADA DE DISTRIBUIÇÃO DE ENERGIA ELÉTRICA - FORNECIMENTO E INSTALAÇÃO. AF_12/2021</t>
  </si>
  <si>
    <t xml:space="preserve"> 10.6.8 </t>
  </si>
  <si>
    <t xml:space="preserve"> 91857 </t>
  </si>
  <si>
    <t>ELETRODUTO FLEXÍVEL CORRUGADO REFORÇADO, PVC, DN 32 MM (1"), PARA CIRCUITOS TERMINAIS, INSTALADO EM PAREDE - FORNECIMENTO E INSTALAÇÃO. AF_12/2015</t>
  </si>
  <si>
    <t xml:space="preserve"> 10.6.9 </t>
  </si>
  <si>
    <t xml:space="preserve"> 91835 </t>
  </si>
  <si>
    <t>ELETRODUTO FLEXÍVEL CORRUGADO REFORÇADO, PVC, DN 25 MM (3/4"), PARA CIRCUITOS TERMINAIS, INSTALADO EM FORRO - FORNECIMENTO E INSTALAÇÃO. AF_12/2015</t>
  </si>
  <si>
    <t xml:space="preserve"> 10.6.10 </t>
  </si>
  <si>
    <t xml:space="preserve"> 97888 </t>
  </si>
  <si>
    <t>CAIXA ENTERRADA ELÉTRICA RETANGULAR, EM ALVENARIA COM TIJOLOS CERÂMICOS MACIÇOS, FUNDO COM BRITA, DIMENSÕES INTERNAS: 0,6X0,6X0,6 M. AF_12/2020</t>
  </si>
  <si>
    <t xml:space="preserve"> 10.6.11 </t>
  </si>
  <si>
    <t xml:space="preserve"> 170743 </t>
  </si>
  <si>
    <t>Cabo de cobre   2,5mm2 - 1 KV</t>
  </si>
  <si>
    <t xml:space="preserve"> 10.6.12 </t>
  </si>
  <si>
    <t xml:space="preserve"> 170744 </t>
  </si>
  <si>
    <t>Cabo de cobre   4mm2 - 1 KV</t>
  </si>
  <si>
    <t xml:space="preserve"> 10.6.13 </t>
  </si>
  <si>
    <t xml:space="preserve"> 170745 </t>
  </si>
  <si>
    <t>Cabo de cobre   6mm2 - 1  KV</t>
  </si>
  <si>
    <t xml:space="preserve"> 10.6.14 </t>
  </si>
  <si>
    <t xml:space="preserve"> 00002690 </t>
  </si>
  <si>
    <t>ELETRODUTO PVC FLEXIVEL CORRUGADO, COR AMARELA, DE 32 MM</t>
  </si>
  <si>
    <t xml:space="preserve"> 10.6.15 </t>
  </si>
  <si>
    <t xml:space="preserve"> 469 </t>
  </si>
  <si>
    <t>Caixa de passagem pvc 15x15x8cm p/eletrica, tipo Aquatic ou similar un</t>
  </si>
  <si>
    <t xml:space="preserve"> 10.6.16 </t>
  </si>
  <si>
    <t xml:space="preserve"> 170746 </t>
  </si>
  <si>
    <t>Cabo de cobre  10mm2 - 1 KV</t>
  </si>
  <si>
    <t xml:space="preserve"> 10.7 </t>
  </si>
  <si>
    <t>Aterramento</t>
  </si>
  <si>
    <t xml:space="preserve"> 10.7.1 </t>
  </si>
  <si>
    <t xml:space="preserve"> 171163 </t>
  </si>
  <si>
    <t>Haste de Aço cobreada 3/4"x3m c/ conector</t>
  </si>
  <si>
    <t xml:space="preserve"> 10.7.2 </t>
  </si>
  <si>
    <t xml:space="preserve"> 170750 </t>
  </si>
  <si>
    <t>Cabo de cobre  50mm2 - 1 KV</t>
  </si>
  <si>
    <t xml:space="preserve"> 10.7.3 </t>
  </si>
  <si>
    <t xml:space="preserve"> 055046 </t>
  </si>
  <si>
    <t>TUBO FERRO GALVANIZADO 3""</t>
  </si>
  <si>
    <t xml:space="preserve"> 10.7.4 </t>
  </si>
  <si>
    <t xml:space="preserve"> 8896 </t>
  </si>
  <si>
    <t>Caixa de passagem pvc 15x15x8cm p/eletrica, tipo Aquatic ou similar</t>
  </si>
  <si>
    <t xml:space="preserve"> 10.7.5 </t>
  </si>
  <si>
    <t xml:space="preserve"> 170630 </t>
  </si>
  <si>
    <t>Eletroduto PVC Rígido de 2"</t>
  </si>
  <si>
    <t xml:space="preserve"> 11 </t>
  </si>
  <si>
    <t>SERVIÇOS FINAIS</t>
  </si>
  <si>
    <t xml:space="preserve"> 11.1 </t>
  </si>
  <si>
    <t xml:space="preserve"> 2450 </t>
  </si>
  <si>
    <t>Limpeza geral</t>
  </si>
  <si>
    <t xml:space="preserve"> 11.2 </t>
  </si>
  <si>
    <t>Placa de inauguração de obra em alumínio</t>
  </si>
  <si>
    <t>Total sem BDI</t>
  </si>
  <si>
    <t>Total do BDI</t>
  </si>
  <si>
    <t>Total Geral</t>
  </si>
  <si>
    <t>PREFEITURA MUNICIPAL DE ANANINDEUA - PMA</t>
  </si>
  <si>
    <t>SECRETARIA MUNICIPAL DE SANEAMENTO E INFRA ESTRUTURA - SESAN</t>
  </si>
  <si>
    <t>ORÇAMENTO</t>
  </si>
  <si>
    <t>KG</t>
  </si>
  <si>
    <t>OBRA: REFORMA DA PRAÇA MATRIZ DE ANANINDEUA</t>
  </si>
  <si>
    <t>LOCAL: ROD. BERNARDO SAYÃO, CENTRO - ANANINDEUA PARÁ</t>
  </si>
  <si>
    <t>Planilha Orçamentária Analítica</t>
  </si>
  <si>
    <t>Tipo</t>
  </si>
  <si>
    <t>Composição</t>
  </si>
  <si>
    <t/>
  </si>
  <si>
    <t>Composição Auxiliar</t>
  </si>
  <si>
    <t xml:space="preserve"> 280013 </t>
  </si>
  <si>
    <t>CARPINTEIRO COM ENCARGOS COMPLEMENTARES</t>
  </si>
  <si>
    <t>H</t>
  </si>
  <si>
    <t xml:space="preserve"> 280026 </t>
  </si>
  <si>
    <t>SERVENTE COM ENCARGOS COMPLEMENTARES</t>
  </si>
  <si>
    <t>Insumo</t>
  </si>
  <si>
    <t>Material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</si>
  <si>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</si>
  <si>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</si>
  <si>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</si>
  <si>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</si>
  <si>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</si>
  <si>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</si>
  <si>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</si>
  <si>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>SEDI - SERVIÇOS DIVERSOS</t>
  </si>
  <si>
    <t xml:space="preserve"> 280023 </t>
  </si>
  <si>
    <t>PEDREIRO COM ENCARGOS COMPLEMENTARES</t>
  </si>
  <si>
    <t xml:space="preserve"> 280004 </t>
  </si>
  <si>
    <t>AJUDANTE DE PEDREIRO COM ENCARGOS COMPLEMENTARES</t>
  </si>
  <si>
    <t>Equipamento</t>
  </si>
  <si>
    <t xml:space="preserve"> 88316 </t>
  </si>
  <si>
    <t>ELETRICISTA COM ENCARGOS COMPLEMENTARES</t>
  </si>
  <si>
    <t xml:space="preserve"> 88309 </t>
  </si>
  <si>
    <t>FUES - FUNDAÇÕES E ESTRUTURAS</t>
  </si>
  <si>
    <t xml:space="preserve"> 150130 </t>
  </si>
  <si>
    <t>Verniz poliuretano sobre concreto/tijolo</t>
  </si>
  <si>
    <t xml:space="preserve"> 2457 </t>
  </si>
  <si>
    <t>Caminhão guindauto 8,5 t (m.benz - l 1620/51- 1840 hp h</t>
  </si>
  <si>
    <t xml:space="preserve"> 2950 </t>
  </si>
  <si>
    <t>Suporte metálico, seção em 'U' 6x5,5cm, em chapa e=3/16" (0,016m2 p/suporte), pintado com epóxi de alcatrão de hulha,  p/ fixação de encostos de madeira em bancos, ou divisórias de compensado un</t>
  </si>
  <si>
    <t xml:space="preserve"> 2951 </t>
  </si>
  <si>
    <t>Forma em chapa de aço esp.=1/8", desmontável e içável, para confecção de bancos de concreto, dimensão 2,30x0,69m un</t>
  </si>
  <si>
    <t xml:space="preserve"> 00000436 </t>
  </si>
  <si>
    <t>PARAFUSO FRANCES M16 EM ACO GALVANIZADO, COMPRIMENTO = 150 MM, DIAMETRO = 16 MM, CABECA ABAULADA</t>
  </si>
  <si>
    <t xml:space="preserve"> 00002692 </t>
  </si>
  <si>
    <t>DESMOLDANTE PROTETOR PARA FORMAS DE MADEIRA, DE BASE OLEOSA EMULSIONADA EM AGUA</t>
  </si>
  <si>
    <t>L</t>
  </si>
  <si>
    <t xml:space="preserve"> P00007 </t>
  </si>
  <si>
    <t>Lixa para parede</t>
  </si>
  <si>
    <t>PARE - PAREDES/PAINEIS</t>
  </si>
  <si>
    <t xml:space="preserve"> 280027 </t>
  </si>
  <si>
    <t>SOLDADOR COM ENCARGOS COMPLEMENTARES</t>
  </si>
  <si>
    <t xml:space="preserve"> D00274 </t>
  </si>
  <si>
    <t>Grade de ferro 7/8" sec. quadrada  (incl. pint. anti-corrosiva)</t>
  </si>
  <si>
    <t xml:space="preserve"> 00011977 </t>
  </si>
  <si>
    <t>CHUMBADOR DE ACO, DIAMETRO 1/2", COMPRIMENTO 75 MM</t>
  </si>
  <si>
    <t xml:space="preserve"> D00414 </t>
  </si>
  <si>
    <t>Perfil aço estrutural em "U"</t>
  </si>
  <si>
    <t xml:space="preserve"> 110142 </t>
  </si>
  <si>
    <t>Argamassa de cimento e areia 1:6</t>
  </si>
  <si>
    <t xml:space="preserve"> 98750 </t>
  </si>
  <si>
    <t>SOLDA DE TOPO EM CHAPA/PERFIL/TUBO DE AÇO CHANFRADO, ESPESSURA=3/8''. AF_06/2018</t>
  </si>
  <si>
    <t xml:space="preserve"> D00234 </t>
  </si>
  <si>
    <t>Portão de ferro 3/4" c/ ferragens - sec.redonda  (incl. pint. anti-corrosiva)</t>
  </si>
  <si>
    <t xml:space="preserve"> D00157 </t>
  </si>
  <si>
    <t>Chapa de ferro 3/16" - trab./colocada</t>
  </si>
  <si>
    <t xml:space="preserve"> 4226 </t>
  </si>
  <si>
    <t>Dobradiça artesanal de ferro - 3x3" un</t>
  </si>
  <si>
    <t>PINT - PINTURAS</t>
  </si>
  <si>
    <t xml:space="preserve"> 88240 </t>
  </si>
  <si>
    <t>AJUDANTE DE ESTRUTURA METÁLICA COM ENCARGOS COMPLEMENTARES</t>
  </si>
  <si>
    <t xml:space="preserve"> 88278 </t>
  </si>
  <si>
    <t>MONTADOR DE ESTRUTURA METÁLICA COM ENCARGOS COMPLEMENTARES</t>
  </si>
  <si>
    <t xml:space="preserve"> 88317 </t>
  </si>
  <si>
    <t xml:space="preserve"> 100719 </t>
  </si>
  <si>
    <t>PINTURA COM TINTA ALQUÍDICA DE FUNDO (TIPO ZARCÃO) PULVERIZADA SOBRE PERFIL METÁLICO EXECUTADO EM FÁBRICA (POR DEMÃO). AF_01/2020_PE</t>
  </si>
  <si>
    <t xml:space="preserve"> 101017 </t>
  </si>
  <si>
    <t>CARGA, MANOBRA E DESCARGA DE TUBOS METÁLICOS, DN 200 MM, EM CAMINHÃO CARROCERIA COM GUINDAUTO (MUNCK) 11,7 TM. AF_07/2020</t>
  </si>
  <si>
    <t>TRAN - TRANSPORTES, CARGAS E DESCARGAS</t>
  </si>
  <si>
    <t>T</t>
  </si>
  <si>
    <t xml:space="preserve"> 100751 </t>
  </si>
  <si>
    <t>PINTURA COM TINTA EPOXÍDICA DE ACABAMENTO PULVERIZADA SOBRE PERFIL METÁLICO EXECUTADO EM FÁBRICA (02 DEMÃOS). AF_01/2020_PE</t>
  </si>
  <si>
    <t xml:space="preserve"> 100720 </t>
  </si>
  <si>
    <t>PINTURA COM TINTA ALQUÍDICA DE FUNDO (TIPO ZARCÃO) APLICADA A ROLO OU PINCEL SOBRE PERFIL METÁLICO EXECUTADO EM FÁBRICA (POR DEMÃO). AF_01/2020</t>
  </si>
  <si>
    <t xml:space="preserve"> 00001333 </t>
  </si>
  <si>
    <t>CHAPA DE ACO GROSSA, ASTM A36, E = 1/2 " (12,70 MM) 99,59 KG/M2</t>
  </si>
  <si>
    <t xml:space="preserve"> 00010997 </t>
  </si>
  <si>
    <t>ELETRODO REVESTIDO AWS - E7018, DIAMETRO IGUAL A 4,00 MM</t>
  </si>
  <si>
    <t xml:space="preserve"> 00043054 </t>
  </si>
  <si>
    <t>ACO CA-25, 10,0 MM, OU 12,5 MM, OU 16,0 MM, OU 20,0 MM, OU 25,0 MM, VERGALHAO</t>
  </si>
  <si>
    <t xml:space="preserve"> 00010966 </t>
  </si>
  <si>
    <t>PERFIL "U" DE ACO LAMINADO, "U" 152 X 15,6</t>
  </si>
  <si>
    <t xml:space="preserve"> 00020994 </t>
  </si>
  <si>
    <t>TUBO ACO CARBONO SEM COSTURA 6", E= *10,97 MM, SCHEDULE 80, *42,56 KG/M</t>
  </si>
  <si>
    <t xml:space="preserve"> 280009 </t>
  </si>
  <si>
    <t>AUXILIAR DE SERRALHEIRO COM ENCARGOS COMPLEMENTARES</t>
  </si>
  <si>
    <t xml:space="preserve"> 280025 </t>
  </si>
  <si>
    <t>SERRALHEIRO COM ENCARGOS COMPLEMENTARES</t>
  </si>
  <si>
    <t xml:space="preserve"> D00482 </t>
  </si>
  <si>
    <t>Solda topo descendente chanfrada chapa/perfil/tubo aço conversor diesel</t>
  </si>
  <si>
    <t>ASTU - ASSENTAMENTO DE TUBOS E PECAS</t>
  </si>
  <si>
    <t>URBA - URBANIZAÇÃO</t>
  </si>
  <si>
    <t>JARDINEIRO COM ENCARGOS COMPLEMENTARES</t>
  </si>
  <si>
    <t xml:space="preserve"> 280018 </t>
  </si>
  <si>
    <t xml:space="preserve"> J00008 </t>
  </si>
  <si>
    <t>Terra preta vegetal</t>
  </si>
  <si>
    <t xml:space="preserve"> 10096 </t>
  </si>
  <si>
    <t>VASO DE CIMENTO CAIXA, CILÍNDRICO OU CONICO - 50CM ALT X 60CM BOCA</t>
  </si>
  <si>
    <t xml:space="preserve"> 7478 </t>
  </si>
  <si>
    <t>Planta - Palmeira fênix (phoenix roebelinii) un</t>
  </si>
  <si>
    <t xml:space="preserve"> 98746 </t>
  </si>
  <si>
    <t>SOLDA DE TOPO EM CHAPA/PERFIL/TUBO DE AÇO CHANFRADO, ESPESSURA=1/4''. AF_06/2018</t>
  </si>
  <si>
    <t xml:space="preserve"> 100740 </t>
  </si>
  <si>
    <t>PINTURA COM TINTA ALQUÍDICA DE ACABAMENTO (ESMALTE SINTÉTICO ACETINADO) APLICADA A ROLO OU PINCEL SOBRE PERFIL METÁLICO EXECUTADO EM FÁBRICA (POR DEMÃO). AF_01/2020</t>
  </si>
  <si>
    <t xml:space="preserve"> 000050 </t>
  </si>
  <si>
    <t>CIMENTO PORTLAND CP III 32RS NBR 11578 (quilo)</t>
  </si>
  <si>
    <t xml:space="preserve"> 000100 </t>
  </si>
  <si>
    <t>AREIA GROSSA LAVADA</t>
  </si>
  <si>
    <t xml:space="preserve"> 050276 </t>
  </si>
  <si>
    <t>BOCA BASCULANTE DE LIXO EM ACO INOX</t>
  </si>
  <si>
    <t xml:space="preserve"> 007076 </t>
  </si>
  <si>
    <t>CHAPA ACO FINA A FRIO #16 1,50mm (12.00kg/m2)</t>
  </si>
  <si>
    <t xml:space="preserve"> 001703 </t>
  </si>
  <si>
    <t>TUBO ACO GALVANIZADO DIN 2440 NBR 5580 COM COSTURA 50mm - 2"</t>
  </si>
  <si>
    <t xml:space="preserve"> 88315 </t>
  </si>
  <si>
    <t xml:space="preserve"> 88251 </t>
  </si>
  <si>
    <t xml:space="preserve"> 121581 </t>
  </si>
  <si>
    <t>CHAPA DE ACM ENGEBOLD KYNAR PRETO FOSCO 125cmx500cmx4mm</t>
  </si>
  <si>
    <t>REVESTIMENTOS EXTERNOS</t>
  </si>
  <si>
    <t xml:space="preserve"> 130112 </t>
  </si>
  <si>
    <t>Concreto simples c/ seixo e=5cm traço 1:2:3</t>
  </si>
  <si>
    <t xml:space="preserve"> 4430 </t>
  </si>
  <si>
    <t>Tubo de aço inox 1 1/2" esp.1,20mm m</t>
  </si>
  <si>
    <t xml:space="preserve"> 11065 </t>
  </si>
  <si>
    <t>Banco simples com assento em madeira, dim:1500x300x387mm, ref, NK1606, da Nilko ou similar un</t>
  </si>
  <si>
    <t>AUXILIAR DE ELETRICISTA COM ENCARGOS COMPLEMENTARES</t>
  </si>
  <si>
    <t>INSTALACOES ELETRICAS - LUMINARIAS</t>
  </si>
  <si>
    <t xml:space="preserve"> 88247 </t>
  </si>
  <si>
    <t xml:space="preserve"> 88264 </t>
  </si>
  <si>
    <t xml:space="preserve"> 95 </t>
  </si>
  <si>
    <t>Concreto simples fabricado na obra, fck=13,5 mpa, lançado e adensado</t>
  </si>
  <si>
    <t>Alvenarias de Pedra e Concretos para Fundações</t>
  </si>
  <si>
    <t xml:space="preserve"> 2497 </t>
  </si>
  <si>
    <t>Escavação manual de vala ou cava em material de 1ª categoria, profundidade até 1,50m</t>
  </si>
  <si>
    <t>Escavação Manual em Área Urbana</t>
  </si>
  <si>
    <t xml:space="preserve"> 13668 </t>
  </si>
  <si>
    <t>Poste de aço galv. cônico contínuPoste de Aço para Jardim, altura 3m/4m, com tubo diam. = 64mm un</t>
  </si>
  <si>
    <t xml:space="preserve"> 13672 </t>
  </si>
  <si>
    <t>Suporte de fixação em chapa de aço galvanizado, para 02 luminária, encaixe em poste com topo de Ø de 60,3mm externo, da Induspar ou similar un</t>
  </si>
  <si>
    <t xml:space="preserve"> 13673 </t>
  </si>
  <si>
    <t>Luminária em LED  para iluminação pública, 50W, 100 a 220v, Fluxo luminoso 4000 a 4200 lúmens, Temp. cor 6000/6500k, IRC= ou 70%, modelo Induspar ou similar un</t>
  </si>
  <si>
    <t xml:space="preserve"> 10095 </t>
  </si>
  <si>
    <t>Luminária retangular vazado, em alumínio e acrílico em formato personalizado</t>
  </si>
  <si>
    <t xml:space="preserve"> 13957 </t>
  </si>
  <si>
    <t>Transportes de máquinas e equipamentos por caminhão munck Transportes de Máquinas e Equipamentos por Caminhão Munck km</t>
  </si>
  <si>
    <t>Serviços</t>
  </si>
  <si>
    <t>km</t>
  </si>
  <si>
    <t>CRONOGRAMA FÍSICO FINANCEIRO</t>
  </si>
  <si>
    <t>Total Por Etapa</t>
  </si>
  <si>
    <t>Porcentagem</t>
  </si>
  <si>
    <t>Custo</t>
  </si>
  <si>
    <t>Porcentagem Acumulado</t>
  </si>
  <si>
    <t>100,0%</t>
  </si>
  <si>
    <t>Custo Acumulado</t>
  </si>
  <si>
    <t>SECRETARIA MUNICIPAL DE SANEAMENTO E INFRAESTRUTURA - SESAN</t>
  </si>
  <si>
    <t>QUADRO DE COMPOSIÇÃO DE TAXA DE BDI</t>
  </si>
  <si>
    <t>PORCENTAGEM (%) ADOTADA PELA MÉDIA DOS QUARTIS</t>
  </si>
  <si>
    <t>Administração Central da Obra - AC</t>
  </si>
  <si>
    <t>DESPESAS FINANCEIRAS - 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</si>
  <si>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</si>
  <si>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</si>
  <si>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</si>
  <si>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</si>
  <si>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</si>
  <si>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</si>
  <si>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</si>
  <si>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</si>
  <si>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</si>
  <si>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</si>
  <si>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</si>
  <si>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</si>
  <si>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</si>
  <si>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</si>
  <si>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</si>
  <si>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</si>
  <si>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</si>
  <si>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</si>
  <si>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</si>
  <si>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</si>
  <si>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</si>
  <si>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</si>
  <si>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</si>
  <si>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</si>
  <si>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</si>
  <si>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</si>
  <si>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</si>
  <si>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</si>
  <si>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</si>
  <si>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</si>
  <si>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</si>
  <si>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</si>
  <si>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</si>
  <si>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</si>
  <si>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</si>
  <si>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</si>
  <si>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</si>
  <si>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</si>
  <si>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</si>
  <si>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</si>
  <si>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ENCARGOS SOCIAIS SOBRE A MÃO DE OBRA (SEM DESONERAÇÃO)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</si>
  <si>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</si>
  <si>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</si>
  <si>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</si>
  <si>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</si>
  <si>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</si>
  <si>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</si>
  <si>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</si>
  <si>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</si>
  <si>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</si>
  <si>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</si>
  <si>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</si>
  <si>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</si>
  <si>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</si>
  <si>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</si>
  <si>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</si>
  <si>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</si>
  <si>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</si>
  <si>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</si>
  <si>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</si>
  <si>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</si>
  <si>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</si>
  <si>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</si>
  <si>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</si>
  <si>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</si>
  <si>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</si>
  <si>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</si>
  <si>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</si>
  <si>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</si>
  <si>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</si>
  <si>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</si>
  <si>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</si>
  <si>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</si>
  <si>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</si>
  <si>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</si>
  <si>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</si>
  <si>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</si>
  <si>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</si>
  <si>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</si>
  <si>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</si>
  <si>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</si>
  <si>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</si>
  <si>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</si>
  <si>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</si>
  <si>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</si>
  <si>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</si>
  <si>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</si>
  <si>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</si>
  <si>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</si>
  <si>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</si>
  <si>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</si>
  <si>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</si>
  <si>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</si>
  <si>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</si>
  <si>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</si>
  <si>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</si>
  <si>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</si>
  <si>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</si>
  <si>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</si>
  <si>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</si>
  <si>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</si>
  <si>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</si>
  <si>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</si>
  <si>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</si>
  <si>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</si>
  <si>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</si>
  <si>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</si>
  <si>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</si>
  <si>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</si>
  <si>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</si>
  <si>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</si>
  <si>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1° MÊS</t>
  </si>
  <si>
    <t>3° MÊS</t>
  </si>
  <si>
    <t>2° MÊS</t>
  </si>
  <si>
    <t>4° MÊS</t>
  </si>
  <si>
    <t>5° MÊS</t>
  </si>
  <si>
    <t>6° MÊS</t>
  </si>
  <si>
    <t>7° MÊS</t>
  </si>
  <si>
    <t>8° MÊS</t>
  </si>
  <si>
    <t>ABRIGO PONTO DE MOTO-TÁXI EM ESTRUTURA TUBULAR METÁLICA E ACM, DIMENSOES DE 1,80M x 5,45M x 2,1M</t>
  </si>
  <si>
    <t xml:space="preserve"> 100208 </t>
  </si>
  <si>
    <t>COBERTURA TELHA METALICA PERKRON PRE-PINTADA UPK 25/1025-0,7mm</t>
  </si>
  <si>
    <t>COBERTURAS</t>
  </si>
  <si>
    <t>PROGRAMAÇÃO VISUAL</t>
  </si>
  <si>
    <t xml:space="preserve"> 00021 </t>
  </si>
  <si>
    <t>Programação Visual</t>
  </si>
  <si>
    <t>Vb</t>
  </si>
  <si>
    <t xml:space="preserve"> 16 </t>
  </si>
  <si>
    <t>Demolição manual de piso   - Rev 01</t>
  </si>
  <si>
    <t>Piso Korodur</t>
  </si>
  <si>
    <t xml:space="preserve"> 10172 </t>
  </si>
  <si>
    <t>Piso alta resistencia, colorido, e=10mm, aplicado com juntas, polido até o esmeril 400 e encerado, exclusive argamassa de regualrização</t>
  </si>
  <si>
    <t>Piso Concreto / Intertravado</t>
  </si>
  <si>
    <t xml:space="preserve"> 00041 </t>
  </si>
  <si>
    <t>PISO EM CONCRETO PIGMENTADO COM 20MPA COM JUNTA ELÁSTICA POLIURETANO E=10 CM</t>
  </si>
  <si>
    <t xml:space="preserve"> 1.5.2.4 </t>
  </si>
  <si>
    <t xml:space="preserve"> 3212 </t>
  </si>
  <si>
    <t>Colchão de areia</t>
  </si>
  <si>
    <t xml:space="preserve"> 1.5.2.5 </t>
  </si>
  <si>
    <t xml:space="preserve"> 7616 </t>
  </si>
  <si>
    <t>Grama amendoim (arachis repens), fornecimento e plantio</t>
  </si>
  <si>
    <t>Piso Laterais 1 e 2</t>
  </si>
  <si>
    <t>Tento</t>
  </si>
  <si>
    <t xml:space="preserve"> 171212 </t>
  </si>
  <si>
    <t>TENTO DE CONCRETO MOLDADO NO LOCAL 10/20x40cm</t>
  </si>
  <si>
    <t xml:space="preserve"> 1.7.3 </t>
  </si>
  <si>
    <t xml:space="preserve"> 0041 </t>
  </si>
  <si>
    <t>Banco Arqueado com 0,45m de assento e 0,45m de encosto (inclui terra preta e grama)</t>
  </si>
  <si>
    <t>GRADE EM AÇO TUBULAR QUADRADO, esp.2,65mm</t>
  </si>
  <si>
    <t>PORTICO CONCRETO INCLUSOS MÃO DE OBRA, TRANSPORTE E IÇAMENTO UTILIZANDO GUINDASTE - FORNECIMENTO E INSTALAÇÃO.</t>
  </si>
  <si>
    <t xml:space="preserve"> 0040 </t>
  </si>
  <si>
    <t>Revestimento de Fachada em Grantin - inclui fundo e revestimento</t>
  </si>
  <si>
    <t xml:space="preserve"> 10168 </t>
  </si>
  <si>
    <t>Piso alta resistencia, colorido, e=10mm, aplicado com juntas, polido até o esmeril 400 e encerado</t>
  </si>
  <si>
    <t xml:space="preserve"> 050771 </t>
  </si>
  <si>
    <t>Laje pré-moldada treliçada (Incl. capeamento) - unidirecional</t>
  </si>
  <si>
    <t xml:space="preserve"> 110644 </t>
  </si>
  <si>
    <t>Revestimento Cerâmico Padrão Médio</t>
  </si>
  <si>
    <t xml:space="preserve"> 5.5.2 </t>
  </si>
  <si>
    <t xml:space="preserve"> 112227 </t>
  </si>
  <si>
    <t>PORTA ALUMINIO 1 FOLHA DE CORRER</t>
  </si>
  <si>
    <t xml:space="preserve"> 260523 </t>
  </si>
  <si>
    <t>Meio-fio em concreto nas dimensões 0,30m x 0,12m - com lâmina d'água</t>
  </si>
  <si>
    <t>Caixa em alvenaria de  40x40x40cm c/ tampo. concreto</t>
  </si>
  <si>
    <t xml:space="preserve"> 95569 </t>
  </si>
  <si>
    <t>TUBO DE CONCRETO (SIMPLES) PARA REDES COLETORAS DE ÁGUAS PLUVIAIS, DIÂMETRO DE 500 MM, JUNTA RÍGIDA, INSTALADO EM LOCAL COM BAIXO NÍVEL DE INTERFERÊNCIAS - FORNECIMENTO E ASSENTAMENTO. AF_12/2015</t>
  </si>
  <si>
    <t xml:space="preserve"> 021561 </t>
  </si>
  <si>
    <t>AREIA GROSSA PARA DRENOS</t>
  </si>
  <si>
    <t>MONUMENTO SANTA</t>
  </si>
  <si>
    <t>DATA ORÇAMENTO: JULHO / 2023</t>
  </si>
  <si>
    <t>FOMA - FORNECIMENTO DE MATERIAIS E EQUIPAMENTOS</t>
  </si>
  <si>
    <t xml:space="preserve"> 010786 </t>
  </si>
  <si>
    <t>Aluguel e montagem de andaime metálico</t>
  </si>
  <si>
    <t>M²/Mê</t>
  </si>
  <si>
    <t>INES - INSTALAÇÕES ESPECIAIS</t>
  </si>
  <si>
    <t xml:space="preserve"> 172858 </t>
  </si>
  <si>
    <t>PLACA DE SINALIZACAO ADESIVA DE SOLO P/ CADEIRANTE 1,00x1,20</t>
  </si>
  <si>
    <t>URBANIZACAO</t>
  </si>
  <si>
    <t xml:space="preserve"> 120334 </t>
  </si>
  <si>
    <t>PLACA SONEX ILLTEC ONDA 50/125 BRANCO PLACA 625x625MM</t>
  </si>
  <si>
    <t>REVESTIMENTOS INTERNOS</t>
  </si>
  <si>
    <t xml:space="preserve"> 00000020 </t>
  </si>
  <si>
    <t xml:space="preserve">Placa de identificação de atrações/ambientes 30x50cm </t>
  </si>
  <si>
    <t>vb</t>
  </si>
  <si>
    <t>Paisagismo</t>
  </si>
  <si>
    <t xml:space="preserve"> 060560 </t>
  </si>
  <si>
    <t>FITA DE LED SILICONADA, 60 LEDS POR METRO, POTʎCIA 4,8 W/M</t>
  </si>
  <si>
    <t xml:space="preserve"> 011642 </t>
  </si>
  <si>
    <t>ENCARGOS COMPLEMENTARES AJUDANTE DE PEDREIRO</t>
  </si>
  <si>
    <t>SERVICOS ADMINISTRATIVOS</t>
  </si>
  <si>
    <t xml:space="preserve"> 011701 </t>
  </si>
  <si>
    <t>ENCARGOS COMPLEMENTARES PEDREIRO</t>
  </si>
  <si>
    <t xml:space="preserve"> 011639 </t>
  </si>
  <si>
    <t>ENCARGOS COMPLEMENTARES AJUDANTE DE CARPINTEIRO</t>
  </si>
  <si>
    <t xml:space="preserve"> 011550 </t>
  </si>
  <si>
    <t>PESSOAL TECNICO CARPINTEIRO DE FORMAS</t>
  </si>
  <si>
    <t xml:space="preserve"> 051171 </t>
  </si>
  <si>
    <t>Concreto armado FCK=20MPA com forma aparente - 1 reaproveitamento (incl.
lançamento e adensamento)</t>
  </si>
  <si>
    <t xml:space="preserve"> 090012 </t>
  </si>
  <si>
    <t>ALVENARIA BLOCO CONCRETO 14x19x39cm ASSENTE COM MASSA PRONTA</t>
  </si>
  <si>
    <t>PAREDES E PAINEIS</t>
  </si>
  <si>
    <t xml:space="preserve"> 12135 </t>
  </si>
  <si>
    <t>Grama batatais em placas, fornecimento e plantio</t>
  </si>
  <si>
    <t xml:space="preserve"> 121520 </t>
  </si>
  <si>
    <t>MASSA UNICA COM ARGAMASSA PREFABRICADA 2cm</t>
  </si>
  <si>
    <t xml:space="preserve"> 040681 </t>
  </si>
  <si>
    <t>FORMA CHAPA COMPENSADO E ESCORAS PARA CAIXA-FORTE</t>
  </si>
  <si>
    <t>ESTRUTURA</t>
  </si>
  <si>
    <t>REVE - REVESTIMENTO E TRATAMENTO DE SUPERFÍCIES</t>
  </si>
  <si>
    <t xml:space="preserve"> 011252 </t>
  </si>
  <si>
    <t>PEDREIRO-SERVICO EMPREITADO-REVESTIMENTO EM MASSA UNICA</t>
  </si>
  <si>
    <t xml:space="preserve"> 00000071 </t>
  </si>
  <si>
    <t xml:space="preserve">Balde de Grantin cor a combinar com projetista </t>
  </si>
  <si>
    <t xml:space="preserve"> 00000072 </t>
  </si>
  <si>
    <t xml:space="preserve">Balde de fundo para revestimento grantin </t>
  </si>
  <si>
    <t>100,00%
1.249.358,58</t>
  </si>
  <si>
    <t>23,00%
287.352,47</t>
  </si>
  <si>
    <t>15,00%
187.403,79</t>
  </si>
  <si>
    <t>8,00%
99.948,69</t>
  </si>
  <si>
    <t>100,00%
703.758,76</t>
  </si>
  <si>
    <t>20,00%
140.751,75</t>
  </si>
  <si>
    <t>100,00%
470.619,26</t>
  </si>
  <si>
    <t>20,00%
94.123,85</t>
  </si>
  <si>
    <t>30,00%
141.185,78</t>
  </si>
  <si>
    <t>100,00%
125.496,51</t>
  </si>
  <si>
    <t>20,00%
25.099,30</t>
  </si>
  <si>
    <t>30,00%
37.648,95</t>
  </si>
  <si>
    <t>100,00%
906.760,71</t>
  </si>
  <si>
    <t>25,00%
226.690,18</t>
  </si>
  <si>
    <t>15,00%
136.014,11</t>
  </si>
  <si>
    <t>20,00%
181.352,14</t>
  </si>
  <si>
    <t>10,00%
90.676,07</t>
  </si>
  <si>
    <t>100,00%
199.259,82</t>
  </si>
  <si>
    <t>25,00%
49.814,96</t>
  </si>
  <si>
    <t>50,00%
99.629,91</t>
  </si>
  <si>
    <t>100,00%
31.162,76</t>
  </si>
  <si>
    <t>100,00%
102.514,25</t>
  </si>
  <si>
    <t>25,00%
25.628,56</t>
  </si>
  <si>
    <t>50,00%
51.257,13</t>
  </si>
  <si>
    <t>100,00%
97.807,58</t>
  </si>
  <si>
    <t>50,00%
48.903,79</t>
  </si>
  <si>
    <t>100,00%
797.831,93</t>
  </si>
  <si>
    <t>25,00%
199.457,98</t>
  </si>
  <si>
    <t>100,00%
19.080,07</t>
  </si>
  <si>
    <t>13,92%</t>
  </si>
  <si>
    <t>9,87%</t>
  </si>
  <si>
    <t>12,91%</t>
  </si>
  <si>
    <t>14,44%</t>
  </si>
  <si>
    <t>17,56%</t>
  </si>
  <si>
    <t>13,24%</t>
  </si>
  <si>
    <t>10,22%</t>
  </si>
  <si>
    <t>7,83%</t>
  </si>
  <si>
    <t>23,79%</t>
  </si>
  <si>
    <t>36,7%</t>
  </si>
  <si>
    <t>51,14%</t>
  </si>
  <si>
    <t>68,7%</t>
  </si>
  <si>
    <t>81,95%</t>
  </si>
  <si>
    <t>92,17%</t>
  </si>
  <si>
    <t>DATA ORÇAMENTO:  JULHO/2023</t>
  </si>
  <si>
    <t>DATA DO ORÇAMENTO: JULHO/2023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</si>
</sst>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#,##0.0000000"/>
    <numFmt numFmtId="166" formatCode="_(* #,##0.00_);_(* \(#,##0.00\);_(* &quot;-&quot;??_);_(@_)"/>
  </numFmts>
  <fonts count="3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Swis721 Lt BT"/>
      <family val="2"/>
    </font>
    <font>
      <b/>
      <sz val="12"/>
      <name val="Arial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  <font>
      <sz val="11"/>
      <color rgb="FF000000"/>
      <name val="Arial"/>
      <family val="1"/>
    </font>
    <font>
      <b/>
      <sz val="11"/>
      <color rgb="FF000000"/>
      <name val="Arial"/>
      <family val="1"/>
    </font>
  </fonts>
  <fills count="20">
    <fill>
      <patternFill patternType="none"/>
    </fill>
    <fill>
      <patternFill patternType="gray125"/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/>
      <diagonal/>
    </border>
    <border>
      <left style="thin">
        <color rgb="FFCCCCCC"/>
      </left>
      <right style="thin">
        <color rgb="FFCCCCCC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4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CCCCCC"/>
      </left>
      <right style="thin">
        <color rgb="FFCCCCCC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rgb="FFCCCCCC"/>
      </right>
      <top style="medium">
        <color theme="1"/>
      </top>
      <bottom style="medium">
        <color theme="1"/>
      </bottom>
      <diagonal/>
    </border>
    <border>
      <left style="thin">
        <color rgb="FFCCCCCC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ck">
        <color rgb="FFFF550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ck">
        <color rgb="FFFF5500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ck">
        <color rgb="FFFF5500"/>
      </bottom>
      <diagonal/>
    </border>
    <border>
      <left/>
      <right style="hair">
        <color indexed="64"/>
      </right>
      <top/>
      <bottom style="thick">
        <color rgb="FFFF5500"/>
      </bottom>
      <diagonal/>
    </border>
    <border>
      <left style="hair">
        <color indexed="64"/>
      </left>
      <right style="hair">
        <color indexed="64"/>
      </right>
      <top/>
      <bottom style="thick">
        <color rgb="FFFF5500"/>
      </bottom>
      <diagonal/>
    </border>
    <border>
      <left style="hair">
        <color indexed="64"/>
      </left>
      <right style="hair">
        <color indexed="64"/>
      </right>
      <top style="thin">
        <color rgb="FFCCCCCC"/>
      </top>
      <bottom style="thin">
        <color rgb="FFCCCCCC"/>
      </bottom>
      <diagonal/>
    </border>
    <border>
      <left style="hair">
        <color indexed="64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/>
      <right style="hair">
        <color indexed="64"/>
      </right>
      <top style="thin">
        <color rgb="FFCCCCCC"/>
      </top>
      <bottom style="thin">
        <color rgb="FFCCCCCC"/>
      </bottom>
      <diagonal/>
    </border>
    <border>
      <left style="hair">
        <color indexed="64"/>
      </left>
      <right style="medium">
        <color indexed="64"/>
      </right>
      <top/>
      <bottom style="thick">
        <color rgb="FFFF5500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1" fillId="0" borderId="0"/>
    <xf numFmtId="0" fontId="15" fillId="0" borderId="0"/>
    <xf numFmtId="9" fontId="11" fillId="0" borderId="0" applyFill="0" applyBorder="0" applyAlignment="0" applyProtection="0"/>
    <xf numFmtId="0" fontId="11" fillId="0" borderId="0"/>
  </cellStyleXfs>
  <cellXfs count="319">
    <xf numFmtId="0" fontId="0" fillId="0" borderId="0" xfId="0"/>
    <xf numFmtId="0" fontId="6" fillId="6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7" borderId="0" xfId="0" applyFill="1" applyAlignment="1">
      <alignment vertical="center"/>
    </xf>
    <xf numFmtId="0" fontId="0" fillId="8" borderId="0" xfId="0" applyFill="1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8" fillId="6" borderId="0" xfId="0" applyFont="1" applyFill="1" applyAlignment="1">
      <alignment horizontal="center" vertical="top" wrapText="1"/>
    </xf>
    <xf numFmtId="0" fontId="1" fillId="6" borderId="0" xfId="0" applyFont="1" applyFill="1" applyAlignment="1">
      <alignment horizontal="left" vertical="center" wrapText="1"/>
    </xf>
    <xf numFmtId="0" fontId="17" fillId="0" borderId="26" xfId="2" applyFont="1" applyBorder="1" applyAlignment="1">
      <alignment vertical="center" wrapText="1"/>
    </xf>
    <xf numFmtId="0" fontId="17" fillId="0" borderId="27" xfId="2" applyFont="1" applyBorder="1" applyAlignment="1">
      <alignment vertical="center" wrapText="1"/>
    </xf>
    <xf numFmtId="0" fontId="17" fillId="0" borderId="36" xfId="2" applyFont="1" applyBorder="1" applyAlignment="1">
      <alignment vertical="center" wrapText="1"/>
    </xf>
    <xf numFmtId="0" fontId="18" fillId="11" borderId="37" xfId="2" applyFont="1" applyFill="1" applyBorder="1" applyAlignment="1">
      <alignment horizontal="center" vertical="center" wrapText="1"/>
    </xf>
    <xf numFmtId="0" fontId="19" fillId="0" borderId="38" xfId="2" applyFont="1" applyBorder="1" applyAlignment="1">
      <alignment horizontal="center" vertical="center"/>
    </xf>
    <xf numFmtId="0" fontId="19" fillId="0" borderId="23" xfId="2" applyFont="1" applyBorder="1"/>
    <xf numFmtId="0" fontId="19" fillId="0" borderId="22" xfId="2" applyFont="1" applyBorder="1"/>
    <xf numFmtId="0" fontId="19" fillId="0" borderId="39" xfId="2" applyFont="1" applyBorder="1"/>
    <xf numFmtId="2" fontId="17" fillId="0" borderId="40" xfId="2" applyNumberFormat="1" applyFont="1" applyBorder="1" applyAlignment="1">
      <alignment horizontal="center"/>
    </xf>
    <xf numFmtId="0" fontId="17" fillId="0" borderId="9" xfId="2" applyFont="1" applyBorder="1" applyAlignment="1">
      <alignment horizontal="center"/>
    </xf>
    <xf numFmtId="0" fontId="19" fillId="0" borderId="20" xfId="2" applyFont="1" applyBorder="1"/>
    <xf numFmtId="0" fontId="19" fillId="0" borderId="19" xfId="2" applyFont="1" applyBorder="1"/>
    <xf numFmtId="0" fontId="19" fillId="0" borderId="18" xfId="2" applyFont="1" applyBorder="1"/>
    <xf numFmtId="2" fontId="17" fillId="0" borderId="11" xfId="2" applyNumberFormat="1" applyFont="1" applyBorder="1" applyAlignment="1">
      <alignment horizontal="center"/>
    </xf>
    <xf numFmtId="0" fontId="20" fillId="12" borderId="41" xfId="2" applyFont="1" applyFill="1" applyBorder="1"/>
    <xf numFmtId="0" fontId="20" fillId="12" borderId="42" xfId="2" applyFont="1" applyFill="1" applyBorder="1"/>
    <xf numFmtId="0" fontId="20" fillId="12" borderId="43" xfId="2" applyFont="1" applyFill="1" applyBorder="1"/>
    <xf numFmtId="2" fontId="20" fillId="12" borderId="13" xfId="2" applyNumberFormat="1" applyFont="1" applyFill="1" applyBorder="1" applyAlignment="1">
      <alignment horizontal="center"/>
    </xf>
    <xf numFmtId="0" fontId="19" fillId="0" borderId="21" xfId="2" applyFont="1" applyBorder="1"/>
    <xf numFmtId="0" fontId="19" fillId="0" borderId="9" xfId="2" applyFont="1" applyBorder="1" applyAlignment="1">
      <alignment horizontal="center"/>
    </xf>
    <xf numFmtId="0" fontId="17" fillId="0" borderId="20" xfId="2" applyFont="1" applyBorder="1"/>
    <xf numFmtId="0" fontId="17" fillId="0" borderId="19" xfId="2" applyFont="1" applyBorder="1"/>
    <xf numFmtId="0" fontId="17" fillId="0" borderId="18" xfId="2" applyFont="1" applyBorder="1"/>
    <xf numFmtId="0" fontId="20" fillId="12" borderId="24" xfId="2" applyFont="1" applyFill="1" applyBorder="1"/>
    <xf numFmtId="0" fontId="20" fillId="12" borderId="19" xfId="2" applyFont="1" applyFill="1" applyBorder="1"/>
    <xf numFmtId="0" fontId="20" fillId="12" borderId="18" xfId="2" applyFont="1" applyFill="1" applyBorder="1"/>
    <xf numFmtId="2" fontId="20" fillId="12" borderId="11" xfId="2" applyNumberFormat="1" applyFont="1" applyFill="1" applyBorder="1" applyAlignment="1">
      <alignment horizontal="center"/>
    </xf>
    <xf numFmtId="0" fontId="17" fillId="0" borderId="24" xfId="2" applyFont="1" applyBorder="1"/>
    <xf numFmtId="0" fontId="17" fillId="0" borderId="11" xfId="2" applyFont="1" applyBorder="1" applyAlignment="1">
      <alignment horizontal="center" vertical="center" wrapText="1"/>
    </xf>
    <xf numFmtId="0" fontId="20" fillId="12" borderId="9" xfId="2" applyFont="1" applyFill="1" applyBorder="1" applyAlignment="1">
      <alignment horizontal="center"/>
    </xf>
    <xf numFmtId="0" fontId="20" fillId="12" borderId="20" xfId="2" applyFont="1" applyFill="1" applyBorder="1"/>
    <xf numFmtId="2" fontId="19" fillId="12" borderId="9" xfId="2" applyNumberFormat="1" applyFont="1" applyFill="1" applyBorder="1" applyAlignment="1">
      <alignment horizontal="center"/>
    </xf>
    <xf numFmtId="0" fontId="19" fillId="12" borderId="20" xfId="2" applyFont="1" applyFill="1" applyBorder="1"/>
    <xf numFmtId="0" fontId="19" fillId="12" borderId="19" xfId="2" applyFont="1" applyFill="1" applyBorder="1"/>
    <xf numFmtId="0" fontId="19" fillId="12" borderId="18" xfId="2" applyFont="1" applyFill="1" applyBorder="1"/>
    <xf numFmtId="2" fontId="19" fillId="12" borderId="11" xfId="2" applyNumberFormat="1" applyFont="1" applyFill="1" applyBorder="1" applyAlignment="1">
      <alignment horizontal="center"/>
    </xf>
    <xf numFmtId="0" fontId="11" fillId="0" borderId="44" xfId="2" applyBorder="1"/>
    <xf numFmtId="0" fontId="11" fillId="0" borderId="45" xfId="2" applyBorder="1"/>
    <xf numFmtId="0" fontId="11" fillId="0" borderId="46" xfId="2" applyBorder="1"/>
    <xf numFmtId="0" fontId="11" fillId="0" borderId="32" xfId="2" applyBorder="1"/>
    <xf numFmtId="0" fontId="11" fillId="0" borderId="0" xfId="2"/>
    <xf numFmtId="0" fontId="11" fillId="0" borderId="33" xfId="2" applyBorder="1"/>
    <xf numFmtId="0" fontId="21" fillId="0" borderId="26" xfId="2" applyFont="1" applyBorder="1" applyAlignment="1">
      <alignment vertical="center"/>
    </xf>
    <xf numFmtId="0" fontId="21" fillId="0" borderId="27" xfId="2" applyFont="1" applyBorder="1" applyAlignment="1">
      <alignment vertical="center"/>
    </xf>
    <xf numFmtId="0" fontId="21" fillId="0" borderId="28" xfId="2" applyFont="1" applyBorder="1" applyAlignment="1">
      <alignment vertical="center"/>
    </xf>
    <xf numFmtId="2" fontId="19" fillId="0" borderId="40" xfId="2" applyNumberFormat="1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2" fontId="22" fillId="0" borderId="11" xfId="2" applyNumberFormat="1" applyFont="1" applyBorder="1" applyAlignment="1">
      <alignment horizontal="center" vertical="center"/>
    </xf>
    <xf numFmtId="0" fontId="17" fillId="0" borderId="47" xfId="2" applyFont="1" applyBorder="1" applyAlignment="1">
      <alignment horizontal="center"/>
    </xf>
    <xf numFmtId="0" fontId="17" fillId="0" borderId="48" xfId="2" applyFont="1" applyBorder="1"/>
    <xf numFmtId="0" fontId="17" fillId="0" borderId="42" xfId="2" applyFont="1" applyBorder="1"/>
    <xf numFmtId="0" fontId="17" fillId="0" borderId="43" xfId="2" applyFont="1" applyBorder="1"/>
    <xf numFmtId="2" fontId="22" fillId="0" borderId="49" xfId="2" applyNumberFormat="1" applyFont="1" applyBorder="1" applyAlignment="1">
      <alignment horizontal="center" vertical="center"/>
    </xf>
    <xf numFmtId="0" fontId="21" fillId="0" borderId="14" xfId="2" applyFont="1" applyBorder="1" applyAlignment="1">
      <alignment vertical="center"/>
    </xf>
    <xf numFmtId="0" fontId="21" fillId="0" borderId="15" xfId="2" applyFont="1" applyBorder="1" applyAlignment="1">
      <alignment vertical="center"/>
    </xf>
    <xf numFmtId="0" fontId="21" fillId="0" borderId="16" xfId="2" applyFont="1" applyBorder="1" applyAlignment="1">
      <alignment vertical="center"/>
    </xf>
    <xf numFmtId="0" fontId="17" fillId="0" borderId="12" xfId="2" applyFont="1" applyBorder="1" applyAlignment="1">
      <alignment horizontal="center" vertical="center"/>
    </xf>
    <xf numFmtId="2" fontId="17" fillId="0" borderId="13" xfId="2" applyNumberFormat="1" applyFont="1" applyBorder="1" applyAlignment="1">
      <alignment horizontal="center" vertical="center"/>
    </xf>
    <xf numFmtId="0" fontId="23" fillId="0" borderId="32" xfId="2" applyFont="1" applyBorder="1" applyAlignment="1">
      <alignment vertical="center"/>
    </xf>
    <xf numFmtId="0" fontId="23" fillId="0" borderId="0" xfId="2" applyFont="1" applyAlignment="1">
      <alignment vertical="center"/>
    </xf>
    <xf numFmtId="0" fontId="23" fillId="0" borderId="0" xfId="2" applyFont="1" applyAlignment="1">
      <alignment vertical="center" wrapText="1"/>
    </xf>
    <xf numFmtId="0" fontId="23" fillId="0" borderId="33" xfId="2" applyFont="1" applyBorder="1" applyAlignment="1">
      <alignment vertical="center" wrapText="1"/>
    </xf>
    <xf numFmtId="0" fontId="24" fillId="0" borderId="32" xfId="2" applyFont="1" applyBorder="1"/>
    <xf numFmtId="0" fontId="24" fillId="0" borderId="0" xfId="2" applyFont="1"/>
    <xf numFmtId="10" fontId="24" fillId="0" borderId="0" xfId="4" applyNumberFormat="1" applyFont="1" applyBorder="1"/>
    <xf numFmtId="0" fontId="25" fillId="0" borderId="0" xfId="2" applyFont="1"/>
    <xf numFmtId="10" fontId="26" fillId="0" borderId="33" xfId="4" applyNumberFormat="1" applyFont="1" applyBorder="1"/>
    <xf numFmtId="10" fontId="27" fillId="0" borderId="0" xfId="2" applyNumberFormat="1" applyFont="1"/>
    <xf numFmtId="10" fontId="28" fillId="0" borderId="33" xfId="2" applyNumberFormat="1" applyFont="1" applyBorder="1"/>
    <xf numFmtId="0" fontId="25" fillId="0" borderId="33" xfId="2" applyFont="1" applyBorder="1"/>
    <xf numFmtId="0" fontId="27" fillId="13" borderId="24" xfId="2" applyFont="1" applyFill="1" applyBorder="1" applyAlignment="1">
      <alignment horizontal="right"/>
    </xf>
    <xf numFmtId="0" fontId="27" fillId="13" borderId="19" xfId="2" applyFont="1" applyFill="1" applyBorder="1"/>
    <xf numFmtId="10" fontId="27" fillId="13" borderId="18" xfId="2" applyNumberFormat="1" applyFont="1" applyFill="1" applyBorder="1"/>
    <xf numFmtId="0" fontId="28" fillId="0" borderId="20" xfId="2" applyFont="1" applyBorder="1"/>
    <xf numFmtId="0" fontId="28" fillId="0" borderId="19" xfId="2" applyFont="1" applyBorder="1"/>
    <xf numFmtId="10" fontId="28" fillId="0" borderId="25" xfId="2" applyNumberFormat="1" applyFont="1" applyBorder="1"/>
    <xf numFmtId="0" fontId="25" fillId="0" borderId="32" xfId="2" applyFont="1" applyBorder="1"/>
    <xf numFmtId="0" fontId="26" fillId="0" borderId="33" xfId="2" applyFont="1" applyBorder="1" applyAlignment="1">
      <alignment horizontal="right"/>
    </xf>
    <xf numFmtId="0" fontId="11" fillId="14" borderId="26" xfId="5" applyFill="1" applyBorder="1"/>
    <xf numFmtId="0" fontId="11" fillId="14" borderId="27" xfId="5" applyFill="1" applyBorder="1"/>
    <xf numFmtId="0" fontId="11" fillId="0" borderId="0" xfId="2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50" xfId="2" applyFont="1" applyBorder="1" applyAlignment="1">
      <alignment horizontal="center" vertical="center"/>
    </xf>
    <xf numFmtId="0" fontId="10" fillId="0" borderId="40" xfId="2" applyFont="1" applyBorder="1" applyAlignment="1">
      <alignment horizontal="center" vertical="center"/>
    </xf>
    <xf numFmtId="0" fontId="11" fillId="0" borderId="9" xfId="2" applyBorder="1" applyAlignment="1">
      <alignment horizontal="center" vertical="center"/>
    </xf>
    <xf numFmtId="0" fontId="11" fillId="0" borderId="10" xfId="2" applyBorder="1" applyAlignment="1">
      <alignment vertical="center"/>
    </xf>
    <xf numFmtId="43" fontId="0" fillId="0" borderId="10" xfId="1" applyFon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vertical="center"/>
    </xf>
    <xf numFmtId="166" fontId="10" fillId="0" borderId="10" xfId="2" applyNumberFormat="1" applyFont="1" applyBorder="1" applyAlignment="1">
      <alignment horizontal="center" vertical="center"/>
    </xf>
    <xf numFmtId="166" fontId="10" fillId="0" borderId="11" xfId="2" applyNumberFormat="1" applyFont="1" applyBorder="1" applyAlignment="1">
      <alignment horizontal="center" vertical="center"/>
    </xf>
    <xf numFmtId="0" fontId="10" fillId="0" borderId="10" xfId="2" applyFont="1" applyBorder="1" applyAlignment="1">
      <alignment vertical="center" wrapText="1"/>
    </xf>
    <xf numFmtId="0" fontId="11" fillId="0" borderId="10" xfId="2" applyBorder="1" applyAlignment="1">
      <alignment vertical="center" wrapText="1"/>
    </xf>
    <xf numFmtId="166" fontId="11" fillId="0" borderId="10" xfId="2" applyNumberFormat="1" applyBorder="1" applyAlignment="1">
      <alignment horizontal="center" vertical="center"/>
    </xf>
    <xf numFmtId="166" fontId="11" fillId="0" borderId="11" xfId="2" applyNumberFormat="1" applyBorder="1" applyAlignment="1">
      <alignment horizontal="center" vertical="center"/>
    </xf>
    <xf numFmtId="0" fontId="10" fillId="0" borderId="47" xfId="2" applyFont="1" applyBorder="1" applyAlignment="1">
      <alignment horizontal="center" vertical="center"/>
    </xf>
    <xf numFmtId="0" fontId="10" fillId="0" borderId="51" xfId="2" applyFont="1" applyBorder="1" applyAlignment="1">
      <alignment vertical="center" wrapText="1"/>
    </xf>
    <xf numFmtId="166" fontId="10" fillId="0" borderId="51" xfId="2" applyNumberFormat="1" applyFont="1" applyBorder="1" applyAlignment="1">
      <alignment horizontal="center" vertical="center"/>
    </xf>
    <xf numFmtId="166" fontId="10" fillId="0" borderId="49" xfId="2" applyNumberFormat="1" applyFont="1" applyBorder="1" applyAlignment="1">
      <alignment horizontal="center" vertical="center"/>
    </xf>
    <xf numFmtId="166" fontId="10" fillId="16" borderId="5" xfId="2" applyNumberFormat="1" applyFont="1" applyFill="1" applyBorder="1" applyAlignment="1">
      <alignment horizontal="center" vertical="center"/>
    </xf>
    <xf numFmtId="166" fontId="10" fillId="16" borderId="6" xfId="2" applyNumberFormat="1" applyFont="1" applyFill="1" applyBorder="1" applyAlignment="1">
      <alignment horizontal="center" vertical="center"/>
    </xf>
    <xf numFmtId="0" fontId="11" fillId="0" borderId="0" xfId="2" applyAlignment="1">
      <alignment vertical="center"/>
    </xf>
    <xf numFmtId="0" fontId="2" fillId="18" borderId="7" xfId="0" applyFont="1" applyFill="1" applyBorder="1" applyAlignment="1">
      <alignment horizontal="center" vertical="center" wrapText="1"/>
    </xf>
    <xf numFmtId="0" fontId="2" fillId="18" borderId="8" xfId="0" applyFont="1" applyFill="1" applyBorder="1" applyAlignment="1">
      <alignment horizontal="center" vertical="center" wrapText="1"/>
    </xf>
    <xf numFmtId="0" fontId="3" fillId="18" borderId="8" xfId="0" applyFont="1" applyFill="1" applyBorder="1" applyAlignment="1">
      <alignment horizontal="center" vertical="center" wrapText="1"/>
    </xf>
    <xf numFmtId="2" fontId="4" fillId="18" borderId="8" xfId="0" applyNumberFormat="1" applyFont="1" applyFill="1" applyBorder="1" applyAlignment="1">
      <alignment horizontal="center" vertical="center" wrapText="1"/>
    </xf>
    <xf numFmtId="44" fontId="4" fillId="18" borderId="8" xfId="0" applyNumberFormat="1" applyFont="1" applyFill="1" applyBorder="1" applyAlignment="1">
      <alignment horizontal="center" vertical="center" wrapText="1"/>
    </xf>
    <xf numFmtId="0" fontId="4" fillId="18" borderId="17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right" vertical="top" wrapText="1"/>
    </xf>
    <xf numFmtId="0" fontId="7" fillId="5" borderId="2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right" vertical="top" wrapText="1"/>
    </xf>
    <xf numFmtId="4" fontId="7" fillId="5" borderId="2" xfId="0" applyNumberFormat="1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top" wrapText="1"/>
    </xf>
    <xf numFmtId="165" fontId="8" fillId="2" borderId="2" xfId="0" applyNumberFormat="1" applyFont="1" applyFill="1" applyBorder="1" applyAlignment="1">
      <alignment horizontal="right" vertical="top" wrapText="1"/>
    </xf>
    <xf numFmtId="4" fontId="8" fillId="2" borderId="2" xfId="0" applyNumberFormat="1" applyFont="1" applyFill="1" applyBorder="1" applyAlignment="1">
      <alignment horizontal="right" vertical="top" wrapText="1"/>
    </xf>
    <xf numFmtId="0" fontId="8" fillId="3" borderId="2" xfId="0" applyFont="1" applyFill="1" applyBorder="1" applyAlignment="1">
      <alignment horizontal="righ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right" vertical="top" wrapText="1"/>
    </xf>
    <xf numFmtId="4" fontId="8" fillId="3" borderId="2" xfId="0" applyNumberFormat="1" applyFont="1" applyFill="1" applyBorder="1" applyAlignment="1">
      <alignment horizontal="right" vertical="top" wrapText="1"/>
    </xf>
    <xf numFmtId="0" fontId="13" fillId="0" borderId="32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" fillId="17" borderId="52" xfId="0" applyFont="1" applyFill="1" applyBorder="1" applyAlignment="1">
      <alignment horizontal="center" vertical="center" wrapText="1"/>
    </xf>
    <xf numFmtId="0" fontId="0" fillId="17" borderId="3" xfId="0" applyFill="1" applyBorder="1" applyAlignment="1">
      <alignment vertical="center"/>
    </xf>
    <xf numFmtId="0" fontId="0" fillId="17" borderId="53" xfId="0" applyFill="1" applyBorder="1" applyAlignment="1">
      <alignment vertical="center"/>
    </xf>
    <xf numFmtId="0" fontId="6" fillId="6" borderId="0" xfId="0" applyFont="1" applyFill="1" applyBorder="1" applyAlignment="1">
      <alignment horizontal="left" vertical="center" wrapText="1"/>
    </xf>
    <xf numFmtId="0" fontId="12" fillId="0" borderId="29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3" fillId="0" borderId="33" xfId="2" applyFont="1" applyBorder="1" applyAlignment="1">
      <alignment horizontal="center" vertical="center" wrapText="1"/>
    </xf>
    <xf numFmtId="0" fontId="1" fillId="9" borderId="32" xfId="0" applyFont="1" applyFill="1" applyBorder="1" applyAlignment="1">
      <alignment horizontal="center" vertical="center" wrapText="1"/>
    </xf>
    <xf numFmtId="0" fontId="0" fillId="9" borderId="0" xfId="0" applyFill="1" applyAlignment="1">
      <alignment vertical="center"/>
    </xf>
    <xf numFmtId="0" fontId="0" fillId="9" borderId="33" xfId="0" applyFill="1" applyBorder="1" applyAlignment="1">
      <alignment vertical="center"/>
    </xf>
    <xf numFmtId="0" fontId="1" fillId="6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7" fillId="5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3" fillId="0" borderId="26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25" fillId="0" borderId="0" xfId="2" applyFont="1" applyAlignment="1">
      <alignment horizontal="left" wrapText="1"/>
    </xf>
    <xf numFmtId="0" fontId="25" fillId="0" borderId="33" xfId="2" applyFont="1" applyBorder="1" applyAlignment="1">
      <alignment horizontal="left" wrapText="1"/>
    </xf>
    <xf numFmtId="0" fontId="25" fillId="0" borderId="27" xfId="2" applyFont="1" applyBorder="1" applyAlignment="1">
      <alignment horizontal="left" wrapText="1"/>
    </xf>
    <xf numFmtId="0" fontId="25" fillId="0" borderId="28" xfId="2" applyFont="1" applyBorder="1" applyAlignment="1">
      <alignment horizontal="left" wrapText="1"/>
    </xf>
    <xf numFmtId="0" fontId="14" fillId="0" borderId="29" xfId="2" applyFont="1" applyBorder="1" applyAlignment="1">
      <alignment horizontal="center" vertical="center"/>
    </xf>
    <xf numFmtId="0" fontId="14" fillId="0" borderId="30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26" xfId="2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/>
    </xf>
    <xf numFmtId="0" fontId="14" fillId="0" borderId="28" xfId="2" applyFont="1" applyBorder="1" applyAlignment="1">
      <alignment horizontal="center" vertical="center"/>
    </xf>
    <xf numFmtId="0" fontId="16" fillId="10" borderId="14" xfId="3" applyFont="1" applyFill="1" applyBorder="1" applyAlignment="1">
      <alignment horizontal="center" vertical="center" wrapText="1"/>
    </xf>
    <xf numFmtId="0" fontId="16" fillId="10" borderId="15" xfId="3" applyFont="1" applyFill="1" applyBorder="1" applyAlignment="1">
      <alignment horizontal="center" vertical="center" wrapText="1"/>
    </xf>
    <xf numFmtId="0" fontId="16" fillId="10" borderId="16" xfId="3" applyFont="1" applyFill="1" applyBorder="1" applyAlignment="1">
      <alignment horizontal="center" vertical="center" wrapText="1"/>
    </xf>
    <xf numFmtId="0" fontId="11" fillId="0" borderId="29" xfId="2" applyBorder="1" applyAlignment="1">
      <alignment horizontal="center" vertical="center"/>
    </xf>
    <xf numFmtId="0" fontId="11" fillId="0" borderId="30" xfId="2" applyBorder="1" applyAlignment="1">
      <alignment horizontal="center" vertical="center"/>
    </xf>
    <xf numFmtId="0" fontId="11" fillId="0" borderId="31" xfId="2" applyBorder="1" applyAlignment="1">
      <alignment horizontal="center" vertical="center"/>
    </xf>
    <xf numFmtId="0" fontId="11" fillId="0" borderId="32" xfId="2" applyBorder="1" applyAlignment="1">
      <alignment horizontal="center" vertical="center"/>
    </xf>
    <xf numFmtId="0" fontId="11" fillId="0" borderId="0" xfId="2" applyAlignment="1">
      <alignment horizontal="center" vertical="center"/>
    </xf>
    <xf numFmtId="0" fontId="11" fillId="0" borderId="33" xfId="2" applyBorder="1" applyAlignment="1">
      <alignment horizontal="center" vertical="center"/>
    </xf>
    <xf numFmtId="0" fontId="11" fillId="0" borderId="26" xfId="2" applyBorder="1" applyAlignment="1">
      <alignment horizontal="center" vertical="center"/>
    </xf>
    <xf numFmtId="0" fontId="11" fillId="0" borderId="27" xfId="2" applyBorder="1" applyAlignment="1">
      <alignment horizontal="center" vertical="center"/>
    </xf>
    <xf numFmtId="0" fontId="11" fillId="0" borderId="28" xfId="2" applyBorder="1" applyAlignment="1">
      <alignment horizontal="center" vertical="center"/>
    </xf>
    <xf numFmtId="0" fontId="10" fillId="15" borderId="4" xfId="2" applyFont="1" applyFill="1" applyBorder="1" applyAlignment="1">
      <alignment horizontal="center" vertical="center"/>
    </xf>
    <xf numFmtId="0" fontId="10" fillId="15" borderId="5" xfId="2" applyFont="1" applyFill="1" applyBorder="1" applyAlignment="1">
      <alignment horizontal="center" vertical="center"/>
    </xf>
    <xf numFmtId="0" fontId="10" fillId="15" borderId="6" xfId="2" applyFont="1" applyFill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0" fontId="10" fillId="16" borderId="4" xfId="2" applyFont="1" applyFill="1" applyBorder="1" applyAlignment="1">
      <alignment horizontal="center" vertical="center"/>
    </xf>
    <xf numFmtId="0" fontId="10" fillId="16" borderId="5" xfId="2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right" vertical="center" wrapText="1"/>
    </xf>
    <xf numFmtId="0" fontId="8" fillId="6" borderId="0" xfId="0" applyFont="1" applyFill="1" applyAlignment="1">
      <alignment horizontal="left" vertical="center" wrapText="1"/>
    </xf>
    <xf numFmtId="0" fontId="7" fillId="7" borderId="10" xfId="0" applyFont="1" applyFill="1" applyBorder="1" applyAlignment="1">
      <alignment horizontal="left" vertical="center" wrapText="1"/>
    </xf>
    <xf numFmtId="0" fontId="7" fillId="7" borderId="10" xfId="0" applyFont="1" applyFill="1" applyBorder="1" applyAlignment="1">
      <alignment horizontal="center" vertical="center" wrapText="1"/>
    </xf>
    <xf numFmtId="2" fontId="8" fillId="6" borderId="0" xfId="0" applyNumberFormat="1" applyFont="1" applyFill="1" applyAlignment="1">
      <alignment horizontal="center" vertical="center" wrapText="1"/>
    </xf>
    <xf numFmtId="2" fontId="6" fillId="6" borderId="0" xfId="0" applyNumberFormat="1" applyFont="1" applyFill="1" applyAlignment="1">
      <alignment horizontal="center" vertical="center" wrapText="1"/>
    </xf>
    <xf numFmtId="2" fontId="7" fillId="7" borderId="10" xfId="0" applyNumberFormat="1" applyFont="1" applyFill="1" applyBorder="1" applyAlignment="1">
      <alignment horizontal="center" vertical="center" wrapText="1"/>
    </xf>
    <xf numFmtId="44" fontId="7" fillId="7" borderId="10" xfId="0" applyNumberFormat="1" applyFont="1" applyFill="1" applyBorder="1" applyAlignment="1">
      <alignment horizontal="right" vertical="center" wrapText="1"/>
    </xf>
    <xf numFmtId="44" fontId="8" fillId="6" borderId="0" xfId="0" applyNumberFormat="1" applyFont="1" applyFill="1" applyAlignment="1">
      <alignment horizontal="center" vertical="center" wrapText="1"/>
    </xf>
    <xf numFmtId="44" fontId="6" fillId="6" borderId="0" xfId="0" applyNumberFormat="1" applyFont="1" applyFill="1" applyAlignment="1">
      <alignment horizontal="center" vertical="center" wrapText="1"/>
    </xf>
    <xf numFmtId="0" fontId="7" fillId="7" borderId="51" xfId="0" applyFont="1" applyFill="1" applyBorder="1" applyAlignment="1">
      <alignment horizontal="left" vertical="center" wrapText="1"/>
    </xf>
    <xf numFmtId="2" fontId="7" fillId="7" borderId="51" xfId="0" applyNumberFormat="1" applyFont="1" applyFill="1" applyBorder="1" applyAlignment="1">
      <alignment horizontal="center" vertical="center" wrapText="1"/>
    </xf>
    <xf numFmtId="0" fontId="7" fillId="7" borderId="51" xfId="0" applyFont="1" applyFill="1" applyBorder="1" applyAlignment="1">
      <alignment horizontal="center" vertical="center" wrapText="1"/>
    </xf>
    <xf numFmtId="44" fontId="7" fillId="7" borderId="51" xfId="0" applyNumberFormat="1" applyFont="1" applyFill="1" applyBorder="1" applyAlignment="1">
      <alignment horizontal="right" vertical="center" wrapText="1"/>
    </xf>
    <xf numFmtId="0" fontId="7" fillId="7" borderId="50" xfId="0" applyFont="1" applyFill="1" applyBorder="1" applyAlignment="1">
      <alignment horizontal="left" vertical="center" wrapText="1"/>
    </xf>
    <xf numFmtId="2" fontId="7" fillId="7" borderId="50" xfId="0" applyNumberFormat="1" applyFont="1" applyFill="1" applyBorder="1" applyAlignment="1">
      <alignment horizontal="center" vertical="center" wrapText="1"/>
    </xf>
    <xf numFmtId="0" fontId="7" fillId="7" borderId="50" xfId="0" applyFont="1" applyFill="1" applyBorder="1" applyAlignment="1">
      <alignment horizontal="center" vertical="center" wrapText="1"/>
    </xf>
    <xf numFmtId="44" fontId="7" fillId="7" borderId="50" xfId="0" applyNumberFormat="1" applyFont="1" applyFill="1" applyBorder="1" applyAlignment="1">
      <alignment horizontal="right" vertical="center" wrapText="1"/>
    </xf>
    <xf numFmtId="0" fontId="7" fillId="7" borderId="54" xfId="0" applyFont="1" applyFill="1" applyBorder="1" applyAlignment="1">
      <alignment horizontal="left" vertical="center" wrapText="1"/>
    </xf>
    <xf numFmtId="2" fontId="7" fillId="7" borderId="54" xfId="0" applyNumberFormat="1" applyFont="1" applyFill="1" applyBorder="1" applyAlignment="1">
      <alignment horizontal="center" vertical="center" wrapText="1"/>
    </xf>
    <xf numFmtId="0" fontId="7" fillId="7" borderId="54" xfId="0" applyFont="1" applyFill="1" applyBorder="1" applyAlignment="1">
      <alignment horizontal="center" vertical="center" wrapText="1"/>
    </xf>
    <xf numFmtId="44" fontId="7" fillId="7" borderId="54" xfId="0" applyNumberFormat="1" applyFont="1" applyFill="1" applyBorder="1" applyAlignment="1">
      <alignment horizontal="right" vertical="center" wrapText="1"/>
    </xf>
    <xf numFmtId="2" fontId="5" fillId="4" borderId="55" xfId="0" applyNumberFormat="1" applyFont="1" applyFill="1" applyBorder="1" applyAlignment="1">
      <alignment horizontal="center" vertical="center" wrapText="1"/>
    </xf>
    <xf numFmtId="0" fontId="5" fillId="4" borderId="55" xfId="0" applyFont="1" applyFill="1" applyBorder="1" applyAlignment="1">
      <alignment horizontal="center" vertical="center" wrapText="1"/>
    </xf>
    <xf numFmtId="0" fontId="5" fillId="4" borderId="55" xfId="0" applyFont="1" applyFill="1" applyBorder="1" applyAlignment="1">
      <alignment horizontal="left" vertical="center" wrapText="1"/>
    </xf>
    <xf numFmtId="44" fontId="5" fillId="4" borderId="55" xfId="0" applyNumberFormat="1" applyFont="1" applyFill="1" applyBorder="1" applyAlignment="1">
      <alignment horizontal="left" vertical="center" wrapText="1"/>
    </xf>
    <xf numFmtId="44" fontId="5" fillId="4" borderId="55" xfId="0" applyNumberFormat="1" applyFont="1" applyFill="1" applyBorder="1" applyAlignment="1">
      <alignment horizontal="right" vertical="center" wrapText="1"/>
    </xf>
    <xf numFmtId="0" fontId="5" fillId="4" borderId="56" xfId="0" applyFont="1" applyFill="1" applyBorder="1" applyAlignment="1">
      <alignment horizontal="left" vertical="center" wrapText="1"/>
    </xf>
    <xf numFmtId="164" fontId="5" fillId="4" borderId="57" xfId="0" applyNumberFormat="1" applyFont="1" applyFill="1" applyBorder="1" applyAlignment="1">
      <alignment horizontal="right" vertical="center" wrapText="1"/>
    </xf>
    <xf numFmtId="0" fontId="7" fillId="7" borderId="38" xfId="0" applyFont="1" applyFill="1" applyBorder="1" applyAlignment="1">
      <alignment horizontal="left" vertical="center" wrapText="1"/>
    </xf>
    <xf numFmtId="164" fontId="7" fillId="7" borderId="40" xfId="0" applyNumberFormat="1" applyFont="1" applyFill="1" applyBorder="1" applyAlignment="1">
      <alignment horizontal="right" vertical="center" wrapText="1"/>
    </xf>
    <xf numFmtId="0" fontId="7" fillId="7" borderId="9" xfId="0" applyFont="1" applyFill="1" applyBorder="1" applyAlignment="1">
      <alignment horizontal="left" vertical="center" wrapText="1"/>
    </xf>
    <xf numFmtId="164" fontId="7" fillId="7" borderId="11" xfId="0" applyNumberFormat="1" applyFont="1" applyFill="1" applyBorder="1" applyAlignment="1">
      <alignment horizontal="right" vertical="center" wrapText="1"/>
    </xf>
    <xf numFmtId="0" fontId="7" fillId="7" borderId="47" xfId="0" applyFont="1" applyFill="1" applyBorder="1" applyAlignment="1">
      <alignment horizontal="left" vertical="center" wrapText="1"/>
    </xf>
    <xf numFmtId="164" fontId="7" fillId="7" borderId="49" xfId="0" applyNumberFormat="1" applyFont="1" applyFill="1" applyBorder="1" applyAlignment="1">
      <alignment horizontal="right" vertical="center" wrapText="1"/>
    </xf>
    <xf numFmtId="0" fontId="7" fillId="7" borderId="58" xfId="0" applyFont="1" applyFill="1" applyBorder="1" applyAlignment="1">
      <alignment horizontal="left" vertical="center" wrapText="1"/>
    </xf>
    <xf numFmtId="164" fontId="7" fillId="7" borderId="59" xfId="0" applyNumberFormat="1" applyFont="1" applyFill="1" applyBorder="1" applyAlignment="1">
      <alignment horizontal="right" vertical="center" wrapText="1"/>
    </xf>
    <xf numFmtId="0" fontId="7" fillId="7" borderId="12" xfId="0" applyFont="1" applyFill="1" applyBorder="1" applyAlignment="1">
      <alignment horizontal="left" vertical="center" wrapText="1"/>
    </xf>
    <xf numFmtId="2" fontId="7" fillId="7" borderId="60" xfId="0" applyNumberFormat="1" applyFont="1" applyFill="1" applyBorder="1" applyAlignment="1">
      <alignment horizontal="center" vertical="center" wrapText="1"/>
    </xf>
    <xf numFmtId="0" fontId="7" fillId="7" borderId="60" xfId="0" applyFont="1" applyFill="1" applyBorder="1" applyAlignment="1">
      <alignment horizontal="center" vertical="center" wrapText="1"/>
    </xf>
    <xf numFmtId="0" fontId="7" fillId="7" borderId="60" xfId="0" applyFont="1" applyFill="1" applyBorder="1" applyAlignment="1">
      <alignment horizontal="left" vertical="center" wrapText="1"/>
    </xf>
    <xf numFmtId="44" fontId="7" fillId="7" borderId="60" xfId="0" applyNumberFormat="1" applyFont="1" applyFill="1" applyBorder="1" applyAlignment="1">
      <alignment horizontal="right" vertical="center" wrapText="1"/>
    </xf>
    <xf numFmtId="164" fontId="7" fillId="7" borderId="13" xfId="0" applyNumberFormat="1" applyFont="1" applyFill="1" applyBorder="1" applyAlignment="1">
      <alignment horizontal="right" vertical="center" wrapText="1"/>
    </xf>
    <xf numFmtId="0" fontId="6" fillId="6" borderId="61" xfId="0" applyFont="1" applyFill="1" applyBorder="1" applyAlignment="1">
      <alignment horizontal="center" vertical="center" wrapText="1"/>
    </xf>
    <xf numFmtId="0" fontId="6" fillId="6" borderId="62" xfId="0" applyFont="1" applyFill="1" applyBorder="1" applyAlignment="1">
      <alignment horizontal="center" vertical="center" wrapText="1"/>
    </xf>
    <xf numFmtId="0" fontId="6" fillId="6" borderId="64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17" borderId="66" xfId="0" applyFont="1" applyFill="1" applyBorder="1" applyAlignment="1">
      <alignment horizontal="center" vertical="center" wrapText="1"/>
    </xf>
    <xf numFmtId="0" fontId="6" fillId="17" borderId="60" xfId="0" applyFont="1" applyFill="1" applyBorder="1" applyAlignment="1">
      <alignment horizontal="center" vertical="center" wrapText="1"/>
    </xf>
    <xf numFmtId="44" fontId="6" fillId="17" borderId="60" xfId="0" applyNumberFormat="1" applyFont="1" applyFill="1" applyBorder="1" applyAlignment="1">
      <alignment horizontal="right" vertical="center" wrapText="1"/>
    </xf>
    <xf numFmtId="44" fontId="6" fillId="17" borderId="67" xfId="0" applyNumberFormat="1" applyFont="1" applyFill="1" applyBorder="1" applyAlignment="1">
      <alignment horizontal="right" vertical="center" wrapText="1"/>
    </xf>
    <xf numFmtId="44" fontId="6" fillId="8" borderId="62" xfId="0" applyNumberFormat="1" applyFont="1" applyFill="1" applyBorder="1" applyAlignment="1">
      <alignment horizontal="right" vertical="center" wrapText="1"/>
    </xf>
    <xf numFmtId="44" fontId="6" fillId="8" borderId="63" xfId="0" applyNumberFormat="1" applyFont="1" applyFill="1" applyBorder="1" applyAlignment="1">
      <alignment horizontal="right" vertical="center" wrapText="1"/>
    </xf>
    <xf numFmtId="44" fontId="6" fillId="8" borderId="10" xfId="0" applyNumberFormat="1" applyFont="1" applyFill="1" applyBorder="1" applyAlignment="1">
      <alignment horizontal="right" vertical="center" wrapText="1"/>
    </xf>
    <xf numFmtId="44" fontId="6" fillId="8" borderId="65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right" vertical="top" wrapText="1"/>
    </xf>
    <xf numFmtId="4" fontId="5" fillId="4" borderId="2" xfId="0" applyNumberFormat="1" applyFont="1" applyFill="1" applyBorder="1" applyAlignment="1">
      <alignment horizontal="right" vertical="top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right" vertical="top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center" vertical="top" wrapText="1"/>
    </xf>
    <xf numFmtId="0" fontId="8" fillId="6" borderId="0" xfId="0" applyFont="1" applyFill="1" applyAlignment="1">
      <alignment horizontal="right" vertical="top" wrapText="1"/>
    </xf>
    <xf numFmtId="4" fontId="8" fillId="6" borderId="0" xfId="0" applyNumberFormat="1" applyFont="1" applyFill="1" applyAlignment="1">
      <alignment horizontal="right" vertical="top" wrapText="1"/>
    </xf>
    <xf numFmtId="0" fontId="8" fillId="6" borderId="0" xfId="0" applyFont="1" applyFill="1" applyAlignment="1">
      <alignment horizontal="right" vertical="top" wrapText="1"/>
    </xf>
    <xf numFmtId="0" fontId="6" fillId="6" borderId="0" xfId="0" applyFont="1" applyFill="1" applyAlignment="1">
      <alignment horizontal="right" vertical="top" wrapText="1"/>
    </xf>
    <xf numFmtId="165" fontId="6" fillId="6" borderId="0" xfId="0" applyNumberFormat="1" applyFont="1" applyFill="1" applyAlignment="1">
      <alignment horizontal="right" vertical="top" wrapText="1"/>
    </xf>
    <xf numFmtId="4" fontId="6" fillId="6" borderId="0" xfId="0" applyNumberFormat="1" applyFont="1" applyFill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0" fontId="6" fillId="6" borderId="0" xfId="0" applyFont="1" applyFill="1" applyAlignment="1">
      <alignment horizontal="right" vertical="top" wrapText="1"/>
    </xf>
    <xf numFmtId="0" fontId="8" fillId="6" borderId="0" xfId="0" applyFont="1" applyFill="1" applyAlignment="1">
      <alignment horizontal="left" vertical="top" wrapText="1"/>
    </xf>
    <xf numFmtId="0" fontId="6" fillId="6" borderId="0" xfId="0" applyFont="1" applyFill="1" applyAlignment="1">
      <alignment horizontal="left" vertical="top" wrapText="1"/>
    </xf>
    <xf numFmtId="44" fontId="6" fillId="6" borderId="0" xfId="0" applyNumberFormat="1" applyFont="1" applyFill="1" applyAlignment="1">
      <alignment horizontal="right" vertical="top" wrapText="1"/>
    </xf>
    <xf numFmtId="0" fontId="5" fillId="7" borderId="32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68" xfId="0" applyFont="1" applyFill="1" applyBorder="1" applyAlignment="1">
      <alignment horizontal="left" vertical="center" wrapText="1"/>
    </xf>
    <xf numFmtId="0" fontId="5" fillId="7" borderId="62" xfId="0" applyFont="1" applyFill="1" applyBorder="1" applyAlignment="1">
      <alignment horizontal="left" vertical="center" wrapText="1"/>
    </xf>
    <xf numFmtId="0" fontId="5" fillId="7" borderId="9" xfId="0" applyFont="1" applyFill="1" applyBorder="1" applyAlignment="1">
      <alignment horizontal="left" vertical="center" wrapText="1"/>
    </xf>
    <xf numFmtId="0" fontId="5" fillId="7" borderId="10" xfId="0" applyFont="1" applyFill="1" applyBorder="1" applyAlignment="1">
      <alignment horizontal="left" vertical="center" wrapText="1"/>
    </xf>
    <xf numFmtId="0" fontId="5" fillId="7" borderId="78" xfId="0" applyFont="1" applyFill="1" applyBorder="1" applyAlignment="1">
      <alignment horizontal="right" vertical="center" wrapText="1"/>
    </xf>
    <xf numFmtId="0" fontId="5" fillId="7" borderId="79" xfId="0" applyFont="1" applyFill="1" applyBorder="1" applyAlignment="1">
      <alignment horizontal="right" vertical="center" wrapText="1"/>
    </xf>
    <xf numFmtId="0" fontId="7" fillId="7" borderId="80" xfId="0" applyFont="1" applyFill="1" applyBorder="1" applyAlignment="1">
      <alignment horizontal="right" vertical="center" wrapText="1"/>
    </xf>
    <xf numFmtId="0" fontId="29" fillId="7" borderId="69" xfId="0" applyFont="1" applyFill="1" applyBorder="1" applyAlignment="1">
      <alignment horizontal="center" vertical="center" wrapText="1"/>
    </xf>
    <xf numFmtId="0" fontId="29" fillId="7" borderId="70" xfId="0" applyFont="1" applyFill="1" applyBorder="1" applyAlignment="1">
      <alignment horizontal="center" vertical="center" wrapText="1"/>
    </xf>
    <xf numFmtId="0" fontId="29" fillId="7" borderId="71" xfId="0" applyFont="1" applyFill="1" applyBorder="1" applyAlignment="1">
      <alignment horizontal="center" vertical="center" wrapText="1"/>
    </xf>
    <xf numFmtId="0" fontId="29" fillId="7" borderId="72" xfId="0" applyFont="1" applyFill="1" applyBorder="1" applyAlignment="1">
      <alignment horizontal="center" vertical="center" wrapText="1"/>
    </xf>
    <xf numFmtId="0" fontId="29" fillId="7" borderId="73" xfId="0" applyFont="1" applyFill="1" applyBorder="1" applyAlignment="1">
      <alignment horizontal="center" vertical="center" wrapText="1"/>
    </xf>
    <xf numFmtId="0" fontId="30" fillId="7" borderId="74" xfId="0" applyFont="1" applyFill="1" applyBorder="1" applyAlignment="1">
      <alignment horizontal="center" vertical="center" wrapText="1"/>
    </xf>
    <xf numFmtId="0" fontId="30" fillId="7" borderId="75" xfId="0" applyFont="1" applyFill="1" applyBorder="1" applyAlignment="1">
      <alignment horizontal="center" vertical="center" wrapText="1"/>
    </xf>
    <xf numFmtId="0" fontId="30" fillId="7" borderId="76" xfId="0" applyFont="1" applyFill="1" applyBorder="1" applyAlignment="1">
      <alignment horizontal="center" vertical="center" wrapText="1"/>
    </xf>
    <xf numFmtId="0" fontId="29" fillId="7" borderId="77" xfId="0" applyFont="1" applyFill="1" applyBorder="1" applyAlignment="1">
      <alignment horizontal="center" vertical="center" wrapText="1"/>
    </xf>
    <xf numFmtId="0" fontId="1" fillId="19" borderId="81" xfId="0" applyFont="1" applyFill="1" applyBorder="1" applyAlignment="1">
      <alignment horizontal="right" vertical="center" wrapText="1"/>
    </xf>
    <xf numFmtId="0" fontId="1" fillId="19" borderId="82" xfId="0" applyFont="1" applyFill="1" applyBorder="1" applyAlignment="1">
      <alignment horizontal="right" vertical="center" wrapText="1"/>
    </xf>
    <xf numFmtId="0" fontId="1" fillId="19" borderId="83" xfId="0" applyFont="1" applyFill="1" applyBorder="1" applyAlignment="1">
      <alignment horizontal="right" vertical="center" wrapText="1"/>
    </xf>
    <xf numFmtId="0" fontId="1" fillId="19" borderId="50" xfId="0" applyFont="1" applyFill="1" applyBorder="1" applyAlignment="1">
      <alignment horizontal="right" vertical="center" wrapText="1"/>
    </xf>
    <xf numFmtId="0" fontId="1" fillId="19" borderId="40" xfId="0" applyFont="1" applyFill="1" applyBorder="1" applyAlignment="1">
      <alignment horizontal="right" vertical="center" wrapText="1"/>
    </xf>
    <xf numFmtId="44" fontId="1" fillId="19" borderId="24" xfId="0" applyNumberFormat="1" applyFont="1" applyFill="1" applyBorder="1" applyAlignment="1">
      <alignment horizontal="right" vertical="center" wrapText="1"/>
    </xf>
    <xf numFmtId="44" fontId="1" fillId="19" borderId="19" xfId="0" applyNumberFormat="1" applyFont="1" applyFill="1" applyBorder="1" applyAlignment="1">
      <alignment horizontal="right" vertical="center" wrapText="1"/>
    </xf>
    <xf numFmtId="44" fontId="1" fillId="19" borderId="18" xfId="0" applyNumberFormat="1" applyFont="1" applyFill="1" applyBorder="1" applyAlignment="1">
      <alignment horizontal="right" vertical="center" wrapText="1"/>
    </xf>
    <xf numFmtId="44" fontId="1" fillId="19" borderId="10" xfId="0" applyNumberFormat="1" applyFont="1" applyFill="1" applyBorder="1" applyAlignment="1">
      <alignment horizontal="right" vertical="center" wrapText="1"/>
    </xf>
    <xf numFmtId="44" fontId="1" fillId="19" borderId="11" xfId="0" applyNumberFormat="1" applyFont="1" applyFill="1" applyBorder="1" applyAlignment="1">
      <alignment horizontal="right" vertical="center" wrapText="1"/>
    </xf>
    <xf numFmtId="0" fontId="1" fillId="19" borderId="24" xfId="0" applyFont="1" applyFill="1" applyBorder="1" applyAlignment="1">
      <alignment horizontal="right" vertical="center" wrapText="1"/>
    </xf>
    <xf numFmtId="0" fontId="1" fillId="19" borderId="19" xfId="0" applyFont="1" applyFill="1" applyBorder="1" applyAlignment="1">
      <alignment horizontal="right" vertical="center" wrapText="1"/>
    </xf>
    <xf numFmtId="0" fontId="1" fillId="19" borderId="18" xfId="0" applyFont="1" applyFill="1" applyBorder="1" applyAlignment="1">
      <alignment horizontal="right" vertical="center" wrapText="1"/>
    </xf>
    <xf numFmtId="0" fontId="1" fillId="19" borderId="10" xfId="0" applyFont="1" applyFill="1" applyBorder="1" applyAlignment="1">
      <alignment horizontal="right" vertical="center" wrapText="1"/>
    </xf>
    <xf numFmtId="0" fontId="1" fillId="19" borderId="11" xfId="0" applyFont="1" applyFill="1" applyBorder="1" applyAlignment="1">
      <alignment horizontal="right" vertical="center" wrapText="1"/>
    </xf>
    <xf numFmtId="44" fontId="1" fillId="19" borderId="41" xfId="0" applyNumberFormat="1" applyFont="1" applyFill="1" applyBorder="1" applyAlignment="1">
      <alignment horizontal="right" vertical="center" wrapText="1"/>
    </xf>
    <xf numFmtId="44" fontId="1" fillId="19" borderId="42" xfId="0" applyNumberFormat="1" applyFont="1" applyFill="1" applyBorder="1" applyAlignment="1">
      <alignment horizontal="right" vertical="center" wrapText="1"/>
    </xf>
    <xf numFmtId="44" fontId="1" fillId="19" borderId="43" xfId="0" applyNumberFormat="1" applyFont="1" applyFill="1" applyBorder="1" applyAlignment="1">
      <alignment horizontal="right" vertical="center" wrapText="1"/>
    </xf>
    <xf numFmtId="44" fontId="1" fillId="19" borderId="60" xfId="0" applyNumberFormat="1" applyFont="1" applyFill="1" applyBorder="1" applyAlignment="1">
      <alignment horizontal="right" vertical="center" wrapText="1"/>
    </xf>
    <xf numFmtId="44" fontId="1" fillId="19" borderId="13" xfId="0" applyNumberFormat="1" applyFont="1" applyFill="1" applyBorder="1" applyAlignment="1">
      <alignment horizontal="right" vertical="center" wrapText="1"/>
    </xf>
    <xf numFmtId="0" fontId="1" fillId="19" borderId="14" xfId="0" applyFont="1" applyFill="1" applyBorder="1" applyAlignment="1">
      <alignment horizontal="center" vertical="center" wrapText="1"/>
    </xf>
    <xf numFmtId="0" fontId="1" fillId="19" borderId="34" xfId="0" applyFont="1" applyFill="1" applyBorder="1" applyAlignment="1">
      <alignment horizontal="center" vertical="center" wrapText="1"/>
    </xf>
    <xf numFmtId="0" fontId="1" fillId="19" borderId="15" xfId="0" applyFont="1" applyFill="1" applyBorder="1" applyAlignment="1">
      <alignment horizontal="center" vertical="center" wrapText="1"/>
    </xf>
    <xf numFmtId="0" fontId="1" fillId="19" borderId="35" xfId="0" applyFont="1" applyFill="1" applyBorder="1" applyAlignment="1">
      <alignment horizontal="center" vertical="center" wrapText="1"/>
    </xf>
    <xf numFmtId="0" fontId="5" fillId="19" borderId="62" xfId="0" applyFont="1" applyFill="1" applyBorder="1" applyAlignment="1">
      <alignment horizontal="center" vertical="center" wrapText="1"/>
    </xf>
    <xf numFmtId="0" fontId="5" fillId="19" borderId="10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2"/>
    <cellStyle name="Normal 4" xfId="5"/>
    <cellStyle name="Normal_F-06-09" xfId="3"/>
    <cellStyle name="Porcentagem 4" xfId="4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366654</xdr:colOff>
      <xdr:row>1</xdr:row>
      <xdr:rowOff>265340</xdr:rowOff>
    </xdr:from>
    <xdr:to>
      <xdr:col>4</xdr:col>
      <xdr:colOff>68035</xdr:colOff>
      <xdr:row>5</xdr:row>
      <xdr:rowOff>204108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93BBEC-ECD3-4223-8223-4DF819F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011" y="510269"/>
          <a:ext cx="2667738" cy="1462768"/>
        </a:xfrm>
        <a:prstGeom prst="rect">
          <a:avLst/>
        </a:prstGeom>
      </xdr:spPr>
    </xdr:pic>
    <xdr:clientData/>
  </xdr:twoCellAnchor>
  <xdr:twoCellAnchor>
    <xdr:from>
      <xdr:col>9</xdr:col>
      <xdr:colOff>271190</xdr:colOff>
      <xdr:row>1</xdr:row>
      <xdr:rowOff>80601</xdr:rowOff>
    </xdr:from>
    <xdr:to>
      <xdr:col>10</xdr:col>
      <xdr:colOff>924321</xdr:colOff>
      <xdr:row>5</xdr:row>
      <xdr:rowOff>210372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2611F726-3CDB-43FA-84BA-1A130AD19344}"/>
            </a:ext>
          </a:extLst>
        </xdr:cNvPr>
        <xdr:cNvSpPr txBox="1"/>
      </xdr:nvSpPr>
      <xdr:spPr>
        <a:xfrm>
          <a:off x="12882290" y="318726"/>
          <a:ext cx="2215231" cy="127277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Bancos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SINAPI - 04/2023 -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SBC - 06/2023 -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ORSE - 03/2023 - Sergipe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SEDOP - 05/2023 - Pará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900" baseline="0">
              <a:latin typeface="Arial" panose="020B0604020202020204" pitchFamily="34" charset="0"/>
              <a:cs typeface="Arial" panose="020B0604020202020204" pitchFamily="34" charset="0"/>
            </a:rPr>
            <a:t> 19,21%</a:t>
          </a:r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576204</xdr:colOff>
      <xdr:row>2</xdr:row>
      <xdr:rowOff>103415</xdr:rowOff>
    </xdr:from>
    <xdr:to>
      <xdr:col>4</xdr:col>
      <xdr:colOff>428625</xdr:colOff>
      <xdr:row>6</xdr:row>
      <xdr:rowOff>137755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391DEB2-812A-4B31-B4B0-87D56B804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04" y="455840"/>
          <a:ext cx="2290821" cy="1253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643438</xdr:colOff>
      <xdr:row>2</xdr:row>
      <xdr:rowOff>134471</xdr:rowOff>
    </xdr:from>
    <xdr:to>
      <xdr:col>2</xdr:col>
      <xdr:colOff>2386853</xdr:colOff>
      <xdr:row>6</xdr:row>
      <xdr:rowOff>123265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26DDF88-9B4A-4EB3-A09E-3A9B2A403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997" y="481853"/>
          <a:ext cx="2505415" cy="12774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147516</xdr:colOff>
      <xdr:row>1</xdr:row>
      <xdr:rowOff>38100</xdr:rowOff>
    </xdr:from>
    <xdr:to>
      <xdr:col>2</xdr:col>
      <xdr:colOff>180975</xdr:colOff>
      <xdr:row>3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9CE2C0-54D8-4965-B2A9-7CF164A21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16" y="38100"/>
          <a:ext cx="1471734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215"/>
  <sheetViews>
    <sheetView topLeftCell="A195" zoomScale="55" zoomScaleNormal="55" workbookViewId="0">
      <selection activeCell="B2" sqref="B2:K214"/>
    </sheetView>
  </sheetViews>
  <sheetFormatPr defaultRowHeight="30" customHeight="1"/>
  <cols>
    <col min="1" max="1" width="9" style="3"/>
    <col min="2" max="2" width="10" style="3" bestFit="1" customWidth="1"/>
    <col min="3" max="3" width="15.75" style="7" customWidth="1"/>
    <col min="4" max="4" width="13.25" style="6" bestFit="1" customWidth="1"/>
    <col min="5" max="5" width="60" style="3" bestFit="1" customWidth="1"/>
    <col min="6" max="6" width="13" style="6" customWidth="1"/>
    <col min="7" max="7" width="13" style="7" bestFit="1" customWidth="1"/>
    <col min="8" max="8" width="18" style="8" customWidth="1"/>
    <col min="9" max="9" width="18.75" style="8" customWidth="1"/>
    <col min="10" max="10" width="20.625" style="9" customWidth="1"/>
    <col min="11" max="11" width="13" style="10" bestFit="1" customWidth="1"/>
    <col min="12" max="16384" width="9" style="3"/>
  </cols>
  <sheetData>
    <row r="1" spans="2:11" ht="19.5" customHeight="1" thickBot="1">
      <c r="B1" s="1"/>
      <c r="C1" s="205"/>
      <c r="D1" s="2"/>
      <c r="E1" s="1"/>
      <c r="F1" s="143"/>
      <c r="G1" s="143"/>
      <c r="H1" s="143"/>
      <c r="I1" s="143"/>
      <c r="J1" s="143"/>
      <c r="K1" s="143"/>
    </row>
    <row r="2" spans="2:11" ht="30" customHeight="1">
      <c r="B2" s="144" t="s">
        <v>469</v>
      </c>
      <c r="C2" s="145"/>
      <c r="D2" s="145"/>
      <c r="E2" s="145"/>
      <c r="F2" s="145"/>
      <c r="G2" s="145"/>
      <c r="H2" s="145"/>
      <c r="I2" s="145"/>
      <c r="J2" s="145"/>
      <c r="K2" s="146"/>
    </row>
    <row r="3" spans="2:11" ht="30" customHeight="1">
      <c r="B3" s="137" t="s">
        <v>470</v>
      </c>
      <c r="C3" s="138"/>
      <c r="D3" s="138"/>
      <c r="E3" s="138"/>
      <c r="F3" s="138"/>
      <c r="G3" s="138"/>
      <c r="H3" s="138"/>
      <c r="I3" s="138"/>
      <c r="J3" s="138"/>
      <c r="K3" s="139"/>
    </row>
    <row r="4" spans="2:11" ht="30" customHeight="1">
      <c r="B4" s="147" t="s">
        <v>473</v>
      </c>
      <c r="C4" s="148"/>
      <c r="D4" s="148"/>
      <c r="E4" s="148"/>
      <c r="F4" s="148"/>
      <c r="G4" s="148"/>
      <c r="H4" s="148"/>
      <c r="I4" s="148"/>
      <c r="J4" s="148"/>
      <c r="K4" s="149"/>
    </row>
    <row r="5" spans="2:11" ht="30" customHeight="1">
      <c r="B5" s="137" t="s">
        <v>474</v>
      </c>
      <c r="C5" s="138"/>
      <c r="D5" s="138"/>
      <c r="E5" s="138"/>
      <c r="F5" s="138"/>
      <c r="G5" s="138"/>
      <c r="H5" s="138"/>
      <c r="I5" s="138"/>
      <c r="J5" s="138"/>
      <c r="K5" s="139"/>
    </row>
    <row r="6" spans="2:11" ht="30" customHeight="1" thickBot="1">
      <c r="B6" s="137" t="s">
        <v>808</v>
      </c>
      <c r="C6" s="138"/>
      <c r="D6" s="138"/>
      <c r="E6" s="138"/>
      <c r="F6" s="138"/>
      <c r="G6" s="138"/>
      <c r="H6" s="138"/>
      <c r="I6" s="138"/>
      <c r="J6" s="138"/>
      <c r="K6" s="139"/>
    </row>
    <row r="7" spans="2:11" ht="30" customHeight="1" thickTop="1" thickBot="1">
      <c r="B7" s="140" t="s">
        <v>471</v>
      </c>
      <c r="C7" s="141"/>
      <c r="D7" s="141"/>
      <c r="E7" s="141"/>
      <c r="F7" s="141"/>
      <c r="G7" s="141"/>
      <c r="H7" s="141"/>
      <c r="I7" s="141"/>
      <c r="J7" s="141"/>
      <c r="K7" s="142"/>
    </row>
    <row r="8" spans="2:11" ht="30" customHeight="1" thickBot="1">
      <c r="B8" s="116" t="s">
        <v>1</v>
      </c>
      <c r="C8" s="119" t="s">
        <v>2</v>
      </c>
      <c r="D8" s="117" t="s">
        <v>3</v>
      </c>
      <c r="E8" s="117" t="s">
        <v>4</v>
      </c>
      <c r="F8" s="118" t="s">
        <v>5</v>
      </c>
      <c r="G8" s="119" t="s">
        <v>6</v>
      </c>
      <c r="H8" s="120" t="s">
        <v>7</v>
      </c>
      <c r="I8" s="120" t="s">
        <v>8</v>
      </c>
      <c r="J8" s="120" t="s">
        <v>9</v>
      </c>
      <c r="K8" s="121" t="s">
        <v>10</v>
      </c>
    </row>
    <row r="9" spans="2:11" ht="30" customHeight="1" thickBot="1">
      <c r="B9" s="227" t="s">
        <v>11</v>
      </c>
      <c r="C9" s="222"/>
      <c r="D9" s="223"/>
      <c r="E9" s="224" t="s">
        <v>12</v>
      </c>
      <c r="F9" s="224"/>
      <c r="G9" s="222"/>
      <c r="H9" s="225"/>
      <c r="I9" s="225"/>
      <c r="J9" s="226">
        <v>1249358.58</v>
      </c>
      <c r="K9" s="228">
        <v>0.26561468623486489</v>
      </c>
    </row>
    <row r="10" spans="2:11" s="4" customFormat="1" ht="27" customHeight="1" thickBot="1">
      <c r="B10" s="227" t="s">
        <v>13</v>
      </c>
      <c r="C10" s="222"/>
      <c r="D10" s="223"/>
      <c r="E10" s="224" t="s">
        <v>14</v>
      </c>
      <c r="F10" s="224"/>
      <c r="G10" s="222"/>
      <c r="H10" s="225"/>
      <c r="I10" s="225"/>
      <c r="J10" s="226">
        <v>143345.04999999999</v>
      </c>
      <c r="K10" s="228">
        <v>3.0475278345686006E-2</v>
      </c>
    </row>
    <row r="11" spans="2:11" s="4" customFormat="1" ht="30" customHeight="1">
      <c r="B11" s="229" t="s">
        <v>15</v>
      </c>
      <c r="C11" s="215" t="s">
        <v>16</v>
      </c>
      <c r="D11" s="216" t="s">
        <v>17</v>
      </c>
      <c r="E11" s="214" t="s">
        <v>18</v>
      </c>
      <c r="F11" s="216" t="s">
        <v>19</v>
      </c>
      <c r="G11" s="215">
        <v>18</v>
      </c>
      <c r="H11" s="217">
        <v>184.48</v>
      </c>
      <c r="I11" s="217">
        <v>226.68</v>
      </c>
      <c r="J11" s="217">
        <v>4080.24</v>
      </c>
      <c r="K11" s="230">
        <v>8.6746246010728566E-4</v>
      </c>
    </row>
    <row r="12" spans="2:11" s="4" customFormat="1" ht="30" customHeight="1">
      <c r="B12" s="231" t="s">
        <v>20</v>
      </c>
      <c r="C12" s="206" t="s">
        <v>21</v>
      </c>
      <c r="D12" s="203" t="s">
        <v>17</v>
      </c>
      <c r="E12" s="202" t="s">
        <v>22</v>
      </c>
      <c r="F12" s="203" t="s">
        <v>19</v>
      </c>
      <c r="G12" s="206">
        <v>512.34</v>
      </c>
      <c r="H12" s="207">
        <v>170.74</v>
      </c>
      <c r="I12" s="207">
        <v>209.8</v>
      </c>
      <c r="J12" s="207">
        <v>107488.93</v>
      </c>
      <c r="K12" s="232">
        <v>2.2852237038041835E-2</v>
      </c>
    </row>
    <row r="13" spans="2:11" s="4" customFormat="1" ht="30" customHeight="1">
      <c r="B13" s="231" t="s">
        <v>23</v>
      </c>
      <c r="C13" s="206" t="s">
        <v>24</v>
      </c>
      <c r="D13" s="203" t="s">
        <v>17</v>
      </c>
      <c r="E13" s="202" t="s">
        <v>25</v>
      </c>
      <c r="F13" s="203" t="s">
        <v>19</v>
      </c>
      <c r="G13" s="206">
        <v>15</v>
      </c>
      <c r="H13" s="207">
        <v>1006.09</v>
      </c>
      <c r="I13" s="207">
        <v>1236.28</v>
      </c>
      <c r="J13" s="207">
        <v>18544.2</v>
      </c>
      <c r="K13" s="232">
        <v>3.9425125366942945E-3</v>
      </c>
    </row>
    <row r="14" spans="2:11" s="4" customFormat="1" ht="30" customHeight="1" thickBot="1">
      <c r="B14" s="233" t="s">
        <v>26</v>
      </c>
      <c r="C14" s="211" t="s">
        <v>27</v>
      </c>
      <c r="D14" s="212" t="s">
        <v>28</v>
      </c>
      <c r="E14" s="210" t="s">
        <v>29</v>
      </c>
      <c r="F14" s="212" t="s">
        <v>30</v>
      </c>
      <c r="G14" s="211">
        <v>8</v>
      </c>
      <c r="H14" s="213">
        <v>1346</v>
      </c>
      <c r="I14" s="213">
        <v>1653.96</v>
      </c>
      <c r="J14" s="213">
        <v>13231.68</v>
      </c>
      <c r="K14" s="234">
        <v>2.8130663108425899E-3</v>
      </c>
    </row>
    <row r="15" spans="2:11" s="4" customFormat="1" ht="30" customHeight="1" thickBot="1">
      <c r="B15" s="227" t="s">
        <v>31</v>
      </c>
      <c r="C15" s="222"/>
      <c r="D15" s="223"/>
      <c r="E15" s="224" t="s">
        <v>762</v>
      </c>
      <c r="F15" s="224"/>
      <c r="G15" s="222"/>
      <c r="H15" s="225"/>
      <c r="I15" s="225"/>
      <c r="J15" s="226">
        <v>5147.5600000000004</v>
      </c>
      <c r="K15" s="228">
        <v>1.0943755909333421E-3</v>
      </c>
    </row>
    <row r="16" spans="2:11" s="5" customFormat="1" ht="30" customHeight="1" thickBot="1">
      <c r="B16" s="235" t="s">
        <v>32</v>
      </c>
      <c r="C16" s="219" t="s">
        <v>763</v>
      </c>
      <c r="D16" s="220" t="s">
        <v>28</v>
      </c>
      <c r="E16" s="218" t="s">
        <v>764</v>
      </c>
      <c r="F16" s="220" t="s">
        <v>765</v>
      </c>
      <c r="G16" s="219">
        <v>1</v>
      </c>
      <c r="H16" s="221">
        <v>4189.1000000000004</v>
      </c>
      <c r="I16" s="221">
        <v>5147.5600000000004</v>
      </c>
      <c r="J16" s="221">
        <v>5147.5600000000004</v>
      </c>
      <c r="K16" s="236">
        <v>1.0943755909333421E-3</v>
      </c>
    </row>
    <row r="17" spans="2:11" s="4" customFormat="1" ht="30" customHeight="1" thickBot="1">
      <c r="B17" s="227" t="s">
        <v>33</v>
      </c>
      <c r="C17" s="222"/>
      <c r="D17" s="223"/>
      <c r="E17" s="224" t="s">
        <v>34</v>
      </c>
      <c r="F17" s="224"/>
      <c r="G17" s="222"/>
      <c r="H17" s="225"/>
      <c r="I17" s="225"/>
      <c r="J17" s="226">
        <v>251386.14</v>
      </c>
      <c r="K17" s="228">
        <v>5.3444905064720341E-2</v>
      </c>
    </row>
    <row r="18" spans="2:11" s="5" customFormat="1" ht="30" customHeight="1">
      <c r="B18" s="229" t="s">
        <v>35</v>
      </c>
      <c r="C18" s="215" t="s">
        <v>36</v>
      </c>
      <c r="D18" s="216" t="s">
        <v>17</v>
      </c>
      <c r="E18" s="214" t="s">
        <v>37</v>
      </c>
      <c r="F18" s="216" t="s">
        <v>38</v>
      </c>
      <c r="G18" s="215">
        <v>92.66</v>
      </c>
      <c r="H18" s="217">
        <v>437</v>
      </c>
      <c r="I18" s="217">
        <v>536.98</v>
      </c>
      <c r="J18" s="217">
        <v>49756.56</v>
      </c>
      <c r="K18" s="230">
        <v>1.057828655767204E-2</v>
      </c>
    </row>
    <row r="19" spans="2:11" s="4" customFormat="1" ht="30" customHeight="1">
      <c r="B19" s="231" t="s">
        <v>39</v>
      </c>
      <c r="C19" s="206" t="s">
        <v>766</v>
      </c>
      <c r="D19" s="203" t="s">
        <v>46</v>
      </c>
      <c r="E19" s="202" t="s">
        <v>767</v>
      </c>
      <c r="F19" s="203" t="s">
        <v>19</v>
      </c>
      <c r="G19" s="206">
        <v>3166.92</v>
      </c>
      <c r="H19" s="207">
        <v>22.6</v>
      </c>
      <c r="I19" s="207">
        <v>27.77</v>
      </c>
      <c r="J19" s="207">
        <v>87945.36</v>
      </c>
      <c r="K19" s="232">
        <v>1.8697257597744463E-2</v>
      </c>
    </row>
    <row r="20" spans="2:11" s="4" customFormat="1" ht="30" customHeight="1">
      <c r="B20" s="231" t="s">
        <v>40</v>
      </c>
      <c r="C20" s="206" t="s">
        <v>41</v>
      </c>
      <c r="D20" s="203" t="s">
        <v>42</v>
      </c>
      <c r="E20" s="202" t="s">
        <v>43</v>
      </c>
      <c r="F20" s="203" t="s">
        <v>19</v>
      </c>
      <c r="G20" s="206">
        <v>115</v>
      </c>
      <c r="H20" s="207">
        <v>13.25</v>
      </c>
      <c r="I20" s="207">
        <v>16.28</v>
      </c>
      <c r="J20" s="207">
        <v>1872.2</v>
      </c>
      <c r="K20" s="232">
        <v>3.9803129664256519E-4</v>
      </c>
    </row>
    <row r="21" spans="2:11" s="4" customFormat="1" ht="30" customHeight="1">
      <c r="B21" s="231" t="s">
        <v>44</v>
      </c>
      <c r="C21" s="206" t="s">
        <v>45</v>
      </c>
      <c r="D21" s="203" t="s">
        <v>46</v>
      </c>
      <c r="E21" s="202" t="s">
        <v>47</v>
      </c>
      <c r="F21" s="203" t="s">
        <v>48</v>
      </c>
      <c r="G21" s="206">
        <v>10</v>
      </c>
      <c r="H21" s="207">
        <v>16.66</v>
      </c>
      <c r="I21" s="207">
        <v>20.47</v>
      </c>
      <c r="J21" s="207">
        <v>204.7</v>
      </c>
      <c r="K21" s="232">
        <v>4.3519392384752214E-5</v>
      </c>
    </row>
    <row r="22" spans="2:11" s="4" customFormat="1" ht="30" customHeight="1">
      <c r="B22" s="231" t="s">
        <v>49</v>
      </c>
      <c r="C22" s="206" t="s">
        <v>50</v>
      </c>
      <c r="D22" s="203" t="s">
        <v>17</v>
      </c>
      <c r="E22" s="202" t="s">
        <v>51</v>
      </c>
      <c r="F22" s="203" t="s">
        <v>52</v>
      </c>
      <c r="G22" s="206">
        <v>8</v>
      </c>
      <c r="H22" s="207">
        <v>454.97</v>
      </c>
      <c r="I22" s="207">
        <v>559.05999999999995</v>
      </c>
      <c r="J22" s="207">
        <v>4472.4799999999996</v>
      </c>
      <c r="K22" s="232">
        <v>9.5085301442577718E-4</v>
      </c>
    </row>
    <row r="23" spans="2:11" s="4" customFormat="1" ht="30" customHeight="1">
      <c r="B23" s="231" t="s">
        <v>53</v>
      </c>
      <c r="C23" s="206" t="s">
        <v>54</v>
      </c>
      <c r="D23" s="203" t="s">
        <v>17</v>
      </c>
      <c r="E23" s="202" t="s">
        <v>55</v>
      </c>
      <c r="F23" s="203" t="s">
        <v>19</v>
      </c>
      <c r="G23" s="206">
        <v>27</v>
      </c>
      <c r="H23" s="207">
        <v>43.64</v>
      </c>
      <c r="I23" s="207">
        <v>53.62</v>
      </c>
      <c r="J23" s="207">
        <v>1447.74</v>
      </c>
      <c r="K23" s="232">
        <v>3.0779074319052844E-4</v>
      </c>
    </row>
    <row r="24" spans="2:11" s="4" customFormat="1" ht="30" customHeight="1">
      <c r="B24" s="231" t="s">
        <v>56</v>
      </c>
      <c r="C24" s="206" t="s">
        <v>57</v>
      </c>
      <c r="D24" s="203" t="s">
        <v>17</v>
      </c>
      <c r="E24" s="202" t="s">
        <v>58</v>
      </c>
      <c r="F24" s="203" t="s">
        <v>19</v>
      </c>
      <c r="G24" s="206">
        <v>4</v>
      </c>
      <c r="H24" s="207">
        <v>39.22</v>
      </c>
      <c r="I24" s="207">
        <v>48.19</v>
      </c>
      <c r="J24" s="207">
        <v>192.76</v>
      </c>
      <c r="K24" s="232">
        <v>4.098093832967678E-5</v>
      </c>
    </row>
    <row r="25" spans="2:11" s="4" customFormat="1" ht="30" customHeight="1">
      <c r="B25" s="231" t="s">
        <v>59</v>
      </c>
      <c r="C25" s="206" t="s">
        <v>57</v>
      </c>
      <c r="D25" s="203" t="s">
        <v>17</v>
      </c>
      <c r="E25" s="202" t="s">
        <v>60</v>
      </c>
      <c r="F25" s="203" t="s">
        <v>19</v>
      </c>
      <c r="G25" s="206">
        <v>474.73</v>
      </c>
      <c r="H25" s="207">
        <v>39.22</v>
      </c>
      <c r="I25" s="207">
        <v>48.19</v>
      </c>
      <c r="J25" s="207">
        <v>22877.23</v>
      </c>
      <c r="K25" s="232">
        <v>4.8637183636845377E-3</v>
      </c>
    </row>
    <row r="26" spans="2:11" s="4" customFormat="1" ht="30" customHeight="1">
      <c r="B26" s="231" t="s">
        <v>61</v>
      </c>
      <c r="C26" s="206" t="s">
        <v>62</v>
      </c>
      <c r="D26" s="203" t="s">
        <v>17</v>
      </c>
      <c r="E26" s="202" t="s">
        <v>63</v>
      </c>
      <c r="F26" s="203" t="s">
        <v>19</v>
      </c>
      <c r="G26" s="206">
        <v>36</v>
      </c>
      <c r="H26" s="207">
        <v>20.13</v>
      </c>
      <c r="I26" s="207">
        <v>24.73</v>
      </c>
      <c r="J26" s="207">
        <v>890.28</v>
      </c>
      <c r="K26" s="232">
        <v>1.8927427773472009E-4</v>
      </c>
    </row>
    <row r="27" spans="2:11" s="4" customFormat="1" ht="40.5" customHeight="1">
      <c r="B27" s="231" t="s">
        <v>64</v>
      </c>
      <c r="C27" s="206" t="s">
        <v>65</v>
      </c>
      <c r="D27" s="203" t="s">
        <v>46</v>
      </c>
      <c r="E27" s="202" t="s">
        <v>66</v>
      </c>
      <c r="F27" s="203" t="s">
        <v>67</v>
      </c>
      <c r="G27" s="206">
        <v>499.86</v>
      </c>
      <c r="H27" s="207">
        <v>8.67</v>
      </c>
      <c r="I27" s="207">
        <v>10.65</v>
      </c>
      <c r="J27" s="207">
        <v>5323.5</v>
      </c>
      <c r="K27" s="232">
        <v>1.1317805830983313E-3</v>
      </c>
    </row>
    <row r="28" spans="2:11" s="4" customFormat="1" ht="30" customHeight="1">
      <c r="B28" s="231" t="s">
        <v>68</v>
      </c>
      <c r="C28" s="206" t="s">
        <v>65</v>
      </c>
      <c r="D28" s="203" t="s">
        <v>46</v>
      </c>
      <c r="E28" s="202" t="s">
        <v>69</v>
      </c>
      <c r="F28" s="203" t="s">
        <v>67</v>
      </c>
      <c r="G28" s="206">
        <v>421.26</v>
      </c>
      <c r="H28" s="207">
        <v>8.67</v>
      </c>
      <c r="I28" s="207">
        <v>10.65</v>
      </c>
      <c r="J28" s="207">
        <v>4486.41</v>
      </c>
      <c r="K28" s="232">
        <v>9.5381454415669853E-4</v>
      </c>
    </row>
    <row r="29" spans="2:11" s="4" customFormat="1" ht="30" customHeight="1">
      <c r="B29" s="231" t="s">
        <v>70</v>
      </c>
      <c r="C29" s="206" t="s">
        <v>71</v>
      </c>
      <c r="D29" s="203" t="s">
        <v>46</v>
      </c>
      <c r="E29" s="202" t="s">
        <v>72</v>
      </c>
      <c r="F29" s="203" t="s">
        <v>48</v>
      </c>
      <c r="G29" s="206">
        <v>5</v>
      </c>
      <c r="H29" s="207">
        <v>174.84</v>
      </c>
      <c r="I29" s="207">
        <v>214.84</v>
      </c>
      <c r="J29" s="207">
        <v>1074.2</v>
      </c>
      <c r="K29" s="232">
        <v>2.2837582461993566E-4</v>
      </c>
    </row>
    <row r="30" spans="2:11" s="4" customFormat="1" ht="30" customHeight="1">
      <c r="B30" s="231" t="s">
        <v>73</v>
      </c>
      <c r="C30" s="206" t="s">
        <v>74</v>
      </c>
      <c r="D30" s="203" t="s">
        <v>17</v>
      </c>
      <c r="E30" s="202" t="s">
        <v>75</v>
      </c>
      <c r="F30" s="203" t="s">
        <v>76</v>
      </c>
      <c r="G30" s="206">
        <v>35</v>
      </c>
      <c r="H30" s="207">
        <v>27.52</v>
      </c>
      <c r="I30" s="207">
        <v>33.81</v>
      </c>
      <c r="J30" s="207">
        <v>1183.3499999999999</v>
      </c>
      <c r="K30" s="232">
        <v>2.515812065388204E-4</v>
      </c>
    </row>
    <row r="31" spans="2:11" s="4" customFormat="1" ht="30" customHeight="1">
      <c r="B31" s="231" t="s">
        <v>77</v>
      </c>
      <c r="C31" s="206" t="s">
        <v>78</v>
      </c>
      <c r="D31" s="203" t="s">
        <v>17</v>
      </c>
      <c r="E31" s="202" t="s">
        <v>79</v>
      </c>
      <c r="F31" s="203" t="s">
        <v>38</v>
      </c>
      <c r="G31" s="206">
        <v>440.09</v>
      </c>
      <c r="H31" s="207">
        <v>116.42</v>
      </c>
      <c r="I31" s="207">
        <v>143.05000000000001</v>
      </c>
      <c r="J31" s="207">
        <v>62954.87</v>
      </c>
      <c r="K31" s="232">
        <v>1.3384258378412631E-2</v>
      </c>
    </row>
    <row r="32" spans="2:11" s="4" customFormat="1" ht="44.25" customHeight="1" thickBot="1">
      <c r="B32" s="233" t="s">
        <v>77</v>
      </c>
      <c r="C32" s="211" t="s">
        <v>270</v>
      </c>
      <c r="D32" s="212" t="s">
        <v>42</v>
      </c>
      <c r="E32" s="210" t="s">
        <v>271</v>
      </c>
      <c r="F32" s="212" t="s">
        <v>52</v>
      </c>
      <c r="G32" s="211">
        <v>22</v>
      </c>
      <c r="H32" s="213">
        <v>248.01</v>
      </c>
      <c r="I32" s="213">
        <v>304.75</v>
      </c>
      <c r="J32" s="213">
        <v>6704.5</v>
      </c>
      <c r="K32" s="234">
        <v>1.4253823460848619E-3</v>
      </c>
    </row>
    <row r="33" spans="2:11" s="4" customFormat="1" ht="30" customHeight="1" thickBot="1">
      <c r="B33" s="227" t="s">
        <v>80</v>
      </c>
      <c r="C33" s="222"/>
      <c r="D33" s="223"/>
      <c r="E33" s="224" t="s">
        <v>81</v>
      </c>
      <c r="F33" s="224"/>
      <c r="G33" s="222"/>
      <c r="H33" s="225"/>
      <c r="I33" s="225"/>
      <c r="J33" s="226">
        <v>81440.38</v>
      </c>
      <c r="K33" s="228">
        <v>1.7314293371682103E-2</v>
      </c>
    </row>
    <row r="34" spans="2:11" s="4" customFormat="1" ht="30" customHeight="1">
      <c r="B34" s="229" t="s">
        <v>82</v>
      </c>
      <c r="C34" s="215" t="s">
        <v>83</v>
      </c>
      <c r="D34" s="216" t="s">
        <v>17</v>
      </c>
      <c r="E34" s="214" t="s">
        <v>84</v>
      </c>
      <c r="F34" s="216" t="s">
        <v>38</v>
      </c>
      <c r="G34" s="215">
        <v>27.6</v>
      </c>
      <c r="H34" s="217">
        <v>119.04</v>
      </c>
      <c r="I34" s="217">
        <v>146.27000000000001</v>
      </c>
      <c r="J34" s="217">
        <v>4037.05</v>
      </c>
      <c r="K34" s="230">
        <v>8.5828022973553453E-4</v>
      </c>
    </row>
    <row r="35" spans="2:11" s="4" customFormat="1" ht="30" customHeight="1" thickBot="1">
      <c r="B35" s="233" t="s">
        <v>85</v>
      </c>
      <c r="C35" s="211" t="s">
        <v>86</v>
      </c>
      <c r="D35" s="212" t="s">
        <v>17</v>
      </c>
      <c r="E35" s="210" t="s">
        <v>87</v>
      </c>
      <c r="F35" s="212" t="s">
        <v>38</v>
      </c>
      <c r="G35" s="211">
        <v>366.91</v>
      </c>
      <c r="H35" s="213">
        <v>171.68</v>
      </c>
      <c r="I35" s="213">
        <v>210.96</v>
      </c>
      <c r="J35" s="213">
        <v>77403.33</v>
      </c>
      <c r="K35" s="234">
        <v>1.6456013141946568E-2</v>
      </c>
    </row>
    <row r="36" spans="2:11" s="4" customFormat="1" ht="24.75" customHeight="1" thickBot="1">
      <c r="B36" s="227" t="s">
        <v>88</v>
      </c>
      <c r="C36" s="222"/>
      <c r="D36" s="223"/>
      <c r="E36" s="224" t="s">
        <v>89</v>
      </c>
      <c r="F36" s="224"/>
      <c r="G36" s="222"/>
      <c r="H36" s="225"/>
      <c r="I36" s="225"/>
      <c r="J36" s="226">
        <v>627028.5</v>
      </c>
      <c r="K36" s="228">
        <v>0.13330678714178115</v>
      </c>
    </row>
    <row r="37" spans="2:11" s="4" customFormat="1" ht="25.5" customHeight="1" thickBot="1">
      <c r="B37" s="227" t="s">
        <v>90</v>
      </c>
      <c r="C37" s="222"/>
      <c r="D37" s="223"/>
      <c r="E37" s="224" t="s">
        <v>768</v>
      </c>
      <c r="F37" s="224"/>
      <c r="G37" s="222"/>
      <c r="H37" s="225"/>
      <c r="I37" s="225"/>
      <c r="J37" s="226">
        <v>137995.87</v>
      </c>
      <c r="K37" s="228">
        <v>2.9338038172961683E-2</v>
      </c>
    </row>
    <row r="38" spans="2:11" s="4" customFormat="1" ht="50.25" customHeight="1">
      <c r="B38" s="229" t="s">
        <v>91</v>
      </c>
      <c r="C38" s="215" t="s">
        <v>92</v>
      </c>
      <c r="D38" s="216" t="s">
        <v>42</v>
      </c>
      <c r="E38" s="214" t="s">
        <v>93</v>
      </c>
      <c r="F38" s="216" t="s">
        <v>19</v>
      </c>
      <c r="G38" s="215">
        <v>997.08</v>
      </c>
      <c r="H38" s="217">
        <v>30.74</v>
      </c>
      <c r="I38" s="217">
        <v>37.770000000000003</v>
      </c>
      <c r="J38" s="217">
        <v>37659.71</v>
      </c>
      <c r="K38" s="230">
        <v>8.0064860605079478E-3</v>
      </c>
    </row>
    <row r="39" spans="2:11" s="4" customFormat="1" ht="40.5" customHeight="1" thickBot="1">
      <c r="B39" s="233" t="s">
        <v>94</v>
      </c>
      <c r="C39" s="211" t="s">
        <v>769</v>
      </c>
      <c r="D39" s="212" t="s">
        <v>46</v>
      </c>
      <c r="E39" s="210" t="s">
        <v>770</v>
      </c>
      <c r="F39" s="212" t="s">
        <v>19</v>
      </c>
      <c r="G39" s="211">
        <v>997.08</v>
      </c>
      <c r="H39" s="213">
        <v>81.900000000000006</v>
      </c>
      <c r="I39" s="213">
        <v>100.63</v>
      </c>
      <c r="J39" s="213">
        <v>100336.16</v>
      </c>
      <c r="K39" s="234">
        <v>2.1331552112453737E-2</v>
      </c>
    </row>
    <row r="40" spans="2:11" s="4" customFormat="1" ht="30" customHeight="1" thickBot="1">
      <c r="B40" s="227" t="s">
        <v>95</v>
      </c>
      <c r="C40" s="222"/>
      <c r="D40" s="223"/>
      <c r="E40" s="224" t="s">
        <v>771</v>
      </c>
      <c r="F40" s="224"/>
      <c r="G40" s="222"/>
      <c r="H40" s="225"/>
      <c r="I40" s="225"/>
      <c r="J40" s="226">
        <v>421932.17</v>
      </c>
      <c r="K40" s="228">
        <v>8.9703134665266124E-2</v>
      </c>
    </row>
    <row r="41" spans="2:11" s="4" customFormat="1" ht="45" customHeight="1">
      <c r="B41" s="229" t="s">
        <v>96</v>
      </c>
      <c r="C41" s="215" t="s">
        <v>97</v>
      </c>
      <c r="D41" s="216" t="s">
        <v>17</v>
      </c>
      <c r="E41" s="214" t="s">
        <v>98</v>
      </c>
      <c r="F41" s="216" t="s">
        <v>19</v>
      </c>
      <c r="G41" s="215">
        <v>445.79</v>
      </c>
      <c r="H41" s="217">
        <v>179.03</v>
      </c>
      <c r="I41" s="217">
        <v>219.99</v>
      </c>
      <c r="J41" s="217">
        <v>98069.34</v>
      </c>
      <c r="K41" s="230">
        <v>2.0849624271488402E-2</v>
      </c>
    </row>
    <row r="42" spans="2:11" s="4" customFormat="1" ht="30" customHeight="1">
      <c r="B42" s="231" t="s">
        <v>99</v>
      </c>
      <c r="C42" s="206" t="s">
        <v>772</v>
      </c>
      <c r="D42" s="203" t="s">
        <v>28</v>
      </c>
      <c r="E42" s="202" t="s">
        <v>773</v>
      </c>
      <c r="F42" s="203" t="s">
        <v>19</v>
      </c>
      <c r="G42" s="206">
        <v>1296.3399999999999</v>
      </c>
      <c r="H42" s="207">
        <v>139.47</v>
      </c>
      <c r="I42" s="207">
        <v>171.38</v>
      </c>
      <c r="J42" s="207">
        <v>222166.74</v>
      </c>
      <c r="K42" s="232">
        <v>4.7232836018081217E-2</v>
      </c>
    </row>
    <row r="43" spans="2:11" s="4" customFormat="1" ht="47.25" customHeight="1">
      <c r="B43" s="231" t="s">
        <v>774</v>
      </c>
      <c r="C43" s="206" t="s">
        <v>775</v>
      </c>
      <c r="D43" s="203" t="s">
        <v>46</v>
      </c>
      <c r="E43" s="202" t="s">
        <v>776</v>
      </c>
      <c r="F43" s="203" t="s">
        <v>38</v>
      </c>
      <c r="G43" s="206">
        <v>445.79</v>
      </c>
      <c r="H43" s="207">
        <v>116.22</v>
      </c>
      <c r="I43" s="207">
        <v>142.81</v>
      </c>
      <c r="J43" s="207">
        <v>63663.26</v>
      </c>
      <c r="K43" s="232">
        <v>1.3534862688971668E-2</v>
      </c>
    </row>
    <row r="44" spans="2:11" s="4" customFormat="1" ht="30" customHeight="1" thickBot="1">
      <c r="B44" s="233" t="s">
        <v>777</v>
      </c>
      <c r="C44" s="211" t="s">
        <v>778</v>
      </c>
      <c r="D44" s="212" t="s">
        <v>46</v>
      </c>
      <c r="E44" s="210" t="s">
        <v>779</v>
      </c>
      <c r="F44" s="212" t="s">
        <v>48</v>
      </c>
      <c r="G44" s="211">
        <v>2827.72</v>
      </c>
      <c r="H44" s="213">
        <v>10.95</v>
      </c>
      <c r="I44" s="213">
        <v>13.45</v>
      </c>
      <c r="J44" s="213">
        <v>38032.83</v>
      </c>
      <c r="K44" s="234">
        <v>8.0858116867248437E-3</v>
      </c>
    </row>
    <row r="45" spans="2:11" s="4" customFormat="1" ht="30" customHeight="1" thickBot="1">
      <c r="B45" s="227" t="s">
        <v>102</v>
      </c>
      <c r="C45" s="222"/>
      <c r="D45" s="223"/>
      <c r="E45" s="224" t="s">
        <v>780</v>
      </c>
      <c r="F45" s="224"/>
      <c r="G45" s="222"/>
      <c r="H45" s="225"/>
      <c r="I45" s="225"/>
      <c r="J45" s="226">
        <v>67100.460000000006</v>
      </c>
      <c r="K45" s="228">
        <v>1.4265614303553349E-2</v>
      </c>
    </row>
    <row r="46" spans="2:11" s="4" customFormat="1" ht="53.25" customHeight="1">
      <c r="B46" s="229" t="s">
        <v>103</v>
      </c>
      <c r="C46" s="215" t="s">
        <v>92</v>
      </c>
      <c r="D46" s="216" t="s">
        <v>42</v>
      </c>
      <c r="E46" s="214" t="s">
        <v>93</v>
      </c>
      <c r="F46" s="216" t="s">
        <v>19</v>
      </c>
      <c r="G46" s="215">
        <v>484.83</v>
      </c>
      <c r="H46" s="217">
        <v>30.74</v>
      </c>
      <c r="I46" s="217">
        <v>37.770000000000003</v>
      </c>
      <c r="J46" s="217">
        <v>18312.02</v>
      </c>
      <c r="K46" s="230">
        <v>3.8931508731677102E-3</v>
      </c>
    </row>
    <row r="47" spans="2:11" s="4" customFormat="1" ht="30" customHeight="1" thickBot="1">
      <c r="B47" s="233" t="s">
        <v>104</v>
      </c>
      <c r="C47" s="211" t="s">
        <v>769</v>
      </c>
      <c r="D47" s="212" t="s">
        <v>46</v>
      </c>
      <c r="E47" s="210" t="s">
        <v>770</v>
      </c>
      <c r="F47" s="212" t="s">
        <v>19</v>
      </c>
      <c r="G47" s="211">
        <v>484.83</v>
      </c>
      <c r="H47" s="213">
        <v>81.900000000000006</v>
      </c>
      <c r="I47" s="213">
        <v>100.63</v>
      </c>
      <c r="J47" s="213">
        <v>48788.44</v>
      </c>
      <c r="K47" s="234">
        <v>1.0372463430385639E-2</v>
      </c>
    </row>
    <row r="48" spans="2:11" s="4" customFormat="1" ht="30" customHeight="1" thickBot="1">
      <c r="B48" s="227" t="s">
        <v>105</v>
      </c>
      <c r="C48" s="222"/>
      <c r="D48" s="223"/>
      <c r="E48" s="224" t="s">
        <v>781</v>
      </c>
      <c r="F48" s="224"/>
      <c r="G48" s="222"/>
      <c r="H48" s="225"/>
      <c r="I48" s="225"/>
      <c r="J48" s="226">
        <v>1998.4</v>
      </c>
      <c r="K48" s="228">
        <v>4.2486152291982816E-4</v>
      </c>
    </row>
    <row r="49" spans="2:11" s="4" customFormat="1" ht="30" customHeight="1" thickBot="1">
      <c r="B49" s="235" t="s">
        <v>106</v>
      </c>
      <c r="C49" s="219" t="s">
        <v>782</v>
      </c>
      <c r="D49" s="220" t="s">
        <v>325</v>
      </c>
      <c r="E49" s="218" t="s">
        <v>783</v>
      </c>
      <c r="F49" s="220" t="s">
        <v>170</v>
      </c>
      <c r="G49" s="219">
        <v>20</v>
      </c>
      <c r="H49" s="221">
        <v>81.319999999999993</v>
      </c>
      <c r="I49" s="221">
        <v>99.92</v>
      </c>
      <c r="J49" s="221">
        <v>1998.4</v>
      </c>
      <c r="K49" s="236">
        <v>4.2486152291982816E-4</v>
      </c>
    </row>
    <row r="50" spans="2:11" s="4" customFormat="1" ht="30" customHeight="1" thickBot="1">
      <c r="B50" s="227" t="s">
        <v>115</v>
      </c>
      <c r="C50" s="222"/>
      <c r="D50" s="223"/>
      <c r="E50" s="224" t="s">
        <v>0</v>
      </c>
      <c r="F50" s="224"/>
      <c r="G50" s="222"/>
      <c r="H50" s="225"/>
      <c r="I50" s="225"/>
      <c r="J50" s="226">
        <v>139012.54999999999</v>
      </c>
      <c r="K50" s="228">
        <v>2.9554185197142094E-2</v>
      </c>
    </row>
    <row r="51" spans="2:11" s="4" customFormat="1" ht="30" customHeight="1">
      <c r="B51" s="229" t="s">
        <v>116</v>
      </c>
      <c r="C51" s="215" t="s">
        <v>117</v>
      </c>
      <c r="D51" s="216" t="s">
        <v>28</v>
      </c>
      <c r="E51" s="214" t="s">
        <v>118</v>
      </c>
      <c r="F51" s="216" t="s">
        <v>48</v>
      </c>
      <c r="G51" s="215">
        <v>24</v>
      </c>
      <c r="H51" s="217">
        <v>508.44</v>
      </c>
      <c r="I51" s="217">
        <v>624.77</v>
      </c>
      <c r="J51" s="217">
        <v>14994.48</v>
      </c>
      <c r="K51" s="230">
        <v>3.1878390753557369E-3</v>
      </c>
    </row>
    <row r="52" spans="2:11" s="4" customFormat="1" ht="45" customHeight="1">
      <c r="B52" s="231" t="s">
        <v>119</v>
      </c>
      <c r="C52" s="206" t="s">
        <v>120</v>
      </c>
      <c r="D52" s="203" t="s">
        <v>28</v>
      </c>
      <c r="E52" s="202" t="s">
        <v>121</v>
      </c>
      <c r="F52" s="203" t="s">
        <v>52</v>
      </c>
      <c r="G52" s="206">
        <v>25</v>
      </c>
      <c r="H52" s="207">
        <v>1016.88</v>
      </c>
      <c r="I52" s="207">
        <v>1249.54</v>
      </c>
      <c r="J52" s="207">
        <v>31238.5</v>
      </c>
      <c r="K52" s="232">
        <v>6.6413314069911191E-3</v>
      </c>
    </row>
    <row r="53" spans="2:11" s="4" customFormat="1" ht="30" customHeight="1" thickBot="1">
      <c r="B53" s="233" t="s">
        <v>784</v>
      </c>
      <c r="C53" s="211" t="s">
        <v>785</v>
      </c>
      <c r="D53" s="212" t="s">
        <v>28</v>
      </c>
      <c r="E53" s="210" t="s">
        <v>786</v>
      </c>
      <c r="F53" s="212" t="s">
        <v>19</v>
      </c>
      <c r="G53" s="211">
        <v>104.31</v>
      </c>
      <c r="H53" s="213">
        <v>723.85</v>
      </c>
      <c r="I53" s="213">
        <v>889.46</v>
      </c>
      <c r="J53" s="213">
        <v>92779.57</v>
      </c>
      <c r="K53" s="234">
        <v>1.9725014714795236E-2</v>
      </c>
    </row>
    <row r="54" spans="2:11" s="4" customFormat="1" ht="23.25" customHeight="1" thickBot="1">
      <c r="B54" s="227" t="s">
        <v>122</v>
      </c>
      <c r="C54" s="222"/>
      <c r="D54" s="223"/>
      <c r="E54" s="224" t="s">
        <v>123</v>
      </c>
      <c r="F54" s="224"/>
      <c r="G54" s="222"/>
      <c r="H54" s="225"/>
      <c r="I54" s="225"/>
      <c r="J54" s="226">
        <v>703758.76</v>
      </c>
      <c r="K54" s="228">
        <v>0.14961970503491284</v>
      </c>
    </row>
    <row r="55" spans="2:11" s="4" customFormat="1" ht="25.5" customHeight="1" thickBot="1">
      <c r="B55" s="227" t="s">
        <v>124</v>
      </c>
      <c r="C55" s="222"/>
      <c r="D55" s="223"/>
      <c r="E55" s="224" t="s">
        <v>125</v>
      </c>
      <c r="F55" s="224"/>
      <c r="G55" s="222"/>
      <c r="H55" s="225"/>
      <c r="I55" s="225"/>
      <c r="J55" s="226">
        <v>131935.71</v>
      </c>
      <c r="K55" s="228">
        <v>2.8049643053497199E-2</v>
      </c>
    </row>
    <row r="56" spans="2:11" s="4" customFormat="1" ht="30" customHeight="1">
      <c r="B56" s="229" t="s">
        <v>126</v>
      </c>
      <c r="C56" s="215" t="s">
        <v>83</v>
      </c>
      <c r="D56" s="216" t="s">
        <v>17</v>
      </c>
      <c r="E56" s="214" t="s">
        <v>84</v>
      </c>
      <c r="F56" s="216" t="s">
        <v>38</v>
      </c>
      <c r="G56" s="215">
        <v>101.26</v>
      </c>
      <c r="H56" s="217">
        <v>119.04</v>
      </c>
      <c r="I56" s="217">
        <v>146.27000000000001</v>
      </c>
      <c r="J56" s="217">
        <v>14811.3</v>
      </c>
      <c r="K56" s="230">
        <v>3.1488948530937005E-3</v>
      </c>
    </row>
    <row r="57" spans="2:11" s="4" customFormat="1" ht="30" customHeight="1">
      <c r="B57" s="231" t="s">
        <v>127</v>
      </c>
      <c r="C57" s="206" t="s">
        <v>107</v>
      </c>
      <c r="D57" s="203" t="s">
        <v>17</v>
      </c>
      <c r="E57" s="202" t="s">
        <v>108</v>
      </c>
      <c r="F57" s="203" t="s">
        <v>38</v>
      </c>
      <c r="G57" s="206">
        <v>6.5</v>
      </c>
      <c r="H57" s="207">
        <v>1091.53</v>
      </c>
      <c r="I57" s="207">
        <v>1341.27</v>
      </c>
      <c r="J57" s="207">
        <v>8718.25</v>
      </c>
      <c r="K57" s="232">
        <v>1.8535072919314412E-3</v>
      </c>
    </row>
    <row r="58" spans="2:11" s="4" customFormat="1" ht="30" customHeight="1">
      <c r="B58" s="231" t="s">
        <v>128</v>
      </c>
      <c r="C58" s="206" t="s">
        <v>129</v>
      </c>
      <c r="D58" s="203" t="s">
        <v>17</v>
      </c>
      <c r="E58" s="202" t="s">
        <v>130</v>
      </c>
      <c r="F58" s="203" t="s">
        <v>38</v>
      </c>
      <c r="G58" s="206">
        <v>17.190000000000001</v>
      </c>
      <c r="H58" s="207">
        <v>4310.38</v>
      </c>
      <c r="I58" s="207">
        <v>5296.59</v>
      </c>
      <c r="J58" s="207">
        <v>91048.38</v>
      </c>
      <c r="K58" s="232">
        <v>1.9356962262901935E-2</v>
      </c>
    </row>
    <row r="59" spans="2:11" s="4" customFormat="1" ht="30" customHeight="1" thickBot="1">
      <c r="B59" s="233" t="s">
        <v>131</v>
      </c>
      <c r="C59" s="211" t="s">
        <v>86</v>
      </c>
      <c r="D59" s="212" t="s">
        <v>17</v>
      </c>
      <c r="E59" s="210" t="s">
        <v>110</v>
      </c>
      <c r="F59" s="212" t="s">
        <v>38</v>
      </c>
      <c r="G59" s="211">
        <v>82.28</v>
      </c>
      <c r="H59" s="213">
        <v>171.68</v>
      </c>
      <c r="I59" s="213">
        <v>210.96</v>
      </c>
      <c r="J59" s="213">
        <v>17357.78</v>
      </c>
      <c r="K59" s="234">
        <v>3.6902786455701234E-3</v>
      </c>
    </row>
    <row r="60" spans="2:11" s="4" customFormat="1" ht="30" customHeight="1" thickBot="1">
      <c r="B60" s="227" t="s">
        <v>132</v>
      </c>
      <c r="C60" s="222"/>
      <c r="D60" s="223"/>
      <c r="E60" s="224" t="s">
        <v>133</v>
      </c>
      <c r="F60" s="224"/>
      <c r="G60" s="222"/>
      <c r="H60" s="225"/>
      <c r="I60" s="225"/>
      <c r="J60" s="226">
        <v>86184.61</v>
      </c>
      <c r="K60" s="228">
        <v>1.8322920664957693E-2</v>
      </c>
    </row>
    <row r="61" spans="2:11" s="4" customFormat="1" ht="44.25" customHeight="1" thickBot="1">
      <c r="B61" s="235" t="s">
        <v>134</v>
      </c>
      <c r="C61" s="219" t="s">
        <v>135</v>
      </c>
      <c r="D61" s="220" t="s">
        <v>17</v>
      </c>
      <c r="E61" s="218" t="s">
        <v>136</v>
      </c>
      <c r="F61" s="220" t="s">
        <v>38</v>
      </c>
      <c r="G61" s="219">
        <v>15.04</v>
      </c>
      <c r="H61" s="221">
        <v>4663.38</v>
      </c>
      <c r="I61" s="221">
        <v>5730.36</v>
      </c>
      <c r="J61" s="221">
        <v>86184.61</v>
      </c>
      <c r="K61" s="236">
        <v>1.8322920664957693E-2</v>
      </c>
    </row>
    <row r="62" spans="2:11" s="4" customFormat="1" ht="30" customHeight="1" thickBot="1">
      <c r="B62" s="227" t="s">
        <v>137</v>
      </c>
      <c r="C62" s="222"/>
      <c r="D62" s="223"/>
      <c r="E62" s="224" t="s">
        <v>138</v>
      </c>
      <c r="F62" s="224"/>
      <c r="G62" s="222"/>
      <c r="H62" s="225"/>
      <c r="I62" s="225"/>
      <c r="J62" s="226">
        <v>65340.38</v>
      </c>
      <c r="K62" s="228">
        <v>1.3891419813330806E-2</v>
      </c>
    </row>
    <row r="63" spans="2:11" s="4" customFormat="1" ht="30" customHeight="1">
      <c r="B63" s="229" t="s">
        <v>139</v>
      </c>
      <c r="C63" s="215" t="s">
        <v>140</v>
      </c>
      <c r="D63" s="216" t="s">
        <v>17</v>
      </c>
      <c r="E63" s="214" t="s">
        <v>141</v>
      </c>
      <c r="F63" s="216" t="s">
        <v>19</v>
      </c>
      <c r="G63" s="215">
        <v>52.05</v>
      </c>
      <c r="H63" s="217">
        <v>144.91</v>
      </c>
      <c r="I63" s="217">
        <v>178.06</v>
      </c>
      <c r="J63" s="217">
        <v>9268.02</v>
      </c>
      <c r="K63" s="230">
        <v>1.9703888569112421E-3</v>
      </c>
    </row>
    <row r="64" spans="2:11" s="4" customFormat="1" ht="30" customHeight="1">
      <c r="B64" s="231" t="s">
        <v>139</v>
      </c>
      <c r="C64" s="206" t="s">
        <v>782</v>
      </c>
      <c r="D64" s="203" t="s">
        <v>325</v>
      </c>
      <c r="E64" s="202" t="s">
        <v>783</v>
      </c>
      <c r="F64" s="203" t="s">
        <v>170</v>
      </c>
      <c r="G64" s="206">
        <v>136.75</v>
      </c>
      <c r="H64" s="207">
        <v>81.319999999999993</v>
      </c>
      <c r="I64" s="207">
        <v>99.92</v>
      </c>
      <c r="J64" s="207">
        <v>13664.06</v>
      </c>
      <c r="K64" s="232">
        <v>2.904990662964325E-3</v>
      </c>
    </row>
    <row r="65" spans="2:11" s="4" customFormat="1" ht="29.25" customHeight="1" thickBot="1">
      <c r="B65" s="233" t="s">
        <v>144</v>
      </c>
      <c r="C65" s="211" t="s">
        <v>145</v>
      </c>
      <c r="D65" s="212" t="s">
        <v>17</v>
      </c>
      <c r="E65" s="210" t="s">
        <v>146</v>
      </c>
      <c r="F65" s="212" t="s">
        <v>19</v>
      </c>
      <c r="G65" s="211">
        <v>502.23</v>
      </c>
      <c r="H65" s="213">
        <v>68.72</v>
      </c>
      <c r="I65" s="213">
        <v>84.44</v>
      </c>
      <c r="J65" s="213">
        <v>42408.3</v>
      </c>
      <c r="K65" s="234">
        <v>9.0160402934552387E-3</v>
      </c>
    </row>
    <row r="66" spans="2:11" s="4" customFormat="1" ht="30" customHeight="1" thickBot="1">
      <c r="B66" s="227" t="s">
        <v>147</v>
      </c>
      <c r="C66" s="222"/>
      <c r="D66" s="223"/>
      <c r="E66" s="224" t="s">
        <v>148</v>
      </c>
      <c r="F66" s="224"/>
      <c r="G66" s="222"/>
      <c r="H66" s="225"/>
      <c r="I66" s="225"/>
      <c r="J66" s="226">
        <v>420298.06</v>
      </c>
      <c r="K66" s="228">
        <v>8.9355721503127164E-2</v>
      </c>
    </row>
    <row r="67" spans="2:11" s="4" customFormat="1" ht="30" customHeight="1">
      <c r="B67" s="229" t="s">
        <v>149</v>
      </c>
      <c r="C67" s="215" t="s">
        <v>150</v>
      </c>
      <c r="D67" s="216" t="s">
        <v>28</v>
      </c>
      <c r="E67" s="214" t="s">
        <v>787</v>
      </c>
      <c r="F67" s="216" t="s">
        <v>19</v>
      </c>
      <c r="G67" s="215">
        <v>258.31</v>
      </c>
      <c r="H67" s="217">
        <v>608.88</v>
      </c>
      <c r="I67" s="217">
        <v>748.19</v>
      </c>
      <c r="J67" s="217">
        <v>193264.95</v>
      </c>
      <c r="K67" s="230">
        <v>4.1088291124912149E-2</v>
      </c>
    </row>
    <row r="68" spans="2:11" s="5" customFormat="1" ht="30" customHeight="1">
      <c r="B68" s="231" t="s">
        <v>151</v>
      </c>
      <c r="C68" s="206" t="s">
        <v>152</v>
      </c>
      <c r="D68" s="203" t="s">
        <v>28</v>
      </c>
      <c r="E68" s="202" t="s">
        <v>153</v>
      </c>
      <c r="F68" s="203" t="s">
        <v>19</v>
      </c>
      <c r="G68" s="206">
        <v>121.72</v>
      </c>
      <c r="H68" s="207">
        <v>1193.83</v>
      </c>
      <c r="I68" s="207">
        <v>1466.97</v>
      </c>
      <c r="J68" s="207">
        <v>178559.58</v>
      </c>
      <c r="K68" s="232">
        <v>3.7961917079025666E-2</v>
      </c>
    </row>
    <row r="69" spans="2:11" s="4" customFormat="1" ht="67.5" customHeight="1" thickBot="1">
      <c r="B69" s="233" t="s">
        <v>154</v>
      </c>
      <c r="C69" s="211" t="s">
        <v>155</v>
      </c>
      <c r="D69" s="212" t="s">
        <v>42</v>
      </c>
      <c r="E69" s="210" t="s">
        <v>156</v>
      </c>
      <c r="F69" s="212" t="s">
        <v>19</v>
      </c>
      <c r="G69" s="211">
        <v>874.5</v>
      </c>
      <c r="H69" s="213">
        <v>45.11</v>
      </c>
      <c r="I69" s="213">
        <v>55.43</v>
      </c>
      <c r="J69" s="213">
        <v>48473.53</v>
      </c>
      <c r="K69" s="234">
        <v>1.030551329918934E-2</v>
      </c>
    </row>
    <row r="70" spans="2:11" s="4" customFormat="1" ht="26.25" customHeight="1" thickBot="1">
      <c r="B70" s="227" t="s">
        <v>157</v>
      </c>
      <c r="C70" s="222"/>
      <c r="D70" s="223"/>
      <c r="E70" s="224" t="s">
        <v>158</v>
      </c>
      <c r="F70" s="224"/>
      <c r="G70" s="222"/>
      <c r="H70" s="225"/>
      <c r="I70" s="225"/>
      <c r="J70" s="226">
        <v>470619.26</v>
      </c>
      <c r="K70" s="228">
        <v>0.10005405100030153</v>
      </c>
    </row>
    <row r="71" spans="2:11" s="4" customFormat="1" ht="28.5" customHeight="1" thickBot="1">
      <c r="B71" s="227" t="s">
        <v>159</v>
      </c>
      <c r="C71" s="222"/>
      <c r="D71" s="223"/>
      <c r="E71" s="224" t="s">
        <v>125</v>
      </c>
      <c r="F71" s="224"/>
      <c r="G71" s="222"/>
      <c r="H71" s="225"/>
      <c r="I71" s="225"/>
      <c r="J71" s="226">
        <v>155851.47</v>
      </c>
      <c r="K71" s="228">
        <v>3.3134153769762767E-2</v>
      </c>
    </row>
    <row r="72" spans="2:11" s="4" customFormat="1" ht="30" customHeight="1">
      <c r="B72" s="229" t="s">
        <v>160</v>
      </c>
      <c r="C72" s="215" t="s">
        <v>83</v>
      </c>
      <c r="D72" s="216" t="s">
        <v>17</v>
      </c>
      <c r="E72" s="214" t="s">
        <v>84</v>
      </c>
      <c r="F72" s="216" t="s">
        <v>38</v>
      </c>
      <c r="G72" s="215">
        <v>99.1</v>
      </c>
      <c r="H72" s="217">
        <v>119.04</v>
      </c>
      <c r="I72" s="217">
        <v>146.27000000000001</v>
      </c>
      <c r="J72" s="217">
        <v>14495.35</v>
      </c>
      <c r="K72" s="230">
        <v>3.0817236170215829E-3</v>
      </c>
    </row>
    <row r="73" spans="2:11" s="4" customFormat="1" ht="30" customHeight="1">
      <c r="B73" s="231" t="s">
        <v>161</v>
      </c>
      <c r="C73" s="206" t="s">
        <v>107</v>
      </c>
      <c r="D73" s="203" t="s">
        <v>17</v>
      </c>
      <c r="E73" s="202" t="s">
        <v>108</v>
      </c>
      <c r="F73" s="203" t="s">
        <v>38</v>
      </c>
      <c r="G73" s="206">
        <v>2.0299999999999998</v>
      </c>
      <c r="H73" s="207">
        <v>1091.53</v>
      </c>
      <c r="I73" s="207">
        <v>1341.27</v>
      </c>
      <c r="J73" s="207">
        <v>2722.77</v>
      </c>
      <c r="K73" s="232">
        <v>5.7886319493615922E-4</v>
      </c>
    </row>
    <row r="74" spans="2:11" s="4" customFormat="1" ht="30" customHeight="1">
      <c r="B74" s="231" t="s">
        <v>162</v>
      </c>
      <c r="C74" s="206" t="s">
        <v>129</v>
      </c>
      <c r="D74" s="203" t="s">
        <v>17</v>
      </c>
      <c r="E74" s="202" t="s">
        <v>130</v>
      </c>
      <c r="F74" s="203" t="s">
        <v>38</v>
      </c>
      <c r="G74" s="206">
        <v>21.99</v>
      </c>
      <c r="H74" s="207">
        <v>4310.38</v>
      </c>
      <c r="I74" s="207">
        <v>5296.59</v>
      </c>
      <c r="J74" s="207">
        <v>116472.01</v>
      </c>
      <c r="K74" s="232">
        <v>2.4762047410995525E-2</v>
      </c>
    </row>
    <row r="75" spans="2:11" s="4" customFormat="1" ht="30" customHeight="1" thickBot="1">
      <c r="B75" s="233" t="s">
        <v>163</v>
      </c>
      <c r="C75" s="211" t="s">
        <v>86</v>
      </c>
      <c r="D75" s="212" t="s">
        <v>17</v>
      </c>
      <c r="E75" s="210" t="s">
        <v>110</v>
      </c>
      <c r="F75" s="212" t="s">
        <v>38</v>
      </c>
      <c r="G75" s="211">
        <v>105.05</v>
      </c>
      <c r="H75" s="213">
        <v>171.68</v>
      </c>
      <c r="I75" s="213">
        <v>210.96</v>
      </c>
      <c r="J75" s="213">
        <v>22161.34</v>
      </c>
      <c r="K75" s="234">
        <v>4.7115195468094995E-3</v>
      </c>
    </row>
    <row r="76" spans="2:11" s="4" customFormat="1" ht="30" customHeight="1" thickBot="1">
      <c r="B76" s="227" t="s">
        <v>164</v>
      </c>
      <c r="C76" s="222"/>
      <c r="D76" s="223"/>
      <c r="E76" s="224" t="s">
        <v>133</v>
      </c>
      <c r="F76" s="224"/>
      <c r="G76" s="222"/>
      <c r="H76" s="225"/>
      <c r="I76" s="225"/>
      <c r="J76" s="226">
        <v>288964.76</v>
      </c>
      <c r="K76" s="228">
        <v>6.1434151322939674E-2</v>
      </c>
    </row>
    <row r="77" spans="2:11" s="4" customFormat="1" ht="30" customHeight="1">
      <c r="B77" s="229" t="s">
        <v>165</v>
      </c>
      <c r="C77" s="215" t="s">
        <v>166</v>
      </c>
      <c r="D77" s="216" t="s">
        <v>17</v>
      </c>
      <c r="E77" s="214" t="s">
        <v>167</v>
      </c>
      <c r="F77" s="216" t="s">
        <v>38</v>
      </c>
      <c r="G77" s="215">
        <v>39.29</v>
      </c>
      <c r="H77" s="217">
        <v>3907.24</v>
      </c>
      <c r="I77" s="217">
        <v>4801.21</v>
      </c>
      <c r="J77" s="217">
        <v>188639.54</v>
      </c>
      <c r="K77" s="230">
        <v>4.0104925063698879E-2</v>
      </c>
    </row>
    <row r="78" spans="2:11" s="4" customFormat="1" ht="45" customHeight="1" thickBot="1">
      <c r="B78" s="233" t="s">
        <v>168</v>
      </c>
      <c r="C78" s="211" t="s">
        <v>169</v>
      </c>
      <c r="D78" s="212" t="s">
        <v>28</v>
      </c>
      <c r="E78" s="210" t="s">
        <v>788</v>
      </c>
      <c r="F78" s="212" t="s">
        <v>19</v>
      </c>
      <c r="G78" s="211">
        <v>249.28</v>
      </c>
      <c r="H78" s="213">
        <v>327.52999999999997</v>
      </c>
      <c r="I78" s="213">
        <v>402.46</v>
      </c>
      <c r="J78" s="213">
        <v>100325.22</v>
      </c>
      <c r="K78" s="234">
        <v>2.1329226259240795E-2</v>
      </c>
    </row>
    <row r="79" spans="2:11" s="4" customFormat="1" ht="30" customHeight="1" thickBot="1">
      <c r="B79" s="227" t="s">
        <v>171</v>
      </c>
      <c r="C79" s="222"/>
      <c r="D79" s="223"/>
      <c r="E79" s="224" t="s">
        <v>172</v>
      </c>
      <c r="F79" s="224"/>
      <c r="G79" s="222"/>
      <c r="H79" s="225"/>
      <c r="I79" s="225"/>
      <c r="J79" s="226">
        <v>25803.03</v>
      </c>
      <c r="K79" s="228">
        <v>5.4857459075990864E-3</v>
      </c>
    </row>
    <row r="80" spans="2:11" s="4" customFormat="1" ht="30" customHeight="1" thickBot="1">
      <c r="B80" s="235" t="s">
        <v>173</v>
      </c>
      <c r="C80" s="219" t="s">
        <v>789</v>
      </c>
      <c r="D80" s="220" t="s">
        <v>28</v>
      </c>
      <c r="E80" s="218" t="s">
        <v>790</v>
      </c>
      <c r="F80" s="220" t="s">
        <v>19</v>
      </c>
      <c r="G80" s="219">
        <v>185.62</v>
      </c>
      <c r="H80" s="221">
        <v>113.13</v>
      </c>
      <c r="I80" s="221">
        <v>139.01</v>
      </c>
      <c r="J80" s="221">
        <v>25803.03</v>
      </c>
      <c r="K80" s="236">
        <v>5.4857459075990864E-3</v>
      </c>
    </row>
    <row r="81" spans="2:11" s="4" customFormat="1" ht="26.25" customHeight="1" thickBot="1">
      <c r="B81" s="227" t="s">
        <v>174</v>
      </c>
      <c r="C81" s="222"/>
      <c r="D81" s="223"/>
      <c r="E81" s="224" t="s">
        <v>807</v>
      </c>
      <c r="F81" s="224"/>
      <c r="G81" s="222"/>
      <c r="H81" s="225"/>
      <c r="I81" s="225"/>
      <c r="J81" s="226">
        <v>125496.51</v>
      </c>
      <c r="K81" s="228">
        <v>2.6680663710830388E-2</v>
      </c>
    </row>
    <row r="82" spans="2:11" s="4" customFormat="1" ht="24.75" customHeight="1" thickBot="1">
      <c r="B82" s="227" t="s">
        <v>176</v>
      </c>
      <c r="C82" s="222"/>
      <c r="D82" s="223"/>
      <c r="E82" s="224" t="s">
        <v>125</v>
      </c>
      <c r="F82" s="224"/>
      <c r="G82" s="222"/>
      <c r="H82" s="225"/>
      <c r="I82" s="225"/>
      <c r="J82" s="226">
        <v>80433.25</v>
      </c>
      <c r="K82" s="228">
        <v>1.7100176685544071E-2</v>
      </c>
    </row>
    <row r="83" spans="2:11" s="4" customFormat="1" ht="30" customHeight="1">
      <c r="B83" s="229" t="s">
        <v>177</v>
      </c>
      <c r="C83" s="215" t="s">
        <v>83</v>
      </c>
      <c r="D83" s="216" t="s">
        <v>17</v>
      </c>
      <c r="E83" s="214" t="s">
        <v>84</v>
      </c>
      <c r="F83" s="216" t="s">
        <v>38</v>
      </c>
      <c r="G83" s="215">
        <v>37.69</v>
      </c>
      <c r="H83" s="217">
        <v>119.04</v>
      </c>
      <c r="I83" s="217">
        <v>146.27000000000001</v>
      </c>
      <c r="J83" s="217">
        <v>5512.91</v>
      </c>
      <c r="K83" s="230">
        <v>1.1720493086068604E-3</v>
      </c>
    </row>
    <row r="84" spans="2:11" s="4" customFormat="1" ht="30" customHeight="1">
      <c r="B84" s="231" t="s">
        <v>178</v>
      </c>
      <c r="C84" s="206" t="s">
        <v>107</v>
      </c>
      <c r="D84" s="203" t="s">
        <v>17</v>
      </c>
      <c r="E84" s="202" t="s">
        <v>108</v>
      </c>
      <c r="F84" s="203" t="s">
        <v>38</v>
      </c>
      <c r="G84" s="206">
        <v>0.65</v>
      </c>
      <c r="H84" s="207">
        <v>1091.53</v>
      </c>
      <c r="I84" s="207">
        <v>1341.27</v>
      </c>
      <c r="J84" s="207">
        <v>871.82</v>
      </c>
      <c r="K84" s="232">
        <v>1.8534966618893344E-4</v>
      </c>
    </row>
    <row r="85" spans="2:11" s="4" customFormat="1" ht="30" customHeight="1">
      <c r="B85" s="231" t="s">
        <v>179</v>
      </c>
      <c r="C85" s="206" t="s">
        <v>129</v>
      </c>
      <c r="D85" s="203" t="s">
        <v>17</v>
      </c>
      <c r="E85" s="202" t="s">
        <v>130</v>
      </c>
      <c r="F85" s="203" t="s">
        <v>38</v>
      </c>
      <c r="G85" s="206">
        <v>12.77</v>
      </c>
      <c r="H85" s="207">
        <v>4310.38</v>
      </c>
      <c r="I85" s="207">
        <v>5296.59</v>
      </c>
      <c r="J85" s="207">
        <v>67637.45</v>
      </c>
      <c r="K85" s="232">
        <v>1.4379778829770682E-2</v>
      </c>
    </row>
    <row r="86" spans="2:11" s="4" customFormat="1" ht="30" customHeight="1" thickBot="1">
      <c r="B86" s="233" t="s">
        <v>180</v>
      </c>
      <c r="C86" s="211" t="s">
        <v>86</v>
      </c>
      <c r="D86" s="212" t="s">
        <v>17</v>
      </c>
      <c r="E86" s="210" t="s">
        <v>110</v>
      </c>
      <c r="F86" s="212" t="s">
        <v>38</v>
      </c>
      <c r="G86" s="211">
        <v>30.39</v>
      </c>
      <c r="H86" s="213">
        <v>171.68</v>
      </c>
      <c r="I86" s="213">
        <v>210.96</v>
      </c>
      <c r="J86" s="213">
        <v>6411.07</v>
      </c>
      <c r="K86" s="234">
        <v>1.3629988809775934E-3</v>
      </c>
    </row>
    <row r="87" spans="2:11" s="4" customFormat="1" ht="30" customHeight="1" thickBot="1">
      <c r="B87" s="227" t="s">
        <v>181</v>
      </c>
      <c r="C87" s="222"/>
      <c r="D87" s="223"/>
      <c r="E87" s="224" t="s">
        <v>133</v>
      </c>
      <c r="F87" s="224"/>
      <c r="G87" s="222"/>
      <c r="H87" s="225"/>
      <c r="I87" s="225"/>
      <c r="J87" s="226">
        <v>36260.61</v>
      </c>
      <c r="K87" s="228">
        <v>7.7090362222787985E-3</v>
      </c>
    </row>
    <row r="88" spans="2:11" s="4" customFormat="1" ht="36.75" customHeight="1">
      <c r="B88" s="229" t="s">
        <v>182</v>
      </c>
      <c r="C88" s="215" t="s">
        <v>166</v>
      </c>
      <c r="D88" s="216" t="s">
        <v>17</v>
      </c>
      <c r="E88" s="214" t="s">
        <v>183</v>
      </c>
      <c r="F88" s="216" t="s">
        <v>38</v>
      </c>
      <c r="G88" s="215">
        <v>4.87</v>
      </c>
      <c r="H88" s="217">
        <v>3907.24</v>
      </c>
      <c r="I88" s="217">
        <v>4801.21</v>
      </c>
      <c r="J88" s="217">
        <v>23381.89</v>
      </c>
      <c r="K88" s="230">
        <v>4.9710095046756912E-3</v>
      </c>
    </row>
    <row r="89" spans="2:11" s="4" customFormat="1" ht="39.75" customHeight="1" thickBot="1">
      <c r="B89" s="233" t="s">
        <v>184</v>
      </c>
      <c r="C89" s="211" t="s">
        <v>169</v>
      </c>
      <c r="D89" s="212" t="s">
        <v>28</v>
      </c>
      <c r="E89" s="210" t="s">
        <v>788</v>
      </c>
      <c r="F89" s="212" t="s">
        <v>19</v>
      </c>
      <c r="G89" s="211">
        <v>32</v>
      </c>
      <c r="H89" s="213">
        <v>327.52999999999997</v>
      </c>
      <c r="I89" s="213">
        <v>402.46</v>
      </c>
      <c r="J89" s="213">
        <v>12878.72</v>
      </c>
      <c r="K89" s="234">
        <v>2.7380267176031073E-3</v>
      </c>
    </row>
    <row r="90" spans="2:11" s="5" customFormat="1" ht="30" customHeight="1" thickBot="1">
      <c r="B90" s="227" t="s">
        <v>185</v>
      </c>
      <c r="C90" s="222"/>
      <c r="D90" s="223"/>
      <c r="E90" s="224" t="s">
        <v>172</v>
      </c>
      <c r="F90" s="224"/>
      <c r="G90" s="222"/>
      <c r="H90" s="225"/>
      <c r="I90" s="225"/>
      <c r="J90" s="226">
        <v>8802.65</v>
      </c>
      <c r="K90" s="228">
        <v>1.8714508030075187E-3</v>
      </c>
    </row>
    <row r="91" spans="2:11" s="4" customFormat="1" ht="30" customHeight="1">
      <c r="B91" s="229" t="s">
        <v>186</v>
      </c>
      <c r="C91" s="215" t="s">
        <v>791</v>
      </c>
      <c r="D91" s="216" t="s">
        <v>46</v>
      </c>
      <c r="E91" s="214" t="s">
        <v>792</v>
      </c>
      <c r="F91" s="216" t="s">
        <v>19</v>
      </c>
      <c r="G91" s="215">
        <v>12.88</v>
      </c>
      <c r="H91" s="217">
        <v>81.900000000000006</v>
      </c>
      <c r="I91" s="217">
        <v>100.63</v>
      </c>
      <c r="J91" s="217">
        <v>1296.1099999999999</v>
      </c>
      <c r="K91" s="230">
        <v>2.755540774978075E-4</v>
      </c>
    </row>
    <row r="92" spans="2:11" s="4" customFormat="1" ht="30" customHeight="1" thickBot="1">
      <c r="B92" s="233" t="s">
        <v>187</v>
      </c>
      <c r="C92" s="211" t="s">
        <v>789</v>
      </c>
      <c r="D92" s="212" t="s">
        <v>28</v>
      </c>
      <c r="E92" s="210" t="s">
        <v>790</v>
      </c>
      <c r="F92" s="212" t="s">
        <v>19</v>
      </c>
      <c r="G92" s="211">
        <v>54</v>
      </c>
      <c r="H92" s="213">
        <v>113.13</v>
      </c>
      <c r="I92" s="213">
        <v>139.01</v>
      </c>
      <c r="J92" s="213">
        <v>7506.54</v>
      </c>
      <c r="K92" s="234">
        <v>1.5958967255097112E-3</v>
      </c>
    </row>
    <row r="93" spans="2:11" s="4" customFormat="1" ht="25.5" customHeight="1" thickBot="1">
      <c r="B93" s="227" t="s">
        <v>189</v>
      </c>
      <c r="C93" s="222"/>
      <c r="D93" s="223"/>
      <c r="E93" s="224" t="s">
        <v>190</v>
      </c>
      <c r="F93" s="224"/>
      <c r="G93" s="222"/>
      <c r="H93" s="225"/>
      <c r="I93" s="225"/>
      <c r="J93" s="226">
        <v>906760.71</v>
      </c>
      <c r="K93" s="228">
        <v>0.19277809055968007</v>
      </c>
    </row>
    <row r="94" spans="2:11" s="4" customFormat="1" ht="23.25" customHeight="1" thickBot="1">
      <c r="B94" s="227" t="s">
        <v>191</v>
      </c>
      <c r="C94" s="222"/>
      <c r="D94" s="223"/>
      <c r="E94" s="224" t="s">
        <v>125</v>
      </c>
      <c r="F94" s="224"/>
      <c r="G94" s="222"/>
      <c r="H94" s="225"/>
      <c r="I94" s="225"/>
      <c r="J94" s="226">
        <v>89171.46</v>
      </c>
      <c r="K94" s="228">
        <v>1.8957927490284496E-2</v>
      </c>
    </row>
    <row r="95" spans="2:11" s="5" customFormat="1" ht="30" customHeight="1">
      <c r="B95" s="229" t="s">
        <v>192</v>
      </c>
      <c r="C95" s="215" t="s">
        <v>83</v>
      </c>
      <c r="D95" s="216" t="s">
        <v>17</v>
      </c>
      <c r="E95" s="214" t="s">
        <v>84</v>
      </c>
      <c r="F95" s="216" t="s">
        <v>38</v>
      </c>
      <c r="G95" s="215">
        <v>210.78</v>
      </c>
      <c r="H95" s="217">
        <v>119.04</v>
      </c>
      <c r="I95" s="217">
        <v>146.27000000000001</v>
      </c>
      <c r="J95" s="217">
        <v>30830.79</v>
      </c>
      <c r="K95" s="230">
        <v>6.5546519176448203E-3</v>
      </c>
    </row>
    <row r="96" spans="2:11" s="4" customFormat="1" ht="39.75" customHeight="1">
      <c r="B96" s="231" t="s">
        <v>193</v>
      </c>
      <c r="C96" s="206" t="s">
        <v>107</v>
      </c>
      <c r="D96" s="203" t="s">
        <v>17</v>
      </c>
      <c r="E96" s="202" t="s">
        <v>108</v>
      </c>
      <c r="F96" s="203" t="s">
        <v>38</v>
      </c>
      <c r="G96" s="206">
        <v>5.7</v>
      </c>
      <c r="H96" s="207">
        <v>1091.53</v>
      </c>
      <c r="I96" s="207">
        <v>1341.27</v>
      </c>
      <c r="J96" s="207">
        <v>7645.23</v>
      </c>
      <c r="K96" s="232">
        <v>1.6253823363052231E-3</v>
      </c>
    </row>
    <row r="97" spans="2:11" s="4" customFormat="1" ht="39.75" customHeight="1">
      <c r="B97" s="231" t="s">
        <v>194</v>
      </c>
      <c r="C97" s="206" t="s">
        <v>129</v>
      </c>
      <c r="D97" s="203" t="s">
        <v>17</v>
      </c>
      <c r="E97" s="202" t="s">
        <v>130</v>
      </c>
      <c r="F97" s="203" t="s">
        <v>38</v>
      </c>
      <c r="G97" s="206">
        <v>4</v>
      </c>
      <c r="H97" s="207">
        <v>4310.38</v>
      </c>
      <c r="I97" s="207">
        <v>5296.59</v>
      </c>
      <c r="J97" s="207">
        <v>21186.36</v>
      </c>
      <c r="K97" s="232">
        <v>4.5042379777460624E-3</v>
      </c>
    </row>
    <row r="98" spans="2:11" s="4" customFormat="1" ht="30" customHeight="1" thickBot="1">
      <c r="B98" s="233" t="s">
        <v>195</v>
      </c>
      <c r="C98" s="211" t="s">
        <v>86</v>
      </c>
      <c r="D98" s="212" t="s">
        <v>17</v>
      </c>
      <c r="E98" s="210" t="s">
        <v>110</v>
      </c>
      <c r="F98" s="212" t="s">
        <v>38</v>
      </c>
      <c r="G98" s="211">
        <v>139.88</v>
      </c>
      <c r="H98" s="213">
        <v>171.68</v>
      </c>
      <c r="I98" s="213">
        <v>210.96</v>
      </c>
      <c r="J98" s="213">
        <v>29509.08</v>
      </c>
      <c r="K98" s="234">
        <v>6.2736552585883924E-3</v>
      </c>
    </row>
    <row r="99" spans="2:11" s="4" customFormat="1" ht="30" customHeight="1" thickBot="1">
      <c r="B99" s="227" t="s">
        <v>196</v>
      </c>
      <c r="C99" s="222"/>
      <c r="D99" s="223"/>
      <c r="E99" s="224" t="s">
        <v>133</v>
      </c>
      <c r="F99" s="224"/>
      <c r="G99" s="222"/>
      <c r="H99" s="225"/>
      <c r="I99" s="225"/>
      <c r="J99" s="226">
        <v>499120.89</v>
      </c>
      <c r="K99" s="228">
        <v>0.1061135215404824</v>
      </c>
    </row>
    <row r="100" spans="2:11" s="4" customFormat="1" ht="30" customHeight="1">
      <c r="B100" s="229" t="s">
        <v>197</v>
      </c>
      <c r="C100" s="215" t="s">
        <v>109</v>
      </c>
      <c r="D100" s="216" t="s">
        <v>17</v>
      </c>
      <c r="E100" s="214" t="s">
        <v>198</v>
      </c>
      <c r="F100" s="216" t="s">
        <v>38</v>
      </c>
      <c r="G100" s="215">
        <v>16.45</v>
      </c>
      <c r="H100" s="217">
        <v>4045.63</v>
      </c>
      <c r="I100" s="217">
        <v>4971.2700000000004</v>
      </c>
      <c r="J100" s="217">
        <v>81777.39</v>
      </c>
      <c r="K100" s="230">
        <v>1.7385941981489555E-2</v>
      </c>
    </row>
    <row r="101" spans="2:11" s="5" customFormat="1" ht="30" customHeight="1" thickBot="1">
      <c r="B101" s="233" t="s">
        <v>199</v>
      </c>
      <c r="C101" s="211" t="s">
        <v>793</v>
      </c>
      <c r="D101" s="212" t="s">
        <v>17</v>
      </c>
      <c r="E101" s="210" t="s">
        <v>794</v>
      </c>
      <c r="F101" s="212" t="s">
        <v>19</v>
      </c>
      <c r="G101" s="211">
        <v>121.21</v>
      </c>
      <c r="H101" s="213">
        <v>206.24</v>
      </c>
      <c r="I101" s="213">
        <v>253.42</v>
      </c>
      <c r="J101" s="213">
        <v>30717.03</v>
      </c>
      <c r="K101" s="234">
        <v>6.5304664458436992E-3</v>
      </c>
    </row>
    <row r="102" spans="2:11" s="4" customFormat="1" ht="30" customHeight="1" thickBot="1">
      <c r="B102" s="227" t="s">
        <v>200</v>
      </c>
      <c r="C102" s="222"/>
      <c r="D102" s="223"/>
      <c r="E102" s="224" t="s">
        <v>201</v>
      </c>
      <c r="F102" s="224"/>
      <c r="G102" s="222"/>
      <c r="H102" s="225"/>
      <c r="I102" s="225"/>
      <c r="J102" s="226">
        <v>386626.47</v>
      </c>
      <c r="K102" s="228">
        <v>8.2197113113149145E-2</v>
      </c>
    </row>
    <row r="103" spans="2:11" s="4" customFormat="1" ht="30" customHeight="1">
      <c r="B103" s="229" t="s">
        <v>202</v>
      </c>
      <c r="C103" s="215" t="s">
        <v>203</v>
      </c>
      <c r="D103" s="216" t="s">
        <v>28</v>
      </c>
      <c r="E103" s="214" t="s">
        <v>204</v>
      </c>
      <c r="F103" s="216" t="s">
        <v>170</v>
      </c>
      <c r="G103" s="215">
        <v>60</v>
      </c>
      <c r="H103" s="217">
        <v>1245.78</v>
      </c>
      <c r="I103" s="217">
        <v>1530.81</v>
      </c>
      <c r="J103" s="217">
        <v>91848.6</v>
      </c>
      <c r="K103" s="230">
        <v>1.9527089708794101E-2</v>
      </c>
    </row>
    <row r="104" spans="2:11" s="4" customFormat="1" ht="30" customHeight="1" thickBot="1">
      <c r="B104" s="233" t="s">
        <v>205</v>
      </c>
      <c r="C104" s="211" t="s">
        <v>206</v>
      </c>
      <c r="D104" s="212" t="s">
        <v>28</v>
      </c>
      <c r="E104" s="210" t="s">
        <v>207</v>
      </c>
      <c r="F104" s="212" t="s">
        <v>19</v>
      </c>
      <c r="G104" s="211">
        <v>396.66</v>
      </c>
      <c r="H104" s="213">
        <v>604.78</v>
      </c>
      <c r="I104" s="213">
        <v>743.15</v>
      </c>
      <c r="J104" s="213">
        <v>294777.87</v>
      </c>
      <c r="K104" s="234">
        <v>6.2670023404355041E-2</v>
      </c>
    </row>
    <row r="105" spans="2:11" s="4" customFormat="1" ht="30" customHeight="1" thickBot="1">
      <c r="B105" s="227" t="s">
        <v>208</v>
      </c>
      <c r="C105" s="222"/>
      <c r="D105" s="223"/>
      <c r="E105" s="224" t="s">
        <v>209</v>
      </c>
      <c r="F105" s="224"/>
      <c r="G105" s="222"/>
      <c r="H105" s="225"/>
      <c r="I105" s="225"/>
      <c r="J105" s="226">
        <v>129908.61</v>
      </c>
      <c r="K105" s="228">
        <v>2.7618679886408135E-2</v>
      </c>
    </row>
    <row r="106" spans="2:11" s="4" customFormat="1" ht="30" customHeight="1">
      <c r="B106" s="229" t="s">
        <v>210</v>
      </c>
      <c r="C106" s="215" t="s">
        <v>140</v>
      </c>
      <c r="D106" s="216" t="s">
        <v>17</v>
      </c>
      <c r="E106" s="214" t="s">
        <v>141</v>
      </c>
      <c r="F106" s="216" t="s">
        <v>19</v>
      </c>
      <c r="G106" s="215">
        <v>178.36</v>
      </c>
      <c r="H106" s="217">
        <v>144.91</v>
      </c>
      <c r="I106" s="217">
        <v>178.06</v>
      </c>
      <c r="J106" s="217">
        <v>31758.78</v>
      </c>
      <c r="K106" s="230">
        <v>6.7519433731363992E-3</v>
      </c>
    </row>
    <row r="107" spans="2:11" s="4" customFormat="1" ht="30" customHeight="1">
      <c r="B107" s="231" t="s">
        <v>211</v>
      </c>
      <c r="C107" s="206" t="s">
        <v>111</v>
      </c>
      <c r="D107" s="203" t="s">
        <v>17</v>
      </c>
      <c r="E107" s="202" t="s">
        <v>112</v>
      </c>
      <c r="F107" s="203" t="s">
        <v>19</v>
      </c>
      <c r="G107" s="206">
        <v>754.61</v>
      </c>
      <c r="H107" s="207">
        <v>19.52</v>
      </c>
      <c r="I107" s="207">
        <v>23.98</v>
      </c>
      <c r="J107" s="207">
        <v>18095.54</v>
      </c>
      <c r="K107" s="232">
        <v>3.8471270428626237E-3</v>
      </c>
    </row>
    <row r="108" spans="2:11" s="4" customFormat="1" ht="30" customHeight="1">
      <c r="B108" s="231" t="s">
        <v>212</v>
      </c>
      <c r="C108" s="206" t="s">
        <v>113</v>
      </c>
      <c r="D108" s="203" t="s">
        <v>17</v>
      </c>
      <c r="E108" s="202" t="s">
        <v>114</v>
      </c>
      <c r="F108" s="203" t="s">
        <v>19</v>
      </c>
      <c r="G108" s="206">
        <v>532.48</v>
      </c>
      <c r="H108" s="207">
        <v>49.17</v>
      </c>
      <c r="I108" s="207">
        <v>60.42</v>
      </c>
      <c r="J108" s="207">
        <v>32172.44</v>
      </c>
      <c r="K108" s="232">
        <v>6.8398878374933926E-3</v>
      </c>
    </row>
    <row r="109" spans="2:11" s="4" customFormat="1" ht="32.25" customHeight="1" thickBot="1">
      <c r="B109" s="233" t="s">
        <v>213</v>
      </c>
      <c r="C109" s="211" t="s">
        <v>142</v>
      </c>
      <c r="D109" s="212" t="s">
        <v>17</v>
      </c>
      <c r="E109" s="210" t="s">
        <v>143</v>
      </c>
      <c r="F109" s="212" t="s">
        <v>19</v>
      </c>
      <c r="G109" s="211">
        <v>261.77999999999997</v>
      </c>
      <c r="H109" s="213">
        <v>58.39</v>
      </c>
      <c r="I109" s="213">
        <v>71.739999999999995</v>
      </c>
      <c r="J109" s="213">
        <v>18780.09</v>
      </c>
      <c r="K109" s="234">
        <v>3.9926629493451937E-3</v>
      </c>
    </row>
    <row r="110" spans="2:11" s="4" customFormat="1" ht="30" customHeight="1" thickBot="1">
      <c r="B110" s="227" t="s">
        <v>214</v>
      </c>
      <c r="C110" s="222"/>
      <c r="D110" s="223"/>
      <c r="E110" s="224" t="s">
        <v>215</v>
      </c>
      <c r="F110" s="224"/>
      <c r="G110" s="222"/>
      <c r="H110" s="225"/>
      <c r="I110" s="225"/>
      <c r="J110" s="226">
        <v>17265.689999999999</v>
      </c>
      <c r="K110" s="228">
        <v>3.6707002340180383E-3</v>
      </c>
    </row>
    <row r="111" spans="2:11" s="4" customFormat="1" ht="46.5" customHeight="1" thickBot="1">
      <c r="B111" s="235" t="s">
        <v>216</v>
      </c>
      <c r="C111" s="219" t="s">
        <v>217</v>
      </c>
      <c r="D111" s="220" t="s">
        <v>42</v>
      </c>
      <c r="E111" s="218" t="s">
        <v>218</v>
      </c>
      <c r="F111" s="220" t="s">
        <v>19</v>
      </c>
      <c r="G111" s="219">
        <v>148.41999999999999</v>
      </c>
      <c r="H111" s="221">
        <v>94.67</v>
      </c>
      <c r="I111" s="221">
        <v>116.33</v>
      </c>
      <c r="J111" s="221">
        <v>17265.689999999999</v>
      </c>
      <c r="K111" s="236">
        <v>3.6707002340180383E-3</v>
      </c>
    </row>
    <row r="112" spans="2:11" s="4" customFormat="1" ht="30" customHeight="1" thickBot="1">
      <c r="B112" s="227" t="s">
        <v>219</v>
      </c>
      <c r="C112" s="222"/>
      <c r="D112" s="223"/>
      <c r="E112" s="224" t="s">
        <v>220</v>
      </c>
      <c r="F112" s="224"/>
      <c r="G112" s="222"/>
      <c r="H112" s="225"/>
      <c r="I112" s="225"/>
      <c r="J112" s="226">
        <v>1614.95</v>
      </c>
      <c r="K112" s="228">
        <v>3.4333973000369119E-4</v>
      </c>
    </row>
    <row r="113" spans="2:11" s="4" customFormat="1" ht="30" customHeight="1" thickBot="1">
      <c r="B113" s="235" t="s">
        <v>221</v>
      </c>
      <c r="C113" s="219" t="s">
        <v>795</v>
      </c>
      <c r="D113" s="220" t="s">
        <v>17</v>
      </c>
      <c r="E113" s="218" t="s">
        <v>796</v>
      </c>
      <c r="F113" s="220" t="s">
        <v>19</v>
      </c>
      <c r="G113" s="219">
        <v>17.920000000000002</v>
      </c>
      <c r="H113" s="221">
        <v>73.34</v>
      </c>
      <c r="I113" s="221">
        <v>90.12</v>
      </c>
      <c r="J113" s="221">
        <v>1614.95</v>
      </c>
      <c r="K113" s="236">
        <v>3.4333973000369119E-4</v>
      </c>
    </row>
    <row r="114" spans="2:11" s="4" customFormat="1" ht="30" customHeight="1" thickBot="1">
      <c r="B114" s="227" t="s">
        <v>222</v>
      </c>
      <c r="C114" s="222"/>
      <c r="D114" s="223"/>
      <c r="E114" s="224" t="s">
        <v>223</v>
      </c>
      <c r="F114" s="224"/>
      <c r="G114" s="222"/>
      <c r="H114" s="225"/>
      <c r="I114" s="225"/>
      <c r="J114" s="226">
        <v>10221.120000000001</v>
      </c>
      <c r="K114" s="228">
        <v>2.1730187195487961E-3</v>
      </c>
    </row>
    <row r="115" spans="2:11" s="4" customFormat="1" ht="30" customHeight="1" thickBot="1">
      <c r="B115" s="235" t="s">
        <v>224</v>
      </c>
      <c r="C115" s="219" t="s">
        <v>225</v>
      </c>
      <c r="D115" s="220" t="s">
        <v>42</v>
      </c>
      <c r="E115" s="218" t="s">
        <v>226</v>
      </c>
      <c r="F115" s="220" t="s">
        <v>19</v>
      </c>
      <c r="G115" s="219">
        <v>648.96</v>
      </c>
      <c r="H115" s="221">
        <v>12.82</v>
      </c>
      <c r="I115" s="221">
        <v>15.75</v>
      </c>
      <c r="J115" s="221">
        <v>10221.120000000001</v>
      </c>
      <c r="K115" s="236">
        <v>2.1730187195487961E-3</v>
      </c>
    </row>
    <row r="116" spans="2:11" s="4" customFormat="1" ht="30" customHeight="1" thickBot="1">
      <c r="B116" s="227" t="s">
        <v>227</v>
      </c>
      <c r="C116" s="222"/>
      <c r="D116" s="223"/>
      <c r="E116" s="224" t="s">
        <v>228</v>
      </c>
      <c r="F116" s="224"/>
      <c r="G116" s="222"/>
      <c r="H116" s="225"/>
      <c r="I116" s="225"/>
      <c r="J116" s="226">
        <v>103536.66</v>
      </c>
      <c r="K116" s="228">
        <v>2.2011981107702389E-2</v>
      </c>
    </row>
    <row r="117" spans="2:11" s="4" customFormat="1" ht="30" customHeight="1">
      <c r="B117" s="229" t="s">
        <v>229</v>
      </c>
      <c r="C117" s="215" t="s">
        <v>230</v>
      </c>
      <c r="D117" s="216" t="s">
        <v>17</v>
      </c>
      <c r="E117" s="214" t="s">
        <v>231</v>
      </c>
      <c r="F117" s="216" t="s">
        <v>76</v>
      </c>
      <c r="G117" s="215">
        <v>28</v>
      </c>
      <c r="H117" s="217">
        <v>505.27</v>
      </c>
      <c r="I117" s="217">
        <v>620.87</v>
      </c>
      <c r="J117" s="217">
        <v>17384.36</v>
      </c>
      <c r="K117" s="230">
        <v>3.695929575954035E-3</v>
      </c>
    </row>
    <row r="118" spans="2:11" s="4" customFormat="1" ht="30" customHeight="1">
      <c r="B118" s="231" t="s">
        <v>232</v>
      </c>
      <c r="C118" s="206" t="s">
        <v>233</v>
      </c>
      <c r="D118" s="203" t="s">
        <v>17</v>
      </c>
      <c r="E118" s="202" t="s">
        <v>234</v>
      </c>
      <c r="F118" s="203" t="s">
        <v>76</v>
      </c>
      <c r="G118" s="206">
        <v>28</v>
      </c>
      <c r="H118" s="207">
        <v>636.24</v>
      </c>
      <c r="I118" s="207">
        <v>781.81</v>
      </c>
      <c r="J118" s="207">
        <v>21890.68</v>
      </c>
      <c r="K118" s="232">
        <v>4.6539770028776141E-3</v>
      </c>
    </row>
    <row r="119" spans="2:11" s="4" customFormat="1" ht="30" customHeight="1">
      <c r="B119" s="231" t="s">
        <v>235</v>
      </c>
      <c r="C119" s="206" t="s">
        <v>236</v>
      </c>
      <c r="D119" s="203" t="s">
        <v>17</v>
      </c>
      <c r="E119" s="202" t="s">
        <v>237</v>
      </c>
      <c r="F119" s="203" t="s">
        <v>170</v>
      </c>
      <c r="G119" s="206">
        <v>70</v>
      </c>
      <c r="H119" s="207">
        <v>56.26</v>
      </c>
      <c r="I119" s="207">
        <v>69.13</v>
      </c>
      <c r="J119" s="207">
        <v>4839.1000000000004</v>
      </c>
      <c r="K119" s="232">
        <v>1.0287967351688052E-3</v>
      </c>
    </row>
    <row r="120" spans="2:11" ht="30" customHeight="1">
      <c r="B120" s="231" t="s">
        <v>238</v>
      </c>
      <c r="C120" s="206" t="s">
        <v>239</v>
      </c>
      <c r="D120" s="203" t="s">
        <v>17</v>
      </c>
      <c r="E120" s="202" t="s">
        <v>240</v>
      </c>
      <c r="F120" s="203" t="s">
        <v>52</v>
      </c>
      <c r="G120" s="206">
        <v>2</v>
      </c>
      <c r="H120" s="207">
        <v>89.79</v>
      </c>
      <c r="I120" s="207">
        <v>110.33</v>
      </c>
      <c r="J120" s="207">
        <v>220.66</v>
      </c>
      <c r="K120" s="232">
        <v>4.6912501825204804E-5</v>
      </c>
    </row>
    <row r="121" spans="2:11" s="4" customFormat="1" ht="35.25" customHeight="1">
      <c r="B121" s="231" t="s">
        <v>241</v>
      </c>
      <c r="C121" s="206" t="s">
        <v>242</v>
      </c>
      <c r="D121" s="203" t="s">
        <v>17</v>
      </c>
      <c r="E121" s="202" t="s">
        <v>243</v>
      </c>
      <c r="F121" s="203" t="s">
        <v>52</v>
      </c>
      <c r="G121" s="206">
        <v>26</v>
      </c>
      <c r="H121" s="207">
        <v>895.47</v>
      </c>
      <c r="I121" s="207">
        <v>1100.3499999999999</v>
      </c>
      <c r="J121" s="207">
        <v>28609.1</v>
      </c>
      <c r="K121" s="232">
        <v>6.0823187526849757E-3</v>
      </c>
    </row>
    <row r="122" spans="2:11" s="4" customFormat="1" ht="35.25" customHeight="1">
      <c r="B122" s="231" t="s">
        <v>244</v>
      </c>
      <c r="C122" s="206" t="s">
        <v>245</v>
      </c>
      <c r="D122" s="203" t="s">
        <v>17</v>
      </c>
      <c r="E122" s="202" t="s">
        <v>246</v>
      </c>
      <c r="F122" s="203" t="s">
        <v>52</v>
      </c>
      <c r="G122" s="206">
        <v>2</v>
      </c>
      <c r="H122" s="207">
        <v>951.01</v>
      </c>
      <c r="I122" s="207">
        <v>1168.5999999999999</v>
      </c>
      <c r="J122" s="207">
        <v>2337.1999999999998</v>
      </c>
      <c r="K122" s="232">
        <v>4.9689068823469899E-4</v>
      </c>
    </row>
    <row r="123" spans="2:11" ht="30" customHeight="1" thickBot="1">
      <c r="B123" s="233" t="s">
        <v>247</v>
      </c>
      <c r="C123" s="211" t="s">
        <v>248</v>
      </c>
      <c r="D123" s="212" t="s">
        <v>17</v>
      </c>
      <c r="E123" s="210" t="s">
        <v>249</v>
      </c>
      <c r="F123" s="212" t="s">
        <v>52</v>
      </c>
      <c r="G123" s="211">
        <v>1</v>
      </c>
      <c r="H123" s="213">
        <v>22994.44</v>
      </c>
      <c r="I123" s="213">
        <v>28255.56</v>
      </c>
      <c r="J123" s="213">
        <v>28255.56</v>
      </c>
      <c r="K123" s="234">
        <v>6.0071558509570558E-3</v>
      </c>
    </row>
    <row r="124" spans="2:11" s="4" customFormat="1" ht="30" customHeight="1" thickBot="1">
      <c r="B124" s="227" t="s">
        <v>250</v>
      </c>
      <c r="C124" s="222"/>
      <c r="D124" s="223"/>
      <c r="E124" s="224" t="s">
        <v>251</v>
      </c>
      <c r="F124" s="224"/>
      <c r="G124" s="222"/>
      <c r="H124" s="225"/>
      <c r="I124" s="225"/>
      <c r="J124" s="226">
        <v>77406.81</v>
      </c>
      <c r="K124" s="228">
        <v>1.6456752992877195E-2</v>
      </c>
    </row>
    <row r="125" spans="2:11" s="4" customFormat="1" ht="30" customHeight="1">
      <c r="B125" s="229" t="s">
        <v>252</v>
      </c>
      <c r="C125" s="215" t="s">
        <v>253</v>
      </c>
      <c r="D125" s="216" t="s">
        <v>17</v>
      </c>
      <c r="E125" s="214" t="s">
        <v>254</v>
      </c>
      <c r="F125" s="216" t="s">
        <v>19</v>
      </c>
      <c r="G125" s="215">
        <v>127</v>
      </c>
      <c r="H125" s="217">
        <v>325.14</v>
      </c>
      <c r="I125" s="217">
        <v>399.53</v>
      </c>
      <c r="J125" s="217">
        <v>50740.31</v>
      </c>
      <c r="K125" s="230">
        <v>1.0787432636120991E-2</v>
      </c>
    </row>
    <row r="126" spans="2:11" ht="30" customHeight="1" thickBot="1">
      <c r="B126" s="233" t="s">
        <v>797</v>
      </c>
      <c r="C126" s="211" t="s">
        <v>798</v>
      </c>
      <c r="D126" s="212" t="s">
        <v>325</v>
      </c>
      <c r="E126" s="210" t="s">
        <v>799</v>
      </c>
      <c r="F126" s="212" t="s">
        <v>19</v>
      </c>
      <c r="G126" s="211">
        <v>47.04</v>
      </c>
      <c r="H126" s="213">
        <v>461.34</v>
      </c>
      <c r="I126" s="213">
        <v>566.89</v>
      </c>
      <c r="J126" s="213">
        <v>26666.5</v>
      </c>
      <c r="K126" s="234">
        <v>5.6693203567562038E-3</v>
      </c>
    </row>
    <row r="127" spans="2:11" s="4" customFormat="1" ht="30" customHeight="1" thickBot="1">
      <c r="B127" s="227" t="s">
        <v>255</v>
      </c>
      <c r="C127" s="222"/>
      <c r="D127" s="223"/>
      <c r="E127" s="224" t="s">
        <v>256</v>
      </c>
      <c r="F127" s="224"/>
      <c r="G127" s="222"/>
      <c r="H127" s="225"/>
      <c r="I127" s="225"/>
      <c r="J127" s="226">
        <v>7616.28</v>
      </c>
      <c r="K127" s="228">
        <v>1.6192275419254548E-3</v>
      </c>
    </row>
    <row r="128" spans="2:11" s="4" customFormat="1" ht="30" customHeight="1" thickBot="1">
      <c r="B128" s="235" t="s">
        <v>257</v>
      </c>
      <c r="C128" s="219" t="s">
        <v>258</v>
      </c>
      <c r="D128" s="220" t="s">
        <v>28</v>
      </c>
      <c r="E128" s="218" t="s">
        <v>259</v>
      </c>
      <c r="F128" s="220" t="s">
        <v>188</v>
      </c>
      <c r="G128" s="219">
        <v>28</v>
      </c>
      <c r="H128" s="221">
        <v>221.37</v>
      </c>
      <c r="I128" s="221">
        <v>272.01</v>
      </c>
      <c r="J128" s="221">
        <v>7616.28</v>
      </c>
      <c r="K128" s="236">
        <v>1.6192275419254548E-3</v>
      </c>
    </row>
    <row r="129" spans="2:11" s="4" customFormat="1" ht="30" customHeight="1" thickBot="1">
      <c r="B129" s="227" t="s">
        <v>260</v>
      </c>
      <c r="C129" s="222"/>
      <c r="D129" s="223"/>
      <c r="E129" s="224" t="s">
        <v>261</v>
      </c>
      <c r="F129" s="224"/>
      <c r="G129" s="222"/>
      <c r="H129" s="225"/>
      <c r="I129" s="225"/>
      <c r="J129" s="226">
        <v>199259.82</v>
      </c>
      <c r="K129" s="228">
        <v>4.2362805535393733E-2</v>
      </c>
    </row>
    <row r="130" spans="2:11" s="4" customFormat="1" ht="33" customHeight="1">
      <c r="B130" s="229" t="s">
        <v>262</v>
      </c>
      <c r="C130" s="215" t="s">
        <v>263</v>
      </c>
      <c r="D130" s="216" t="s">
        <v>42</v>
      </c>
      <c r="E130" s="214" t="s">
        <v>264</v>
      </c>
      <c r="F130" s="216" t="s">
        <v>52</v>
      </c>
      <c r="G130" s="215">
        <v>13</v>
      </c>
      <c r="H130" s="217">
        <v>254.36</v>
      </c>
      <c r="I130" s="217">
        <v>312.55</v>
      </c>
      <c r="J130" s="217">
        <v>4063.15</v>
      </c>
      <c r="K130" s="230">
        <v>8.6382911171522202E-4</v>
      </c>
    </row>
    <row r="131" spans="2:11" ht="35.25" customHeight="1">
      <c r="B131" s="231" t="s">
        <v>265</v>
      </c>
      <c r="C131" s="206" t="s">
        <v>266</v>
      </c>
      <c r="D131" s="203" t="s">
        <v>42</v>
      </c>
      <c r="E131" s="202" t="s">
        <v>267</v>
      </c>
      <c r="F131" s="203" t="s">
        <v>52</v>
      </c>
      <c r="G131" s="206">
        <v>5</v>
      </c>
      <c r="H131" s="207">
        <v>59.96</v>
      </c>
      <c r="I131" s="207">
        <v>73.67</v>
      </c>
      <c r="J131" s="207">
        <v>368.35</v>
      </c>
      <c r="K131" s="232">
        <v>7.831152019991929E-5</v>
      </c>
    </row>
    <row r="132" spans="2:11" s="4" customFormat="1" ht="45.75" customHeight="1">
      <c r="B132" s="231" t="s">
        <v>268</v>
      </c>
      <c r="C132" s="206" t="s">
        <v>83</v>
      </c>
      <c r="D132" s="203" t="s">
        <v>17</v>
      </c>
      <c r="E132" s="202" t="s">
        <v>84</v>
      </c>
      <c r="F132" s="203" t="s">
        <v>38</v>
      </c>
      <c r="G132" s="206">
        <v>19.5</v>
      </c>
      <c r="H132" s="207">
        <v>119.04</v>
      </c>
      <c r="I132" s="207">
        <v>146.27000000000001</v>
      </c>
      <c r="J132" s="207">
        <v>2852.26</v>
      </c>
      <c r="K132" s="232">
        <v>6.0639287798404178E-4</v>
      </c>
    </row>
    <row r="133" spans="2:11" ht="36.75" customHeight="1">
      <c r="B133" s="231" t="s">
        <v>269</v>
      </c>
      <c r="C133" s="206" t="s">
        <v>270</v>
      </c>
      <c r="D133" s="203" t="s">
        <v>42</v>
      </c>
      <c r="E133" s="202" t="s">
        <v>271</v>
      </c>
      <c r="F133" s="203" t="s">
        <v>52</v>
      </c>
      <c r="G133" s="206">
        <v>18</v>
      </c>
      <c r="H133" s="207">
        <v>248.01</v>
      </c>
      <c r="I133" s="207">
        <v>304.75</v>
      </c>
      <c r="J133" s="207">
        <v>5485.5</v>
      </c>
      <c r="K133" s="232">
        <v>1.1662219195239778E-3</v>
      </c>
    </row>
    <row r="134" spans="2:11" s="4" customFormat="1" ht="30" customHeight="1">
      <c r="B134" s="231" t="s">
        <v>272</v>
      </c>
      <c r="C134" s="206" t="s">
        <v>273</v>
      </c>
      <c r="D134" s="203" t="s">
        <v>42</v>
      </c>
      <c r="E134" s="202" t="s">
        <v>274</v>
      </c>
      <c r="F134" s="203" t="s">
        <v>52</v>
      </c>
      <c r="G134" s="206">
        <v>22</v>
      </c>
      <c r="H134" s="207">
        <v>107.53</v>
      </c>
      <c r="I134" s="207">
        <v>132.13</v>
      </c>
      <c r="J134" s="207">
        <v>2906.86</v>
      </c>
      <c r="K134" s="232">
        <v>6.1800088396453748E-4</v>
      </c>
    </row>
    <row r="135" spans="2:11" s="4" customFormat="1" ht="30" customHeight="1">
      <c r="B135" s="231" t="s">
        <v>275</v>
      </c>
      <c r="C135" s="206" t="s">
        <v>276</v>
      </c>
      <c r="D135" s="203" t="s">
        <v>42</v>
      </c>
      <c r="E135" s="202" t="s">
        <v>277</v>
      </c>
      <c r="F135" s="203" t="s">
        <v>19</v>
      </c>
      <c r="G135" s="206">
        <v>1595.15</v>
      </c>
      <c r="H135" s="207">
        <v>4.8</v>
      </c>
      <c r="I135" s="207">
        <v>5.89</v>
      </c>
      <c r="J135" s="207">
        <v>9395.43</v>
      </c>
      <c r="K135" s="232">
        <v>1.9974763302074866E-3</v>
      </c>
    </row>
    <row r="136" spans="2:11" ht="30" customHeight="1">
      <c r="B136" s="231" t="s">
        <v>278</v>
      </c>
      <c r="C136" s="206" t="s">
        <v>279</v>
      </c>
      <c r="D136" s="203" t="s">
        <v>42</v>
      </c>
      <c r="E136" s="202" t="s">
        <v>280</v>
      </c>
      <c r="F136" s="203" t="s">
        <v>52</v>
      </c>
      <c r="G136" s="206">
        <v>51</v>
      </c>
      <c r="H136" s="207">
        <v>123.35</v>
      </c>
      <c r="I136" s="207">
        <v>151.57</v>
      </c>
      <c r="J136" s="207">
        <v>7730.07</v>
      </c>
      <c r="K136" s="232">
        <v>1.6434193917518394E-3</v>
      </c>
    </row>
    <row r="137" spans="2:11" s="4" customFormat="1" ht="39.75" customHeight="1">
      <c r="B137" s="231" t="s">
        <v>281</v>
      </c>
      <c r="C137" s="206" t="s">
        <v>282</v>
      </c>
      <c r="D137" s="203" t="s">
        <v>42</v>
      </c>
      <c r="E137" s="202" t="s">
        <v>283</v>
      </c>
      <c r="F137" s="203" t="s">
        <v>52</v>
      </c>
      <c r="G137" s="206">
        <v>1984</v>
      </c>
      <c r="H137" s="207">
        <v>42.53</v>
      </c>
      <c r="I137" s="207">
        <v>52.26</v>
      </c>
      <c r="J137" s="207">
        <v>103683.84</v>
      </c>
      <c r="K137" s="232">
        <v>2.2043271699647617E-2</v>
      </c>
    </row>
    <row r="138" spans="2:11" ht="30" customHeight="1">
      <c r="B138" s="231" t="s">
        <v>284</v>
      </c>
      <c r="C138" s="206" t="s">
        <v>285</v>
      </c>
      <c r="D138" s="203" t="s">
        <v>28</v>
      </c>
      <c r="E138" s="202" t="s">
        <v>286</v>
      </c>
      <c r="F138" s="203" t="s">
        <v>52</v>
      </c>
      <c r="G138" s="206">
        <v>16</v>
      </c>
      <c r="H138" s="207">
        <v>511.62</v>
      </c>
      <c r="I138" s="207">
        <v>628.66999999999996</v>
      </c>
      <c r="J138" s="207">
        <v>10058.719999999999</v>
      </c>
      <c r="K138" s="232">
        <v>2.138492342786296E-3</v>
      </c>
    </row>
    <row r="139" spans="2:11" s="4" customFormat="1" ht="30" customHeight="1" thickBot="1">
      <c r="B139" s="233" t="s">
        <v>287</v>
      </c>
      <c r="C139" s="211" t="s">
        <v>288</v>
      </c>
      <c r="D139" s="212" t="s">
        <v>28</v>
      </c>
      <c r="E139" s="210" t="s">
        <v>289</v>
      </c>
      <c r="F139" s="212" t="s">
        <v>52</v>
      </c>
      <c r="G139" s="211">
        <v>34</v>
      </c>
      <c r="H139" s="213">
        <v>1261.77</v>
      </c>
      <c r="I139" s="213">
        <v>1550.46</v>
      </c>
      <c r="J139" s="213">
        <v>52715.64</v>
      </c>
      <c r="K139" s="234">
        <v>1.1207389457612795E-2</v>
      </c>
    </row>
    <row r="140" spans="2:11" s="4" customFormat="1" ht="30" customHeight="1" thickBot="1">
      <c r="B140" s="227" t="s">
        <v>290</v>
      </c>
      <c r="C140" s="222"/>
      <c r="D140" s="223"/>
      <c r="E140" s="224" t="s">
        <v>291</v>
      </c>
      <c r="F140" s="224"/>
      <c r="G140" s="222"/>
      <c r="H140" s="225"/>
      <c r="I140" s="225"/>
      <c r="J140" s="226">
        <v>31162.76</v>
      </c>
      <c r="K140" s="228">
        <v>6.6252290192079181E-3</v>
      </c>
    </row>
    <row r="141" spans="2:11" s="4" customFormat="1" ht="38.25" customHeight="1">
      <c r="B141" s="229" t="s">
        <v>292</v>
      </c>
      <c r="C141" s="215" t="s">
        <v>293</v>
      </c>
      <c r="D141" s="216" t="s">
        <v>28</v>
      </c>
      <c r="E141" s="214" t="s">
        <v>294</v>
      </c>
      <c r="F141" s="216" t="s">
        <v>52</v>
      </c>
      <c r="G141" s="215">
        <v>1</v>
      </c>
      <c r="H141" s="217">
        <v>12526.91</v>
      </c>
      <c r="I141" s="217">
        <v>15393.06</v>
      </c>
      <c r="J141" s="217">
        <v>15393.06</v>
      </c>
      <c r="K141" s="230">
        <v>3.2725775190133558E-3</v>
      </c>
    </row>
    <row r="142" spans="2:11" s="4" customFormat="1" ht="38.25" customHeight="1" thickBot="1">
      <c r="B142" s="233" t="s">
        <v>295</v>
      </c>
      <c r="C142" s="211" t="s">
        <v>296</v>
      </c>
      <c r="D142" s="212" t="s">
        <v>28</v>
      </c>
      <c r="E142" s="210" t="s">
        <v>758</v>
      </c>
      <c r="F142" s="212" t="s">
        <v>52</v>
      </c>
      <c r="G142" s="211">
        <v>1</v>
      </c>
      <c r="H142" s="213">
        <v>12833.42</v>
      </c>
      <c r="I142" s="213">
        <v>15769.7</v>
      </c>
      <c r="J142" s="213">
        <v>15769.7</v>
      </c>
      <c r="K142" s="234">
        <v>3.3526515001945627E-3</v>
      </c>
    </row>
    <row r="143" spans="2:11" s="4" customFormat="1" ht="30" customHeight="1" thickBot="1">
      <c r="B143" s="227" t="s">
        <v>297</v>
      </c>
      <c r="C143" s="222"/>
      <c r="D143" s="223"/>
      <c r="E143" s="224" t="s">
        <v>298</v>
      </c>
      <c r="F143" s="224"/>
      <c r="G143" s="222"/>
      <c r="H143" s="225"/>
      <c r="I143" s="225"/>
      <c r="J143" s="226">
        <v>102514.25</v>
      </c>
      <c r="K143" s="228">
        <v>2.1794615880696554E-2</v>
      </c>
    </row>
    <row r="144" spans="2:11" s="4" customFormat="1" ht="48" customHeight="1">
      <c r="B144" s="229" t="s">
        <v>299</v>
      </c>
      <c r="C144" s="215" t="s">
        <v>217</v>
      </c>
      <c r="D144" s="216" t="s">
        <v>42</v>
      </c>
      <c r="E144" s="214" t="s">
        <v>300</v>
      </c>
      <c r="F144" s="216" t="s">
        <v>19</v>
      </c>
      <c r="G144" s="215">
        <v>581.04999999999995</v>
      </c>
      <c r="H144" s="217">
        <v>94.67</v>
      </c>
      <c r="I144" s="217">
        <v>116.33</v>
      </c>
      <c r="J144" s="217">
        <v>67593.539999999994</v>
      </c>
      <c r="K144" s="230">
        <v>1.4370443526792594E-2</v>
      </c>
    </row>
    <row r="145" spans="2:11" s="4" customFormat="1" ht="30" customHeight="1">
      <c r="B145" s="231" t="s">
        <v>301</v>
      </c>
      <c r="C145" s="206" t="s">
        <v>800</v>
      </c>
      <c r="D145" s="203" t="s">
        <v>17</v>
      </c>
      <c r="E145" s="202" t="s">
        <v>801</v>
      </c>
      <c r="F145" s="203" t="s">
        <v>170</v>
      </c>
      <c r="G145" s="206">
        <v>290.75</v>
      </c>
      <c r="H145" s="207">
        <v>88.96</v>
      </c>
      <c r="I145" s="207">
        <v>109.31</v>
      </c>
      <c r="J145" s="207">
        <v>31781.88</v>
      </c>
      <c r="K145" s="232">
        <v>6.7568544525896859E-3</v>
      </c>
    </row>
    <row r="146" spans="2:11" s="4" customFormat="1" ht="30" customHeight="1">
      <c r="B146" s="231" t="s">
        <v>302</v>
      </c>
      <c r="C146" s="206" t="s">
        <v>303</v>
      </c>
      <c r="D146" s="203" t="s">
        <v>46</v>
      </c>
      <c r="E146" s="202" t="s">
        <v>304</v>
      </c>
      <c r="F146" s="203" t="s">
        <v>67</v>
      </c>
      <c r="G146" s="206">
        <v>290.75</v>
      </c>
      <c r="H146" s="207">
        <v>3.58</v>
      </c>
      <c r="I146" s="207">
        <v>4.3899999999999997</v>
      </c>
      <c r="J146" s="207">
        <v>1276.3900000000001</v>
      </c>
      <c r="K146" s="232">
        <v>2.7136158889093246E-4</v>
      </c>
    </row>
    <row r="147" spans="2:11" s="4" customFormat="1" ht="30" customHeight="1" thickBot="1">
      <c r="B147" s="233" t="s">
        <v>305</v>
      </c>
      <c r="C147" s="211" t="s">
        <v>306</v>
      </c>
      <c r="D147" s="212" t="s">
        <v>17</v>
      </c>
      <c r="E147" s="210" t="s">
        <v>307</v>
      </c>
      <c r="F147" s="212" t="s">
        <v>19</v>
      </c>
      <c r="G147" s="211">
        <v>6.5</v>
      </c>
      <c r="H147" s="213">
        <v>233.18</v>
      </c>
      <c r="I147" s="213">
        <v>286.52999999999997</v>
      </c>
      <c r="J147" s="213">
        <v>1862.44</v>
      </c>
      <c r="K147" s="234">
        <v>3.9595631242334104E-4</v>
      </c>
    </row>
    <row r="148" spans="2:11" ht="27.75" customHeight="1" thickBot="1">
      <c r="B148" s="227" t="s">
        <v>308</v>
      </c>
      <c r="C148" s="222"/>
      <c r="D148" s="223"/>
      <c r="E148" s="224" t="s">
        <v>309</v>
      </c>
      <c r="F148" s="224"/>
      <c r="G148" s="222"/>
      <c r="H148" s="225"/>
      <c r="I148" s="225"/>
      <c r="J148" s="226">
        <v>97807.58</v>
      </c>
      <c r="K148" s="228">
        <v>2.0793973875051504E-2</v>
      </c>
    </row>
    <row r="149" spans="2:11" s="4" customFormat="1" ht="30" customHeight="1">
      <c r="B149" s="229" t="s">
        <v>310</v>
      </c>
      <c r="C149" s="215" t="s">
        <v>50</v>
      </c>
      <c r="D149" s="216" t="s">
        <v>17</v>
      </c>
      <c r="E149" s="214" t="s">
        <v>802</v>
      </c>
      <c r="F149" s="216" t="s">
        <v>52</v>
      </c>
      <c r="G149" s="215">
        <v>10</v>
      </c>
      <c r="H149" s="217">
        <v>454.97</v>
      </c>
      <c r="I149" s="217">
        <v>559.05999999999995</v>
      </c>
      <c r="J149" s="217">
        <v>5590.6</v>
      </c>
      <c r="K149" s="230">
        <v>1.1885662680322215E-3</v>
      </c>
    </row>
    <row r="150" spans="2:11" ht="54.75" customHeight="1">
      <c r="B150" s="231" t="s">
        <v>311</v>
      </c>
      <c r="C150" s="206" t="s">
        <v>803</v>
      </c>
      <c r="D150" s="203" t="s">
        <v>42</v>
      </c>
      <c r="E150" s="202" t="s">
        <v>804</v>
      </c>
      <c r="F150" s="203" t="s">
        <v>170</v>
      </c>
      <c r="G150" s="206">
        <v>231</v>
      </c>
      <c r="H150" s="207">
        <v>193.61</v>
      </c>
      <c r="I150" s="207">
        <v>237.9</v>
      </c>
      <c r="J150" s="207">
        <v>54954.9</v>
      </c>
      <c r="K150" s="232">
        <v>1.1683458019368927E-2</v>
      </c>
    </row>
    <row r="151" spans="2:11" s="4" customFormat="1" ht="30" customHeight="1">
      <c r="B151" s="231" t="s">
        <v>312</v>
      </c>
      <c r="C151" s="206" t="s">
        <v>313</v>
      </c>
      <c r="D151" s="203" t="s">
        <v>17</v>
      </c>
      <c r="E151" s="202" t="s">
        <v>314</v>
      </c>
      <c r="F151" s="203" t="s">
        <v>170</v>
      </c>
      <c r="G151" s="206">
        <v>100</v>
      </c>
      <c r="H151" s="207">
        <v>169.58</v>
      </c>
      <c r="I151" s="207">
        <v>208.37</v>
      </c>
      <c r="J151" s="207">
        <v>20837</v>
      </c>
      <c r="K151" s="232">
        <v>4.4299637475382599E-3</v>
      </c>
    </row>
    <row r="152" spans="2:11" ht="30" customHeight="1" thickBot="1">
      <c r="B152" s="233" t="s">
        <v>315</v>
      </c>
      <c r="C152" s="211" t="s">
        <v>805</v>
      </c>
      <c r="D152" s="212" t="s">
        <v>325</v>
      </c>
      <c r="E152" s="210" t="s">
        <v>806</v>
      </c>
      <c r="F152" s="212" t="s">
        <v>38</v>
      </c>
      <c r="G152" s="211">
        <v>63.3</v>
      </c>
      <c r="H152" s="213">
        <v>211.17</v>
      </c>
      <c r="I152" s="213">
        <v>259.48</v>
      </c>
      <c r="J152" s="213">
        <v>16425.080000000002</v>
      </c>
      <c r="K152" s="234">
        <v>3.4919858401120953E-3</v>
      </c>
    </row>
    <row r="153" spans="2:11" s="4" customFormat="1" ht="26.25" customHeight="1" thickBot="1">
      <c r="B153" s="227" t="s">
        <v>316</v>
      </c>
      <c r="C153" s="222"/>
      <c r="D153" s="223"/>
      <c r="E153" s="224" t="s">
        <v>317</v>
      </c>
      <c r="F153" s="224"/>
      <c r="G153" s="222"/>
      <c r="H153" s="225"/>
      <c r="I153" s="225"/>
      <c r="J153" s="226">
        <v>797831.93</v>
      </c>
      <c r="K153" s="228">
        <v>0.16961974019909215</v>
      </c>
    </row>
    <row r="154" spans="2:11" s="4" customFormat="1" ht="26.25" customHeight="1" thickBot="1">
      <c r="B154" s="227" t="s">
        <v>318</v>
      </c>
      <c r="C154" s="222"/>
      <c r="D154" s="223"/>
      <c r="E154" s="224" t="s">
        <v>319</v>
      </c>
      <c r="F154" s="224"/>
      <c r="G154" s="222"/>
      <c r="H154" s="225"/>
      <c r="I154" s="225"/>
      <c r="J154" s="226">
        <v>214932.5</v>
      </c>
      <c r="K154" s="228">
        <v>4.5694830501884491E-2</v>
      </c>
    </row>
    <row r="155" spans="2:11" s="4" customFormat="1" ht="30" customHeight="1">
      <c r="B155" s="229" t="s">
        <v>320</v>
      </c>
      <c r="C155" s="215" t="s">
        <v>321</v>
      </c>
      <c r="D155" s="216" t="s">
        <v>17</v>
      </c>
      <c r="E155" s="214" t="s">
        <v>322</v>
      </c>
      <c r="F155" s="216" t="s">
        <v>76</v>
      </c>
      <c r="G155" s="215">
        <v>128</v>
      </c>
      <c r="H155" s="217">
        <v>383.78</v>
      </c>
      <c r="I155" s="217">
        <v>471.58</v>
      </c>
      <c r="J155" s="217">
        <v>60362.239999999998</v>
      </c>
      <c r="K155" s="230">
        <v>1.2833063057071742E-2</v>
      </c>
    </row>
    <row r="156" spans="2:11" s="4" customFormat="1" ht="40.5" customHeight="1">
      <c r="B156" s="231" t="s">
        <v>323</v>
      </c>
      <c r="C156" s="206" t="s">
        <v>324</v>
      </c>
      <c r="D156" s="203" t="s">
        <v>325</v>
      </c>
      <c r="E156" s="202" t="s">
        <v>326</v>
      </c>
      <c r="F156" s="203" t="s">
        <v>52</v>
      </c>
      <c r="G156" s="206">
        <v>16</v>
      </c>
      <c r="H156" s="207">
        <v>1295.93</v>
      </c>
      <c r="I156" s="207">
        <v>1592.43</v>
      </c>
      <c r="J156" s="207">
        <v>25478.880000000001</v>
      </c>
      <c r="K156" s="232">
        <v>5.4168313446214733E-3</v>
      </c>
    </row>
    <row r="157" spans="2:11" s="4" customFormat="1" ht="30" customHeight="1">
      <c r="B157" s="231" t="s">
        <v>327</v>
      </c>
      <c r="C157" s="206" t="s">
        <v>328</v>
      </c>
      <c r="D157" s="203" t="s">
        <v>325</v>
      </c>
      <c r="E157" s="202" t="s">
        <v>329</v>
      </c>
      <c r="F157" s="203" t="s">
        <v>52</v>
      </c>
      <c r="G157" s="206">
        <v>76</v>
      </c>
      <c r="H157" s="207">
        <v>223.8</v>
      </c>
      <c r="I157" s="207">
        <v>275</v>
      </c>
      <c r="J157" s="207">
        <v>20900</v>
      </c>
      <c r="K157" s="232">
        <v>4.4433576005926782E-3</v>
      </c>
    </row>
    <row r="158" spans="2:11" s="4" customFormat="1" ht="34.5" customHeight="1" thickBot="1">
      <c r="B158" s="233" t="s">
        <v>330</v>
      </c>
      <c r="C158" s="211" t="s">
        <v>331</v>
      </c>
      <c r="D158" s="212" t="s">
        <v>28</v>
      </c>
      <c r="E158" s="210" t="s">
        <v>332</v>
      </c>
      <c r="F158" s="212" t="s">
        <v>48</v>
      </c>
      <c r="G158" s="211">
        <v>22</v>
      </c>
      <c r="H158" s="213">
        <v>4002.11</v>
      </c>
      <c r="I158" s="213">
        <v>4917.79</v>
      </c>
      <c r="J158" s="213">
        <v>108191.38</v>
      </c>
      <c r="K158" s="234">
        <v>2.3001578499598597E-2</v>
      </c>
    </row>
    <row r="159" spans="2:11" s="4" customFormat="1" ht="32.25" customHeight="1" thickBot="1">
      <c r="B159" s="227" t="s">
        <v>333</v>
      </c>
      <c r="C159" s="222"/>
      <c r="D159" s="223"/>
      <c r="E159" s="224" t="s">
        <v>334</v>
      </c>
      <c r="F159" s="224"/>
      <c r="G159" s="222"/>
      <c r="H159" s="225"/>
      <c r="I159" s="225"/>
      <c r="J159" s="226">
        <v>85241.12</v>
      </c>
      <c r="K159" s="228">
        <v>1.8122333896413042E-2</v>
      </c>
    </row>
    <row r="160" spans="2:11" s="4" customFormat="1" ht="30" customHeight="1">
      <c r="B160" s="229" t="s">
        <v>335</v>
      </c>
      <c r="C160" s="215" t="s">
        <v>321</v>
      </c>
      <c r="D160" s="216" t="s">
        <v>17</v>
      </c>
      <c r="E160" s="214" t="s">
        <v>322</v>
      </c>
      <c r="F160" s="216" t="s">
        <v>76</v>
      </c>
      <c r="G160" s="215">
        <v>2</v>
      </c>
      <c r="H160" s="217">
        <v>383.78</v>
      </c>
      <c r="I160" s="217">
        <v>471.58</v>
      </c>
      <c r="J160" s="217">
        <v>943.16</v>
      </c>
      <c r="K160" s="230">
        <v>2.0051661026674597E-4</v>
      </c>
    </row>
    <row r="161" spans="2:11" s="4" customFormat="1" ht="30" customHeight="1">
      <c r="B161" s="231" t="s">
        <v>336</v>
      </c>
      <c r="C161" s="206" t="s">
        <v>337</v>
      </c>
      <c r="D161" s="203" t="s">
        <v>325</v>
      </c>
      <c r="E161" s="202" t="s">
        <v>338</v>
      </c>
      <c r="F161" s="203" t="s">
        <v>170</v>
      </c>
      <c r="G161" s="206">
        <v>31</v>
      </c>
      <c r="H161" s="207">
        <v>169.85</v>
      </c>
      <c r="I161" s="207">
        <v>208.71</v>
      </c>
      <c r="J161" s="207">
        <v>6470.01</v>
      </c>
      <c r="K161" s="232">
        <v>1.3755295746129491E-3</v>
      </c>
    </row>
    <row r="162" spans="2:11" s="4" customFormat="1" ht="30" customHeight="1">
      <c r="B162" s="231" t="s">
        <v>339</v>
      </c>
      <c r="C162" s="206" t="s">
        <v>340</v>
      </c>
      <c r="D162" s="203" t="s">
        <v>325</v>
      </c>
      <c r="E162" s="202" t="s">
        <v>341</v>
      </c>
      <c r="F162" s="203" t="s">
        <v>52</v>
      </c>
      <c r="G162" s="206">
        <v>2</v>
      </c>
      <c r="H162" s="207">
        <v>56.75</v>
      </c>
      <c r="I162" s="207">
        <v>69.73</v>
      </c>
      <c r="J162" s="207">
        <v>139.46</v>
      </c>
      <c r="K162" s="232">
        <v>2.9649313443954782E-5</v>
      </c>
    </row>
    <row r="163" spans="2:11" s="4" customFormat="1" ht="30" customHeight="1" thickBot="1">
      <c r="B163" s="233" t="s">
        <v>342</v>
      </c>
      <c r="C163" s="211" t="s">
        <v>343</v>
      </c>
      <c r="D163" s="212" t="s">
        <v>28</v>
      </c>
      <c r="E163" s="210" t="s">
        <v>344</v>
      </c>
      <c r="F163" s="212" t="s">
        <v>52</v>
      </c>
      <c r="G163" s="211">
        <v>1</v>
      </c>
      <c r="H163" s="213">
        <v>63223.06</v>
      </c>
      <c r="I163" s="213">
        <v>77688.490000000005</v>
      </c>
      <c r="J163" s="213">
        <v>77688.490000000005</v>
      </c>
      <c r="K163" s="234">
        <v>1.6516638398089391E-2</v>
      </c>
    </row>
    <row r="164" spans="2:11" ht="29.25" customHeight="1" thickBot="1">
      <c r="B164" s="227" t="s">
        <v>345</v>
      </c>
      <c r="C164" s="222"/>
      <c r="D164" s="223"/>
      <c r="E164" s="224" t="s">
        <v>0</v>
      </c>
      <c r="F164" s="224"/>
      <c r="G164" s="222"/>
      <c r="H164" s="225"/>
      <c r="I164" s="225"/>
      <c r="J164" s="226">
        <v>41033.279999999999</v>
      </c>
      <c r="K164" s="228">
        <v>8.7237098835046666E-3</v>
      </c>
    </row>
    <row r="165" spans="2:11" s="4" customFormat="1" ht="29.25" customHeight="1">
      <c r="B165" s="229" t="s">
        <v>346</v>
      </c>
      <c r="C165" s="215" t="s">
        <v>321</v>
      </c>
      <c r="D165" s="216" t="s">
        <v>17</v>
      </c>
      <c r="E165" s="214" t="s">
        <v>322</v>
      </c>
      <c r="F165" s="216" t="s">
        <v>76</v>
      </c>
      <c r="G165" s="215">
        <v>48</v>
      </c>
      <c r="H165" s="217">
        <v>383.78</v>
      </c>
      <c r="I165" s="217">
        <v>471.58</v>
      </c>
      <c r="J165" s="217">
        <v>22635.84</v>
      </c>
      <c r="K165" s="230">
        <v>4.8123986464019032E-3</v>
      </c>
    </row>
    <row r="166" spans="2:11" s="4" customFormat="1" ht="30" customHeight="1" thickBot="1">
      <c r="B166" s="233" t="s">
        <v>347</v>
      </c>
      <c r="C166" s="211" t="s">
        <v>348</v>
      </c>
      <c r="D166" s="212" t="s">
        <v>325</v>
      </c>
      <c r="E166" s="210" t="s">
        <v>349</v>
      </c>
      <c r="F166" s="212" t="s">
        <v>52</v>
      </c>
      <c r="G166" s="211">
        <v>48</v>
      </c>
      <c r="H166" s="213">
        <v>311.92</v>
      </c>
      <c r="I166" s="213">
        <v>383.28</v>
      </c>
      <c r="J166" s="213">
        <v>18397.439999999999</v>
      </c>
      <c r="K166" s="234">
        <v>3.9113112371027643E-3</v>
      </c>
    </row>
    <row r="167" spans="2:11" ht="30" customHeight="1" thickBot="1">
      <c r="B167" s="227" t="s">
        <v>350</v>
      </c>
      <c r="C167" s="222"/>
      <c r="D167" s="223"/>
      <c r="E167" s="224" t="s">
        <v>351</v>
      </c>
      <c r="F167" s="224"/>
      <c r="G167" s="222"/>
      <c r="H167" s="225"/>
      <c r="I167" s="225"/>
      <c r="J167" s="226">
        <v>43871.82</v>
      </c>
      <c r="K167" s="228">
        <v>9.3271858779346347E-3</v>
      </c>
    </row>
    <row r="168" spans="2:11" s="4" customFormat="1" ht="30" customHeight="1">
      <c r="B168" s="229" t="s">
        <v>352</v>
      </c>
      <c r="C168" s="215" t="s">
        <v>321</v>
      </c>
      <c r="D168" s="216" t="s">
        <v>17</v>
      </c>
      <c r="E168" s="214" t="s">
        <v>322</v>
      </c>
      <c r="F168" s="216" t="s">
        <v>76</v>
      </c>
      <c r="G168" s="215">
        <v>4</v>
      </c>
      <c r="H168" s="217">
        <v>383.78</v>
      </c>
      <c r="I168" s="217">
        <v>471.58</v>
      </c>
      <c r="J168" s="217">
        <v>1886.32</v>
      </c>
      <c r="K168" s="230">
        <v>4.0103322053349193E-4</v>
      </c>
    </row>
    <row r="169" spans="2:11" s="4" customFormat="1" ht="27.75" customHeight="1">
      <c r="B169" s="231" t="s">
        <v>353</v>
      </c>
      <c r="C169" s="206" t="s">
        <v>337</v>
      </c>
      <c r="D169" s="203" t="s">
        <v>325</v>
      </c>
      <c r="E169" s="202" t="s">
        <v>338</v>
      </c>
      <c r="F169" s="203" t="s">
        <v>170</v>
      </c>
      <c r="G169" s="206">
        <v>200</v>
      </c>
      <c r="H169" s="207">
        <v>169.85</v>
      </c>
      <c r="I169" s="207">
        <v>208.71</v>
      </c>
      <c r="J169" s="207">
        <v>41742</v>
      </c>
      <c r="K169" s="232">
        <v>8.8743843523416063E-3</v>
      </c>
    </row>
    <row r="170" spans="2:11" s="4" customFormat="1" ht="30" customHeight="1">
      <c r="B170" s="231" t="s">
        <v>354</v>
      </c>
      <c r="C170" s="206" t="s">
        <v>340</v>
      </c>
      <c r="D170" s="203" t="s">
        <v>325</v>
      </c>
      <c r="E170" s="202" t="s">
        <v>341</v>
      </c>
      <c r="F170" s="203" t="s">
        <v>52</v>
      </c>
      <c r="G170" s="206">
        <v>2</v>
      </c>
      <c r="H170" s="207">
        <v>56.75</v>
      </c>
      <c r="I170" s="207">
        <v>69.73</v>
      </c>
      <c r="J170" s="207">
        <v>139.46</v>
      </c>
      <c r="K170" s="232">
        <v>2.9649313443954782E-5</v>
      </c>
    </row>
    <row r="171" spans="2:11" s="4" customFormat="1" ht="38.25" customHeight="1" thickBot="1">
      <c r="B171" s="233" t="s">
        <v>355</v>
      </c>
      <c r="C171" s="211" t="s">
        <v>356</v>
      </c>
      <c r="D171" s="212" t="s">
        <v>46</v>
      </c>
      <c r="E171" s="210" t="s">
        <v>357</v>
      </c>
      <c r="F171" s="212" t="s">
        <v>48</v>
      </c>
      <c r="G171" s="211">
        <v>36</v>
      </c>
      <c r="H171" s="213">
        <v>2.36</v>
      </c>
      <c r="I171" s="213">
        <v>2.89</v>
      </c>
      <c r="J171" s="213">
        <v>104.04</v>
      </c>
      <c r="K171" s="234">
        <v>2.2118991615581928E-5</v>
      </c>
    </row>
    <row r="172" spans="2:11" s="4" customFormat="1" ht="23.25" customHeight="1" thickBot="1">
      <c r="B172" s="227" t="s">
        <v>358</v>
      </c>
      <c r="C172" s="222"/>
      <c r="D172" s="223"/>
      <c r="E172" s="224" t="s">
        <v>359</v>
      </c>
      <c r="F172" s="224"/>
      <c r="G172" s="222"/>
      <c r="H172" s="225"/>
      <c r="I172" s="225"/>
      <c r="J172" s="226">
        <v>74323.759999999995</v>
      </c>
      <c r="K172" s="228">
        <v>1.5801293966537133E-2</v>
      </c>
    </row>
    <row r="173" spans="2:11" ht="40.5" customHeight="1">
      <c r="B173" s="229" t="s">
        <v>360</v>
      </c>
      <c r="C173" s="215" t="s">
        <v>361</v>
      </c>
      <c r="D173" s="216" t="s">
        <v>42</v>
      </c>
      <c r="E173" s="214" t="s">
        <v>362</v>
      </c>
      <c r="F173" s="216" t="s">
        <v>52</v>
      </c>
      <c r="G173" s="215">
        <v>28</v>
      </c>
      <c r="H173" s="217">
        <v>54.77</v>
      </c>
      <c r="I173" s="217">
        <v>67.3</v>
      </c>
      <c r="J173" s="217">
        <v>1884.4</v>
      </c>
      <c r="K173" s="230">
        <v>4.0062502691659536E-4</v>
      </c>
    </row>
    <row r="174" spans="2:11" s="4" customFormat="1" ht="40.5" customHeight="1">
      <c r="B174" s="231" t="s">
        <v>363</v>
      </c>
      <c r="C174" s="206" t="s">
        <v>364</v>
      </c>
      <c r="D174" s="203" t="s">
        <v>42</v>
      </c>
      <c r="E174" s="202" t="s">
        <v>365</v>
      </c>
      <c r="F174" s="203" t="s">
        <v>52</v>
      </c>
      <c r="G174" s="206">
        <v>28</v>
      </c>
      <c r="H174" s="207">
        <v>58.1</v>
      </c>
      <c r="I174" s="207">
        <v>71.39</v>
      </c>
      <c r="J174" s="207">
        <v>1998.92</v>
      </c>
      <c r="K174" s="232">
        <v>4.2497207535773765E-4</v>
      </c>
    </row>
    <row r="175" spans="2:11" s="4" customFormat="1" ht="53.25" customHeight="1">
      <c r="B175" s="231" t="s">
        <v>366</v>
      </c>
      <c r="C175" s="206" t="s">
        <v>367</v>
      </c>
      <c r="D175" s="203" t="s">
        <v>42</v>
      </c>
      <c r="E175" s="202" t="s">
        <v>368</v>
      </c>
      <c r="F175" s="203" t="s">
        <v>52</v>
      </c>
      <c r="G175" s="206">
        <v>28</v>
      </c>
      <c r="H175" s="207">
        <v>48.63</v>
      </c>
      <c r="I175" s="207">
        <v>59.75</v>
      </c>
      <c r="J175" s="207">
        <v>1673</v>
      </c>
      <c r="K175" s="232">
        <v>3.5568120888954791E-4</v>
      </c>
    </row>
    <row r="176" spans="2:11" s="4" customFormat="1" ht="33.75" customHeight="1">
      <c r="B176" s="231" t="s">
        <v>369</v>
      </c>
      <c r="C176" s="206" t="s">
        <v>321</v>
      </c>
      <c r="D176" s="203" t="s">
        <v>17</v>
      </c>
      <c r="E176" s="202" t="s">
        <v>322</v>
      </c>
      <c r="F176" s="203" t="s">
        <v>76</v>
      </c>
      <c r="G176" s="206">
        <v>56</v>
      </c>
      <c r="H176" s="207">
        <v>383.78</v>
      </c>
      <c r="I176" s="207">
        <v>471.58</v>
      </c>
      <c r="J176" s="207">
        <v>26408.48</v>
      </c>
      <c r="K176" s="232">
        <v>5.6144650874688871E-3</v>
      </c>
    </row>
    <row r="177" spans="2:11" s="4" customFormat="1" ht="32.25" customHeight="1">
      <c r="B177" s="231" t="s">
        <v>370</v>
      </c>
      <c r="C177" s="206" t="s">
        <v>371</v>
      </c>
      <c r="D177" s="203" t="s">
        <v>17</v>
      </c>
      <c r="E177" s="202" t="s">
        <v>372</v>
      </c>
      <c r="F177" s="203" t="s">
        <v>76</v>
      </c>
      <c r="G177" s="206">
        <v>28</v>
      </c>
      <c r="H177" s="207">
        <v>761.78</v>
      </c>
      <c r="I177" s="207">
        <v>936.07</v>
      </c>
      <c r="J177" s="207">
        <v>26209.96</v>
      </c>
      <c r="K177" s="232">
        <v>5.5722595682885208E-3</v>
      </c>
    </row>
    <row r="178" spans="2:11" s="4" customFormat="1" ht="30" customHeight="1">
      <c r="B178" s="231" t="s">
        <v>373</v>
      </c>
      <c r="C178" s="206" t="s">
        <v>374</v>
      </c>
      <c r="D178" s="203" t="s">
        <v>17</v>
      </c>
      <c r="E178" s="202" t="s">
        <v>375</v>
      </c>
      <c r="F178" s="203" t="s">
        <v>52</v>
      </c>
      <c r="G178" s="206">
        <v>28</v>
      </c>
      <c r="H178" s="207">
        <v>64</v>
      </c>
      <c r="I178" s="207">
        <v>78.64</v>
      </c>
      <c r="J178" s="207">
        <v>2201.92</v>
      </c>
      <c r="K178" s="232">
        <v>4.6813004631086268E-4</v>
      </c>
    </row>
    <row r="179" spans="2:11" s="4" customFormat="1" ht="30" customHeight="1">
      <c r="B179" s="231" t="s">
        <v>376</v>
      </c>
      <c r="C179" s="206" t="s">
        <v>377</v>
      </c>
      <c r="D179" s="203" t="s">
        <v>17</v>
      </c>
      <c r="E179" s="202" t="s">
        <v>378</v>
      </c>
      <c r="F179" s="203" t="s">
        <v>52</v>
      </c>
      <c r="G179" s="206">
        <v>28</v>
      </c>
      <c r="H179" s="207">
        <v>37.549999999999997</v>
      </c>
      <c r="I179" s="207">
        <v>46.14</v>
      </c>
      <c r="J179" s="207">
        <v>1291.92</v>
      </c>
      <c r="K179" s="232">
        <v>2.7466327996926763E-4</v>
      </c>
    </row>
    <row r="180" spans="2:11" s="4" customFormat="1" ht="30" customHeight="1">
      <c r="B180" s="231" t="s">
        <v>379</v>
      </c>
      <c r="C180" s="206" t="s">
        <v>380</v>
      </c>
      <c r="D180" s="203" t="s">
        <v>17</v>
      </c>
      <c r="E180" s="202" t="s">
        <v>381</v>
      </c>
      <c r="F180" s="203" t="s">
        <v>52</v>
      </c>
      <c r="G180" s="206">
        <v>28</v>
      </c>
      <c r="H180" s="207">
        <v>36.01</v>
      </c>
      <c r="I180" s="207">
        <v>44.24</v>
      </c>
      <c r="J180" s="207">
        <v>1238.72</v>
      </c>
      <c r="K180" s="232">
        <v>2.6335291516775897E-4</v>
      </c>
    </row>
    <row r="181" spans="2:11" ht="30" customHeight="1">
      <c r="B181" s="231" t="s">
        <v>382</v>
      </c>
      <c r="C181" s="206" t="s">
        <v>383</v>
      </c>
      <c r="D181" s="203" t="s">
        <v>42</v>
      </c>
      <c r="E181" s="202" t="s">
        <v>384</v>
      </c>
      <c r="F181" s="203" t="s">
        <v>52</v>
      </c>
      <c r="G181" s="206">
        <v>84</v>
      </c>
      <c r="H181" s="207">
        <v>2.46</v>
      </c>
      <c r="I181" s="207">
        <v>3.02</v>
      </c>
      <c r="J181" s="207">
        <v>253.68</v>
      </c>
      <c r="K181" s="232">
        <v>5.3932581632456971E-5</v>
      </c>
    </row>
    <row r="182" spans="2:11" ht="30" customHeight="1">
      <c r="B182" s="231" t="s">
        <v>385</v>
      </c>
      <c r="C182" s="206" t="s">
        <v>386</v>
      </c>
      <c r="D182" s="203" t="s">
        <v>17</v>
      </c>
      <c r="E182" s="202" t="s">
        <v>387</v>
      </c>
      <c r="F182" s="203" t="s">
        <v>52</v>
      </c>
      <c r="G182" s="206">
        <v>28</v>
      </c>
      <c r="H182" s="207">
        <v>143.31</v>
      </c>
      <c r="I182" s="207">
        <v>176.09</v>
      </c>
      <c r="J182" s="207">
        <v>4930.5200000000004</v>
      </c>
      <c r="K182" s="232">
        <v>1.048232704156661E-3</v>
      </c>
    </row>
    <row r="183" spans="2:11" s="4" customFormat="1" ht="30" customHeight="1">
      <c r="B183" s="231" t="s">
        <v>388</v>
      </c>
      <c r="C183" s="206" t="s">
        <v>389</v>
      </c>
      <c r="D183" s="203" t="s">
        <v>17</v>
      </c>
      <c r="E183" s="202" t="s">
        <v>390</v>
      </c>
      <c r="F183" s="203" t="s">
        <v>52</v>
      </c>
      <c r="G183" s="206">
        <v>28</v>
      </c>
      <c r="H183" s="207">
        <v>148</v>
      </c>
      <c r="I183" s="207">
        <v>181.86</v>
      </c>
      <c r="J183" s="207">
        <v>5092.08</v>
      </c>
      <c r="K183" s="232">
        <v>1.0825804962117688E-3</v>
      </c>
    </row>
    <row r="184" spans="2:11" s="4" customFormat="1" ht="30" customHeight="1" thickBot="1">
      <c r="B184" s="233" t="s">
        <v>391</v>
      </c>
      <c r="C184" s="211" t="s">
        <v>392</v>
      </c>
      <c r="D184" s="212" t="s">
        <v>42</v>
      </c>
      <c r="E184" s="210" t="s">
        <v>393</v>
      </c>
      <c r="F184" s="212" t="s">
        <v>52</v>
      </c>
      <c r="G184" s="211">
        <v>56</v>
      </c>
      <c r="H184" s="213">
        <v>16.57</v>
      </c>
      <c r="I184" s="213">
        <v>20.36</v>
      </c>
      <c r="J184" s="213">
        <v>1140.1600000000001</v>
      </c>
      <c r="K184" s="234">
        <v>2.423989761670693E-4</v>
      </c>
    </row>
    <row r="185" spans="2:11" s="4" customFormat="1" ht="30" customHeight="1" thickBot="1">
      <c r="B185" s="227" t="s">
        <v>394</v>
      </c>
      <c r="C185" s="222"/>
      <c r="D185" s="223"/>
      <c r="E185" s="224" t="s">
        <v>395</v>
      </c>
      <c r="F185" s="224"/>
      <c r="G185" s="222"/>
      <c r="H185" s="225"/>
      <c r="I185" s="225"/>
      <c r="J185" s="226">
        <v>302956.93</v>
      </c>
      <c r="K185" s="228">
        <v>6.4408898448216456E-2</v>
      </c>
    </row>
    <row r="186" spans="2:11" s="4" customFormat="1" ht="30" customHeight="1">
      <c r="B186" s="229" t="s">
        <v>396</v>
      </c>
      <c r="C186" s="215" t="s">
        <v>397</v>
      </c>
      <c r="D186" s="216" t="s">
        <v>17</v>
      </c>
      <c r="E186" s="214" t="s">
        <v>398</v>
      </c>
      <c r="F186" s="216" t="s">
        <v>52</v>
      </c>
      <c r="G186" s="215">
        <v>1</v>
      </c>
      <c r="H186" s="217">
        <v>4856.4799999999996</v>
      </c>
      <c r="I186" s="217">
        <v>5967.64</v>
      </c>
      <c r="J186" s="217">
        <v>5967.64</v>
      </c>
      <c r="K186" s="230">
        <v>1.2687252895502818E-3</v>
      </c>
    </row>
    <row r="187" spans="2:11" s="4" customFormat="1" ht="42" customHeight="1">
      <c r="B187" s="231" t="s">
        <v>399</v>
      </c>
      <c r="C187" s="206" t="s">
        <v>400</v>
      </c>
      <c r="D187" s="203" t="s">
        <v>42</v>
      </c>
      <c r="E187" s="202" t="s">
        <v>401</v>
      </c>
      <c r="F187" s="203" t="s">
        <v>52</v>
      </c>
      <c r="G187" s="206">
        <v>2</v>
      </c>
      <c r="H187" s="207">
        <v>5832.26</v>
      </c>
      <c r="I187" s="207">
        <v>7166.68</v>
      </c>
      <c r="J187" s="207">
        <v>14333.36</v>
      </c>
      <c r="K187" s="232">
        <v>3.0472844066043578E-3</v>
      </c>
    </row>
    <row r="188" spans="2:11" ht="30" customHeight="1">
      <c r="B188" s="231" t="s">
        <v>402</v>
      </c>
      <c r="C188" s="206" t="s">
        <v>364</v>
      </c>
      <c r="D188" s="203" t="s">
        <v>42</v>
      </c>
      <c r="E188" s="202" t="s">
        <v>365</v>
      </c>
      <c r="F188" s="203" t="s">
        <v>52</v>
      </c>
      <c r="G188" s="206">
        <v>28</v>
      </c>
      <c r="H188" s="207">
        <v>58.1</v>
      </c>
      <c r="I188" s="207">
        <v>71.39</v>
      </c>
      <c r="J188" s="207">
        <v>1998.92</v>
      </c>
      <c r="K188" s="232">
        <v>4.2497207535773765E-4</v>
      </c>
    </row>
    <row r="189" spans="2:11" s="4" customFormat="1" ht="30" customHeight="1">
      <c r="B189" s="231" t="s">
        <v>403</v>
      </c>
      <c r="C189" s="206" t="s">
        <v>404</v>
      </c>
      <c r="D189" s="203" t="s">
        <v>42</v>
      </c>
      <c r="E189" s="202" t="s">
        <v>405</v>
      </c>
      <c r="F189" s="203" t="s">
        <v>52</v>
      </c>
      <c r="G189" s="206">
        <v>8</v>
      </c>
      <c r="H189" s="207">
        <v>60.76</v>
      </c>
      <c r="I189" s="207">
        <v>74.66</v>
      </c>
      <c r="J189" s="207">
        <v>597.28</v>
      </c>
      <c r="K189" s="232">
        <v>1.2698223098956915E-4</v>
      </c>
    </row>
    <row r="190" spans="2:11" s="4" customFormat="1" ht="30" customHeight="1">
      <c r="B190" s="231" t="s">
        <v>406</v>
      </c>
      <c r="C190" s="206" t="s">
        <v>407</v>
      </c>
      <c r="D190" s="203" t="s">
        <v>42</v>
      </c>
      <c r="E190" s="202" t="s">
        <v>408</v>
      </c>
      <c r="F190" s="203" t="s">
        <v>52</v>
      </c>
      <c r="G190" s="206">
        <v>2</v>
      </c>
      <c r="H190" s="207">
        <v>69.510000000000005</v>
      </c>
      <c r="I190" s="207">
        <v>85.41</v>
      </c>
      <c r="J190" s="207">
        <v>170.82</v>
      </c>
      <c r="K190" s="232">
        <v>3.6316475853265133E-5</v>
      </c>
    </row>
    <row r="191" spans="2:11" s="4" customFormat="1" ht="30" customHeight="1">
      <c r="B191" s="231" t="s">
        <v>409</v>
      </c>
      <c r="C191" s="206" t="s">
        <v>410</v>
      </c>
      <c r="D191" s="203" t="s">
        <v>17</v>
      </c>
      <c r="E191" s="202" t="s">
        <v>411</v>
      </c>
      <c r="F191" s="203" t="s">
        <v>52</v>
      </c>
      <c r="G191" s="206">
        <v>1</v>
      </c>
      <c r="H191" s="207">
        <v>451.61</v>
      </c>
      <c r="I191" s="207">
        <v>554.92999999999995</v>
      </c>
      <c r="J191" s="207">
        <v>554.92999999999995</v>
      </c>
      <c r="K191" s="232">
        <v>1.1797858532521029E-4</v>
      </c>
    </row>
    <row r="192" spans="2:11" s="4" customFormat="1" ht="48" customHeight="1">
      <c r="B192" s="231" t="s">
        <v>412</v>
      </c>
      <c r="C192" s="206" t="s">
        <v>413</v>
      </c>
      <c r="D192" s="203" t="s">
        <v>42</v>
      </c>
      <c r="E192" s="202" t="s">
        <v>414</v>
      </c>
      <c r="F192" s="203" t="s">
        <v>170</v>
      </c>
      <c r="G192" s="206">
        <v>250</v>
      </c>
      <c r="H192" s="207">
        <v>18.48</v>
      </c>
      <c r="I192" s="207">
        <v>22.7</v>
      </c>
      <c r="J192" s="207">
        <v>5675</v>
      </c>
      <c r="K192" s="232">
        <v>1.2065097791082991E-3</v>
      </c>
    </row>
    <row r="193" spans="2:11" ht="45.75" customHeight="1">
      <c r="B193" s="231" t="s">
        <v>415</v>
      </c>
      <c r="C193" s="206" t="s">
        <v>416</v>
      </c>
      <c r="D193" s="203" t="s">
        <v>42</v>
      </c>
      <c r="E193" s="202" t="s">
        <v>417</v>
      </c>
      <c r="F193" s="203" t="s">
        <v>170</v>
      </c>
      <c r="G193" s="206">
        <v>1650</v>
      </c>
      <c r="H193" s="207">
        <v>14.37</v>
      </c>
      <c r="I193" s="207">
        <v>17.649999999999999</v>
      </c>
      <c r="J193" s="207">
        <v>29122.5</v>
      </c>
      <c r="K193" s="232">
        <v>6.1914680250363769E-3</v>
      </c>
    </row>
    <row r="194" spans="2:11" s="4" customFormat="1" ht="45" customHeight="1">
      <c r="B194" s="231" t="s">
        <v>418</v>
      </c>
      <c r="C194" s="206" t="s">
        <v>419</v>
      </c>
      <c r="D194" s="203" t="s">
        <v>42</v>
      </c>
      <c r="E194" s="202" t="s">
        <v>420</v>
      </c>
      <c r="F194" s="203" t="s">
        <v>170</v>
      </c>
      <c r="G194" s="206">
        <v>600</v>
      </c>
      <c r="H194" s="207">
        <v>11.37</v>
      </c>
      <c r="I194" s="207">
        <v>13.97</v>
      </c>
      <c r="J194" s="207">
        <v>8382</v>
      </c>
      <c r="K194" s="232">
        <v>1.7820202587640111E-3</v>
      </c>
    </row>
    <row r="195" spans="2:11" s="4" customFormat="1" ht="45.75" customHeight="1">
      <c r="B195" s="231" t="s">
        <v>421</v>
      </c>
      <c r="C195" s="206" t="s">
        <v>422</v>
      </c>
      <c r="D195" s="203" t="s">
        <v>42</v>
      </c>
      <c r="E195" s="202" t="s">
        <v>423</v>
      </c>
      <c r="F195" s="203" t="s">
        <v>52</v>
      </c>
      <c r="G195" s="206">
        <v>8</v>
      </c>
      <c r="H195" s="207">
        <v>521.74</v>
      </c>
      <c r="I195" s="207">
        <v>641.11</v>
      </c>
      <c r="J195" s="207">
        <v>5128.88</v>
      </c>
      <c r="K195" s="232">
        <v>1.090404207202286E-3</v>
      </c>
    </row>
    <row r="196" spans="2:11" ht="30" customHeight="1">
      <c r="B196" s="231" t="s">
        <v>424</v>
      </c>
      <c r="C196" s="206" t="s">
        <v>425</v>
      </c>
      <c r="D196" s="203" t="s">
        <v>17</v>
      </c>
      <c r="E196" s="202" t="s">
        <v>426</v>
      </c>
      <c r="F196" s="203" t="s">
        <v>170</v>
      </c>
      <c r="G196" s="206">
        <v>4900</v>
      </c>
      <c r="H196" s="207">
        <v>10.35</v>
      </c>
      <c r="I196" s="207">
        <v>12.71</v>
      </c>
      <c r="J196" s="207">
        <v>62279</v>
      </c>
      <c r="K196" s="232">
        <v>1.324056784723978E-2</v>
      </c>
    </row>
    <row r="197" spans="2:11" s="4" customFormat="1" ht="30" customHeight="1">
      <c r="B197" s="231" t="s">
        <v>427</v>
      </c>
      <c r="C197" s="206" t="s">
        <v>428</v>
      </c>
      <c r="D197" s="203" t="s">
        <v>17</v>
      </c>
      <c r="E197" s="202" t="s">
        <v>429</v>
      </c>
      <c r="F197" s="203" t="s">
        <v>170</v>
      </c>
      <c r="G197" s="206">
        <v>3800</v>
      </c>
      <c r="H197" s="207">
        <v>13.01</v>
      </c>
      <c r="I197" s="207">
        <v>15.98</v>
      </c>
      <c r="J197" s="207">
        <v>60724</v>
      </c>
      <c r="K197" s="232">
        <v>1.2909973537722001E-2</v>
      </c>
    </row>
    <row r="198" spans="2:11" s="4" customFormat="1" ht="30" customHeight="1">
      <c r="B198" s="231" t="s">
        <v>430</v>
      </c>
      <c r="C198" s="206" t="s">
        <v>431</v>
      </c>
      <c r="D198" s="203" t="s">
        <v>17</v>
      </c>
      <c r="E198" s="202" t="s">
        <v>432</v>
      </c>
      <c r="F198" s="203" t="s">
        <v>170</v>
      </c>
      <c r="G198" s="206">
        <v>1700</v>
      </c>
      <c r="H198" s="207">
        <v>15.17</v>
      </c>
      <c r="I198" s="207">
        <v>18.64</v>
      </c>
      <c r="J198" s="207">
        <v>31688</v>
      </c>
      <c r="K198" s="232">
        <v>6.7368954855301817E-3</v>
      </c>
    </row>
    <row r="199" spans="2:11" s="4" customFormat="1" ht="30" customHeight="1">
      <c r="B199" s="231" t="s">
        <v>433</v>
      </c>
      <c r="C199" s="206" t="s">
        <v>434</v>
      </c>
      <c r="D199" s="203" t="s">
        <v>42</v>
      </c>
      <c r="E199" s="202" t="s">
        <v>435</v>
      </c>
      <c r="F199" s="203" t="s">
        <v>170</v>
      </c>
      <c r="G199" s="206">
        <v>1650</v>
      </c>
      <c r="H199" s="207">
        <v>4.47</v>
      </c>
      <c r="I199" s="207">
        <v>5.49</v>
      </c>
      <c r="J199" s="207">
        <v>9058.5</v>
      </c>
      <c r="K199" s="232">
        <v>1.9258447284674057E-3</v>
      </c>
    </row>
    <row r="200" spans="2:11" s="4" customFormat="1" ht="39.75" customHeight="1">
      <c r="B200" s="231" t="s">
        <v>436</v>
      </c>
      <c r="C200" s="206" t="s">
        <v>437</v>
      </c>
      <c r="D200" s="203" t="s">
        <v>46</v>
      </c>
      <c r="E200" s="202" t="s">
        <v>438</v>
      </c>
      <c r="F200" s="203" t="s">
        <v>48</v>
      </c>
      <c r="G200" s="206">
        <v>130</v>
      </c>
      <c r="H200" s="207">
        <v>27</v>
      </c>
      <c r="I200" s="207">
        <v>33.17</v>
      </c>
      <c r="J200" s="207">
        <v>4312.1000000000004</v>
      </c>
      <c r="K200" s="232">
        <v>9.1675609136438699E-4</v>
      </c>
    </row>
    <row r="201" spans="2:11" ht="30" customHeight="1" thickBot="1">
      <c r="B201" s="233" t="s">
        <v>439</v>
      </c>
      <c r="C201" s="211" t="s">
        <v>440</v>
      </c>
      <c r="D201" s="212" t="s">
        <v>17</v>
      </c>
      <c r="E201" s="210" t="s">
        <v>441</v>
      </c>
      <c r="F201" s="212" t="s">
        <v>170</v>
      </c>
      <c r="G201" s="211">
        <v>2700</v>
      </c>
      <c r="H201" s="213">
        <v>18.98</v>
      </c>
      <c r="I201" s="213">
        <v>23.32</v>
      </c>
      <c r="J201" s="213">
        <v>62964</v>
      </c>
      <c r="K201" s="234">
        <v>1.3386199424101311E-2</v>
      </c>
    </row>
    <row r="202" spans="2:11" s="4" customFormat="1" ht="29.25" customHeight="1" thickBot="1">
      <c r="B202" s="227" t="s">
        <v>442</v>
      </c>
      <c r="C202" s="222"/>
      <c r="D202" s="223"/>
      <c r="E202" s="224" t="s">
        <v>443</v>
      </c>
      <c r="F202" s="224"/>
      <c r="G202" s="222"/>
      <c r="H202" s="225"/>
      <c r="I202" s="225"/>
      <c r="J202" s="226">
        <v>35472.519999999997</v>
      </c>
      <c r="K202" s="228">
        <v>7.5414876246017127E-3</v>
      </c>
    </row>
    <row r="203" spans="2:11" s="4" customFormat="1" ht="30.75" customHeight="1">
      <c r="B203" s="229" t="s">
        <v>444</v>
      </c>
      <c r="C203" s="215" t="s">
        <v>445</v>
      </c>
      <c r="D203" s="216" t="s">
        <v>17</v>
      </c>
      <c r="E203" s="214" t="s">
        <v>446</v>
      </c>
      <c r="F203" s="216" t="s">
        <v>52</v>
      </c>
      <c r="G203" s="215">
        <v>16</v>
      </c>
      <c r="H203" s="217">
        <v>319.7</v>
      </c>
      <c r="I203" s="217">
        <v>392.84</v>
      </c>
      <c r="J203" s="217">
        <v>6285.44</v>
      </c>
      <c r="K203" s="230">
        <v>1.3362898371803466E-3</v>
      </c>
    </row>
    <row r="204" spans="2:11" s="4" customFormat="1" ht="30.75" customHeight="1">
      <c r="B204" s="231" t="s">
        <v>447</v>
      </c>
      <c r="C204" s="206" t="s">
        <v>448</v>
      </c>
      <c r="D204" s="203" t="s">
        <v>17</v>
      </c>
      <c r="E204" s="202" t="s">
        <v>449</v>
      </c>
      <c r="F204" s="203" t="s">
        <v>170</v>
      </c>
      <c r="G204" s="206">
        <v>200</v>
      </c>
      <c r="H204" s="207">
        <v>71.709999999999994</v>
      </c>
      <c r="I204" s="207">
        <v>88.11</v>
      </c>
      <c r="J204" s="207">
        <v>17622</v>
      </c>
      <c r="K204" s="232">
        <v>3.7464520400786691E-3</v>
      </c>
    </row>
    <row r="205" spans="2:11" s="4" customFormat="1" ht="30" customHeight="1">
      <c r="B205" s="231" t="s">
        <v>450</v>
      </c>
      <c r="C205" s="206" t="s">
        <v>451</v>
      </c>
      <c r="D205" s="203" t="s">
        <v>325</v>
      </c>
      <c r="E205" s="202" t="s">
        <v>452</v>
      </c>
      <c r="F205" s="203" t="s">
        <v>170</v>
      </c>
      <c r="G205" s="206">
        <v>25</v>
      </c>
      <c r="H205" s="207">
        <v>145.47999999999999</v>
      </c>
      <c r="I205" s="207">
        <v>178.76</v>
      </c>
      <c r="J205" s="207">
        <v>4469</v>
      </c>
      <c r="K205" s="232">
        <v>9.5011316349515214E-4</v>
      </c>
    </row>
    <row r="206" spans="2:11" s="4" customFormat="1" ht="30" customHeight="1">
      <c r="B206" s="231" t="s">
        <v>453</v>
      </c>
      <c r="C206" s="206" t="s">
        <v>454</v>
      </c>
      <c r="D206" s="203" t="s">
        <v>46</v>
      </c>
      <c r="E206" s="202" t="s">
        <v>455</v>
      </c>
      <c r="F206" s="203" t="s">
        <v>48</v>
      </c>
      <c r="G206" s="206">
        <v>36</v>
      </c>
      <c r="H206" s="207">
        <v>41.04</v>
      </c>
      <c r="I206" s="207">
        <v>50.42</v>
      </c>
      <c r="J206" s="207">
        <v>1815.12</v>
      </c>
      <c r="K206" s="232">
        <v>3.8589604057357813E-4</v>
      </c>
    </row>
    <row r="207" spans="2:11" s="4" customFormat="1" ht="30" customHeight="1" thickBot="1">
      <c r="B207" s="233" t="s">
        <v>456</v>
      </c>
      <c r="C207" s="211" t="s">
        <v>457</v>
      </c>
      <c r="D207" s="212" t="s">
        <v>17</v>
      </c>
      <c r="E207" s="210" t="s">
        <v>458</v>
      </c>
      <c r="F207" s="212" t="s">
        <v>170</v>
      </c>
      <c r="G207" s="211">
        <v>96</v>
      </c>
      <c r="H207" s="213">
        <v>44.77</v>
      </c>
      <c r="I207" s="213">
        <v>55.01</v>
      </c>
      <c r="J207" s="213">
        <v>5280.96</v>
      </c>
      <c r="K207" s="234">
        <v>1.1227365432739671E-3</v>
      </c>
    </row>
    <row r="208" spans="2:11" s="4" customFormat="1" ht="20.25" customHeight="1" thickBot="1">
      <c r="B208" s="227" t="s">
        <v>459</v>
      </c>
      <c r="C208" s="222"/>
      <c r="D208" s="223"/>
      <c r="E208" s="224" t="s">
        <v>460</v>
      </c>
      <c r="F208" s="224"/>
      <c r="G208" s="222"/>
      <c r="H208" s="225"/>
      <c r="I208" s="225"/>
      <c r="J208" s="226">
        <v>19080.07</v>
      </c>
      <c r="K208" s="228">
        <v>4.056438949968438E-3</v>
      </c>
    </row>
    <row r="209" spans="2:11" s="4" customFormat="1" ht="30" customHeight="1">
      <c r="B209" s="229" t="s">
        <v>461</v>
      </c>
      <c r="C209" s="215" t="s">
        <v>462</v>
      </c>
      <c r="D209" s="216" t="s">
        <v>46</v>
      </c>
      <c r="E209" s="214" t="s">
        <v>463</v>
      </c>
      <c r="F209" s="216" t="s">
        <v>19</v>
      </c>
      <c r="G209" s="215">
        <v>6230.72</v>
      </c>
      <c r="H209" s="217">
        <v>2.1800000000000002</v>
      </c>
      <c r="I209" s="217">
        <v>2.67</v>
      </c>
      <c r="J209" s="217">
        <v>16636.02</v>
      </c>
      <c r="K209" s="230">
        <v>3.5368318617517614E-3</v>
      </c>
    </row>
    <row r="210" spans="2:11" s="4" customFormat="1" ht="30" customHeight="1" thickBot="1">
      <c r="B210" s="237" t="s">
        <v>464</v>
      </c>
      <c r="C210" s="238" t="s">
        <v>189</v>
      </c>
      <c r="D210" s="239" t="s">
        <v>46</v>
      </c>
      <c r="E210" s="240" t="s">
        <v>465</v>
      </c>
      <c r="F210" s="239" t="s">
        <v>48</v>
      </c>
      <c r="G210" s="238">
        <v>1</v>
      </c>
      <c r="H210" s="241">
        <v>1988.98</v>
      </c>
      <c r="I210" s="241">
        <v>2444.0500000000002</v>
      </c>
      <c r="J210" s="241">
        <v>2444.0500000000002</v>
      </c>
      <c r="K210" s="242">
        <v>5.1960708821667631E-4</v>
      </c>
    </row>
    <row r="211" spans="2:11" s="4" customFormat="1" ht="12.75" customHeight="1" thickBot="1">
      <c r="B211" s="199"/>
      <c r="C211" s="204"/>
      <c r="D211" s="199"/>
      <c r="E211" s="199"/>
      <c r="F211" s="199"/>
      <c r="G211" s="204"/>
      <c r="H211" s="208"/>
      <c r="I211" s="208"/>
      <c r="J211" s="208"/>
      <c r="K211" s="199"/>
    </row>
    <row r="212" spans="2:11" s="4" customFormat="1" ht="30" customHeight="1">
      <c r="B212" s="200"/>
      <c r="C212" s="200"/>
      <c r="D212" s="200"/>
      <c r="E212" s="201"/>
      <c r="F212" s="243" t="s">
        <v>466</v>
      </c>
      <c r="G212" s="244"/>
      <c r="H212" s="244"/>
      <c r="I212" s="251">
        <v>3828051.31</v>
      </c>
      <c r="J212" s="251"/>
      <c r="K212" s="252"/>
    </row>
    <row r="213" spans="2:11" s="4" customFormat="1" ht="30" customHeight="1">
      <c r="B213" s="200"/>
      <c r="C213" s="200"/>
      <c r="D213" s="200"/>
      <c r="E213" s="201"/>
      <c r="F213" s="245" t="s">
        <v>467</v>
      </c>
      <c r="G213" s="246"/>
      <c r="H213" s="246"/>
      <c r="I213" s="253">
        <v>875598.92</v>
      </c>
      <c r="J213" s="253"/>
      <c r="K213" s="254"/>
    </row>
    <row r="214" spans="2:11" s="4" customFormat="1" ht="30" customHeight="1" thickBot="1">
      <c r="B214" s="200"/>
      <c r="C214" s="200"/>
      <c r="D214" s="200"/>
      <c r="E214" s="201"/>
      <c r="F214" s="247" t="s">
        <v>468</v>
      </c>
      <c r="G214" s="248"/>
      <c r="H214" s="248"/>
      <c r="I214" s="249">
        <v>4703650.2300000004</v>
      </c>
      <c r="J214" s="249"/>
      <c r="K214" s="250"/>
    </row>
    <row r="215" spans="2:11" ht="30" customHeight="1">
      <c r="B215" s="2"/>
      <c r="C215" s="205"/>
      <c r="D215" s="2"/>
      <c r="E215" s="2"/>
      <c r="F215" s="2"/>
      <c r="G215" s="205"/>
      <c r="H215" s="209"/>
      <c r="I215" s="209"/>
      <c r="J215" s="209"/>
      <c r="K215" s="2"/>
    </row>
  </sheetData>
  <mergeCells count="18">
    <mergeCell ref="B214:D214"/>
    <mergeCell ref="I214:K214"/>
    <mergeCell ref="F212:H212"/>
    <mergeCell ref="F213:H213"/>
    <mergeCell ref="F214:H214"/>
    <mergeCell ref="B212:D212"/>
    <mergeCell ref="I212:K212"/>
    <mergeCell ref="B213:D213"/>
    <mergeCell ref="I213:K213"/>
    <mergeCell ref="B5:K5"/>
    <mergeCell ref="B6:K6"/>
    <mergeCell ref="B7:K7"/>
    <mergeCell ref="F1:G1"/>
    <mergeCell ref="H1:I1"/>
    <mergeCell ref="J1:K1"/>
    <mergeCell ref="B2:K2"/>
    <mergeCell ref="B3:K3"/>
    <mergeCell ref="B4:K4"/>
  </mergeCells>
  <printOptions horizontalCentered="1"/>
  <pageMargins left="0.23622047244094491" right="0.23622047244094491" top="1.1417322834645669" bottom="0.9448818897637796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K269"/>
  <sheetViews>
    <sheetView topLeftCell="A249" zoomScale="85" zoomScaleNormal="85" workbookViewId="0">
      <selection activeCell="B3" sqref="B3:K269"/>
    </sheetView>
  </sheetViews>
  <sheetFormatPr defaultRowHeight="14.25"/>
  <cols>
    <col min="1" max="1" width="9" style="3"/>
    <col min="2" max="2" width="10" style="3" bestFit="1" customWidth="1"/>
    <col min="3" max="3" width="12" style="3" bestFit="1" customWidth="1"/>
    <col min="4" max="4" width="10" style="3" bestFit="1" customWidth="1"/>
    <col min="5" max="5" width="60" style="3" bestFit="1" customWidth="1"/>
    <col min="6" max="6" width="15" style="3" bestFit="1" customWidth="1"/>
    <col min="7" max="9" width="12" style="3" bestFit="1" customWidth="1"/>
    <col min="10" max="10" width="13" style="3" bestFit="1" customWidth="1"/>
    <col min="11" max="11" width="16.5" style="9" customWidth="1"/>
    <col min="12" max="16384" width="9" style="3"/>
  </cols>
  <sheetData>
    <row r="1" spans="2:11" ht="15">
      <c r="B1" s="12"/>
      <c r="C1" s="12"/>
      <c r="D1" s="153"/>
      <c r="E1" s="153"/>
      <c r="F1" s="153"/>
      <c r="G1" s="153"/>
      <c r="H1" s="153"/>
      <c r="I1" s="153"/>
      <c r="J1" s="153"/>
      <c r="K1" s="153"/>
    </row>
    <row r="2" spans="2:11" ht="12.75" customHeight="1" thickBot="1">
      <c r="B2" s="1"/>
      <c r="C2" s="1"/>
      <c r="D2" s="154"/>
      <c r="E2" s="154"/>
      <c r="F2" s="154"/>
      <c r="G2" s="154"/>
      <c r="H2" s="154"/>
      <c r="I2" s="154"/>
      <c r="J2" s="154"/>
      <c r="K2" s="154"/>
    </row>
    <row r="3" spans="2:11" ht="24" customHeight="1">
      <c r="B3" s="144" t="s">
        <v>469</v>
      </c>
      <c r="C3" s="145"/>
      <c r="D3" s="145"/>
      <c r="E3" s="145"/>
      <c r="F3" s="145"/>
      <c r="G3" s="145"/>
      <c r="H3" s="145"/>
      <c r="I3" s="145"/>
      <c r="J3" s="145"/>
      <c r="K3" s="146"/>
    </row>
    <row r="4" spans="2:11" ht="24" customHeight="1">
      <c r="B4" s="137" t="s">
        <v>470</v>
      </c>
      <c r="C4" s="158"/>
      <c r="D4" s="158"/>
      <c r="E4" s="158"/>
      <c r="F4" s="158"/>
      <c r="G4" s="158"/>
      <c r="H4" s="158"/>
      <c r="I4" s="158"/>
      <c r="J4" s="158"/>
      <c r="K4" s="139"/>
    </row>
    <row r="5" spans="2:11" ht="24" customHeight="1">
      <c r="B5" s="147" t="s">
        <v>473</v>
      </c>
      <c r="C5" s="159"/>
      <c r="D5" s="159"/>
      <c r="E5" s="159"/>
      <c r="F5" s="159"/>
      <c r="G5" s="159"/>
      <c r="H5" s="159"/>
      <c r="I5" s="159"/>
      <c r="J5" s="159"/>
      <c r="K5" s="149"/>
    </row>
    <row r="6" spans="2:11" ht="24" customHeight="1">
      <c r="B6" s="137" t="s">
        <v>474</v>
      </c>
      <c r="C6" s="158"/>
      <c r="D6" s="158"/>
      <c r="E6" s="158"/>
      <c r="F6" s="158"/>
      <c r="G6" s="158"/>
      <c r="H6" s="158"/>
      <c r="I6" s="158"/>
      <c r="J6" s="158"/>
      <c r="K6" s="139"/>
    </row>
    <row r="7" spans="2:11" ht="24" customHeight="1">
      <c r="B7" s="137" t="s">
        <v>808</v>
      </c>
      <c r="C7" s="158"/>
      <c r="D7" s="158"/>
      <c r="E7" s="158"/>
      <c r="F7" s="158"/>
      <c r="G7" s="158"/>
      <c r="H7" s="158"/>
      <c r="I7" s="158"/>
      <c r="J7" s="158"/>
      <c r="K7" s="139"/>
    </row>
    <row r="8" spans="2:11" ht="24" customHeight="1" thickBot="1">
      <c r="B8" s="150" t="s">
        <v>475</v>
      </c>
      <c r="C8" s="151"/>
      <c r="D8" s="151"/>
      <c r="E8" s="151"/>
      <c r="F8" s="151"/>
      <c r="G8" s="151"/>
      <c r="H8" s="151"/>
      <c r="I8" s="151"/>
      <c r="J8" s="151"/>
      <c r="K8" s="152"/>
    </row>
    <row r="9" spans="2:11" ht="0.95" customHeight="1" thickTop="1"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spans="2:11" ht="18" customHeight="1">
      <c r="B10" s="259" t="s">
        <v>26</v>
      </c>
      <c r="C10" s="260" t="s">
        <v>2</v>
      </c>
      <c r="D10" s="259" t="s">
        <v>3</v>
      </c>
      <c r="E10" s="259" t="s">
        <v>4</v>
      </c>
      <c r="F10" s="261" t="s">
        <v>476</v>
      </c>
      <c r="G10" s="261"/>
      <c r="H10" s="262" t="s">
        <v>5</v>
      </c>
      <c r="I10" s="260" t="s">
        <v>6</v>
      </c>
      <c r="J10" s="260" t="s">
        <v>7</v>
      </c>
      <c r="K10" s="260" t="s">
        <v>9</v>
      </c>
    </row>
    <row r="11" spans="2:11" ht="26.1" customHeight="1">
      <c r="B11" s="123" t="s">
        <v>477</v>
      </c>
      <c r="C11" s="122" t="s">
        <v>27</v>
      </c>
      <c r="D11" s="123" t="s">
        <v>28</v>
      </c>
      <c r="E11" s="123" t="s">
        <v>29</v>
      </c>
      <c r="F11" s="155" t="s">
        <v>809</v>
      </c>
      <c r="G11" s="155"/>
      <c r="H11" s="124" t="s">
        <v>30</v>
      </c>
      <c r="I11" s="125">
        <v>1</v>
      </c>
      <c r="J11" s="126">
        <v>1346</v>
      </c>
      <c r="K11" s="126">
        <v>1346</v>
      </c>
    </row>
    <row r="12" spans="2:11" ht="26.1" customHeight="1">
      <c r="B12" s="128" t="s">
        <v>479</v>
      </c>
      <c r="C12" s="127" t="s">
        <v>810</v>
      </c>
      <c r="D12" s="128" t="s">
        <v>17</v>
      </c>
      <c r="E12" s="128" t="s">
        <v>811</v>
      </c>
      <c r="F12" s="156" t="s">
        <v>478</v>
      </c>
      <c r="G12" s="156"/>
      <c r="H12" s="129" t="s">
        <v>812</v>
      </c>
      <c r="I12" s="130">
        <v>100</v>
      </c>
      <c r="J12" s="131">
        <v>13.46</v>
      </c>
      <c r="K12" s="131">
        <v>1346</v>
      </c>
    </row>
    <row r="13" spans="2:11">
      <c r="B13" s="263"/>
      <c r="C13" s="263"/>
      <c r="D13" s="263"/>
      <c r="E13" s="263"/>
      <c r="F13" s="263" t="s">
        <v>487</v>
      </c>
      <c r="G13" s="264">
        <v>154.69359650000001</v>
      </c>
      <c r="H13" s="263" t="s">
        <v>488</v>
      </c>
      <c r="I13" s="264">
        <v>182.31</v>
      </c>
      <c r="J13" s="263" t="s">
        <v>489</v>
      </c>
      <c r="K13" s="264">
        <v>337</v>
      </c>
    </row>
    <row r="14" spans="2:11">
      <c r="B14" s="263"/>
      <c r="C14" s="263"/>
      <c r="D14" s="263"/>
      <c r="E14" s="263"/>
      <c r="F14" s="263" t="s">
        <v>490</v>
      </c>
      <c r="G14" s="264">
        <v>307.95999999999998</v>
      </c>
      <c r="H14" s="263"/>
      <c r="I14" s="265" t="s">
        <v>491</v>
      </c>
      <c r="J14" s="265"/>
      <c r="K14" s="264">
        <v>1653.96</v>
      </c>
    </row>
    <row r="15" spans="2:11" ht="30" customHeight="1" thickBot="1">
      <c r="B15" s="266"/>
      <c r="C15" s="266"/>
      <c r="D15" s="266"/>
      <c r="E15" s="266"/>
      <c r="F15" s="266"/>
      <c r="G15" s="266"/>
      <c r="H15" s="266" t="s">
        <v>492</v>
      </c>
      <c r="I15" s="267">
        <v>8</v>
      </c>
      <c r="J15" s="266" t="s">
        <v>493</v>
      </c>
      <c r="K15" s="268">
        <v>13231.68</v>
      </c>
    </row>
    <row r="16" spans="2:11" ht="0.95" customHeight="1" thickTop="1">
      <c r="B16" s="269"/>
      <c r="C16" s="269"/>
      <c r="D16" s="269"/>
      <c r="E16" s="269"/>
      <c r="F16" s="269"/>
      <c r="G16" s="269"/>
      <c r="H16" s="269"/>
      <c r="I16" s="269"/>
      <c r="J16" s="269"/>
      <c r="K16" s="269"/>
    </row>
    <row r="17" spans="2:11" ht="24" customHeight="1">
      <c r="B17" s="255" t="s">
        <v>31</v>
      </c>
      <c r="C17" s="255"/>
      <c r="D17" s="255"/>
      <c r="E17" s="255" t="s">
        <v>762</v>
      </c>
      <c r="F17" s="255"/>
      <c r="G17" s="256"/>
      <c r="H17" s="256"/>
      <c r="I17" s="257"/>
      <c r="J17" s="255"/>
      <c r="K17" s="258">
        <v>5147.5600000000004</v>
      </c>
    </row>
    <row r="18" spans="2:11" ht="24" customHeight="1">
      <c r="B18" s="259" t="s">
        <v>32</v>
      </c>
      <c r="C18" s="260" t="s">
        <v>2</v>
      </c>
      <c r="D18" s="259" t="s">
        <v>3</v>
      </c>
      <c r="E18" s="259" t="s">
        <v>4</v>
      </c>
      <c r="F18" s="261" t="s">
        <v>476</v>
      </c>
      <c r="G18" s="261"/>
      <c r="H18" s="262" t="s">
        <v>5</v>
      </c>
      <c r="I18" s="260" t="s">
        <v>6</v>
      </c>
      <c r="J18" s="260" t="s">
        <v>7</v>
      </c>
      <c r="K18" s="260" t="s">
        <v>9</v>
      </c>
    </row>
    <row r="19" spans="2:11" ht="18" customHeight="1">
      <c r="B19" s="123" t="s">
        <v>477</v>
      </c>
      <c r="C19" s="122" t="s">
        <v>763</v>
      </c>
      <c r="D19" s="123" t="s">
        <v>28</v>
      </c>
      <c r="E19" s="123" t="s">
        <v>764</v>
      </c>
      <c r="F19" s="155" t="s">
        <v>813</v>
      </c>
      <c r="G19" s="155"/>
      <c r="H19" s="124" t="s">
        <v>765</v>
      </c>
      <c r="I19" s="125">
        <v>1</v>
      </c>
      <c r="J19" s="126">
        <v>4189.1000000000004</v>
      </c>
      <c r="K19" s="126">
        <v>4189.1000000000004</v>
      </c>
    </row>
    <row r="20" spans="2:11" ht="24" customHeight="1">
      <c r="B20" s="128" t="s">
        <v>479</v>
      </c>
      <c r="C20" s="127" t="s">
        <v>814</v>
      </c>
      <c r="D20" s="128" t="s">
        <v>325</v>
      </c>
      <c r="E20" s="128" t="s">
        <v>815</v>
      </c>
      <c r="F20" s="156" t="s">
        <v>816</v>
      </c>
      <c r="G20" s="156"/>
      <c r="H20" s="129" t="s">
        <v>52</v>
      </c>
      <c r="I20" s="130">
        <v>1</v>
      </c>
      <c r="J20" s="131">
        <v>180.7</v>
      </c>
      <c r="K20" s="131">
        <v>180.7</v>
      </c>
    </row>
    <row r="21" spans="2:11" ht="24" customHeight="1">
      <c r="B21" s="128" t="s">
        <v>479</v>
      </c>
      <c r="C21" s="127" t="s">
        <v>817</v>
      </c>
      <c r="D21" s="128" t="s">
        <v>325</v>
      </c>
      <c r="E21" s="128" t="s">
        <v>818</v>
      </c>
      <c r="F21" s="156" t="s">
        <v>819</v>
      </c>
      <c r="G21" s="156"/>
      <c r="H21" s="129" t="s">
        <v>19</v>
      </c>
      <c r="I21" s="130">
        <v>1</v>
      </c>
      <c r="J21" s="131">
        <v>258.39999999999998</v>
      </c>
      <c r="K21" s="131">
        <v>258.39999999999998</v>
      </c>
    </row>
    <row r="22" spans="2:11" ht="24" customHeight="1">
      <c r="B22" s="133" t="s">
        <v>485</v>
      </c>
      <c r="C22" s="132" t="s">
        <v>820</v>
      </c>
      <c r="D22" s="133" t="s">
        <v>28</v>
      </c>
      <c r="E22" s="133" t="s">
        <v>821</v>
      </c>
      <c r="F22" s="157" t="s">
        <v>486</v>
      </c>
      <c r="G22" s="157"/>
      <c r="H22" s="134" t="s">
        <v>822</v>
      </c>
      <c r="I22" s="135">
        <v>1.5</v>
      </c>
      <c r="J22" s="136">
        <v>2500</v>
      </c>
      <c r="K22" s="136">
        <v>3750</v>
      </c>
    </row>
    <row r="23" spans="2:11" ht="24" customHeight="1">
      <c r="B23" s="263"/>
      <c r="C23" s="263"/>
      <c r="D23" s="263"/>
      <c r="E23" s="263"/>
      <c r="F23" s="263" t="s">
        <v>487</v>
      </c>
      <c r="G23" s="264">
        <v>13.564379199999999</v>
      </c>
      <c r="H23" s="263" t="s">
        <v>488</v>
      </c>
      <c r="I23" s="264">
        <v>15.99</v>
      </c>
      <c r="J23" s="263" t="s">
        <v>489</v>
      </c>
      <c r="K23" s="264">
        <v>29.55</v>
      </c>
    </row>
    <row r="24" spans="2:11" ht="26.1" customHeight="1">
      <c r="B24" s="263"/>
      <c r="C24" s="263"/>
      <c r="D24" s="263"/>
      <c r="E24" s="263"/>
      <c r="F24" s="263" t="s">
        <v>490</v>
      </c>
      <c r="G24" s="264">
        <v>958.46</v>
      </c>
      <c r="H24" s="263"/>
      <c r="I24" s="265" t="s">
        <v>491</v>
      </c>
      <c r="J24" s="265"/>
      <c r="K24" s="264">
        <v>5147.5600000000004</v>
      </c>
    </row>
    <row r="25" spans="2:11" ht="26.1" customHeight="1" thickBot="1">
      <c r="B25" s="266"/>
      <c r="C25" s="266"/>
      <c r="D25" s="266"/>
      <c r="E25" s="266"/>
      <c r="F25" s="266"/>
      <c r="G25" s="266"/>
      <c r="H25" s="266" t="s">
        <v>492</v>
      </c>
      <c r="I25" s="267">
        <v>1</v>
      </c>
      <c r="J25" s="266" t="s">
        <v>493</v>
      </c>
      <c r="K25" s="268">
        <v>5147.5600000000004</v>
      </c>
    </row>
    <row r="26" spans="2:11" ht="15" thickTop="1"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spans="2:11">
      <c r="B27" s="255" t="s">
        <v>115</v>
      </c>
      <c r="C27" s="255"/>
      <c r="D27" s="255"/>
      <c r="E27" s="255" t="s">
        <v>0</v>
      </c>
      <c r="F27" s="255"/>
      <c r="G27" s="256"/>
      <c r="H27" s="256"/>
      <c r="I27" s="257"/>
      <c r="J27" s="255"/>
      <c r="K27" s="258">
        <v>139012.54999999999</v>
      </c>
    </row>
    <row r="28" spans="2:11" ht="15">
      <c r="B28" s="259" t="s">
        <v>116</v>
      </c>
      <c r="C28" s="260" t="s">
        <v>2</v>
      </c>
      <c r="D28" s="259" t="s">
        <v>3</v>
      </c>
      <c r="E28" s="259" t="s">
        <v>4</v>
      </c>
      <c r="F28" s="261" t="s">
        <v>476</v>
      </c>
      <c r="G28" s="261"/>
      <c r="H28" s="262" t="s">
        <v>5</v>
      </c>
      <c r="I28" s="260" t="s">
        <v>6</v>
      </c>
      <c r="J28" s="260" t="s">
        <v>7</v>
      </c>
      <c r="K28" s="260" t="s">
        <v>9</v>
      </c>
    </row>
    <row r="29" spans="2:11" ht="25.5">
      <c r="B29" s="123" t="s">
        <v>477</v>
      </c>
      <c r="C29" s="122" t="s">
        <v>117</v>
      </c>
      <c r="D29" s="123" t="s">
        <v>28</v>
      </c>
      <c r="E29" s="123" t="s">
        <v>118</v>
      </c>
      <c r="F29" s="155">
        <v>163</v>
      </c>
      <c r="G29" s="155"/>
      <c r="H29" s="124" t="s">
        <v>48</v>
      </c>
      <c r="I29" s="125">
        <v>1</v>
      </c>
      <c r="J29" s="126">
        <v>508.44</v>
      </c>
      <c r="K29" s="126">
        <v>508.44</v>
      </c>
    </row>
    <row r="30" spans="2:11" ht="25.5">
      <c r="B30" s="128" t="s">
        <v>479</v>
      </c>
      <c r="C30" s="127" t="s">
        <v>166</v>
      </c>
      <c r="D30" s="128" t="s">
        <v>17</v>
      </c>
      <c r="E30" s="128" t="s">
        <v>167</v>
      </c>
      <c r="F30" s="156" t="s">
        <v>478</v>
      </c>
      <c r="G30" s="156"/>
      <c r="H30" s="129" t="s">
        <v>38</v>
      </c>
      <c r="I30" s="130">
        <v>0</v>
      </c>
      <c r="J30" s="131">
        <v>3907.24</v>
      </c>
      <c r="K30" s="131">
        <v>0</v>
      </c>
    </row>
    <row r="31" spans="2:11" ht="25.5">
      <c r="B31" s="128" t="s">
        <v>479</v>
      </c>
      <c r="C31" s="127" t="s">
        <v>483</v>
      </c>
      <c r="D31" s="128" t="s">
        <v>17</v>
      </c>
      <c r="E31" s="128" t="s">
        <v>484</v>
      </c>
      <c r="F31" s="156" t="s">
        <v>478</v>
      </c>
      <c r="G31" s="156"/>
      <c r="H31" s="129" t="s">
        <v>482</v>
      </c>
      <c r="I31" s="130">
        <v>1</v>
      </c>
      <c r="J31" s="131">
        <v>29.76</v>
      </c>
      <c r="K31" s="131">
        <v>29.76</v>
      </c>
    </row>
    <row r="32" spans="2:11" ht="25.5">
      <c r="B32" s="128" t="s">
        <v>479</v>
      </c>
      <c r="C32" s="127" t="s">
        <v>495</v>
      </c>
      <c r="D32" s="128" t="s">
        <v>17</v>
      </c>
      <c r="E32" s="128" t="s">
        <v>496</v>
      </c>
      <c r="F32" s="156" t="s">
        <v>478</v>
      </c>
      <c r="G32" s="156"/>
      <c r="H32" s="129" t="s">
        <v>482</v>
      </c>
      <c r="I32" s="130">
        <v>1</v>
      </c>
      <c r="J32" s="131">
        <v>38.56</v>
      </c>
      <c r="K32" s="131">
        <v>38.56</v>
      </c>
    </row>
    <row r="33" spans="2:11" ht="25.5">
      <c r="B33" s="128" t="s">
        <v>479</v>
      </c>
      <c r="C33" s="127" t="s">
        <v>480</v>
      </c>
      <c r="D33" s="128" t="s">
        <v>17</v>
      </c>
      <c r="E33" s="128" t="s">
        <v>481</v>
      </c>
      <c r="F33" s="156" t="s">
        <v>478</v>
      </c>
      <c r="G33" s="156"/>
      <c r="H33" s="129" t="s">
        <v>482</v>
      </c>
      <c r="I33" s="130">
        <v>1</v>
      </c>
      <c r="J33" s="131">
        <v>38.18</v>
      </c>
      <c r="K33" s="131">
        <v>38.18</v>
      </c>
    </row>
    <row r="34" spans="2:11" ht="25.5">
      <c r="B34" s="128" t="s">
        <v>479</v>
      </c>
      <c r="C34" s="127" t="s">
        <v>504</v>
      </c>
      <c r="D34" s="128" t="s">
        <v>17</v>
      </c>
      <c r="E34" s="128" t="s">
        <v>505</v>
      </c>
      <c r="F34" s="156" t="s">
        <v>478</v>
      </c>
      <c r="G34" s="156"/>
      <c r="H34" s="129" t="s">
        <v>19</v>
      </c>
      <c r="I34" s="130">
        <v>0.5</v>
      </c>
      <c r="J34" s="131">
        <v>52.9</v>
      </c>
      <c r="K34" s="131">
        <v>26.45</v>
      </c>
    </row>
    <row r="35" spans="2:11" ht="25.5">
      <c r="B35" s="128" t="s">
        <v>479</v>
      </c>
      <c r="C35" s="127" t="s">
        <v>824</v>
      </c>
      <c r="D35" s="128" t="s">
        <v>325</v>
      </c>
      <c r="E35" s="128" t="s">
        <v>825</v>
      </c>
      <c r="F35" s="156" t="s">
        <v>606</v>
      </c>
      <c r="G35" s="156"/>
      <c r="H35" s="129" t="s">
        <v>170</v>
      </c>
      <c r="I35" s="130">
        <v>1</v>
      </c>
      <c r="J35" s="131">
        <v>78.87</v>
      </c>
      <c r="K35" s="131">
        <v>78.87</v>
      </c>
    </row>
    <row r="36" spans="2:11" ht="25.5">
      <c r="B36" s="128" t="s">
        <v>479</v>
      </c>
      <c r="C36" s="127" t="s">
        <v>340</v>
      </c>
      <c r="D36" s="128" t="s">
        <v>325</v>
      </c>
      <c r="E36" s="128" t="s">
        <v>341</v>
      </c>
      <c r="F36" s="156" t="s">
        <v>606</v>
      </c>
      <c r="G36" s="156"/>
      <c r="H36" s="129" t="s">
        <v>52</v>
      </c>
      <c r="I36" s="130">
        <v>1</v>
      </c>
      <c r="J36" s="131">
        <v>56.75</v>
      </c>
      <c r="K36" s="131">
        <v>56.75</v>
      </c>
    </row>
    <row r="37" spans="2:11">
      <c r="B37" s="133" t="s">
        <v>485</v>
      </c>
      <c r="C37" s="132" t="s">
        <v>506</v>
      </c>
      <c r="D37" s="133" t="s">
        <v>46</v>
      </c>
      <c r="E37" s="133" t="s">
        <v>507</v>
      </c>
      <c r="F37" s="157" t="s">
        <v>499</v>
      </c>
      <c r="G37" s="157"/>
      <c r="H37" s="134" t="s">
        <v>48</v>
      </c>
      <c r="I37" s="135">
        <v>5.6000000000000001E-2</v>
      </c>
      <c r="J37" s="136">
        <v>129.31</v>
      </c>
      <c r="K37" s="136">
        <v>7.24</v>
      </c>
    </row>
    <row r="38" spans="2:11" ht="38.25">
      <c r="B38" s="133" t="s">
        <v>485</v>
      </c>
      <c r="C38" s="132" t="s">
        <v>508</v>
      </c>
      <c r="D38" s="133" t="s">
        <v>46</v>
      </c>
      <c r="E38" s="133" t="s">
        <v>509</v>
      </c>
      <c r="F38" s="157" t="s">
        <v>486</v>
      </c>
      <c r="G38" s="157"/>
      <c r="H38" s="134" t="s">
        <v>48</v>
      </c>
      <c r="I38" s="135">
        <v>1</v>
      </c>
      <c r="J38" s="136">
        <v>106.38</v>
      </c>
      <c r="K38" s="136">
        <v>106.38</v>
      </c>
    </row>
    <row r="39" spans="2:11" ht="25.5">
      <c r="B39" s="133" t="s">
        <v>485</v>
      </c>
      <c r="C39" s="132" t="s">
        <v>510</v>
      </c>
      <c r="D39" s="133" t="s">
        <v>46</v>
      </c>
      <c r="E39" s="133" t="s">
        <v>511</v>
      </c>
      <c r="F39" s="157" t="s">
        <v>486</v>
      </c>
      <c r="G39" s="157"/>
      <c r="H39" s="134" t="s">
        <v>48</v>
      </c>
      <c r="I39" s="135">
        <v>3.5176000000000001E-3</v>
      </c>
      <c r="J39" s="136">
        <v>20286.71</v>
      </c>
      <c r="K39" s="136">
        <v>71.36</v>
      </c>
    </row>
    <row r="40" spans="2:11" ht="25.5">
      <c r="B40" s="133" t="s">
        <v>485</v>
      </c>
      <c r="C40" s="132" t="s">
        <v>512</v>
      </c>
      <c r="D40" s="133" t="s">
        <v>42</v>
      </c>
      <c r="E40" s="133" t="s">
        <v>513</v>
      </c>
      <c r="F40" s="157" t="s">
        <v>486</v>
      </c>
      <c r="G40" s="157"/>
      <c r="H40" s="134" t="s">
        <v>52</v>
      </c>
      <c r="I40" s="135">
        <v>4</v>
      </c>
      <c r="J40" s="136">
        <v>13.25</v>
      </c>
      <c r="K40" s="136">
        <v>53</v>
      </c>
    </row>
    <row r="41" spans="2:11" ht="25.5">
      <c r="B41" s="133" t="s">
        <v>485</v>
      </c>
      <c r="C41" s="132" t="s">
        <v>514</v>
      </c>
      <c r="D41" s="133" t="s">
        <v>42</v>
      </c>
      <c r="E41" s="133" t="s">
        <v>515</v>
      </c>
      <c r="F41" s="157" t="s">
        <v>486</v>
      </c>
      <c r="G41" s="157"/>
      <c r="H41" s="134" t="s">
        <v>516</v>
      </c>
      <c r="I41" s="135">
        <v>0.1</v>
      </c>
      <c r="J41" s="136">
        <v>7.96</v>
      </c>
      <c r="K41" s="136">
        <v>0.79</v>
      </c>
    </row>
    <row r="42" spans="2:11">
      <c r="B42" s="133" t="s">
        <v>485</v>
      </c>
      <c r="C42" s="132" t="s">
        <v>517</v>
      </c>
      <c r="D42" s="133" t="s">
        <v>17</v>
      </c>
      <c r="E42" s="133" t="s">
        <v>518</v>
      </c>
      <c r="F42" s="157" t="s">
        <v>486</v>
      </c>
      <c r="G42" s="157"/>
      <c r="H42" s="134" t="s">
        <v>52</v>
      </c>
      <c r="I42" s="135">
        <v>1</v>
      </c>
      <c r="J42" s="136">
        <v>1.1000000000000001</v>
      </c>
      <c r="K42" s="136">
        <v>1.1000000000000001</v>
      </c>
    </row>
    <row r="43" spans="2:11">
      <c r="B43" s="263"/>
      <c r="C43" s="263"/>
      <c r="D43" s="263"/>
      <c r="E43" s="263"/>
      <c r="F43" s="263" t="s">
        <v>487</v>
      </c>
      <c r="G43" s="264">
        <v>49.387193022722059</v>
      </c>
      <c r="H43" s="263" t="s">
        <v>488</v>
      </c>
      <c r="I43" s="264">
        <v>58.2</v>
      </c>
      <c r="J43" s="263" t="s">
        <v>489</v>
      </c>
      <c r="K43" s="264">
        <v>107.59</v>
      </c>
    </row>
    <row r="44" spans="2:11">
      <c r="B44" s="263"/>
      <c r="C44" s="263"/>
      <c r="D44" s="263"/>
      <c r="E44" s="263"/>
      <c r="F44" s="263" t="s">
        <v>490</v>
      </c>
      <c r="G44" s="264">
        <v>116.33</v>
      </c>
      <c r="H44" s="263"/>
      <c r="I44" s="265" t="s">
        <v>491</v>
      </c>
      <c r="J44" s="265"/>
      <c r="K44" s="264">
        <v>624.77</v>
      </c>
    </row>
    <row r="45" spans="2:11" ht="15" thickBot="1">
      <c r="B45" s="266"/>
      <c r="C45" s="266"/>
      <c r="D45" s="266"/>
      <c r="E45" s="266"/>
      <c r="F45" s="266"/>
      <c r="G45" s="266"/>
      <c r="H45" s="266" t="s">
        <v>492</v>
      </c>
      <c r="I45" s="267">
        <v>24</v>
      </c>
      <c r="J45" s="266" t="s">
        <v>493</v>
      </c>
      <c r="K45" s="268">
        <v>14994.48</v>
      </c>
    </row>
    <row r="46" spans="2:11" ht="15" thickTop="1">
      <c r="B46" s="269"/>
      <c r="C46" s="269"/>
      <c r="D46" s="269"/>
      <c r="E46" s="269"/>
      <c r="F46" s="269"/>
      <c r="G46" s="269"/>
      <c r="H46" s="269"/>
      <c r="I46" s="269"/>
      <c r="J46" s="269"/>
      <c r="K46" s="269"/>
    </row>
    <row r="47" spans="2:11" ht="15">
      <c r="B47" s="259" t="s">
        <v>119</v>
      </c>
      <c r="C47" s="260" t="s">
        <v>2</v>
      </c>
      <c r="D47" s="259" t="s">
        <v>3</v>
      </c>
      <c r="E47" s="259" t="s">
        <v>4</v>
      </c>
      <c r="F47" s="261" t="s">
        <v>476</v>
      </c>
      <c r="G47" s="261"/>
      <c r="H47" s="262" t="s">
        <v>5</v>
      </c>
      <c r="I47" s="260" t="s">
        <v>6</v>
      </c>
      <c r="J47" s="260" t="s">
        <v>7</v>
      </c>
      <c r="K47" s="260" t="s">
        <v>9</v>
      </c>
    </row>
    <row r="48" spans="2:11" ht="25.5">
      <c r="B48" s="123" t="s">
        <v>477</v>
      </c>
      <c r="C48" s="122" t="s">
        <v>120</v>
      </c>
      <c r="D48" s="123" t="s">
        <v>28</v>
      </c>
      <c r="E48" s="123" t="s">
        <v>121</v>
      </c>
      <c r="F48" s="155" t="s">
        <v>519</v>
      </c>
      <c r="G48" s="155"/>
      <c r="H48" s="124" t="s">
        <v>52</v>
      </c>
      <c r="I48" s="125">
        <v>1</v>
      </c>
      <c r="J48" s="126">
        <v>1016.88</v>
      </c>
      <c r="K48" s="126">
        <v>1016.88</v>
      </c>
    </row>
    <row r="49" spans="2:11" ht="25.5">
      <c r="B49" s="128" t="s">
        <v>479</v>
      </c>
      <c r="C49" s="127" t="s">
        <v>117</v>
      </c>
      <c r="D49" s="128" t="s">
        <v>28</v>
      </c>
      <c r="E49" s="128" t="s">
        <v>118</v>
      </c>
      <c r="F49" s="156">
        <v>163</v>
      </c>
      <c r="G49" s="156"/>
      <c r="H49" s="129" t="s">
        <v>48</v>
      </c>
      <c r="I49" s="130">
        <v>2</v>
      </c>
      <c r="J49" s="131">
        <v>508.44</v>
      </c>
      <c r="K49" s="131">
        <v>1016.88</v>
      </c>
    </row>
    <row r="50" spans="2:11">
      <c r="B50" s="263"/>
      <c r="C50" s="263"/>
      <c r="D50" s="263"/>
      <c r="E50" s="263"/>
      <c r="F50" s="263" t="s">
        <v>487</v>
      </c>
      <c r="G50" s="264">
        <v>98.774386000000007</v>
      </c>
      <c r="H50" s="263" t="s">
        <v>488</v>
      </c>
      <c r="I50" s="264">
        <v>116.41</v>
      </c>
      <c r="J50" s="263" t="s">
        <v>489</v>
      </c>
      <c r="K50" s="264">
        <v>215.18</v>
      </c>
    </row>
    <row r="51" spans="2:11">
      <c r="B51" s="263"/>
      <c r="C51" s="263"/>
      <c r="D51" s="263"/>
      <c r="E51" s="263"/>
      <c r="F51" s="263" t="s">
        <v>490</v>
      </c>
      <c r="G51" s="264">
        <v>232.66</v>
      </c>
      <c r="H51" s="263"/>
      <c r="I51" s="265" t="s">
        <v>491</v>
      </c>
      <c r="J51" s="265"/>
      <c r="K51" s="264">
        <v>1249.54</v>
      </c>
    </row>
    <row r="52" spans="2:11" ht="15" thickBot="1">
      <c r="B52" s="266"/>
      <c r="C52" s="266"/>
      <c r="D52" s="266"/>
      <c r="E52" s="266"/>
      <c r="F52" s="266"/>
      <c r="G52" s="266"/>
      <c r="H52" s="266" t="s">
        <v>492</v>
      </c>
      <c r="I52" s="267">
        <v>25</v>
      </c>
      <c r="J52" s="266" t="s">
        <v>493</v>
      </c>
      <c r="K52" s="268">
        <v>31238.5</v>
      </c>
    </row>
    <row r="53" spans="2:11" ht="15" thickTop="1">
      <c r="B53" s="269"/>
      <c r="C53" s="269"/>
      <c r="D53" s="269"/>
      <c r="E53" s="269"/>
      <c r="F53" s="269"/>
      <c r="G53" s="269"/>
      <c r="H53" s="269"/>
      <c r="I53" s="269"/>
      <c r="J53" s="269"/>
      <c r="K53" s="269"/>
    </row>
    <row r="54" spans="2:11" ht="15">
      <c r="B54" s="259" t="s">
        <v>784</v>
      </c>
      <c r="C54" s="260" t="s">
        <v>2</v>
      </c>
      <c r="D54" s="259" t="s">
        <v>3</v>
      </c>
      <c r="E54" s="259" t="s">
        <v>4</v>
      </c>
      <c r="F54" s="261" t="s">
        <v>476</v>
      </c>
      <c r="G54" s="261"/>
      <c r="H54" s="262" t="s">
        <v>5</v>
      </c>
      <c r="I54" s="260" t="s">
        <v>6</v>
      </c>
      <c r="J54" s="260" t="s">
        <v>7</v>
      </c>
      <c r="K54" s="260" t="s">
        <v>9</v>
      </c>
    </row>
    <row r="55" spans="2:11" ht="25.5">
      <c r="B55" s="123" t="s">
        <v>477</v>
      </c>
      <c r="C55" s="122" t="s">
        <v>785</v>
      </c>
      <c r="D55" s="123" t="s">
        <v>28</v>
      </c>
      <c r="E55" s="123" t="s">
        <v>786</v>
      </c>
      <c r="F55" s="155" t="s">
        <v>571</v>
      </c>
      <c r="G55" s="155"/>
      <c r="H55" s="124" t="s">
        <v>19</v>
      </c>
      <c r="I55" s="125">
        <v>1</v>
      </c>
      <c r="J55" s="126">
        <v>723.85</v>
      </c>
      <c r="K55" s="126">
        <v>723.85</v>
      </c>
    </row>
    <row r="56" spans="2:11" ht="25.5">
      <c r="B56" s="128" t="s">
        <v>479</v>
      </c>
      <c r="C56" s="127" t="s">
        <v>826</v>
      </c>
      <c r="D56" s="128" t="s">
        <v>325</v>
      </c>
      <c r="E56" s="128" t="s">
        <v>827</v>
      </c>
      <c r="F56" s="156" t="s">
        <v>828</v>
      </c>
      <c r="G56" s="156"/>
      <c r="H56" s="129" t="s">
        <v>482</v>
      </c>
      <c r="I56" s="130">
        <v>1</v>
      </c>
      <c r="J56" s="131">
        <v>8.27</v>
      </c>
      <c r="K56" s="131">
        <v>8.27</v>
      </c>
    </row>
    <row r="57" spans="2:11" ht="25.5">
      <c r="B57" s="128" t="s">
        <v>479</v>
      </c>
      <c r="C57" s="127" t="s">
        <v>829</v>
      </c>
      <c r="D57" s="128" t="s">
        <v>325</v>
      </c>
      <c r="E57" s="128" t="s">
        <v>830</v>
      </c>
      <c r="F57" s="156" t="s">
        <v>828</v>
      </c>
      <c r="G57" s="156"/>
      <c r="H57" s="129" t="s">
        <v>482</v>
      </c>
      <c r="I57" s="130">
        <v>1</v>
      </c>
      <c r="J57" s="131">
        <v>8.5500000000000007</v>
      </c>
      <c r="K57" s="131">
        <v>8.5500000000000007</v>
      </c>
    </row>
    <row r="58" spans="2:11" ht="25.5">
      <c r="B58" s="128" t="s">
        <v>479</v>
      </c>
      <c r="C58" s="127" t="s">
        <v>831</v>
      </c>
      <c r="D58" s="128" t="s">
        <v>325</v>
      </c>
      <c r="E58" s="128" t="s">
        <v>832</v>
      </c>
      <c r="F58" s="156" t="s">
        <v>828</v>
      </c>
      <c r="G58" s="156"/>
      <c r="H58" s="129" t="s">
        <v>482</v>
      </c>
      <c r="I58" s="130">
        <v>1</v>
      </c>
      <c r="J58" s="131">
        <v>8.3000000000000007</v>
      </c>
      <c r="K58" s="131">
        <v>8.3000000000000007</v>
      </c>
    </row>
    <row r="59" spans="2:11" ht="25.5">
      <c r="B59" s="128" t="s">
        <v>479</v>
      </c>
      <c r="C59" s="127" t="s">
        <v>833</v>
      </c>
      <c r="D59" s="128" t="s">
        <v>325</v>
      </c>
      <c r="E59" s="128" t="s">
        <v>834</v>
      </c>
      <c r="F59" s="156" t="s">
        <v>828</v>
      </c>
      <c r="G59" s="156"/>
      <c r="H59" s="129" t="s">
        <v>482</v>
      </c>
      <c r="I59" s="130">
        <v>0.5</v>
      </c>
      <c r="J59" s="131">
        <v>24.1</v>
      </c>
      <c r="K59" s="131">
        <v>12.05</v>
      </c>
    </row>
    <row r="60" spans="2:11" ht="25.5">
      <c r="B60" s="128" t="s">
        <v>479</v>
      </c>
      <c r="C60" s="127" t="s">
        <v>835</v>
      </c>
      <c r="D60" s="128" t="s">
        <v>17</v>
      </c>
      <c r="E60" s="128" t="s">
        <v>836</v>
      </c>
      <c r="F60" s="156" t="s">
        <v>478</v>
      </c>
      <c r="G60" s="156"/>
      <c r="H60" s="129" t="s">
        <v>38</v>
      </c>
      <c r="I60" s="130">
        <v>0.16</v>
      </c>
      <c r="J60" s="131">
        <v>3873.42</v>
      </c>
      <c r="K60" s="131">
        <v>619.74</v>
      </c>
    </row>
    <row r="61" spans="2:11" ht="25.5">
      <c r="B61" s="128" t="s">
        <v>479</v>
      </c>
      <c r="C61" s="127" t="s">
        <v>837</v>
      </c>
      <c r="D61" s="128" t="s">
        <v>325</v>
      </c>
      <c r="E61" s="128" t="s">
        <v>838</v>
      </c>
      <c r="F61" s="156" t="s">
        <v>839</v>
      </c>
      <c r="G61" s="156"/>
      <c r="H61" s="129" t="s">
        <v>19</v>
      </c>
      <c r="I61" s="130">
        <v>0.6</v>
      </c>
      <c r="J61" s="131">
        <v>79.81</v>
      </c>
      <c r="K61" s="131">
        <v>47.88</v>
      </c>
    </row>
    <row r="62" spans="2:11" ht="25.5">
      <c r="B62" s="128" t="s">
        <v>479</v>
      </c>
      <c r="C62" s="127" t="s">
        <v>840</v>
      </c>
      <c r="D62" s="128" t="s">
        <v>46</v>
      </c>
      <c r="E62" s="128" t="s">
        <v>841</v>
      </c>
      <c r="F62" s="156" t="s">
        <v>823</v>
      </c>
      <c r="G62" s="156"/>
      <c r="H62" s="129" t="s">
        <v>19</v>
      </c>
      <c r="I62" s="130">
        <v>1</v>
      </c>
      <c r="J62" s="131">
        <v>19.059999999999999</v>
      </c>
      <c r="K62" s="131">
        <v>19.059999999999999</v>
      </c>
    </row>
    <row r="63" spans="2:11">
      <c r="B63" s="263"/>
      <c r="C63" s="263"/>
      <c r="D63" s="263"/>
      <c r="E63" s="263"/>
      <c r="F63" s="263" t="s">
        <v>487</v>
      </c>
      <c r="G63" s="264">
        <v>101.43676841863667</v>
      </c>
      <c r="H63" s="263" t="s">
        <v>488</v>
      </c>
      <c r="I63" s="264">
        <v>119.54</v>
      </c>
      <c r="J63" s="263" t="s">
        <v>489</v>
      </c>
      <c r="K63" s="264">
        <v>220.98</v>
      </c>
    </row>
    <row r="64" spans="2:11">
      <c r="B64" s="263"/>
      <c r="C64" s="263"/>
      <c r="D64" s="263"/>
      <c r="E64" s="263"/>
      <c r="F64" s="263" t="s">
        <v>490</v>
      </c>
      <c r="G64" s="264">
        <v>165.61</v>
      </c>
      <c r="H64" s="263"/>
      <c r="I64" s="265" t="s">
        <v>491</v>
      </c>
      <c r="J64" s="265"/>
      <c r="K64" s="264">
        <v>889.46</v>
      </c>
    </row>
    <row r="65" spans="2:11" ht="15" thickBot="1">
      <c r="B65" s="266"/>
      <c r="C65" s="266"/>
      <c r="D65" s="266"/>
      <c r="E65" s="266"/>
      <c r="F65" s="266"/>
      <c r="G65" s="266"/>
      <c r="H65" s="266" t="s">
        <v>492</v>
      </c>
      <c r="I65" s="267">
        <v>104.31</v>
      </c>
      <c r="J65" s="266" t="s">
        <v>493</v>
      </c>
      <c r="K65" s="268">
        <v>92779.57</v>
      </c>
    </row>
    <row r="66" spans="2:11" ht="15" thickTop="1">
      <c r="B66" s="269"/>
      <c r="C66" s="269"/>
      <c r="D66" s="269"/>
      <c r="E66" s="269"/>
      <c r="F66" s="269"/>
      <c r="G66" s="269"/>
      <c r="H66" s="269"/>
      <c r="I66" s="269"/>
      <c r="J66" s="269"/>
      <c r="K66" s="269"/>
    </row>
    <row r="67" spans="2:11">
      <c r="B67" s="255" t="s">
        <v>147</v>
      </c>
      <c r="C67" s="255"/>
      <c r="D67" s="255"/>
      <c r="E67" s="255" t="s">
        <v>148</v>
      </c>
      <c r="F67" s="255"/>
      <c r="G67" s="256"/>
      <c r="H67" s="256"/>
      <c r="I67" s="257"/>
      <c r="J67" s="255"/>
      <c r="K67" s="258">
        <v>420298.06</v>
      </c>
    </row>
    <row r="68" spans="2:11" ht="15">
      <c r="B68" s="259" t="s">
        <v>149</v>
      </c>
      <c r="C68" s="260" t="s">
        <v>2</v>
      </c>
      <c r="D68" s="259" t="s">
        <v>3</v>
      </c>
      <c r="E68" s="259" t="s">
        <v>4</v>
      </c>
      <c r="F68" s="261" t="s">
        <v>476</v>
      </c>
      <c r="G68" s="261"/>
      <c r="H68" s="262" t="s">
        <v>5</v>
      </c>
      <c r="I68" s="260" t="s">
        <v>6</v>
      </c>
      <c r="J68" s="260" t="s">
        <v>7</v>
      </c>
      <c r="K68" s="260" t="s">
        <v>9</v>
      </c>
    </row>
    <row r="69" spans="2:11">
      <c r="B69" s="123" t="s">
        <v>477</v>
      </c>
      <c r="C69" s="122" t="s">
        <v>150</v>
      </c>
      <c r="D69" s="123" t="s">
        <v>28</v>
      </c>
      <c r="E69" s="123" t="s">
        <v>787</v>
      </c>
      <c r="F69" s="155" t="s">
        <v>17</v>
      </c>
      <c r="G69" s="155"/>
      <c r="H69" s="124" t="s">
        <v>19</v>
      </c>
      <c r="I69" s="125">
        <v>1</v>
      </c>
      <c r="J69" s="126">
        <v>608.88</v>
      </c>
      <c r="K69" s="126">
        <v>608.88</v>
      </c>
    </row>
    <row r="70" spans="2:11" ht="25.5">
      <c r="B70" s="128" t="s">
        <v>479</v>
      </c>
      <c r="C70" s="127" t="s">
        <v>100</v>
      </c>
      <c r="D70" s="128" t="s">
        <v>17</v>
      </c>
      <c r="E70" s="128" t="s">
        <v>101</v>
      </c>
      <c r="F70" s="156" t="s">
        <v>478</v>
      </c>
      <c r="G70" s="156"/>
      <c r="H70" s="129" t="s">
        <v>38</v>
      </c>
      <c r="I70" s="130">
        <v>0.05</v>
      </c>
      <c r="J70" s="131">
        <v>663.28</v>
      </c>
      <c r="K70" s="131">
        <v>33.159999999999997</v>
      </c>
    </row>
    <row r="71" spans="2:11" ht="25.5">
      <c r="B71" s="128" t="s">
        <v>479</v>
      </c>
      <c r="C71" s="127" t="s">
        <v>497</v>
      </c>
      <c r="D71" s="128" t="s">
        <v>17</v>
      </c>
      <c r="E71" s="128" t="s">
        <v>498</v>
      </c>
      <c r="F71" s="156" t="s">
        <v>478</v>
      </c>
      <c r="G71" s="156"/>
      <c r="H71" s="129" t="s">
        <v>482</v>
      </c>
      <c r="I71" s="130">
        <v>1</v>
      </c>
      <c r="J71" s="131">
        <v>29.78</v>
      </c>
      <c r="K71" s="131">
        <v>29.78</v>
      </c>
    </row>
    <row r="72" spans="2:11" ht="25.5">
      <c r="B72" s="128" t="s">
        <v>479</v>
      </c>
      <c r="C72" s="127" t="s">
        <v>495</v>
      </c>
      <c r="D72" s="128" t="s">
        <v>17</v>
      </c>
      <c r="E72" s="128" t="s">
        <v>496</v>
      </c>
      <c r="F72" s="156" t="s">
        <v>478</v>
      </c>
      <c r="G72" s="156"/>
      <c r="H72" s="129" t="s">
        <v>482</v>
      </c>
      <c r="I72" s="130">
        <v>1</v>
      </c>
      <c r="J72" s="131">
        <v>38.56</v>
      </c>
      <c r="K72" s="131">
        <v>38.56</v>
      </c>
    </row>
    <row r="73" spans="2:11" ht="25.5">
      <c r="B73" s="128" t="s">
        <v>479</v>
      </c>
      <c r="C73" s="127" t="s">
        <v>520</v>
      </c>
      <c r="D73" s="128" t="s">
        <v>17</v>
      </c>
      <c r="E73" s="128" t="s">
        <v>521</v>
      </c>
      <c r="F73" s="156" t="s">
        <v>478</v>
      </c>
      <c r="G73" s="156"/>
      <c r="H73" s="129" t="s">
        <v>482</v>
      </c>
      <c r="I73" s="130">
        <v>1</v>
      </c>
      <c r="J73" s="131">
        <v>39.090000000000003</v>
      </c>
      <c r="K73" s="131">
        <v>39.090000000000003</v>
      </c>
    </row>
    <row r="74" spans="2:11">
      <c r="B74" s="133" t="s">
        <v>485</v>
      </c>
      <c r="C74" s="132" t="s">
        <v>522</v>
      </c>
      <c r="D74" s="133" t="s">
        <v>17</v>
      </c>
      <c r="E74" s="133" t="s">
        <v>523</v>
      </c>
      <c r="F74" s="157" t="s">
        <v>486</v>
      </c>
      <c r="G74" s="157"/>
      <c r="H74" s="134" t="s">
        <v>19</v>
      </c>
      <c r="I74" s="135">
        <v>1</v>
      </c>
      <c r="J74" s="136">
        <v>396.67</v>
      </c>
      <c r="K74" s="136">
        <v>396.67</v>
      </c>
    </row>
    <row r="75" spans="2:11">
      <c r="B75" s="133" t="s">
        <v>485</v>
      </c>
      <c r="C75" s="132" t="s">
        <v>524</v>
      </c>
      <c r="D75" s="133" t="s">
        <v>42</v>
      </c>
      <c r="E75" s="133" t="s">
        <v>525</v>
      </c>
      <c r="F75" s="157" t="s">
        <v>486</v>
      </c>
      <c r="G75" s="157"/>
      <c r="H75" s="134" t="s">
        <v>52</v>
      </c>
      <c r="I75" s="135">
        <v>4</v>
      </c>
      <c r="J75" s="136">
        <v>11.44</v>
      </c>
      <c r="K75" s="136">
        <v>45.76</v>
      </c>
    </row>
    <row r="76" spans="2:11">
      <c r="B76" s="133" t="s">
        <v>485</v>
      </c>
      <c r="C76" s="132" t="s">
        <v>526</v>
      </c>
      <c r="D76" s="133" t="s">
        <v>17</v>
      </c>
      <c r="E76" s="133" t="s">
        <v>527</v>
      </c>
      <c r="F76" s="157" t="s">
        <v>486</v>
      </c>
      <c r="G76" s="157"/>
      <c r="H76" s="134" t="s">
        <v>472</v>
      </c>
      <c r="I76" s="135">
        <v>2.36</v>
      </c>
      <c r="J76" s="136">
        <v>10.96</v>
      </c>
      <c r="K76" s="136">
        <v>25.86</v>
      </c>
    </row>
    <row r="77" spans="2:11">
      <c r="B77" s="263"/>
      <c r="C77" s="263"/>
      <c r="D77" s="263"/>
      <c r="E77" s="263"/>
      <c r="F77" s="263" t="s">
        <v>487</v>
      </c>
      <c r="G77" s="264">
        <v>42.024328666513654</v>
      </c>
      <c r="H77" s="263" t="s">
        <v>488</v>
      </c>
      <c r="I77" s="264">
        <v>49.53</v>
      </c>
      <c r="J77" s="263" t="s">
        <v>489</v>
      </c>
      <c r="K77" s="264">
        <v>91.55</v>
      </c>
    </row>
    <row r="78" spans="2:11">
      <c r="B78" s="263"/>
      <c r="C78" s="263"/>
      <c r="D78" s="263"/>
      <c r="E78" s="263"/>
      <c r="F78" s="263" t="s">
        <v>490</v>
      </c>
      <c r="G78" s="264">
        <v>139.31</v>
      </c>
      <c r="H78" s="263"/>
      <c r="I78" s="265" t="s">
        <v>491</v>
      </c>
      <c r="J78" s="265"/>
      <c r="K78" s="264">
        <v>748.19</v>
      </c>
    </row>
    <row r="79" spans="2:11" ht="15" thickBot="1">
      <c r="B79" s="266"/>
      <c r="C79" s="266"/>
      <c r="D79" s="266"/>
      <c r="E79" s="266"/>
      <c r="F79" s="266"/>
      <c r="G79" s="266"/>
      <c r="H79" s="266" t="s">
        <v>492</v>
      </c>
      <c r="I79" s="267">
        <v>258.31</v>
      </c>
      <c r="J79" s="266" t="s">
        <v>493</v>
      </c>
      <c r="K79" s="268">
        <v>193264.95</v>
      </c>
    </row>
    <row r="80" spans="2:11" ht="15" thickTop="1">
      <c r="B80" s="269"/>
      <c r="C80" s="269"/>
      <c r="D80" s="269"/>
      <c r="E80" s="269"/>
      <c r="F80" s="269"/>
      <c r="G80" s="269"/>
      <c r="H80" s="269"/>
      <c r="I80" s="269"/>
      <c r="J80" s="269"/>
      <c r="K80" s="269"/>
    </row>
    <row r="81" spans="2:11" ht="15">
      <c r="B81" s="259" t="s">
        <v>151</v>
      </c>
      <c r="C81" s="260" t="s">
        <v>2</v>
      </c>
      <c r="D81" s="259" t="s">
        <v>3</v>
      </c>
      <c r="E81" s="259" t="s">
        <v>4</v>
      </c>
      <c r="F81" s="261" t="s">
        <v>476</v>
      </c>
      <c r="G81" s="261"/>
      <c r="H81" s="262" t="s">
        <v>5</v>
      </c>
      <c r="I81" s="260" t="s">
        <v>6</v>
      </c>
      <c r="J81" s="260" t="s">
        <v>7</v>
      </c>
      <c r="K81" s="260" t="s">
        <v>9</v>
      </c>
    </row>
    <row r="82" spans="2:11">
      <c r="B82" s="123" t="s">
        <v>477</v>
      </c>
      <c r="C82" s="122" t="s">
        <v>152</v>
      </c>
      <c r="D82" s="123" t="s">
        <v>28</v>
      </c>
      <c r="E82" s="123" t="s">
        <v>153</v>
      </c>
      <c r="F82" s="155" t="s">
        <v>17</v>
      </c>
      <c r="G82" s="155"/>
      <c r="H82" s="124" t="s">
        <v>19</v>
      </c>
      <c r="I82" s="125">
        <v>1</v>
      </c>
      <c r="J82" s="126">
        <v>1193.83</v>
      </c>
      <c r="K82" s="126">
        <v>1193.83</v>
      </c>
    </row>
    <row r="83" spans="2:11" ht="25.5">
      <c r="B83" s="128" t="s">
        <v>479</v>
      </c>
      <c r="C83" s="127" t="s">
        <v>528</v>
      </c>
      <c r="D83" s="128" t="s">
        <v>17</v>
      </c>
      <c r="E83" s="128" t="s">
        <v>529</v>
      </c>
      <c r="F83" s="156" t="s">
        <v>478</v>
      </c>
      <c r="G83" s="156"/>
      <c r="H83" s="129" t="s">
        <v>38</v>
      </c>
      <c r="I83" s="130">
        <v>0.05</v>
      </c>
      <c r="J83" s="131">
        <v>572.36</v>
      </c>
      <c r="K83" s="131">
        <v>28.61</v>
      </c>
    </row>
    <row r="84" spans="2:11" ht="25.5">
      <c r="B84" s="128" t="s">
        <v>479</v>
      </c>
      <c r="C84" s="127" t="s">
        <v>497</v>
      </c>
      <c r="D84" s="128" t="s">
        <v>17</v>
      </c>
      <c r="E84" s="128" t="s">
        <v>498</v>
      </c>
      <c r="F84" s="156" t="s">
        <v>478</v>
      </c>
      <c r="G84" s="156"/>
      <c r="H84" s="129" t="s">
        <v>482</v>
      </c>
      <c r="I84" s="130">
        <v>1.2</v>
      </c>
      <c r="J84" s="131">
        <v>29.78</v>
      </c>
      <c r="K84" s="131">
        <v>35.729999999999997</v>
      </c>
    </row>
    <row r="85" spans="2:11" ht="25.5">
      <c r="B85" s="128" t="s">
        <v>479</v>
      </c>
      <c r="C85" s="127" t="s">
        <v>495</v>
      </c>
      <c r="D85" s="128" t="s">
        <v>17</v>
      </c>
      <c r="E85" s="128" t="s">
        <v>496</v>
      </c>
      <c r="F85" s="156" t="s">
        <v>478</v>
      </c>
      <c r="G85" s="156"/>
      <c r="H85" s="129" t="s">
        <v>482</v>
      </c>
      <c r="I85" s="130">
        <v>1.85</v>
      </c>
      <c r="J85" s="131">
        <v>38.56</v>
      </c>
      <c r="K85" s="131">
        <v>71.33</v>
      </c>
    </row>
    <row r="86" spans="2:11" ht="25.5">
      <c r="B86" s="128" t="s">
        <v>479</v>
      </c>
      <c r="C86" s="127" t="s">
        <v>530</v>
      </c>
      <c r="D86" s="128" t="s">
        <v>42</v>
      </c>
      <c r="E86" s="128" t="s">
        <v>531</v>
      </c>
      <c r="F86" s="156" t="s">
        <v>503</v>
      </c>
      <c r="G86" s="156"/>
      <c r="H86" s="129" t="s">
        <v>170</v>
      </c>
      <c r="I86" s="130">
        <v>0.25</v>
      </c>
      <c r="J86" s="131">
        <v>115.73</v>
      </c>
      <c r="K86" s="131">
        <v>28.93</v>
      </c>
    </row>
    <row r="87" spans="2:11">
      <c r="B87" s="133" t="s">
        <v>485</v>
      </c>
      <c r="C87" s="132" t="s">
        <v>532</v>
      </c>
      <c r="D87" s="133" t="s">
        <v>17</v>
      </c>
      <c r="E87" s="133" t="s">
        <v>533</v>
      </c>
      <c r="F87" s="157" t="s">
        <v>486</v>
      </c>
      <c r="G87" s="157"/>
      <c r="H87" s="134" t="s">
        <v>19</v>
      </c>
      <c r="I87" s="135">
        <v>1</v>
      </c>
      <c r="J87" s="136">
        <v>436.34</v>
      </c>
      <c r="K87" s="136">
        <v>436.34</v>
      </c>
    </row>
    <row r="88" spans="2:11">
      <c r="B88" s="133" t="s">
        <v>485</v>
      </c>
      <c r="C88" s="132" t="s">
        <v>534</v>
      </c>
      <c r="D88" s="133" t="s">
        <v>17</v>
      </c>
      <c r="E88" s="133" t="s">
        <v>535</v>
      </c>
      <c r="F88" s="157" t="s">
        <v>486</v>
      </c>
      <c r="G88" s="157"/>
      <c r="H88" s="134" t="s">
        <v>19</v>
      </c>
      <c r="I88" s="135">
        <v>1</v>
      </c>
      <c r="J88" s="136">
        <v>463</v>
      </c>
      <c r="K88" s="136">
        <v>463</v>
      </c>
    </row>
    <row r="89" spans="2:11">
      <c r="B89" s="133" t="s">
        <v>485</v>
      </c>
      <c r="C89" s="132" t="s">
        <v>536</v>
      </c>
      <c r="D89" s="133" t="s">
        <v>46</v>
      </c>
      <c r="E89" s="133" t="s">
        <v>537</v>
      </c>
      <c r="F89" s="157" t="s">
        <v>486</v>
      </c>
      <c r="G89" s="157"/>
      <c r="H89" s="134" t="s">
        <v>48</v>
      </c>
      <c r="I89" s="135">
        <v>1</v>
      </c>
      <c r="J89" s="136">
        <v>129.88999999999999</v>
      </c>
      <c r="K89" s="136">
        <v>129.88999999999999</v>
      </c>
    </row>
    <row r="90" spans="2:11">
      <c r="B90" s="263"/>
      <c r="C90" s="263"/>
      <c r="D90" s="263"/>
      <c r="E90" s="263"/>
      <c r="F90" s="263" t="s">
        <v>487</v>
      </c>
      <c r="G90" s="264">
        <v>45.205416571035116</v>
      </c>
      <c r="H90" s="263" t="s">
        <v>488</v>
      </c>
      <c r="I90" s="264">
        <v>53.27</v>
      </c>
      <c r="J90" s="263" t="s">
        <v>489</v>
      </c>
      <c r="K90" s="264">
        <v>98.48</v>
      </c>
    </row>
    <row r="91" spans="2:11">
      <c r="B91" s="263"/>
      <c r="C91" s="263"/>
      <c r="D91" s="263"/>
      <c r="E91" s="263"/>
      <c r="F91" s="263" t="s">
        <v>490</v>
      </c>
      <c r="G91" s="264">
        <v>273.14</v>
      </c>
      <c r="H91" s="263"/>
      <c r="I91" s="265" t="s">
        <v>491</v>
      </c>
      <c r="J91" s="265"/>
      <c r="K91" s="264">
        <v>1466.97</v>
      </c>
    </row>
    <row r="92" spans="2:11" ht="15" thickBot="1">
      <c r="B92" s="266"/>
      <c r="C92" s="266"/>
      <c r="D92" s="266"/>
      <c r="E92" s="266"/>
      <c r="F92" s="266"/>
      <c r="G92" s="266"/>
      <c r="H92" s="266" t="s">
        <v>492</v>
      </c>
      <c r="I92" s="267">
        <v>121.72</v>
      </c>
      <c r="J92" s="266" t="s">
        <v>493</v>
      </c>
      <c r="K92" s="268">
        <v>178559.58</v>
      </c>
    </row>
    <row r="93" spans="2:11" ht="15" thickTop="1">
      <c r="B93" s="269"/>
      <c r="C93" s="269"/>
      <c r="D93" s="269"/>
      <c r="E93" s="269"/>
      <c r="F93" s="269"/>
      <c r="G93" s="269"/>
      <c r="H93" s="269"/>
      <c r="I93" s="269"/>
      <c r="J93" s="269"/>
      <c r="K93" s="269"/>
    </row>
    <row r="94" spans="2:11" ht="15">
      <c r="B94" s="259" t="s">
        <v>168</v>
      </c>
      <c r="C94" s="260" t="s">
        <v>2</v>
      </c>
      <c r="D94" s="259" t="s">
        <v>3</v>
      </c>
      <c r="E94" s="259" t="s">
        <v>4</v>
      </c>
      <c r="F94" s="261" t="s">
        <v>476</v>
      </c>
      <c r="G94" s="261"/>
      <c r="H94" s="262" t="s">
        <v>5</v>
      </c>
      <c r="I94" s="260" t="s">
        <v>6</v>
      </c>
      <c r="J94" s="260" t="s">
        <v>7</v>
      </c>
      <c r="K94" s="260" t="s">
        <v>9</v>
      </c>
    </row>
    <row r="95" spans="2:11" ht="25.5">
      <c r="B95" s="123" t="s">
        <v>477</v>
      </c>
      <c r="C95" s="122" t="s">
        <v>169</v>
      </c>
      <c r="D95" s="123" t="s">
        <v>28</v>
      </c>
      <c r="E95" s="123" t="s">
        <v>788</v>
      </c>
      <c r="F95" s="155" t="s">
        <v>503</v>
      </c>
      <c r="G95" s="155"/>
      <c r="H95" s="124" t="s">
        <v>19</v>
      </c>
      <c r="I95" s="125">
        <v>1</v>
      </c>
      <c r="J95" s="126">
        <v>327.52999999999997</v>
      </c>
      <c r="K95" s="126">
        <v>327.52999999999997</v>
      </c>
    </row>
    <row r="96" spans="2:11" ht="25.5">
      <c r="B96" s="128" t="s">
        <v>479</v>
      </c>
      <c r="C96" s="127" t="s">
        <v>539</v>
      </c>
      <c r="D96" s="128" t="s">
        <v>42</v>
      </c>
      <c r="E96" s="128" t="s">
        <v>540</v>
      </c>
      <c r="F96" s="156" t="s">
        <v>494</v>
      </c>
      <c r="G96" s="156"/>
      <c r="H96" s="129" t="s">
        <v>482</v>
      </c>
      <c r="I96" s="130">
        <v>3.2735683999999998</v>
      </c>
      <c r="J96" s="131">
        <v>16.899999999999999</v>
      </c>
      <c r="K96" s="131">
        <v>55.32</v>
      </c>
    </row>
    <row r="97" spans="2:11" ht="25.5">
      <c r="B97" s="128" t="s">
        <v>479</v>
      </c>
      <c r="C97" s="127" t="s">
        <v>541</v>
      </c>
      <c r="D97" s="128" t="s">
        <v>42</v>
      </c>
      <c r="E97" s="128" t="s">
        <v>542</v>
      </c>
      <c r="F97" s="156" t="s">
        <v>494</v>
      </c>
      <c r="G97" s="156"/>
      <c r="H97" s="129" t="s">
        <v>482</v>
      </c>
      <c r="I97" s="130">
        <v>3.2735683999999998</v>
      </c>
      <c r="J97" s="131">
        <v>20.59</v>
      </c>
      <c r="K97" s="131">
        <v>67.400000000000006</v>
      </c>
    </row>
    <row r="98" spans="2:11" ht="25.5">
      <c r="B98" s="128" t="s">
        <v>479</v>
      </c>
      <c r="C98" s="127" t="s">
        <v>543</v>
      </c>
      <c r="D98" s="128" t="s">
        <v>42</v>
      </c>
      <c r="E98" s="128" t="s">
        <v>521</v>
      </c>
      <c r="F98" s="156" t="s">
        <v>494</v>
      </c>
      <c r="G98" s="156"/>
      <c r="H98" s="129" t="s">
        <v>482</v>
      </c>
      <c r="I98" s="130">
        <v>2.8299999999999999E-2</v>
      </c>
      <c r="J98" s="131">
        <v>24.64</v>
      </c>
      <c r="K98" s="131">
        <v>0.69</v>
      </c>
    </row>
    <row r="99" spans="2:11" ht="38.25">
      <c r="B99" s="128" t="s">
        <v>479</v>
      </c>
      <c r="C99" s="127" t="s">
        <v>546</v>
      </c>
      <c r="D99" s="128" t="s">
        <v>42</v>
      </c>
      <c r="E99" s="128" t="s">
        <v>547</v>
      </c>
      <c r="F99" s="156" t="s">
        <v>548</v>
      </c>
      <c r="G99" s="156"/>
      <c r="H99" s="129" t="s">
        <v>549</v>
      </c>
      <c r="I99" s="130">
        <v>5.1999999999999998E-2</v>
      </c>
      <c r="J99" s="131">
        <v>27.53</v>
      </c>
      <c r="K99" s="131">
        <v>1.43</v>
      </c>
    </row>
    <row r="100" spans="2:11" ht="25.5">
      <c r="B100" s="128" t="s">
        <v>479</v>
      </c>
      <c r="C100" s="127" t="s">
        <v>842</v>
      </c>
      <c r="D100" s="128" t="s">
        <v>325</v>
      </c>
      <c r="E100" s="128" t="s">
        <v>843</v>
      </c>
      <c r="F100" s="156" t="s">
        <v>598</v>
      </c>
      <c r="G100" s="156"/>
      <c r="H100" s="129" t="s">
        <v>19</v>
      </c>
      <c r="I100" s="130">
        <v>1</v>
      </c>
      <c r="J100" s="131">
        <v>112.75</v>
      </c>
      <c r="K100" s="131">
        <v>112.75</v>
      </c>
    </row>
    <row r="101" spans="2:11" ht="25.5">
      <c r="B101" s="128" t="s">
        <v>479</v>
      </c>
      <c r="C101" s="127" t="s">
        <v>844</v>
      </c>
      <c r="D101" s="128" t="s">
        <v>325</v>
      </c>
      <c r="E101" s="128" t="s">
        <v>845</v>
      </c>
      <c r="F101" s="156" t="s">
        <v>846</v>
      </c>
      <c r="G101" s="156"/>
      <c r="H101" s="129" t="s">
        <v>19</v>
      </c>
      <c r="I101" s="130">
        <v>1</v>
      </c>
      <c r="J101" s="131">
        <v>83.57</v>
      </c>
      <c r="K101" s="131">
        <v>83.57</v>
      </c>
    </row>
    <row r="102" spans="2:11">
      <c r="B102" s="133" t="s">
        <v>485</v>
      </c>
      <c r="C102" s="132" t="s">
        <v>554</v>
      </c>
      <c r="D102" s="133" t="s">
        <v>42</v>
      </c>
      <c r="E102" s="133" t="s">
        <v>555</v>
      </c>
      <c r="F102" s="157" t="s">
        <v>486</v>
      </c>
      <c r="G102" s="157"/>
      <c r="H102" s="134" t="s">
        <v>472</v>
      </c>
      <c r="I102" s="135">
        <v>5.5E-2</v>
      </c>
      <c r="J102" s="136">
        <v>9.0399999999999991</v>
      </c>
      <c r="K102" s="136">
        <v>0.49</v>
      </c>
    </row>
    <row r="103" spans="2:11">
      <c r="B103" s="133" t="s">
        <v>485</v>
      </c>
      <c r="C103" s="132" t="s">
        <v>556</v>
      </c>
      <c r="D103" s="133" t="s">
        <v>42</v>
      </c>
      <c r="E103" s="133" t="s">
        <v>557</v>
      </c>
      <c r="F103" s="157" t="s">
        <v>486</v>
      </c>
      <c r="G103" s="157"/>
      <c r="H103" s="134" t="s">
        <v>472</v>
      </c>
      <c r="I103" s="135">
        <v>1.6999999999999999E-3</v>
      </c>
      <c r="J103" s="136">
        <v>56.04</v>
      </c>
      <c r="K103" s="136">
        <v>0.09</v>
      </c>
    </row>
    <row r="104" spans="2:11" ht="25.5">
      <c r="B104" s="133" t="s">
        <v>485</v>
      </c>
      <c r="C104" s="132" t="s">
        <v>558</v>
      </c>
      <c r="D104" s="133" t="s">
        <v>42</v>
      </c>
      <c r="E104" s="133" t="s">
        <v>559</v>
      </c>
      <c r="F104" s="157" t="s">
        <v>486</v>
      </c>
      <c r="G104" s="157"/>
      <c r="H104" s="134" t="s">
        <v>472</v>
      </c>
      <c r="I104" s="135">
        <v>0.11</v>
      </c>
      <c r="J104" s="136">
        <v>9.74</v>
      </c>
      <c r="K104" s="136">
        <v>1.07</v>
      </c>
    </row>
    <row r="105" spans="2:11">
      <c r="B105" s="133" t="s">
        <v>485</v>
      </c>
      <c r="C105" s="132" t="s">
        <v>560</v>
      </c>
      <c r="D105" s="133" t="s">
        <v>42</v>
      </c>
      <c r="E105" s="133" t="s">
        <v>561</v>
      </c>
      <c r="F105" s="157" t="s">
        <v>486</v>
      </c>
      <c r="G105" s="157"/>
      <c r="H105" s="134" t="s">
        <v>472</v>
      </c>
      <c r="I105" s="135">
        <v>0.5</v>
      </c>
      <c r="J105" s="136">
        <v>9.4499999999999993</v>
      </c>
      <c r="K105" s="136">
        <v>4.72</v>
      </c>
    </row>
    <row r="106" spans="2:11">
      <c r="B106" s="263"/>
      <c r="C106" s="263"/>
      <c r="D106" s="263"/>
      <c r="E106" s="263"/>
      <c r="F106" s="263" t="s">
        <v>487</v>
      </c>
      <c r="G106" s="264">
        <v>58.131742024328666</v>
      </c>
      <c r="H106" s="263" t="s">
        <v>488</v>
      </c>
      <c r="I106" s="264">
        <v>68.510000000000005</v>
      </c>
      <c r="J106" s="263" t="s">
        <v>489</v>
      </c>
      <c r="K106" s="264">
        <v>126.64</v>
      </c>
    </row>
    <row r="107" spans="2:11">
      <c r="B107" s="263"/>
      <c r="C107" s="263"/>
      <c r="D107" s="263"/>
      <c r="E107" s="263"/>
      <c r="F107" s="263" t="s">
        <v>490</v>
      </c>
      <c r="G107" s="264">
        <v>74.930000000000007</v>
      </c>
      <c r="H107" s="263"/>
      <c r="I107" s="265" t="s">
        <v>491</v>
      </c>
      <c r="J107" s="265"/>
      <c r="K107" s="264">
        <v>402.46</v>
      </c>
    </row>
    <row r="108" spans="2:11" ht="15" thickBot="1">
      <c r="B108" s="266"/>
      <c r="C108" s="266"/>
      <c r="D108" s="266"/>
      <c r="E108" s="266"/>
      <c r="F108" s="266"/>
      <c r="G108" s="266"/>
      <c r="H108" s="266" t="s">
        <v>492</v>
      </c>
      <c r="I108" s="267">
        <v>249.28</v>
      </c>
      <c r="J108" s="266" t="s">
        <v>493</v>
      </c>
      <c r="K108" s="268">
        <v>100325.22</v>
      </c>
    </row>
    <row r="109" spans="2:11" ht="15" thickTop="1">
      <c r="B109" s="269"/>
      <c r="C109" s="269"/>
      <c r="D109" s="269"/>
      <c r="E109" s="269"/>
      <c r="F109" s="269"/>
      <c r="G109" s="269"/>
      <c r="H109" s="269"/>
      <c r="I109" s="269"/>
      <c r="J109" s="269"/>
      <c r="K109" s="269"/>
    </row>
    <row r="110" spans="2:11">
      <c r="B110" s="255" t="s">
        <v>171</v>
      </c>
      <c r="C110" s="255"/>
      <c r="D110" s="255"/>
      <c r="E110" s="255" t="s">
        <v>172</v>
      </c>
      <c r="F110" s="255"/>
      <c r="G110" s="256"/>
      <c r="H110" s="256"/>
      <c r="I110" s="257"/>
      <c r="J110" s="255"/>
      <c r="K110" s="258">
        <v>25803.03</v>
      </c>
    </row>
    <row r="111" spans="2:11" ht="15">
      <c r="B111" s="259" t="s">
        <v>173</v>
      </c>
      <c r="C111" s="260" t="s">
        <v>2</v>
      </c>
      <c r="D111" s="259" t="s">
        <v>3</v>
      </c>
      <c r="E111" s="259" t="s">
        <v>4</v>
      </c>
      <c r="F111" s="261" t="s">
        <v>476</v>
      </c>
      <c r="G111" s="261"/>
      <c r="H111" s="262" t="s">
        <v>5</v>
      </c>
      <c r="I111" s="260" t="s">
        <v>6</v>
      </c>
      <c r="J111" s="260" t="s">
        <v>7</v>
      </c>
      <c r="K111" s="260" t="s">
        <v>9</v>
      </c>
    </row>
    <row r="112" spans="2:11">
      <c r="B112" s="123" t="s">
        <v>477</v>
      </c>
      <c r="C112" s="122" t="s">
        <v>789</v>
      </c>
      <c r="D112" s="123" t="s">
        <v>28</v>
      </c>
      <c r="E112" s="123" t="s">
        <v>790</v>
      </c>
      <c r="F112" s="155" t="s">
        <v>847</v>
      </c>
      <c r="G112" s="155"/>
      <c r="H112" s="124" t="s">
        <v>19</v>
      </c>
      <c r="I112" s="125">
        <v>1</v>
      </c>
      <c r="J112" s="126">
        <v>113.13</v>
      </c>
      <c r="K112" s="126">
        <v>113.13</v>
      </c>
    </row>
    <row r="113" spans="2:11" ht="25.5">
      <c r="B113" s="128" t="s">
        <v>479</v>
      </c>
      <c r="C113" s="127" t="s">
        <v>848</v>
      </c>
      <c r="D113" s="128" t="s">
        <v>325</v>
      </c>
      <c r="E113" s="128" t="s">
        <v>849</v>
      </c>
      <c r="F113" s="156" t="s">
        <v>828</v>
      </c>
      <c r="G113" s="156"/>
      <c r="H113" s="129" t="s">
        <v>19</v>
      </c>
      <c r="I113" s="130">
        <v>1</v>
      </c>
      <c r="J113" s="131">
        <v>43.95</v>
      </c>
      <c r="K113" s="131">
        <v>43.95</v>
      </c>
    </row>
    <row r="114" spans="2:11" ht="25.5">
      <c r="B114" s="128" t="s">
        <v>479</v>
      </c>
      <c r="C114" s="127" t="s">
        <v>826</v>
      </c>
      <c r="D114" s="128" t="s">
        <v>325</v>
      </c>
      <c r="E114" s="128" t="s">
        <v>827</v>
      </c>
      <c r="F114" s="156" t="s">
        <v>828</v>
      </c>
      <c r="G114" s="156"/>
      <c r="H114" s="129" t="s">
        <v>482</v>
      </c>
      <c r="I114" s="130">
        <v>1</v>
      </c>
      <c r="J114" s="131">
        <v>8.27</v>
      </c>
      <c r="K114" s="131">
        <v>8.27</v>
      </c>
    </row>
    <row r="115" spans="2:11">
      <c r="B115" s="133" t="s">
        <v>485</v>
      </c>
      <c r="C115" s="132" t="s">
        <v>850</v>
      </c>
      <c r="D115" s="133" t="s">
        <v>28</v>
      </c>
      <c r="E115" s="133" t="s">
        <v>851</v>
      </c>
      <c r="F115" s="157" t="s">
        <v>486</v>
      </c>
      <c r="G115" s="157"/>
      <c r="H115" s="134">
        <v>1</v>
      </c>
      <c r="I115" s="135">
        <v>0.15</v>
      </c>
      <c r="J115" s="136">
        <v>364.5</v>
      </c>
      <c r="K115" s="136">
        <v>54.67</v>
      </c>
    </row>
    <row r="116" spans="2:11">
      <c r="B116" s="133" t="s">
        <v>485</v>
      </c>
      <c r="C116" s="132" t="s">
        <v>852</v>
      </c>
      <c r="D116" s="133" t="s">
        <v>28</v>
      </c>
      <c r="E116" s="133" t="s">
        <v>853</v>
      </c>
      <c r="F116" s="157" t="s">
        <v>499</v>
      </c>
      <c r="G116" s="157"/>
      <c r="H116" s="134">
        <v>1</v>
      </c>
      <c r="I116" s="135">
        <v>0.08</v>
      </c>
      <c r="J116" s="136">
        <v>78</v>
      </c>
      <c r="K116" s="136">
        <v>6.24</v>
      </c>
    </row>
    <row r="117" spans="2:11">
      <c r="B117" s="263"/>
      <c r="C117" s="263"/>
      <c r="D117" s="263"/>
      <c r="E117" s="263"/>
      <c r="F117" s="263" t="s">
        <v>487</v>
      </c>
      <c r="G117" s="264">
        <v>12.839109499999999</v>
      </c>
      <c r="H117" s="263" t="s">
        <v>488</v>
      </c>
      <c r="I117" s="264">
        <v>15.13</v>
      </c>
      <c r="J117" s="263" t="s">
        <v>489</v>
      </c>
      <c r="K117" s="264">
        <v>27.97</v>
      </c>
    </row>
    <row r="118" spans="2:11">
      <c r="B118" s="263"/>
      <c r="C118" s="263"/>
      <c r="D118" s="263"/>
      <c r="E118" s="263"/>
      <c r="F118" s="263" t="s">
        <v>490</v>
      </c>
      <c r="G118" s="264">
        <v>25.88</v>
      </c>
      <c r="H118" s="263"/>
      <c r="I118" s="265" t="s">
        <v>491</v>
      </c>
      <c r="J118" s="265"/>
      <c r="K118" s="264">
        <v>139.01</v>
      </c>
    </row>
    <row r="119" spans="2:11" ht="15" thickBot="1">
      <c r="B119" s="266"/>
      <c r="C119" s="266"/>
      <c r="D119" s="266"/>
      <c r="E119" s="266"/>
      <c r="F119" s="266"/>
      <c r="G119" s="266"/>
      <c r="H119" s="266" t="s">
        <v>492</v>
      </c>
      <c r="I119" s="267">
        <v>185.62</v>
      </c>
      <c r="J119" s="266" t="s">
        <v>493</v>
      </c>
      <c r="K119" s="268">
        <v>25803.03</v>
      </c>
    </row>
    <row r="120" spans="2:11" ht="15" thickTop="1">
      <c r="B120" s="269"/>
      <c r="C120" s="269"/>
      <c r="D120" s="269"/>
      <c r="E120" s="269"/>
      <c r="F120" s="269"/>
      <c r="G120" s="269"/>
      <c r="H120" s="269"/>
      <c r="I120" s="269"/>
      <c r="J120" s="269"/>
      <c r="K120" s="269"/>
    </row>
    <row r="121" spans="2:11" ht="15">
      <c r="B121" s="259" t="s">
        <v>184</v>
      </c>
      <c r="C121" s="260" t="s">
        <v>2</v>
      </c>
      <c r="D121" s="259" t="s">
        <v>3</v>
      </c>
      <c r="E121" s="259" t="s">
        <v>4</v>
      </c>
      <c r="F121" s="261" t="s">
        <v>476</v>
      </c>
      <c r="G121" s="261"/>
      <c r="H121" s="262" t="s">
        <v>5</v>
      </c>
      <c r="I121" s="260" t="s">
        <v>6</v>
      </c>
      <c r="J121" s="260" t="s">
        <v>7</v>
      </c>
      <c r="K121" s="260" t="s">
        <v>9</v>
      </c>
    </row>
    <row r="122" spans="2:11" ht="25.5">
      <c r="B122" s="123" t="s">
        <v>477</v>
      </c>
      <c r="C122" s="122" t="s">
        <v>169</v>
      </c>
      <c r="D122" s="123" t="s">
        <v>28</v>
      </c>
      <c r="E122" s="123" t="s">
        <v>788</v>
      </c>
      <c r="F122" s="155" t="s">
        <v>503</v>
      </c>
      <c r="G122" s="155"/>
      <c r="H122" s="124" t="s">
        <v>19</v>
      </c>
      <c r="I122" s="125">
        <v>1</v>
      </c>
      <c r="J122" s="126">
        <v>327.52999999999997</v>
      </c>
      <c r="K122" s="126">
        <v>327.52999999999997</v>
      </c>
    </row>
    <row r="123" spans="2:11" ht="25.5">
      <c r="B123" s="128" t="s">
        <v>479</v>
      </c>
      <c r="C123" s="127" t="s">
        <v>539</v>
      </c>
      <c r="D123" s="128" t="s">
        <v>42</v>
      </c>
      <c r="E123" s="128" t="s">
        <v>540</v>
      </c>
      <c r="F123" s="156" t="s">
        <v>494</v>
      </c>
      <c r="G123" s="156"/>
      <c r="H123" s="129" t="s">
        <v>482</v>
      </c>
      <c r="I123" s="130">
        <v>3.2735683999999998</v>
      </c>
      <c r="J123" s="131">
        <v>16.899999999999999</v>
      </c>
      <c r="K123" s="131">
        <v>55.32</v>
      </c>
    </row>
    <row r="124" spans="2:11" ht="25.5">
      <c r="B124" s="128" t="s">
        <v>479</v>
      </c>
      <c r="C124" s="127" t="s">
        <v>541</v>
      </c>
      <c r="D124" s="128" t="s">
        <v>42</v>
      </c>
      <c r="E124" s="128" t="s">
        <v>542</v>
      </c>
      <c r="F124" s="156" t="s">
        <v>494</v>
      </c>
      <c r="G124" s="156"/>
      <c r="H124" s="129" t="s">
        <v>482</v>
      </c>
      <c r="I124" s="130">
        <v>3.2735683999999998</v>
      </c>
      <c r="J124" s="131">
        <v>20.59</v>
      </c>
      <c r="K124" s="131">
        <v>67.400000000000006</v>
      </c>
    </row>
    <row r="125" spans="2:11" ht="25.5">
      <c r="B125" s="128" t="s">
        <v>479</v>
      </c>
      <c r="C125" s="127" t="s">
        <v>543</v>
      </c>
      <c r="D125" s="128" t="s">
        <v>42</v>
      </c>
      <c r="E125" s="128" t="s">
        <v>521</v>
      </c>
      <c r="F125" s="156" t="s">
        <v>494</v>
      </c>
      <c r="G125" s="156"/>
      <c r="H125" s="129" t="s">
        <v>482</v>
      </c>
      <c r="I125" s="130">
        <v>2.8299999999999999E-2</v>
      </c>
      <c r="J125" s="131">
        <v>24.64</v>
      </c>
      <c r="K125" s="131">
        <v>0.69</v>
      </c>
    </row>
    <row r="126" spans="2:11" ht="38.25">
      <c r="B126" s="128" t="s">
        <v>479</v>
      </c>
      <c r="C126" s="127" t="s">
        <v>546</v>
      </c>
      <c r="D126" s="128" t="s">
        <v>42</v>
      </c>
      <c r="E126" s="128" t="s">
        <v>547</v>
      </c>
      <c r="F126" s="156" t="s">
        <v>548</v>
      </c>
      <c r="G126" s="156"/>
      <c r="H126" s="129" t="s">
        <v>549</v>
      </c>
      <c r="I126" s="130">
        <v>5.1999999999999998E-2</v>
      </c>
      <c r="J126" s="131">
        <v>27.53</v>
      </c>
      <c r="K126" s="131">
        <v>1.43</v>
      </c>
    </row>
    <row r="127" spans="2:11" ht="25.5">
      <c r="B127" s="128" t="s">
        <v>479</v>
      </c>
      <c r="C127" s="127" t="s">
        <v>842</v>
      </c>
      <c r="D127" s="128" t="s">
        <v>325</v>
      </c>
      <c r="E127" s="128" t="s">
        <v>843</v>
      </c>
      <c r="F127" s="156" t="s">
        <v>598</v>
      </c>
      <c r="G127" s="156"/>
      <c r="H127" s="129" t="s">
        <v>19</v>
      </c>
      <c r="I127" s="130">
        <v>1</v>
      </c>
      <c r="J127" s="131">
        <v>112.75</v>
      </c>
      <c r="K127" s="131">
        <v>112.75</v>
      </c>
    </row>
    <row r="128" spans="2:11" ht="25.5">
      <c r="B128" s="128" t="s">
        <v>479</v>
      </c>
      <c r="C128" s="127" t="s">
        <v>844</v>
      </c>
      <c r="D128" s="128" t="s">
        <v>325</v>
      </c>
      <c r="E128" s="128" t="s">
        <v>845</v>
      </c>
      <c r="F128" s="156" t="s">
        <v>846</v>
      </c>
      <c r="G128" s="156"/>
      <c r="H128" s="129" t="s">
        <v>19</v>
      </c>
      <c r="I128" s="130">
        <v>1</v>
      </c>
      <c r="J128" s="131">
        <v>83.57</v>
      </c>
      <c r="K128" s="131">
        <v>83.57</v>
      </c>
    </row>
    <row r="129" spans="2:11">
      <c r="B129" s="133" t="s">
        <v>485</v>
      </c>
      <c r="C129" s="132" t="s">
        <v>554</v>
      </c>
      <c r="D129" s="133" t="s">
        <v>42</v>
      </c>
      <c r="E129" s="133" t="s">
        <v>555</v>
      </c>
      <c r="F129" s="157" t="s">
        <v>486</v>
      </c>
      <c r="G129" s="157"/>
      <c r="H129" s="134" t="s">
        <v>472</v>
      </c>
      <c r="I129" s="135">
        <v>5.5E-2</v>
      </c>
      <c r="J129" s="136">
        <v>9.0399999999999991</v>
      </c>
      <c r="K129" s="136">
        <v>0.49</v>
      </c>
    </row>
    <row r="130" spans="2:11">
      <c r="B130" s="133" t="s">
        <v>485</v>
      </c>
      <c r="C130" s="132" t="s">
        <v>556</v>
      </c>
      <c r="D130" s="133" t="s">
        <v>42</v>
      </c>
      <c r="E130" s="133" t="s">
        <v>557</v>
      </c>
      <c r="F130" s="157" t="s">
        <v>486</v>
      </c>
      <c r="G130" s="157"/>
      <c r="H130" s="134" t="s">
        <v>472</v>
      </c>
      <c r="I130" s="135">
        <v>1.6999999999999999E-3</v>
      </c>
      <c r="J130" s="136">
        <v>56.04</v>
      </c>
      <c r="K130" s="136">
        <v>0.09</v>
      </c>
    </row>
    <row r="131" spans="2:11" ht="25.5">
      <c r="B131" s="133" t="s">
        <v>485</v>
      </c>
      <c r="C131" s="132" t="s">
        <v>558</v>
      </c>
      <c r="D131" s="133" t="s">
        <v>42</v>
      </c>
      <c r="E131" s="133" t="s">
        <v>559</v>
      </c>
      <c r="F131" s="157" t="s">
        <v>486</v>
      </c>
      <c r="G131" s="157"/>
      <c r="H131" s="134" t="s">
        <v>472</v>
      </c>
      <c r="I131" s="135">
        <v>0.11</v>
      </c>
      <c r="J131" s="136">
        <v>9.74</v>
      </c>
      <c r="K131" s="136">
        <v>1.07</v>
      </c>
    </row>
    <row r="132" spans="2:11">
      <c r="B132" s="133" t="s">
        <v>485</v>
      </c>
      <c r="C132" s="132" t="s">
        <v>560</v>
      </c>
      <c r="D132" s="133" t="s">
        <v>42</v>
      </c>
      <c r="E132" s="133" t="s">
        <v>561</v>
      </c>
      <c r="F132" s="157" t="s">
        <v>486</v>
      </c>
      <c r="G132" s="157"/>
      <c r="H132" s="134" t="s">
        <v>472</v>
      </c>
      <c r="I132" s="135">
        <v>0.5</v>
      </c>
      <c r="J132" s="136">
        <v>9.4499999999999993</v>
      </c>
      <c r="K132" s="136">
        <v>4.72</v>
      </c>
    </row>
    <row r="133" spans="2:11">
      <c r="B133" s="263"/>
      <c r="C133" s="263"/>
      <c r="D133" s="263"/>
      <c r="E133" s="263"/>
      <c r="F133" s="263" t="s">
        <v>487</v>
      </c>
      <c r="G133" s="264">
        <v>58.131742024328666</v>
      </c>
      <c r="H133" s="263" t="s">
        <v>488</v>
      </c>
      <c r="I133" s="264">
        <v>68.510000000000005</v>
      </c>
      <c r="J133" s="263" t="s">
        <v>489</v>
      </c>
      <c r="K133" s="264">
        <v>126.64</v>
      </c>
    </row>
    <row r="134" spans="2:11">
      <c r="B134" s="263"/>
      <c r="C134" s="263"/>
      <c r="D134" s="263"/>
      <c r="E134" s="263"/>
      <c r="F134" s="263" t="s">
        <v>490</v>
      </c>
      <c r="G134" s="264">
        <v>74.930000000000007</v>
      </c>
      <c r="H134" s="263"/>
      <c r="I134" s="265" t="s">
        <v>491</v>
      </c>
      <c r="J134" s="265"/>
      <c r="K134" s="264">
        <v>402.46</v>
      </c>
    </row>
    <row r="135" spans="2:11" ht="15" thickBot="1">
      <c r="B135" s="266"/>
      <c r="C135" s="266"/>
      <c r="D135" s="266"/>
      <c r="E135" s="266"/>
      <c r="F135" s="266"/>
      <c r="G135" s="266"/>
      <c r="H135" s="266" t="s">
        <v>492</v>
      </c>
      <c r="I135" s="267">
        <v>32</v>
      </c>
      <c r="J135" s="266" t="s">
        <v>493</v>
      </c>
      <c r="K135" s="268">
        <v>12878.72</v>
      </c>
    </row>
    <row r="136" spans="2:11" ht="15" thickTop="1">
      <c r="B136" s="269"/>
      <c r="C136" s="269"/>
      <c r="D136" s="269"/>
      <c r="E136" s="269"/>
      <c r="F136" s="269"/>
      <c r="G136" s="269"/>
      <c r="H136" s="269"/>
      <c r="I136" s="269"/>
      <c r="J136" s="269"/>
      <c r="K136" s="269"/>
    </row>
    <row r="137" spans="2:11" ht="15">
      <c r="B137" s="259" t="s">
        <v>187</v>
      </c>
      <c r="C137" s="260" t="s">
        <v>2</v>
      </c>
      <c r="D137" s="259" t="s">
        <v>3</v>
      </c>
      <c r="E137" s="259" t="s">
        <v>4</v>
      </c>
      <c r="F137" s="261" t="s">
        <v>476</v>
      </c>
      <c r="G137" s="261"/>
      <c r="H137" s="262" t="s">
        <v>5</v>
      </c>
      <c r="I137" s="260" t="s">
        <v>6</v>
      </c>
      <c r="J137" s="260" t="s">
        <v>7</v>
      </c>
      <c r="K137" s="260" t="s">
        <v>9</v>
      </c>
    </row>
    <row r="138" spans="2:11">
      <c r="B138" s="123" t="s">
        <v>477</v>
      </c>
      <c r="C138" s="122" t="s">
        <v>789</v>
      </c>
      <c r="D138" s="123" t="s">
        <v>28</v>
      </c>
      <c r="E138" s="123" t="s">
        <v>790</v>
      </c>
      <c r="F138" s="155" t="s">
        <v>847</v>
      </c>
      <c r="G138" s="155"/>
      <c r="H138" s="124" t="s">
        <v>19</v>
      </c>
      <c r="I138" s="125">
        <v>1</v>
      </c>
      <c r="J138" s="126">
        <v>113.13</v>
      </c>
      <c r="K138" s="126">
        <v>113.13</v>
      </c>
    </row>
    <row r="139" spans="2:11" ht="25.5">
      <c r="B139" s="128" t="s">
        <v>479</v>
      </c>
      <c r="C139" s="127" t="s">
        <v>848</v>
      </c>
      <c r="D139" s="128" t="s">
        <v>325</v>
      </c>
      <c r="E139" s="128" t="s">
        <v>849</v>
      </c>
      <c r="F139" s="156" t="s">
        <v>828</v>
      </c>
      <c r="G139" s="156"/>
      <c r="H139" s="129" t="s">
        <v>19</v>
      </c>
      <c r="I139" s="130">
        <v>1</v>
      </c>
      <c r="J139" s="131">
        <v>43.95</v>
      </c>
      <c r="K139" s="131">
        <v>43.95</v>
      </c>
    </row>
    <row r="140" spans="2:11" ht="25.5">
      <c r="B140" s="128" t="s">
        <v>479</v>
      </c>
      <c r="C140" s="127" t="s">
        <v>826</v>
      </c>
      <c r="D140" s="128" t="s">
        <v>325</v>
      </c>
      <c r="E140" s="128" t="s">
        <v>827</v>
      </c>
      <c r="F140" s="156" t="s">
        <v>828</v>
      </c>
      <c r="G140" s="156"/>
      <c r="H140" s="129" t="s">
        <v>482</v>
      </c>
      <c r="I140" s="130">
        <v>1</v>
      </c>
      <c r="J140" s="131">
        <v>8.27</v>
      </c>
      <c r="K140" s="131">
        <v>8.27</v>
      </c>
    </row>
    <row r="141" spans="2:11">
      <c r="B141" s="133" t="s">
        <v>485</v>
      </c>
      <c r="C141" s="132" t="s">
        <v>850</v>
      </c>
      <c r="D141" s="133" t="s">
        <v>28</v>
      </c>
      <c r="E141" s="133" t="s">
        <v>851</v>
      </c>
      <c r="F141" s="157" t="s">
        <v>486</v>
      </c>
      <c r="G141" s="157"/>
      <c r="H141" s="134">
        <v>1</v>
      </c>
      <c r="I141" s="135">
        <v>0.15</v>
      </c>
      <c r="J141" s="136">
        <v>364.5</v>
      </c>
      <c r="K141" s="136">
        <v>54.67</v>
      </c>
    </row>
    <row r="142" spans="2:11">
      <c r="B142" s="133" t="s">
        <v>485</v>
      </c>
      <c r="C142" s="132" t="s">
        <v>852</v>
      </c>
      <c r="D142" s="133" t="s">
        <v>28</v>
      </c>
      <c r="E142" s="133" t="s">
        <v>853</v>
      </c>
      <c r="F142" s="157" t="s">
        <v>499</v>
      </c>
      <c r="G142" s="157"/>
      <c r="H142" s="134">
        <v>1</v>
      </c>
      <c r="I142" s="135">
        <v>0.08</v>
      </c>
      <c r="J142" s="136">
        <v>78</v>
      </c>
      <c r="K142" s="136">
        <v>6.24</v>
      </c>
    </row>
    <row r="143" spans="2:11">
      <c r="B143" s="263"/>
      <c r="C143" s="263"/>
      <c r="D143" s="263"/>
      <c r="E143" s="263"/>
      <c r="F143" s="263" t="s">
        <v>487</v>
      </c>
      <c r="G143" s="264">
        <v>12.839109499999999</v>
      </c>
      <c r="H143" s="263" t="s">
        <v>488</v>
      </c>
      <c r="I143" s="264">
        <v>15.13</v>
      </c>
      <c r="J143" s="263" t="s">
        <v>489</v>
      </c>
      <c r="K143" s="264">
        <v>27.97</v>
      </c>
    </row>
    <row r="144" spans="2:11">
      <c r="B144" s="263"/>
      <c r="C144" s="263"/>
      <c r="D144" s="263"/>
      <c r="E144" s="263"/>
      <c r="F144" s="263" t="s">
        <v>490</v>
      </c>
      <c r="G144" s="264">
        <v>25.88</v>
      </c>
      <c r="H144" s="263"/>
      <c r="I144" s="265" t="s">
        <v>491</v>
      </c>
      <c r="J144" s="265"/>
      <c r="K144" s="264">
        <v>139.01</v>
      </c>
    </row>
    <row r="145" spans="2:11" ht="15" thickBot="1">
      <c r="B145" s="266"/>
      <c r="C145" s="266"/>
      <c r="D145" s="266"/>
      <c r="E145" s="266"/>
      <c r="F145" s="266"/>
      <c r="G145" s="266"/>
      <c r="H145" s="266" t="s">
        <v>492</v>
      </c>
      <c r="I145" s="267">
        <v>54</v>
      </c>
      <c r="J145" s="266" t="s">
        <v>493</v>
      </c>
      <c r="K145" s="268">
        <v>7506.54</v>
      </c>
    </row>
    <row r="146" spans="2:11" ht="15" thickTop="1">
      <c r="B146" s="269"/>
      <c r="C146" s="269"/>
      <c r="D146" s="269"/>
      <c r="E146" s="269"/>
      <c r="F146" s="269"/>
      <c r="G146" s="269"/>
      <c r="H146" s="269"/>
      <c r="I146" s="269"/>
      <c r="J146" s="269"/>
      <c r="K146" s="269"/>
    </row>
    <row r="147" spans="2:11">
      <c r="B147" s="255" t="s">
        <v>200</v>
      </c>
      <c r="C147" s="255"/>
      <c r="D147" s="255"/>
      <c r="E147" s="255" t="s">
        <v>201</v>
      </c>
      <c r="F147" s="255"/>
      <c r="G147" s="256"/>
      <c r="H147" s="256"/>
      <c r="I147" s="257"/>
      <c r="J147" s="255"/>
      <c r="K147" s="258">
        <v>386626.47</v>
      </c>
    </row>
    <row r="148" spans="2:11" ht="15">
      <c r="B148" s="259" t="s">
        <v>202</v>
      </c>
      <c r="C148" s="260" t="s">
        <v>2</v>
      </c>
      <c r="D148" s="259" t="s">
        <v>3</v>
      </c>
      <c r="E148" s="259" t="s">
        <v>4</v>
      </c>
      <c r="F148" s="261" t="s">
        <v>476</v>
      </c>
      <c r="G148" s="261"/>
      <c r="H148" s="262" t="s">
        <v>5</v>
      </c>
      <c r="I148" s="260" t="s">
        <v>6</v>
      </c>
      <c r="J148" s="260" t="s">
        <v>7</v>
      </c>
      <c r="K148" s="260" t="s">
        <v>9</v>
      </c>
    </row>
    <row r="149" spans="2:11">
      <c r="B149" s="123" t="s">
        <v>477</v>
      </c>
      <c r="C149" s="122" t="s">
        <v>203</v>
      </c>
      <c r="D149" s="123" t="s">
        <v>28</v>
      </c>
      <c r="E149" s="123" t="s">
        <v>204</v>
      </c>
      <c r="F149" s="155" t="s">
        <v>503</v>
      </c>
      <c r="G149" s="155"/>
      <c r="H149" s="124" t="s">
        <v>170</v>
      </c>
      <c r="I149" s="125">
        <v>1</v>
      </c>
      <c r="J149" s="126">
        <v>1245.78</v>
      </c>
      <c r="K149" s="126">
        <v>1245.78</v>
      </c>
    </row>
    <row r="150" spans="2:11" ht="25.5">
      <c r="B150" s="128" t="s">
        <v>479</v>
      </c>
      <c r="C150" s="127" t="s">
        <v>539</v>
      </c>
      <c r="D150" s="128" t="s">
        <v>42</v>
      </c>
      <c r="E150" s="128" t="s">
        <v>540</v>
      </c>
      <c r="F150" s="156" t="s">
        <v>494</v>
      </c>
      <c r="G150" s="156"/>
      <c r="H150" s="129" t="s">
        <v>482</v>
      </c>
      <c r="I150" s="130">
        <v>3.2735683999999998</v>
      </c>
      <c r="J150" s="131">
        <v>16.899999999999999</v>
      </c>
      <c r="K150" s="131">
        <v>55.32</v>
      </c>
    </row>
    <row r="151" spans="2:11" ht="25.5">
      <c r="B151" s="128" t="s">
        <v>479</v>
      </c>
      <c r="C151" s="127" t="s">
        <v>541</v>
      </c>
      <c r="D151" s="128" t="s">
        <v>42</v>
      </c>
      <c r="E151" s="128" t="s">
        <v>542</v>
      </c>
      <c r="F151" s="156" t="s">
        <v>494</v>
      </c>
      <c r="G151" s="156"/>
      <c r="H151" s="129" t="s">
        <v>482</v>
      </c>
      <c r="I151" s="130">
        <v>3.2735683999999998</v>
      </c>
      <c r="J151" s="131">
        <v>20.59</v>
      </c>
      <c r="K151" s="131">
        <v>67.400000000000006</v>
      </c>
    </row>
    <row r="152" spans="2:11" ht="25.5">
      <c r="B152" s="128" t="s">
        <v>479</v>
      </c>
      <c r="C152" s="127" t="s">
        <v>543</v>
      </c>
      <c r="D152" s="128" t="s">
        <v>42</v>
      </c>
      <c r="E152" s="128" t="s">
        <v>521</v>
      </c>
      <c r="F152" s="156" t="s">
        <v>494</v>
      </c>
      <c r="G152" s="156"/>
      <c r="H152" s="129" t="s">
        <v>482</v>
      </c>
      <c r="I152" s="130">
        <v>2.8299999999999999E-2</v>
      </c>
      <c r="J152" s="131">
        <v>24.64</v>
      </c>
      <c r="K152" s="131">
        <v>0.69</v>
      </c>
    </row>
    <row r="153" spans="2:11" ht="38.25">
      <c r="B153" s="128" t="s">
        <v>479</v>
      </c>
      <c r="C153" s="127" t="s">
        <v>544</v>
      </c>
      <c r="D153" s="128" t="s">
        <v>42</v>
      </c>
      <c r="E153" s="128" t="s">
        <v>545</v>
      </c>
      <c r="F153" s="156" t="s">
        <v>538</v>
      </c>
      <c r="G153" s="156"/>
      <c r="H153" s="129" t="s">
        <v>19</v>
      </c>
      <c r="I153" s="130">
        <v>0.56979999999999997</v>
      </c>
      <c r="J153" s="131">
        <v>11.02</v>
      </c>
      <c r="K153" s="131">
        <v>6.27</v>
      </c>
    </row>
    <row r="154" spans="2:11" ht="38.25">
      <c r="B154" s="128" t="s">
        <v>479</v>
      </c>
      <c r="C154" s="127" t="s">
        <v>546</v>
      </c>
      <c r="D154" s="128" t="s">
        <v>42</v>
      </c>
      <c r="E154" s="128" t="s">
        <v>547</v>
      </c>
      <c r="F154" s="156" t="s">
        <v>548</v>
      </c>
      <c r="G154" s="156"/>
      <c r="H154" s="129" t="s">
        <v>549</v>
      </c>
      <c r="I154" s="130">
        <v>5.1999999999999998E-2</v>
      </c>
      <c r="J154" s="131">
        <v>27.53</v>
      </c>
      <c r="K154" s="131">
        <v>1.43</v>
      </c>
    </row>
    <row r="155" spans="2:11" ht="38.25">
      <c r="B155" s="128" t="s">
        <v>479</v>
      </c>
      <c r="C155" s="127" t="s">
        <v>550</v>
      </c>
      <c r="D155" s="128" t="s">
        <v>42</v>
      </c>
      <c r="E155" s="128" t="s">
        <v>551</v>
      </c>
      <c r="F155" s="156" t="s">
        <v>538</v>
      </c>
      <c r="G155" s="156"/>
      <c r="H155" s="129" t="s">
        <v>19</v>
      </c>
      <c r="I155" s="130">
        <v>0.56979999999999997</v>
      </c>
      <c r="J155" s="131">
        <v>41.26</v>
      </c>
      <c r="K155" s="131">
        <v>23.5</v>
      </c>
    </row>
    <row r="156" spans="2:11" ht="38.25">
      <c r="B156" s="128" t="s">
        <v>479</v>
      </c>
      <c r="C156" s="127" t="s">
        <v>552</v>
      </c>
      <c r="D156" s="128" t="s">
        <v>42</v>
      </c>
      <c r="E156" s="128" t="s">
        <v>553</v>
      </c>
      <c r="F156" s="156" t="s">
        <v>538</v>
      </c>
      <c r="G156" s="156"/>
      <c r="H156" s="129" t="s">
        <v>19</v>
      </c>
      <c r="I156" s="130">
        <v>0.56979999999999997</v>
      </c>
      <c r="J156" s="131">
        <v>10.16</v>
      </c>
      <c r="K156" s="131">
        <v>5.78</v>
      </c>
    </row>
    <row r="157" spans="2:11">
      <c r="B157" s="133" t="s">
        <v>485</v>
      </c>
      <c r="C157" s="132" t="s">
        <v>554</v>
      </c>
      <c r="D157" s="133" t="s">
        <v>42</v>
      </c>
      <c r="E157" s="133" t="s">
        <v>555</v>
      </c>
      <c r="F157" s="157" t="s">
        <v>486</v>
      </c>
      <c r="G157" s="157"/>
      <c r="H157" s="134" t="s">
        <v>472</v>
      </c>
      <c r="I157" s="135">
        <v>5.5E-2</v>
      </c>
      <c r="J157" s="136">
        <v>9.0399999999999991</v>
      </c>
      <c r="K157" s="136">
        <v>0.49</v>
      </c>
    </row>
    <row r="158" spans="2:11">
      <c r="B158" s="133" t="s">
        <v>485</v>
      </c>
      <c r="C158" s="132" t="s">
        <v>556</v>
      </c>
      <c r="D158" s="133" t="s">
        <v>42</v>
      </c>
      <c r="E158" s="133" t="s">
        <v>557</v>
      </c>
      <c r="F158" s="157" t="s">
        <v>486</v>
      </c>
      <c r="G158" s="157"/>
      <c r="H158" s="134" t="s">
        <v>472</v>
      </c>
      <c r="I158" s="135">
        <v>1.6999999999999999E-3</v>
      </c>
      <c r="J158" s="136">
        <v>56.04</v>
      </c>
      <c r="K158" s="136">
        <v>0.09</v>
      </c>
    </row>
    <row r="159" spans="2:11" ht="25.5">
      <c r="B159" s="133" t="s">
        <v>485</v>
      </c>
      <c r="C159" s="132" t="s">
        <v>562</v>
      </c>
      <c r="D159" s="133" t="s">
        <v>42</v>
      </c>
      <c r="E159" s="133" t="s">
        <v>563</v>
      </c>
      <c r="F159" s="157" t="s">
        <v>486</v>
      </c>
      <c r="G159" s="157"/>
      <c r="H159" s="134" t="s">
        <v>170</v>
      </c>
      <c r="I159" s="135">
        <v>1.05</v>
      </c>
      <c r="J159" s="136">
        <v>1032.1400000000001</v>
      </c>
      <c r="K159" s="136">
        <v>1083.74</v>
      </c>
    </row>
    <row r="160" spans="2:11" ht="25.5">
      <c r="B160" s="133" t="s">
        <v>485</v>
      </c>
      <c r="C160" s="132" t="s">
        <v>558</v>
      </c>
      <c r="D160" s="133" t="s">
        <v>42</v>
      </c>
      <c r="E160" s="133" t="s">
        <v>559</v>
      </c>
      <c r="F160" s="157" t="s">
        <v>486</v>
      </c>
      <c r="G160" s="157"/>
      <c r="H160" s="134" t="s">
        <v>472</v>
      </c>
      <c r="I160" s="135">
        <v>0.11</v>
      </c>
      <c r="J160" s="136">
        <v>9.74</v>
      </c>
      <c r="K160" s="136">
        <v>1.07</v>
      </c>
    </row>
    <row r="161" spans="2:11">
      <c r="B161" s="263"/>
      <c r="C161" s="263"/>
      <c r="D161" s="263"/>
      <c r="E161" s="263"/>
      <c r="F161" s="263" t="s">
        <v>487</v>
      </c>
      <c r="G161" s="264">
        <v>39.632774845076888</v>
      </c>
      <c r="H161" s="263" t="s">
        <v>488</v>
      </c>
      <c r="I161" s="264">
        <v>46.71</v>
      </c>
      <c r="J161" s="263" t="s">
        <v>489</v>
      </c>
      <c r="K161" s="264">
        <v>86.34</v>
      </c>
    </row>
    <row r="162" spans="2:11">
      <c r="B162" s="263"/>
      <c r="C162" s="263"/>
      <c r="D162" s="263"/>
      <c r="E162" s="263"/>
      <c r="F162" s="263" t="s">
        <v>490</v>
      </c>
      <c r="G162" s="264">
        <v>285.02999999999997</v>
      </c>
      <c r="H162" s="263"/>
      <c r="I162" s="265" t="s">
        <v>491</v>
      </c>
      <c r="J162" s="265"/>
      <c r="K162" s="264">
        <v>1530.81</v>
      </c>
    </row>
    <row r="163" spans="2:11" ht="15" thickBot="1">
      <c r="B163" s="266"/>
      <c r="C163" s="266"/>
      <c r="D163" s="266"/>
      <c r="E163" s="266"/>
      <c r="F163" s="266"/>
      <c r="G163" s="266"/>
      <c r="H163" s="266" t="s">
        <v>492</v>
      </c>
      <c r="I163" s="267">
        <v>60</v>
      </c>
      <c r="J163" s="266" t="s">
        <v>493</v>
      </c>
      <c r="K163" s="268">
        <v>91848.6</v>
      </c>
    </row>
    <row r="164" spans="2:11" ht="15" thickTop="1">
      <c r="B164" s="269"/>
      <c r="C164" s="269"/>
      <c r="D164" s="269"/>
      <c r="E164" s="269"/>
      <c r="F164" s="269"/>
      <c r="G164" s="269"/>
      <c r="H164" s="269"/>
      <c r="I164" s="269"/>
      <c r="J164" s="269"/>
      <c r="K164" s="269"/>
    </row>
    <row r="165" spans="2:11" ht="15">
      <c r="B165" s="259" t="s">
        <v>205</v>
      </c>
      <c r="C165" s="260" t="s">
        <v>2</v>
      </c>
      <c r="D165" s="259" t="s">
        <v>3</v>
      </c>
      <c r="E165" s="259" t="s">
        <v>4</v>
      </c>
      <c r="F165" s="261" t="s">
        <v>476</v>
      </c>
      <c r="G165" s="261"/>
      <c r="H165" s="262" t="s">
        <v>5</v>
      </c>
      <c r="I165" s="260" t="s">
        <v>6</v>
      </c>
      <c r="J165" s="260" t="s">
        <v>7</v>
      </c>
      <c r="K165" s="260" t="s">
        <v>9</v>
      </c>
    </row>
    <row r="166" spans="2:11">
      <c r="B166" s="123" t="s">
        <v>477</v>
      </c>
      <c r="C166" s="122" t="s">
        <v>206</v>
      </c>
      <c r="D166" s="123" t="s">
        <v>28</v>
      </c>
      <c r="E166" s="123" t="s">
        <v>207</v>
      </c>
      <c r="F166" s="155" t="s">
        <v>17</v>
      </c>
      <c r="G166" s="155"/>
      <c r="H166" s="124" t="s">
        <v>19</v>
      </c>
      <c r="I166" s="125">
        <v>1</v>
      </c>
      <c r="J166" s="126">
        <v>604.78</v>
      </c>
      <c r="K166" s="126">
        <v>604.78</v>
      </c>
    </row>
    <row r="167" spans="2:11" ht="25.5">
      <c r="B167" s="128" t="s">
        <v>479</v>
      </c>
      <c r="C167" s="127" t="s">
        <v>564</v>
      </c>
      <c r="D167" s="128" t="s">
        <v>17</v>
      </c>
      <c r="E167" s="128" t="s">
        <v>565</v>
      </c>
      <c r="F167" s="156" t="s">
        <v>478</v>
      </c>
      <c r="G167" s="156"/>
      <c r="H167" s="129" t="s">
        <v>482</v>
      </c>
      <c r="I167" s="130">
        <v>1.56</v>
      </c>
      <c r="J167" s="131">
        <v>29.7</v>
      </c>
      <c r="K167" s="131">
        <v>46.33</v>
      </c>
    </row>
    <row r="168" spans="2:11" ht="25.5">
      <c r="B168" s="128" t="s">
        <v>479</v>
      </c>
      <c r="C168" s="127" t="s">
        <v>566</v>
      </c>
      <c r="D168" s="128" t="s">
        <v>17</v>
      </c>
      <c r="E168" s="128" t="s">
        <v>567</v>
      </c>
      <c r="F168" s="156" t="s">
        <v>478</v>
      </c>
      <c r="G168" s="156"/>
      <c r="H168" s="129" t="s">
        <v>482</v>
      </c>
      <c r="I168" s="130">
        <v>1.8</v>
      </c>
      <c r="J168" s="131">
        <v>38.25</v>
      </c>
      <c r="K168" s="131">
        <v>68.849999999999994</v>
      </c>
    </row>
    <row r="169" spans="2:11" ht="38.25">
      <c r="B169" s="128" t="s">
        <v>479</v>
      </c>
      <c r="C169" s="127" t="s">
        <v>546</v>
      </c>
      <c r="D169" s="128" t="s">
        <v>42</v>
      </c>
      <c r="E169" s="128" t="s">
        <v>547</v>
      </c>
      <c r="F169" s="156" t="s">
        <v>548</v>
      </c>
      <c r="G169" s="156"/>
      <c r="H169" s="129" t="s">
        <v>549</v>
      </c>
      <c r="I169" s="130">
        <v>3.9800000000000002E-2</v>
      </c>
      <c r="J169" s="131">
        <v>27.53</v>
      </c>
      <c r="K169" s="131">
        <v>1.0900000000000001</v>
      </c>
    </row>
    <row r="170" spans="2:11" ht="38.25">
      <c r="B170" s="128" t="s">
        <v>479</v>
      </c>
      <c r="C170" s="127" t="s">
        <v>550</v>
      </c>
      <c r="D170" s="128" t="s">
        <v>42</v>
      </c>
      <c r="E170" s="128" t="s">
        <v>551</v>
      </c>
      <c r="F170" s="156" t="s">
        <v>538</v>
      </c>
      <c r="G170" s="156"/>
      <c r="H170" s="129" t="s">
        <v>19</v>
      </c>
      <c r="I170" s="130">
        <v>0.56969999999999998</v>
      </c>
      <c r="J170" s="131">
        <v>41.26</v>
      </c>
      <c r="K170" s="131">
        <v>23.5</v>
      </c>
    </row>
    <row r="171" spans="2:11" ht="38.25">
      <c r="B171" s="128" t="s">
        <v>479</v>
      </c>
      <c r="C171" s="127" t="s">
        <v>552</v>
      </c>
      <c r="D171" s="128" t="s">
        <v>42</v>
      </c>
      <c r="E171" s="128" t="s">
        <v>553</v>
      </c>
      <c r="F171" s="156" t="s">
        <v>538</v>
      </c>
      <c r="G171" s="156"/>
      <c r="H171" s="129" t="s">
        <v>19</v>
      </c>
      <c r="I171" s="130">
        <v>0.56969999999999998</v>
      </c>
      <c r="J171" s="131">
        <v>10.16</v>
      </c>
      <c r="K171" s="131">
        <v>5.78</v>
      </c>
    </row>
    <row r="172" spans="2:11">
      <c r="B172" s="133" t="s">
        <v>485</v>
      </c>
      <c r="C172" s="132" t="s">
        <v>526</v>
      </c>
      <c r="D172" s="133" t="s">
        <v>17</v>
      </c>
      <c r="E172" s="133" t="s">
        <v>527</v>
      </c>
      <c r="F172" s="157" t="s">
        <v>486</v>
      </c>
      <c r="G172" s="157"/>
      <c r="H172" s="134" t="s">
        <v>472</v>
      </c>
      <c r="I172" s="135">
        <v>39.799999999999997</v>
      </c>
      <c r="J172" s="136">
        <v>10.96</v>
      </c>
      <c r="K172" s="136">
        <v>436.2</v>
      </c>
    </row>
    <row r="173" spans="2:11">
      <c r="B173" s="133" t="s">
        <v>485</v>
      </c>
      <c r="C173" s="132" t="s">
        <v>568</v>
      </c>
      <c r="D173" s="133" t="s">
        <v>17</v>
      </c>
      <c r="E173" s="133" t="s">
        <v>569</v>
      </c>
      <c r="F173" s="157" t="s">
        <v>486</v>
      </c>
      <c r="G173" s="157"/>
      <c r="H173" s="134" t="s">
        <v>170</v>
      </c>
      <c r="I173" s="135">
        <v>0.13880000000000001</v>
      </c>
      <c r="J173" s="136">
        <v>165.94</v>
      </c>
      <c r="K173" s="136">
        <v>23.03</v>
      </c>
    </row>
    <row r="174" spans="2:11">
      <c r="B174" s="263"/>
      <c r="C174" s="263"/>
      <c r="D174" s="263"/>
      <c r="E174" s="263"/>
      <c r="F174" s="263" t="s">
        <v>487</v>
      </c>
      <c r="G174" s="264">
        <v>42.96993344044067</v>
      </c>
      <c r="H174" s="263" t="s">
        <v>488</v>
      </c>
      <c r="I174" s="264">
        <v>50.64</v>
      </c>
      <c r="J174" s="263" t="s">
        <v>489</v>
      </c>
      <c r="K174" s="264">
        <v>93.61</v>
      </c>
    </row>
    <row r="175" spans="2:11">
      <c r="B175" s="263"/>
      <c r="C175" s="263"/>
      <c r="D175" s="263"/>
      <c r="E175" s="263"/>
      <c r="F175" s="263" t="s">
        <v>490</v>
      </c>
      <c r="G175" s="264">
        <v>138.37</v>
      </c>
      <c r="H175" s="263"/>
      <c r="I175" s="265" t="s">
        <v>491</v>
      </c>
      <c r="J175" s="265"/>
      <c r="K175" s="264">
        <v>743.15</v>
      </c>
    </row>
    <row r="176" spans="2:11" ht="15" thickBot="1">
      <c r="B176" s="266"/>
      <c r="C176" s="266"/>
      <c r="D176" s="266"/>
      <c r="E176" s="266"/>
      <c r="F176" s="266"/>
      <c r="G176" s="266"/>
      <c r="H176" s="266" t="s">
        <v>492</v>
      </c>
      <c r="I176" s="267">
        <v>396.66</v>
      </c>
      <c r="J176" s="266" t="s">
        <v>493</v>
      </c>
      <c r="K176" s="268">
        <v>294777.87</v>
      </c>
    </row>
    <row r="177" spans="2:11" ht="15" thickTop="1">
      <c r="B177" s="269"/>
      <c r="C177" s="269"/>
      <c r="D177" s="269"/>
      <c r="E177" s="269"/>
      <c r="F177" s="269"/>
      <c r="G177" s="269"/>
      <c r="H177" s="269"/>
      <c r="I177" s="269"/>
      <c r="J177" s="269"/>
      <c r="K177" s="269"/>
    </row>
    <row r="178" spans="2:11">
      <c r="B178" s="255" t="s">
        <v>255</v>
      </c>
      <c r="C178" s="255"/>
      <c r="D178" s="255"/>
      <c r="E178" s="255" t="s">
        <v>256</v>
      </c>
      <c r="F178" s="255"/>
      <c r="G178" s="256"/>
      <c r="H178" s="256"/>
      <c r="I178" s="257"/>
      <c r="J178" s="255"/>
      <c r="K178" s="258">
        <v>7616.28</v>
      </c>
    </row>
    <row r="179" spans="2:11" ht="15">
      <c r="B179" s="259" t="s">
        <v>257</v>
      </c>
      <c r="C179" s="260" t="s">
        <v>2</v>
      </c>
      <c r="D179" s="259" t="s">
        <v>3</v>
      </c>
      <c r="E179" s="259" t="s">
        <v>4</v>
      </c>
      <c r="F179" s="261" t="s">
        <v>476</v>
      </c>
      <c r="G179" s="261"/>
      <c r="H179" s="262" t="s">
        <v>5</v>
      </c>
      <c r="I179" s="260" t="s">
        <v>6</v>
      </c>
      <c r="J179" s="260" t="s">
        <v>7</v>
      </c>
      <c r="K179" s="260" t="s">
        <v>9</v>
      </c>
    </row>
    <row r="180" spans="2:11" ht="25.5">
      <c r="B180" s="123" t="s">
        <v>477</v>
      </c>
      <c r="C180" s="122" t="s">
        <v>258</v>
      </c>
      <c r="D180" s="123" t="s">
        <v>28</v>
      </c>
      <c r="E180" s="123" t="s">
        <v>259</v>
      </c>
      <c r="F180" s="155" t="s">
        <v>570</v>
      </c>
      <c r="G180" s="155"/>
      <c r="H180" s="124" t="s">
        <v>188</v>
      </c>
      <c r="I180" s="125">
        <v>1</v>
      </c>
      <c r="J180" s="126">
        <v>221.37</v>
      </c>
      <c r="K180" s="126">
        <v>221.37</v>
      </c>
    </row>
    <row r="181" spans="2:11" ht="25.5">
      <c r="B181" s="128" t="s">
        <v>479</v>
      </c>
      <c r="C181" s="127" t="s">
        <v>16</v>
      </c>
      <c r="D181" s="128" t="s">
        <v>17</v>
      </c>
      <c r="E181" s="128" t="s">
        <v>18</v>
      </c>
      <c r="F181" s="156" t="s">
        <v>478</v>
      </c>
      <c r="G181" s="156"/>
      <c r="H181" s="129" t="s">
        <v>19</v>
      </c>
      <c r="I181" s="130">
        <v>1.2</v>
      </c>
      <c r="J181" s="131">
        <v>184.48</v>
      </c>
      <c r="K181" s="131">
        <v>221.37</v>
      </c>
    </row>
    <row r="182" spans="2:11">
      <c r="B182" s="263"/>
      <c r="C182" s="263"/>
      <c r="D182" s="263"/>
      <c r="E182" s="263"/>
      <c r="F182" s="263" t="s">
        <v>487</v>
      </c>
      <c r="G182" s="264">
        <v>11.769566215285748</v>
      </c>
      <c r="H182" s="263" t="s">
        <v>488</v>
      </c>
      <c r="I182" s="264">
        <v>13.87</v>
      </c>
      <c r="J182" s="263" t="s">
        <v>489</v>
      </c>
      <c r="K182" s="264">
        <v>25.64</v>
      </c>
    </row>
    <row r="183" spans="2:11">
      <c r="B183" s="263"/>
      <c r="C183" s="263"/>
      <c r="D183" s="263"/>
      <c r="E183" s="263"/>
      <c r="F183" s="263" t="s">
        <v>490</v>
      </c>
      <c r="G183" s="264">
        <v>50.64</v>
      </c>
      <c r="H183" s="263"/>
      <c r="I183" s="265" t="s">
        <v>491</v>
      </c>
      <c r="J183" s="265"/>
      <c r="K183" s="264">
        <v>272.01</v>
      </c>
    </row>
    <row r="184" spans="2:11" ht="15" thickBot="1">
      <c r="B184" s="266"/>
      <c r="C184" s="266"/>
      <c r="D184" s="266"/>
      <c r="E184" s="266"/>
      <c r="F184" s="266"/>
      <c r="G184" s="266"/>
      <c r="H184" s="266" t="s">
        <v>492</v>
      </c>
      <c r="I184" s="267">
        <v>28</v>
      </c>
      <c r="J184" s="266" t="s">
        <v>493</v>
      </c>
      <c r="K184" s="268">
        <v>7616.28</v>
      </c>
    </row>
    <row r="185" spans="2:11" ht="15" thickTop="1">
      <c r="B185" s="269"/>
      <c r="C185" s="269"/>
      <c r="D185" s="269"/>
      <c r="E185" s="269"/>
      <c r="F185" s="269"/>
      <c r="G185" s="269"/>
      <c r="H185" s="269"/>
      <c r="I185" s="269"/>
      <c r="J185" s="269"/>
      <c r="K185" s="269"/>
    </row>
    <row r="186" spans="2:11" ht="15">
      <c r="B186" s="259" t="s">
        <v>284</v>
      </c>
      <c r="C186" s="260" t="s">
        <v>2</v>
      </c>
      <c r="D186" s="259" t="s">
        <v>3</v>
      </c>
      <c r="E186" s="259" t="s">
        <v>4</v>
      </c>
      <c r="F186" s="261" t="s">
        <v>476</v>
      </c>
      <c r="G186" s="261"/>
      <c r="H186" s="262" t="s">
        <v>5</v>
      </c>
      <c r="I186" s="260" t="s">
        <v>6</v>
      </c>
      <c r="J186" s="260" t="s">
        <v>7</v>
      </c>
      <c r="K186" s="260" t="s">
        <v>9</v>
      </c>
    </row>
    <row r="187" spans="2:11" ht="25.5">
      <c r="B187" s="123" t="s">
        <v>477</v>
      </c>
      <c r="C187" s="122" t="s">
        <v>285</v>
      </c>
      <c r="D187" s="123" t="s">
        <v>28</v>
      </c>
      <c r="E187" s="123" t="s">
        <v>286</v>
      </c>
      <c r="F187" s="155" t="s">
        <v>571</v>
      </c>
      <c r="G187" s="155"/>
      <c r="H187" s="124" t="s">
        <v>52</v>
      </c>
      <c r="I187" s="125">
        <v>1</v>
      </c>
      <c r="J187" s="126">
        <v>511.62</v>
      </c>
      <c r="K187" s="126">
        <v>511.62</v>
      </c>
    </row>
    <row r="188" spans="2:11" ht="25.5">
      <c r="B188" s="128" t="s">
        <v>479</v>
      </c>
      <c r="C188" s="127" t="s">
        <v>573</v>
      </c>
      <c r="D188" s="128" t="s">
        <v>17</v>
      </c>
      <c r="E188" s="128" t="s">
        <v>572</v>
      </c>
      <c r="F188" s="156" t="s">
        <v>478</v>
      </c>
      <c r="G188" s="156"/>
      <c r="H188" s="129" t="s">
        <v>482</v>
      </c>
      <c r="I188" s="130">
        <v>1</v>
      </c>
      <c r="J188" s="131">
        <v>30.38</v>
      </c>
      <c r="K188" s="131">
        <v>30.38</v>
      </c>
    </row>
    <row r="189" spans="2:11" ht="25.5">
      <c r="B189" s="133" t="s">
        <v>485</v>
      </c>
      <c r="C189" s="132" t="s">
        <v>576</v>
      </c>
      <c r="D189" s="133" t="s">
        <v>28</v>
      </c>
      <c r="E189" s="133" t="s">
        <v>577</v>
      </c>
      <c r="F189" s="157" t="s">
        <v>486</v>
      </c>
      <c r="G189" s="157"/>
      <c r="H189" s="134" t="s">
        <v>52</v>
      </c>
      <c r="I189" s="135">
        <v>1</v>
      </c>
      <c r="J189" s="136">
        <v>300</v>
      </c>
      <c r="K189" s="136">
        <v>300</v>
      </c>
    </row>
    <row r="190" spans="2:11">
      <c r="B190" s="133" t="s">
        <v>485</v>
      </c>
      <c r="C190" s="132" t="s">
        <v>578</v>
      </c>
      <c r="D190" s="133" t="s">
        <v>46</v>
      </c>
      <c r="E190" s="133" t="s">
        <v>579</v>
      </c>
      <c r="F190" s="157" t="s">
        <v>486</v>
      </c>
      <c r="G190" s="157"/>
      <c r="H190" s="134" t="s">
        <v>48</v>
      </c>
      <c r="I190" s="135">
        <v>1</v>
      </c>
      <c r="J190" s="136">
        <v>162.79</v>
      </c>
      <c r="K190" s="136">
        <v>162.79</v>
      </c>
    </row>
    <row r="191" spans="2:11">
      <c r="B191" s="133" t="s">
        <v>485</v>
      </c>
      <c r="C191" s="132" t="s">
        <v>574</v>
      </c>
      <c r="D191" s="133" t="s">
        <v>17</v>
      </c>
      <c r="E191" s="133" t="s">
        <v>575</v>
      </c>
      <c r="F191" s="157" t="s">
        <v>486</v>
      </c>
      <c r="G191" s="157"/>
      <c r="H191" s="134" t="s">
        <v>38</v>
      </c>
      <c r="I191" s="135">
        <v>0.15</v>
      </c>
      <c r="J191" s="136">
        <v>123</v>
      </c>
      <c r="K191" s="136">
        <v>18.45</v>
      </c>
    </row>
    <row r="192" spans="2:11">
      <c r="B192" s="263"/>
      <c r="C192" s="263"/>
      <c r="D192" s="263"/>
      <c r="E192" s="263"/>
      <c r="F192" s="263" t="s">
        <v>487</v>
      </c>
      <c r="G192" s="264">
        <v>10.539361899999999</v>
      </c>
      <c r="H192" s="263" t="s">
        <v>488</v>
      </c>
      <c r="I192" s="264">
        <v>12.42</v>
      </c>
      <c r="J192" s="263" t="s">
        <v>489</v>
      </c>
      <c r="K192" s="264">
        <v>22.96</v>
      </c>
    </row>
    <row r="193" spans="2:11">
      <c r="B193" s="263"/>
      <c r="C193" s="263"/>
      <c r="D193" s="263"/>
      <c r="E193" s="263"/>
      <c r="F193" s="263" t="s">
        <v>490</v>
      </c>
      <c r="G193" s="264">
        <v>117.05</v>
      </c>
      <c r="H193" s="263"/>
      <c r="I193" s="265" t="s">
        <v>491</v>
      </c>
      <c r="J193" s="265"/>
      <c r="K193" s="264">
        <v>628.66999999999996</v>
      </c>
    </row>
    <row r="194" spans="2:11" ht="15" thickBot="1">
      <c r="B194" s="266"/>
      <c r="C194" s="266"/>
      <c r="D194" s="266"/>
      <c r="E194" s="266"/>
      <c r="F194" s="266"/>
      <c r="G194" s="266"/>
      <c r="H194" s="266" t="s">
        <v>492</v>
      </c>
      <c r="I194" s="267">
        <v>16</v>
      </c>
      <c r="J194" s="266" t="s">
        <v>493</v>
      </c>
      <c r="K194" s="268">
        <v>10058.719999999999</v>
      </c>
    </row>
    <row r="195" spans="2:11" ht="15" thickTop="1">
      <c r="B195" s="269"/>
      <c r="C195" s="269"/>
      <c r="D195" s="269"/>
      <c r="E195" s="269"/>
      <c r="F195" s="269"/>
      <c r="G195" s="269"/>
      <c r="H195" s="269"/>
      <c r="I195" s="269"/>
      <c r="J195" s="269"/>
      <c r="K195" s="269"/>
    </row>
    <row r="196" spans="2:11" ht="15">
      <c r="B196" s="259" t="s">
        <v>287</v>
      </c>
      <c r="C196" s="260" t="s">
        <v>2</v>
      </c>
      <c r="D196" s="259" t="s">
        <v>3</v>
      </c>
      <c r="E196" s="259" t="s">
        <v>4</v>
      </c>
      <c r="F196" s="261" t="s">
        <v>476</v>
      </c>
      <c r="G196" s="261"/>
      <c r="H196" s="262" t="s">
        <v>5</v>
      </c>
      <c r="I196" s="260" t="s">
        <v>6</v>
      </c>
      <c r="J196" s="260" t="s">
        <v>7</v>
      </c>
      <c r="K196" s="260" t="s">
        <v>9</v>
      </c>
    </row>
    <row r="197" spans="2:11" ht="25.5">
      <c r="B197" s="123" t="s">
        <v>477</v>
      </c>
      <c r="C197" s="122" t="s">
        <v>288</v>
      </c>
      <c r="D197" s="123" t="s">
        <v>28</v>
      </c>
      <c r="E197" s="123" t="s">
        <v>289</v>
      </c>
      <c r="F197" s="155">
        <v>51</v>
      </c>
      <c r="G197" s="155"/>
      <c r="H197" s="124" t="s">
        <v>52</v>
      </c>
      <c r="I197" s="125">
        <v>1</v>
      </c>
      <c r="J197" s="126">
        <v>1261.77</v>
      </c>
      <c r="K197" s="126">
        <v>1261.77</v>
      </c>
    </row>
    <row r="198" spans="2:11" ht="25.5">
      <c r="B198" s="128" t="s">
        <v>479</v>
      </c>
      <c r="C198" s="127" t="s">
        <v>502</v>
      </c>
      <c r="D198" s="128" t="s">
        <v>42</v>
      </c>
      <c r="E198" s="128" t="s">
        <v>496</v>
      </c>
      <c r="F198" s="156" t="s">
        <v>494</v>
      </c>
      <c r="G198" s="156"/>
      <c r="H198" s="129" t="s">
        <v>482</v>
      </c>
      <c r="I198" s="130">
        <v>2.7639999999999998</v>
      </c>
      <c r="J198" s="131">
        <v>23.96</v>
      </c>
      <c r="K198" s="131">
        <v>66.22</v>
      </c>
    </row>
    <row r="199" spans="2:11" ht="25.5">
      <c r="B199" s="128" t="s">
        <v>479</v>
      </c>
      <c r="C199" s="127" t="s">
        <v>500</v>
      </c>
      <c r="D199" s="128" t="s">
        <v>42</v>
      </c>
      <c r="E199" s="128" t="s">
        <v>484</v>
      </c>
      <c r="F199" s="156" t="s">
        <v>494</v>
      </c>
      <c r="G199" s="156"/>
      <c r="H199" s="129" t="s">
        <v>482</v>
      </c>
      <c r="I199" s="130">
        <v>8.5039999999999996</v>
      </c>
      <c r="J199" s="131">
        <v>19.22</v>
      </c>
      <c r="K199" s="131">
        <v>163.44</v>
      </c>
    </row>
    <row r="200" spans="2:11" ht="25.5">
      <c r="B200" s="128" t="s">
        <v>479</v>
      </c>
      <c r="C200" s="127" t="s">
        <v>543</v>
      </c>
      <c r="D200" s="128" t="s">
        <v>42</v>
      </c>
      <c r="E200" s="128" t="s">
        <v>521</v>
      </c>
      <c r="F200" s="156" t="s">
        <v>494</v>
      </c>
      <c r="G200" s="156"/>
      <c r="H200" s="129" t="s">
        <v>482</v>
      </c>
      <c r="I200" s="130">
        <v>6</v>
      </c>
      <c r="J200" s="131">
        <v>24.64</v>
      </c>
      <c r="K200" s="131">
        <v>147.84</v>
      </c>
    </row>
    <row r="201" spans="2:11" ht="25.5">
      <c r="B201" s="128" t="s">
        <v>479</v>
      </c>
      <c r="C201" s="127" t="s">
        <v>580</v>
      </c>
      <c r="D201" s="128" t="s">
        <v>42</v>
      </c>
      <c r="E201" s="128" t="s">
        <v>581</v>
      </c>
      <c r="F201" s="156" t="s">
        <v>503</v>
      </c>
      <c r="G201" s="156"/>
      <c r="H201" s="129" t="s">
        <v>170</v>
      </c>
      <c r="I201" s="130">
        <v>1.2</v>
      </c>
      <c r="J201" s="131">
        <v>73.08</v>
      </c>
      <c r="K201" s="131">
        <v>87.69</v>
      </c>
    </row>
    <row r="202" spans="2:11" ht="38.25">
      <c r="B202" s="128" t="s">
        <v>479</v>
      </c>
      <c r="C202" s="127" t="s">
        <v>582</v>
      </c>
      <c r="D202" s="128" t="s">
        <v>42</v>
      </c>
      <c r="E202" s="128" t="s">
        <v>583</v>
      </c>
      <c r="F202" s="156" t="s">
        <v>538</v>
      </c>
      <c r="G202" s="156"/>
      <c r="H202" s="129" t="s">
        <v>19</v>
      </c>
      <c r="I202" s="130">
        <v>3.1</v>
      </c>
      <c r="J202" s="131">
        <v>10.74</v>
      </c>
      <c r="K202" s="131">
        <v>33.29</v>
      </c>
    </row>
    <row r="203" spans="2:11" ht="38.25">
      <c r="B203" s="128" t="s">
        <v>479</v>
      </c>
      <c r="C203" s="127" t="s">
        <v>552</v>
      </c>
      <c r="D203" s="128" t="s">
        <v>42</v>
      </c>
      <c r="E203" s="128" t="s">
        <v>553</v>
      </c>
      <c r="F203" s="156" t="s">
        <v>538</v>
      </c>
      <c r="G203" s="156"/>
      <c r="H203" s="129" t="s">
        <v>19</v>
      </c>
      <c r="I203" s="130">
        <v>3.1</v>
      </c>
      <c r="J203" s="131">
        <v>10.16</v>
      </c>
      <c r="K203" s="131">
        <v>31.49</v>
      </c>
    </row>
    <row r="204" spans="2:11">
      <c r="B204" s="133" t="s">
        <v>485</v>
      </c>
      <c r="C204" s="132" t="s">
        <v>584</v>
      </c>
      <c r="D204" s="133" t="s">
        <v>325</v>
      </c>
      <c r="E204" s="133" t="s">
        <v>585</v>
      </c>
      <c r="F204" s="157" t="s">
        <v>486</v>
      </c>
      <c r="G204" s="157"/>
      <c r="H204" s="134" t="s">
        <v>472</v>
      </c>
      <c r="I204" s="135">
        <v>4.5999999999999996</v>
      </c>
      <c r="J204" s="136">
        <v>1.26</v>
      </c>
      <c r="K204" s="136">
        <v>5.79</v>
      </c>
    </row>
    <row r="205" spans="2:11">
      <c r="B205" s="133" t="s">
        <v>485</v>
      </c>
      <c r="C205" s="132" t="s">
        <v>586</v>
      </c>
      <c r="D205" s="133" t="s">
        <v>325</v>
      </c>
      <c r="E205" s="133" t="s">
        <v>587</v>
      </c>
      <c r="F205" s="157" t="s">
        <v>486</v>
      </c>
      <c r="G205" s="157"/>
      <c r="H205" s="134" t="s">
        <v>38</v>
      </c>
      <c r="I205" s="135">
        <v>2E-3</v>
      </c>
      <c r="J205" s="136">
        <v>91.17</v>
      </c>
      <c r="K205" s="136">
        <v>0.18</v>
      </c>
    </row>
    <row r="206" spans="2:11">
      <c r="B206" s="133" t="s">
        <v>485</v>
      </c>
      <c r="C206" s="132" t="s">
        <v>588</v>
      </c>
      <c r="D206" s="133" t="s">
        <v>325</v>
      </c>
      <c r="E206" s="133" t="s">
        <v>589</v>
      </c>
      <c r="F206" s="157" t="s">
        <v>486</v>
      </c>
      <c r="G206" s="157"/>
      <c r="H206" s="134" t="s">
        <v>52</v>
      </c>
      <c r="I206" s="135">
        <v>1</v>
      </c>
      <c r="J206" s="136">
        <v>119</v>
      </c>
      <c r="K206" s="136">
        <v>119</v>
      </c>
    </row>
    <row r="207" spans="2:11">
      <c r="B207" s="133" t="s">
        <v>485</v>
      </c>
      <c r="C207" s="132" t="s">
        <v>590</v>
      </c>
      <c r="D207" s="133" t="s">
        <v>325</v>
      </c>
      <c r="E207" s="133" t="s">
        <v>591</v>
      </c>
      <c r="F207" s="157" t="s">
        <v>486</v>
      </c>
      <c r="G207" s="157"/>
      <c r="H207" s="134" t="s">
        <v>472</v>
      </c>
      <c r="I207" s="135">
        <v>36</v>
      </c>
      <c r="J207" s="136">
        <v>11.63</v>
      </c>
      <c r="K207" s="136">
        <v>418.68</v>
      </c>
    </row>
    <row r="208" spans="2:11">
      <c r="B208" s="133" t="s">
        <v>485</v>
      </c>
      <c r="C208" s="132" t="s">
        <v>592</v>
      </c>
      <c r="D208" s="133" t="s">
        <v>325</v>
      </c>
      <c r="E208" s="133" t="s">
        <v>593</v>
      </c>
      <c r="F208" s="157" t="s">
        <v>486</v>
      </c>
      <c r="G208" s="157"/>
      <c r="H208" s="134" t="s">
        <v>170</v>
      </c>
      <c r="I208" s="135">
        <v>2.5</v>
      </c>
      <c r="J208" s="136">
        <v>75.260000000000005</v>
      </c>
      <c r="K208" s="136">
        <v>188.15</v>
      </c>
    </row>
    <row r="209" spans="2:11">
      <c r="B209" s="263"/>
      <c r="C209" s="263"/>
      <c r="D209" s="263"/>
      <c r="E209" s="263"/>
      <c r="F209" s="263" t="s">
        <v>487</v>
      </c>
      <c r="G209" s="264">
        <v>136.93826027082855</v>
      </c>
      <c r="H209" s="263" t="s">
        <v>488</v>
      </c>
      <c r="I209" s="264">
        <v>161.38</v>
      </c>
      <c r="J209" s="263" t="s">
        <v>489</v>
      </c>
      <c r="K209" s="264">
        <v>298.32</v>
      </c>
    </row>
    <row r="210" spans="2:11">
      <c r="B210" s="263"/>
      <c r="C210" s="263"/>
      <c r="D210" s="263"/>
      <c r="E210" s="263"/>
      <c r="F210" s="263" t="s">
        <v>490</v>
      </c>
      <c r="G210" s="264">
        <v>288.69</v>
      </c>
      <c r="H210" s="263"/>
      <c r="I210" s="265" t="s">
        <v>491</v>
      </c>
      <c r="J210" s="265"/>
      <c r="K210" s="264">
        <v>1550.46</v>
      </c>
    </row>
    <row r="211" spans="2:11" ht="15" thickBot="1">
      <c r="B211" s="266"/>
      <c r="C211" s="266"/>
      <c r="D211" s="266"/>
      <c r="E211" s="266"/>
      <c r="F211" s="266"/>
      <c r="G211" s="266"/>
      <c r="H211" s="266" t="s">
        <v>492</v>
      </c>
      <c r="I211" s="267">
        <v>34</v>
      </c>
      <c r="J211" s="266" t="s">
        <v>493</v>
      </c>
      <c r="K211" s="268">
        <v>52715.64</v>
      </c>
    </row>
    <row r="212" spans="2:11" ht="15" thickTop="1">
      <c r="B212" s="269"/>
      <c r="C212" s="269"/>
      <c r="D212" s="269"/>
      <c r="E212" s="269"/>
      <c r="F212" s="269"/>
      <c r="G212" s="269"/>
      <c r="H212" s="269"/>
      <c r="I212" s="269"/>
      <c r="J212" s="269"/>
      <c r="K212" s="269"/>
    </row>
    <row r="213" spans="2:11">
      <c r="B213" s="255" t="s">
        <v>290</v>
      </c>
      <c r="C213" s="255"/>
      <c r="D213" s="255"/>
      <c r="E213" s="255" t="s">
        <v>291</v>
      </c>
      <c r="F213" s="255"/>
      <c r="G213" s="256"/>
      <c r="H213" s="256"/>
      <c r="I213" s="257"/>
      <c r="J213" s="255"/>
      <c r="K213" s="258">
        <v>31162.76</v>
      </c>
    </row>
    <row r="214" spans="2:11" ht="15">
      <c r="B214" s="259" t="s">
        <v>292</v>
      </c>
      <c r="C214" s="260" t="s">
        <v>2</v>
      </c>
      <c r="D214" s="259" t="s">
        <v>3</v>
      </c>
      <c r="E214" s="259" t="s">
        <v>4</v>
      </c>
      <c r="F214" s="261" t="s">
        <v>476</v>
      </c>
      <c r="G214" s="261"/>
      <c r="H214" s="262" t="s">
        <v>5</v>
      </c>
      <c r="I214" s="260" t="s">
        <v>6</v>
      </c>
      <c r="J214" s="260" t="s">
        <v>7</v>
      </c>
      <c r="K214" s="260" t="s">
        <v>9</v>
      </c>
    </row>
    <row r="215" spans="2:11" ht="25.5">
      <c r="B215" s="123" t="s">
        <v>477</v>
      </c>
      <c r="C215" s="122" t="s">
        <v>293</v>
      </c>
      <c r="D215" s="123" t="s">
        <v>28</v>
      </c>
      <c r="E215" s="123" t="s">
        <v>294</v>
      </c>
      <c r="F215" s="155" t="s">
        <v>570</v>
      </c>
      <c r="G215" s="155"/>
      <c r="H215" s="124" t="s">
        <v>52</v>
      </c>
      <c r="I215" s="125">
        <v>1</v>
      </c>
      <c r="J215" s="126">
        <v>12526.91</v>
      </c>
      <c r="K215" s="126">
        <v>12526.91</v>
      </c>
    </row>
    <row r="216" spans="2:11" ht="25.5">
      <c r="B216" s="128" t="s">
        <v>479</v>
      </c>
      <c r="C216" s="127" t="s">
        <v>502</v>
      </c>
      <c r="D216" s="128" t="s">
        <v>42</v>
      </c>
      <c r="E216" s="128" t="s">
        <v>496</v>
      </c>
      <c r="F216" s="156" t="s">
        <v>494</v>
      </c>
      <c r="G216" s="156"/>
      <c r="H216" s="129" t="s">
        <v>482</v>
      </c>
      <c r="I216" s="130">
        <v>2</v>
      </c>
      <c r="J216" s="131">
        <v>23.96</v>
      </c>
      <c r="K216" s="131">
        <v>47.92</v>
      </c>
    </row>
    <row r="217" spans="2:11" ht="25.5">
      <c r="B217" s="128" t="s">
        <v>479</v>
      </c>
      <c r="C217" s="127" t="s">
        <v>500</v>
      </c>
      <c r="D217" s="128" t="s">
        <v>42</v>
      </c>
      <c r="E217" s="128" t="s">
        <v>484</v>
      </c>
      <c r="F217" s="156" t="s">
        <v>494</v>
      </c>
      <c r="G217" s="156"/>
      <c r="H217" s="129" t="s">
        <v>482</v>
      </c>
      <c r="I217" s="130">
        <v>3</v>
      </c>
      <c r="J217" s="131">
        <v>19.22</v>
      </c>
      <c r="K217" s="131">
        <v>57.66</v>
      </c>
    </row>
    <row r="218" spans="2:11" ht="25.5">
      <c r="B218" s="128" t="s">
        <v>479</v>
      </c>
      <c r="C218" s="127" t="s">
        <v>594</v>
      </c>
      <c r="D218" s="128" t="s">
        <v>42</v>
      </c>
      <c r="E218" s="128" t="s">
        <v>567</v>
      </c>
      <c r="F218" s="156" t="s">
        <v>494</v>
      </c>
      <c r="G218" s="156"/>
      <c r="H218" s="129" t="s">
        <v>482</v>
      </c>
      <c r="I218" s="130">
        <v>15</v>
      </c>
      <c r="J218" s="131">
        <v>23.79</v>
      </c>
      <c r="K218" s="131">
        <v>356.85</v>
      </c>
    </row>
    <row r="219" spans="2:11" ht="25.5">
      <c r="B219" s="128" t="s">
        <v>479</v>
      </c>
      <c r="C219" s="127" t="s">
        <v>595</v>
      </c>
      <c r="D219" s="128" t="s">
        <v>42</v>
      </c>
      <c r="E219" s="128" t="s">
        <v>565</v>
      </c>
      <c r="F219" s="156" t="s">
        <v>494</v>
      </c>
      <c r="G219" s="156"/>
      <c r="H219" s="129" t="s">
        <v>482</v>
      </c>
      <c r="I219" s="130">
        <v>10</v>
      </c>
      <c r="J219" s="131">
        <v>19.690000000000001</v>
      </c>
      <c r="K219" s="131">
        <v>196.9</v>
      </c>
    </row>
    <row r="220" spans="2:11" ht="25.5">
      <c r="B220" s="128" t="s">
        <v>479</v>
      </c>
      <c r="C220" s="127" t="s">
        <v>596</v>
      </c>
      <c r="D220" s="128" t="s">
        <v>325</v>
      </c>
      <c r="E220" s="128" t="s">
        <v>597</v>
      </c>
      <c r="F220" s="156" t="s">
        <v>598</v>
      </c>
      <c r="G220" s="156"/>
      <c r="H220" s="129" t="s">
        <v>19</v>
      </c>
      <c r="I220" s="130">
        <v>26</v>
      </c>
      <c r="J220" s="131">
        <v>251.52</v>
      </c>
      <c r="K220" s="131">
        <v>6539.52</v>
      </c>
    </row>
    <row r="221" spans="2:11" ht="25.5">
      <c r="B221" s="128" t="s">
        <v>479</v>
      </c>
      <c r="C221" s="127" t="s">
        <v>599</v>
      </c>
      <c r="D221" s="128" t="s">
        <v>17</v>
      </c>
      <c r="E221" s="128" t="s">
        <v>600</v>
      </c>
      <c r="F221" s="156" t="s">
        <v>478</v>
      </c>
      <c r="G221" s="156"/>
      <c r="H221" s="129" t="s">
        <v>19</v>
      </c>
      <c r="I221" s="130">
        <v>1</v>
      </c>
      <c r="J221" s="131">
        <v>64.56</v>
      </c>
      <c r="K221" s="131">
        <v>64.56</v>
      </c>
    </row>
    <row r="222" spans="2:11">
      <c r="B222" s="133" t="s">
        <v>485</v>
      </c>
      <c r="C222" s="132" t="s">
        <v>601</v>
      </c>
      <c r="D222" s="133" t="s">
        <v>46</v>
      </c>
      <c r="E222" s="133" t="s">
        <v>602</v>
      </c>
      <c r="F222" s="157" t="s">
        <v>486</v>
      </c>
      <c r="G222" s="157"/>
      <c r="H222" s="134" t="s">
        <v>67</v>
      </c>
      <c r="I222" s="135">
        <v>32</v>
      </c>
      <c r="J222" s="136">
        <v>130</v>
      </c>
      <c r="K222" s="136">
        <v>4160</v>
      </c>
    </row>
    <row r="223" spans="2:11" ht="25.5">
      <c r="B223" s="133" t="s">
        <v>485</v>
      </c>
      <c r="C223" s="132" t="s">
        <v>603</v>
      </c>
      <c r="D223" s="133" t="s">
        <v>46</v>
      </c>
      <c r="E223" s="133" t="s">
        <v>604</v>
      </c>
      <c r="F223" s="157" t="s">
        <v>486</v>
      </c>
      <c r="G223" s="157"/>
      <c r="H223" s="134" t="s">
        <v>48</v>
      </c>
      <c r="I223" s="135">
        <v>2</v>
      </c>
      <c r="J223" s="136">
        <v>551.75</v>
      </c>
      <c r="K223" s="136">
        <v>1103.5</v>
      </c>
    </row>
    <row r="224" spans="2:11">
      <c r="B224" s="263"/>
      <c r="C224" s="263"/>
      <c r="D224" s="263"/>
      <c r="E224" s="263"/>
      <c r="F224" s="263" t="s">
        <v>487</v>
      </c>
      <c r="G224" s="264">
        <v>549.19899009999995</v>
      </c>
      <c r="H224" s="263" t="s">
        <v>488</v>
      </c>
      <c r="I224" s="264">
        <v>647.23</v>
      </c>
      <c r="J224" s="263" t="s">
        <v>489</v>
      </c>
      <c r="K224" s="264">
        <v>1196.43</v>
      </c>
    </row>
    <row r="225" spans="2:11">
      <c r="B225" s="263"/>
      <c r="C225" s="263"/>
      <c r="D225" s="263"/>
      <c r="E225" s="263"/>
      <c r="F225" s="263" t="s">
        <v>490</v>
      </c>
      <c r="G225" s="264">
        <v>2866.15</v>
      </c>
      <c r="H225" s="263"/>
      <c r="I225" s="265" t="s">
        <v>491</v>
      </c>
      <c r="J225" s="265"/>
      <c r="K225" s="264">
        <v>15393.06</v>
      </c>
    </row>
    <row r="226" spans="2:11" ht="15" thickBot="1">
      <c r="B226" s="266"/>
      <c r="C226" s="266"/>
      <c r="D226" s="266"/>
      <c r="E226" s="266"/>
      <c r="F226" s="266"/>
      <c r="G226" s="266"/>
      <c r="H226" s="266" t="s">
        <v>492</v>
      </c>
      <c r="I226" s="267">
        <v>1</v>
      </c>
      <c r="J226" s="266" t="s">
        <v>493</v>
      </c>
      <c r="K226" s="268">
        <v>15393.06</v>
      </c>
    </row>
    <row r="227" spans="2:11" ht="15" thickTop="1">
      <c r="B227" s="269"/>
      <c r="C227" s="269"/>
      <c r="D227" s="269"/>
      <c r="E227" s="269"/>
      <c r="F227" s="269"/>
      <c r="G227" s="269"/>
      <c r="H227" s="269"/>
      <c r="I227" s="269"/>
      <c r="J227" s="269"/>
      <c r="K227" s="269"/>
    </row>
    <row r="228" spans="2:11" ht="15">
      <c r="B228" s="259" t="s">
        <v>295</v>
      </c>
      <c r="C228" s="260" t="s">
        <v>2</v>
      </c>
      <c r="D228" s="259" t="s">
        <v>3</v>
      </c>
      <c r="E228" s="259" t="s">
        <v>4</v>
      </c>
      <c r="F228" s="261" t="s">
        <v>476</v>
      </c>
      <c r="G228" s="261"/>
      <c r="H228" s="262" t="s">
        <v>5</v>
      </c>
      <c r="I228" s="260" t="s">
        <v>6</v>
      </c>
      <c r="J228" s="260" t="s">
        <v>7</v>
      </c>
      <c r="K228" s="260" t="s">
        <v>9</v>
      </c>
    </row>
    <row r="229" spans="2:11" ht="25.5">
      <c r="B229" s="123" t="s">
        <v>477</v>
      </c>
      <c r="C229" s="122" t="s">
        <v>296</v>
      </c>
      <c r="D229" s="123" t="s">
        <v>28</v>
      </c>
      <c r="E229" s="123" t="s">
        <v>758</v>
      </c>
      <c r="F229" s="155" t="s">
        <v>570</v>
      </c>
      <c r="G229" s="155"/>
      <c r="H229" s="124" t="s">
        <v>52</v>
      </c>
      <c r="I229" s="125">
        <v>1</v>
      </c>
      <c r="J229" s="126">
        <v>12833.42</v>
      </c>
      <c r="K229" s="126">
        <v>12833.42</v>
      </c>
    </row>
    <row r="230" spans="2:11" ht="25.5">
      <c r="B230" s="128" t="s">
        <v>479</v>
      </c>
      <c r="C230" s="127" t="s">
        <v>502</v>
      </c>
      <c r="D230" s="128" t="s">
        <v>42</v>
      </c>
      <c r="E230" s="128" t="s">
        <v>496</v>
      </c>
      <c r="F230" s="156" t="s">
        <v>494</v>
      </c>
      <c r="G230" s="156"/>
      <c r="H230" s="129" t="s">
        <v>482</v>
      </c>
      <c r="I230" s="130">
        <v>2</v>
      </c>
      <c r="J230" s="131">
        <v>23.96</v>
      </c>
      <c r="K230" s="131">
        <v>47.92</v>
      </c>
    </row>
    <row r="231" spans="2:11" ht="25.5">
      <c r="B231" s="128" t="s">
        <v>479</v>
      </c>
      <c r="C231" s="127" t="s">
        <v>500</v>
      </c>
      <c r="D231" s="128" t="s">
        <v>42</v>
      </c>
      <c r="E231" s="128" t="s">
        <v>484</v>
      </c>
      <c r="F231" s="156" t="s">
        <v>494</v>
      </c>
      <c r="G231" s="156"/>
      <c r="H231" s="129" t="s">
        <v>482</v>
      </c>
      <c r="I231" s="130">
        <v>3</v>
      </c>
      <c r="J231" s="131">
        <v>19.22</v>
      </c>
      <c r="K231" s="131">
        <v>57.66</v>
      </c>
    </row>
    <row r="232" spans="2:11" ht="25.5">
      <c r="B232" s="128" t="s">
        <v>479</v>
      </c>
      <c r="C232" s="127" t="s">
        <v>594</v>
      </c>
      <c r="D232" s="128" t="s">
        <v>42</v>
      </c>
      <c r="E232" s="128" t="s">
        <v>567</v>
      </c>
      <c r="F232" s="156" t="s">
        <v>494</v>
      </c>
      <c r="G232" s="156"/>
      <c r="H232" s="129" t="s">
        <v>482</v>
      </c>
      <c r="I232" s="130">
        <v>25</v>
      </c>
      <c r="J232" s="131">
        <v>23.79</v>
      </c>
      <c r="K232" s="131">
        <v>594.75</v>
      </c>
    </row>
    <row r="233" spans="2:11" ht="25.5">
      <c r="B233" s="128" t="s">
        <v>479</v>
      </c>
      <c r="C233" s="127" t="s">
        <v>595</v>
      </c>
      <c r="D233" s="128" t="s">
        <v>42</v>
      </c>
      <c r="E233" s="128" t="s">
        <v>565</v>
      </c>
      <c r="F233" s="156" t="s">
        <v>494</v>
      </c>
      <c r="G233" s="156"/>
      <c r="H233" s="129" t="s">
        <v>482</v>
      </c>
      <c r="I233" s="130">
        <v>15</v>
      </c>
      <c r="J233" s="131">
        <v>19.690000000000001</v>
      </c>
      <c r="K233" s="131">
        <v>295.35000000000002</v>
      </c>
    </row>
    <row r="234" spans="2:11" ht="25.5">
      <c r="B234" s="128" t="s">
        <v>479</v>
      </c>
      <c r="C234" s="127" t="s">
        <v>599</v>
      </c>
      <c r="D234" s="128" t="s">
        <v>17</v>
      </c>
      <c r="E234" s="128" t="s">
        <v>600</v>
      </c>
      <c r="F234" s="156" t="s">
        <v>478</v>
      </c>
      <c r="G234" s="156"/>
      <c r="H234" s="129" t="s">
        <v>19</v>
      </c>
      <c r="I234" s="130">
        <v>1.5</v>
      </c>
      <c r="J234" s="131">
        <v>64.56</v>
      </c>
      <c r="K234" s="131">
        <v>96.84</v>
      </c>
    </row>
    <row r="235" spans="2:11" ht="25.5">
      <c r="B235" s="128" t="s">
        <v>479</v>
      </c>
      <c r="C235" s="127" t="s">
        <v>759</v>
      </c>
      <c r="D235" s="128" t="s">
        <v>325</v>
      </c>
      <c r="E235" s="128" t="s">
        <v>760</v>
      </c>
      <c r="F235" s="156" t="s">
        <v>761</v>
      </c>
      <c r="G235" s="156"/>
      <c r="H235" s="129" t="s">
        <v>19</v>
      </c>
      <c r="I235" s="130">
        <v>10</v>
      </c>
      <c r="J235" s="131">
        <v>173.39</v>
      </c>
      <c r="K235" s="131">
        <v>1733.9</v>
      </c>
    </row>
    <row r="236" spans="2:11">
      <c r="B236" s="133" t="s">
        <v>485</v>
      </c>
      <c r="C236" s="132" t="s">
        <v>601</v>
      </c>
      <c r="D236" s="133" t="s">
        <v>46</v>
      </c>
      <c r="E236" s="133" t="s">
        <v>602</v>
      </c>
      <c r="F236" s="157" t="s">
        <v>486</v>
      </c>
      <c r="G236" s="157"/>
      <c r="H236" s="134" t="s">
        <v>67</v>
      </c>
      <c r="I236" s="135">
        <v>60</v>
      </c>
      <c r="J236" s="136">
        <v>130</v>
      </c>
      <c r="K236" s="136">
        <v>7800</v>
      </c>
    </row>
    <row r="237" spans="2:11" ht="25.5">
      <c r="B237" s="133" t="s">
        <v>485</v>
      </c>
      <c r="C237" s="132" t="s">
        <v>603</v>
      </c>
      <c r="D237" s="133" t="s">
        <v>46</v>
      </c>
      <c r="E237" s="133" t="s">
        <v>604</v>
      </c>
      <c r="F237" s="157" t="s">
        <v>486</v>
      </c>
      <c r="G237" s="157"/>
      <c r="H237" s="134" t="s">
        <v>48</v>
      </c>
      <c r="I237" s="135">
        <v>4</v>
      </c>
      <c r="J237" s="136">
        <v>551.75</v>
      </c>
      <c r="K237" s="136">
        <v>2207</v>
      </c>
    </row>
    <row r="238" spans="2:11">
      <c r="B238" s="263"/>
      <c r="C238" s="263"/>
      <c r="D238" s="263"/>
      <c r="E238" s="263"/>
      <c r="F238" s="263" t="s">
        <v>487</v>
      </c>
      <c r="G238" s="264">
        <v>460.59674087675006</v>
      </c>
      <c r="H238" s="263" t="s">
        <v>488</v>
      </c>
      <c r="I238" s="264">
        <v>542.80999999999995</v>
      </c>
      <c r="J238" s="263" t="s">
        <v>489</v>
      </c>
      <c r="K238" s="264">
        <v>1003.41</v>
      </c>
    </row>
    <row r="239" spans="2:11">
      <c r="B239" s="263"/>
      <c r="C239" s="263"/>
      <c r="D239" s="263"/>
      <c r="E239" s="263"/>
      <c r="F239" s="263" t="s">
        <v>490</v>
      </c>
      <c r="G239" s="264">
        <v>2936.28</v>
      </c>
      <c r="H239" s="263"/>
      <c r="I239" s="265" t="s">
        <v>491</v>
      </c>
      <c r="J239" s="265"/>
      <c r="K239" s="264">
        <v>15769.7</v>
      </c>
    </row>
    <row r="240" spans="2:11" ht="15" thickBot="1">
      <c r="B240" s="266"/>
      <c r="C240" s="266"/>
      <c r="D240" s="266"/>
      <c r="E240" s="266"/>
      <c r="F240" s="266"/>
      <c r="G240" s="266"/>
      <c r="H240" s="266" t="s">
        <v>492</v>
      </c>
      <c r="I240" s="267">
        <v>1</v>
      </c>
      <c r="J240" s="266" t="s">
        <v>493</v>
      </c>
      <c r="K240" s="268">
        <v>15769.7</v>
      </c>
    </row>
    <row r="241" spans="2:11" ht="15" thickTop="1">
      <c r="B241" s="269"/>
      <c r="C241" s="269"/>
      <c r="D241" s="269"/>
      <c r="E241" s="269"/>
      <c r="F241" s="269"/>
      <c r="G241" s="269"/>
      <c r="H241" s="269"/>
      <c r="I241" s="269"/>
      <c r="J241" s="269"/>
      <c r="K241" s="269"/>
    </row>
    <row r="242" spans="2:11" ht="15">
      <c r="B242" s="259" t="s">
        <v>330</v>
      </c>
      <c r="C242" s="260" t="s">
        <v>2</v>
      </c>
      <c r="D242" s="259" t="s">
        <v>3</v>
      </c>
      <c r="E242" s="259" t="s">
        <v>4</v>
      </c>
      <c r="F242" s="261" t="s">
        <v>476</v>
      </c>
      <c r="G242" s="261"/>
      <c r="H242" s="262" t="s">
        <v>5</v>
      </c>
      <c r="I242" s="260" t="s">
        <v>6</v>
      </c>
      <c r="J242" s="260" t="s">
        <v>7</v>
      </c>
      <c r="K242" s="260" t="s">
        <v>9</v>
      </c>
    </row>
    <row r="243" spans="2:11" ht="25.5">
      <c r="B243" s="123" t="s">
        <v>477</v>
      </c>
      <c r="C243" s="122" t="s">
        <v>331</v>
      </c>
      <c r="D243" s="123" t="s">
        <v>28</v>
      </c>
      <c r="E243" s="123" t="s">
        <v>332</v>
      </c>
      <c r="F243" s="155">
        <v>96</v>
      </c>
      <c r="G243" s="155"/>
      <c r="H243" s="124" t="s">
        <v>48</v>
      </c>
      <c r="I243" s="125">
        <v>1</v>
      </c>
      <c r="J243" s="126">
        <v>4002.11</v>
      </c>
      <c r="K243" s="126">
        <v>4002.11</v>
      </c>
    </row>
    <row r="244" spans="2:11" ht="25.5">
      <c r="B244" s="128" t="s">
        <v>479</v>
      </c>
      <c r="C244" s="127" t="s">
        <v>609</v>
      </c>
      <c r="D244" s="128" t="s">
        <v>46</v>
      </c>
      <c r="E244" s="128" t="s">
        <v>610</v>
      </c>
      <c r="F244" s="156" t="s">
        <v>611</v>
      </c>
      <c r="G244" s="156"/>
      <c r="H244" s="129" t="s">
        <v>38</v>
      </c>
      <c r="I244" s="130">
        <v>0.28000000000000003</v>
      </c>
      <c r="J244" s="131">
        <v>699.98</v>
      </c>
      <c r="K244" s="131">
        <v>195.99</v>
      </c>
    </row>
    <row r="245" spans="2:11" ht="25.5">
      <c r="B245" s="128" t="s">
        <v>479</v>
      </c>
      <c r="C245" s="127" t="s">
        <v>612</v>
      </c>
      <c r="D245" s="128" t="s">
        <v>46</v>
      </c>
      <c r="E245" s="128" t="s">
        <v>613</v>
      </c>
      <c r="F245" s="156" t="s">
        <v>614</v>
      </c>
      <c r="G245" s="156"/>
      <c r="H245" s="129" t="s">
        <v>38</v>
      </c>
      <c r="I245" s="130">
        <v>0.28000000000000003</v>
      </c>
      <c r="J245" s="131">
        <v>46.26</v>
      </c>
      <c r="K245" s="131">
        <v>12.95</v>
      </c>
    </row>
    <row r="246" spans="2:11" ht="25.5">
      <c r="B246" s="128" t="s">
        <v>479</v>
      </c>
      <c r="C246" s="127" t="s">
        <v>502</v>
      </c>
      <c r="D246" s="128" t="s">
        <v>42</v>
      </c>
      <c r="E246" s="128" t="s">
        <v>496</v>
      </c>
      <c r="F246" s="156" t="s">
        <v>494</v>
      </c>
      <c r="G246" s="156"/>
      <c r="H246" s="129" t="s">
        <v>482</v>
      </c>
      <c r="I246" s="130">
        <v>1.5</v>
      </c>
      <c r="J246" s="131">
        <v>23.96</v>
      </c>
      <c r="K246" s="131">
        <v>35.94</v>
      </c>
    </row>
    <row r="247" spans="2:11" ht="25.5">
      <c r="B247" s="128" t="s">
        <v>479</v>
      </c>
      <c r="C247" s="127" t="s">
        <v>500</v>
      </c>
      <c r="D247" s="128" t="s">
        <v>42</v>
      </c>
      <c r="E247" s="128" t="s">
        <v>484</v>
      </c>
      <c r="F247" s="156" t="s">
        <v>494</v>
      </c>
      <c r="G247" s="156"/>
      <c r="H247" s="129" t="s">
        <v>482</v>
      </c>
      <c r="I247" s="130">
        <v>1.5</v>
      </c>
      <c r="J247" s="131">
        <v>19.22</v>
      </c>
      <c r="K247" s="131">
        <v>28.83</v>
      </c>
    </row>
    <row r="248" spans="2:11" ht="25.5">
      <c r="B248" s="133" t="s">
        <v>485</v>
      </c>
      <c r="C248" s="132" t="s">
        <v>615</v>
      </c>
      <c r="D248" s="133" t="s">
        <v>46</v>
      </c>
      <c r="E248" s="133" t="s">
        <v>616</v>
      </c>
      <c r="F248" s="157" t="s">
        <v>486</v>
      </c>
      <c r="G248" s="157"/>
      <c r="H248" s="134" t="s">
        <v>48</v>
      </c>
      <c r="I248" s="135">
        <v>5.2</v>
      </c>
      <c r="J248" s="136">
        <v>620.25</v>
      </c>
      <c r="K248" s="136">
        <v>3225.3</v>
      </c>
    </row>
    <row r="249" spans="2:11" ht="25.5">
      <c r="B249" s="133" t="s">
        <v>485</v>
      </c>
      <c r="C249" s="132" t="s">
        <v>617</v>
      </c>
      <c r="D249" s="133" t="s">
        <v>46</v>
      </c>
      <c r="E249" s="133" t="s">
        <v>618</v>
      </c>
      <c r="F249" s="157" t="s">
        <v>486</v>
      </c>
      <c r="G249" s="157"/>
      <c r="H249" s="134" t="s">
        <v>48</v>
      </c>
      <c r="I249" s="135">
        <v>1</v>
      </c>
      <c r="J249" s="136">
        <v>119.6</v>
      </c>
      <c r="K249" s="136">
        <v>119.6</v>
      </c>
    </row>
    <row r="250" spans="2:11" ht="38.25">
      <c r="B250" s="133" t="s">
        <v>485</v>
      </c>
      <c r="C250" s="132" t="s">
        <v>619</v>
      </c>
      <c r="D250" s="133" t="s">
        <v>46</v>
      </c>
      <c r="E250" s="133" t="s">
        <v>620</v>
      </c>
      <c r="F250" s="157" t="s">
        <v>486</v>
      </c>
      <c r="G250" s="157"/>
      <c r="H250" s="134" t="s">
        <v>48</v>
      </c>
      <c r="I250" s="135">
        <v>1</v>
      </c>
      <c r="J250" s="136">
        <v>383.5</v>
      </c>
      <c r="K250" s="136">
        <v>383.5</v>
      </c>
    </row>
    <row r="251" spans="2:11">
      <c r="B251" s="263"/>
      <c r="C251" s="263"/>
      <c r="D251" s="263"/>
      <c r="E251" s="263"/>
      <c r="F251" s="263" t="s">
        <v>487</v>
      </c>
      <c r="G251" s="264">
        <v>37.475327059903606</v>
      </c>
      <c r="H251" s="263" t="s">
        <v>488</v>
      </c>
      <c r="I251" s="264">
        <v>44.16</v>
      </c>
      <c r="J251" s="263" t="s">
        <v>489</v>
      </c>
      <c r="K251" s="264">
        <v>81.64</v>
      </c>
    </row>
    <row r="252" spans="2:11">
      <c r="B252" s="263"/>
      <c r="C252" s="263"/>
      <c r="D252" s="263"/>
      <c r="E252" s="263"/>
      <c r="F252" s="263" t="s">
        <v>490</v>
      </c>
      <c r="G252" s="264">
        <v>915.68</v>
      </c>
      <c r="H252" s="263"/>
      <c r="I252" s="265" t="s">
        <v>491</v>
      </c>
      <c r="J252" s="265"/>
      <c r="K252" s="264">
        <v>4917.79</v>
      </c>
    </row>
    <row r="253" spans="2:11" ht="15" thickBot="1">
      <c r="B253" s="266"/>
      <c r="C253" s="266"/>
      <c r="D253" s="266"/>
      <c r="E253" s="266"/>
      <c r="F253" s="266"/>
      <c r="G253" s="266"/>
      <c r="H253" s="266" t="s">
        <v>492</v>
      </c>
      <c r="I253" s="267">
        <v>22</v>
      </c>
      <c r="J253" s="266" t="s">
        <v>493</v>
      </c>
      <c r="K253" s="268">
        <v>108191.38</v>
      </c>
    </row>
    <row r="254" spans="2:11" ht="15" thickTop="1">
      <c r="B254" s="269"/>
      <c r="C254" s="269"/>
      <c r="D254" s="269"/>
      <c r="E254" s="269"/>
      <c r="F254" s="269"/>
      <c r="G254" s="269"/>
      <c r="H254" s="269"/>
      <c r="I254" s="269"/>
      <c r="J254" s="269"/>
      <c r="K254" s="269"/>
    </row>
    <row r="255" spans="2:11" ht="15">
      <c r="B255" s="259" t="s">
        <v>342</v>
      </c>
      <c r="C255" s="260" t="s">
        <v>2</v>
      </c>
      <c r="D255" s="259" t="s">
        <v>3</v>
      </c>
      <c r="E255" s="259" t="s">
        <v>4</v>
      </c>
      <c r="F255" s="261" t="s">
        <v>476</v>
      </c>
      <c r="G255" s="261"/>
      <c r="H255" s="262" t="s">
        <v>5</v>
      </c>
      <c r="I255" s="260" t="s">
        <v>6</v>
      </c>
      <c r="J255" s="260" t="s">
        <v>7</v>
      </c>
      <c r="K255" s="260" t="s">
        <v>9</v>
      </c>
    </row>
    <row r="256" spans="2:11" ht="25.5">
      <c r="B256" s="123" t="s">
        <v>477</v>
      </c>
      <c r="C256" s="122" t="s">
        <v>343</v>
      </c>
      <c r="D256" s="123" t="s">
        <v>28</v>
      </c>
      <c r="E256" s="123" t="s">
        <v>344</v>
      </c>
      <c r="F256" s="155">
        <v>60</v>
      </c>
      <c r="G256" s="155"/>
      <c r="H256" s="124" t="s">
        <v>52</v>
      </c>
      <c r="I256" s="125">
        <v>1</v>
      </c>
      <c r="J256" s="126">
        <v>63223.06</v>
      </c>
      <c r="K256" s="126">
        <v>63223.06</v>
      </c>
    </row>
    <row r="257" spans="2:11" ht="25.5">
      <c r="B257" s="128" t="s">
        <v>479</v>
      </c>
      <c r="C257" s="127" t="s">
        <v>608</v>
      </c>
      <c r="D257" s="128" t="s">
        <v>42</v>
      </c>
      <c r="E257" s="128" t="s">
        <v>501</v>
      </c>
      <c r="F257" s="156" t="s">
        <v>494</v>
      </c>
      <c r="G257" s="156"/>
      <c r="H257" s="129" t="s">
        <v>482</v>
      </c>
      <c r="I257" s="130">
        <v>8</v>
      </c>
      <c r="J257" s="131">
        <v>24.22</v>
      </c>
      <c r="K257" s="131">
        <v>193.76</v>
      </c>
    </row>
    <row r="258" spans="2:11" ht="25.5">
      <c r="B258" s="128" t="s">
        <v>479</v>
      </c>
      <c r="C258" s="127" t="s">
        <v>607</v>
      </c>
      <c r="D258" s="128" t="s">
        <v>42</v>
      </c>
      <c r="E258" s="128" t="s">
        <v>605</v>
      </c>
      <c r="F258" s="156" t="s">
        <v>494</v>
      </c>
      <c r="G258" s="156"/>
      <c r="H258" s="129" t="s">
        <v>482</v>
      </c>
      <c r="I258" s="130">
        <v>8</v>
      </c>
      <c r="J258" s="131">
        <v>20.010000000000002</v>
      </c>
      <c r="K258" s="131">
        <v>160.08000000000001</v>
      </c>
    </row>
    <row r="259" spans="2:11" ht="25.5">
      <c r="B259" s="128" t="s">
        <v>479</v>
      </c>
      <c r="C259" s="127" t="s">
        <v>337</v>
      </c>
      <c r="D259" s="128" t="s">
        <v>325</v>
      </c>
      <c r="E259" s="128" t="s">
        <v>338</v>
      </c>
      <c r="F259" s="156" t="s">
        <v>606</v>
      </c>
      <c r="G259" s="156"/>
      <c r="H259" s="129" t="s">
        <v>170</v>
      </c>
      <c r="I259" s="130">
        <v>192.5</v>
      </c>
      <c r="J259" s="131">
        <v>169.85</v>
      </c>
      <c r="K259" s="131">
        <v>32696.12</v>
      </c>
    </row>
    <row r="260" spans="2:11">
      <c r="B260" s="133" t="s">
        <v>485</v>
      </c>
      <c r="C260" s="132" t="s">
        <v>621</v>
      </c>
      <c r="D260" s="133" t="s">
        <v>28</v>
      </c>
      <c r="E260" s="133" t="s">
        <v>622</v>
      </c>
      <c r="F260" s="157" t="s">
        <v>486</v>
      </c>
      <c r="G260" s="157"/>
      <c r="H260" s="134" t="s">
        <v>19</v>
      </c>
      <c r="I260" s="135">
        <v>17.5</v>
      </c>
      <c r="J260" s="136">
        <v>781.32</v>
      </c>
      <c r="K260" s="136">
        <v>13673.1</v>
      </c>
    </row>
    <row r="261" spans="2:11" ht="25.5">
      <c r="B261" s="133" t="s">
        <v>485</v>
      </c>
      <c r="C261" s="132" t="s">
        <v>623</v>
      </c>
      <c r="D261" s="133" t="s">
        <v>46</v>
      </c>
      <c r="E261" s="133" t="s">
        <v>624</v>
      </c>
      <c r="F261" s="157" t="s">
        <v>625</v>
      </c>
      <c r="G261" s="157"/>
      <c r="H261" s="134" t="s">
        <v>626</v>
      </c>
      <c r="I261" s="135">
        <v>3000</v>
      </c>
      <c r="J261" s="136">
        <v>5.5</v>
      </c>
      <c r="K261" s="136">
        <v>16500</v>
      </c>
    </row>
    <row r="262" spans="2:11">
      <c r="B262" s="263"/>
      <c r="C262" s="263"/>
      <c r="D262" s="263"/>
      <c r="E262" s="263"/>
      <c r="F262" s="263" t="s">
        <v>487</v>
      </c>
      <c r="G262" s="264">
        <v>621.39086527427128</v>
      </c>
      <c r="H262" s="263" t="s">
        <v>488</v>
      </c>
      <c r="I262" s="264">
        <v>732.31</v>
      </c>
      <c r="J262" s="263" t="s">
        <v>489</v>
      </c>
      <c r="K262" s="264">
        <v>1353.7</v>
      </c>
    </row>
    <row r="263" spans="2:11">
      <c r="B263" s="263"/>
      <c r="C263" s="263"/>
      <c r="D263" s="263"/>
      <c r="E263" s="263"/>
      <c r="F263" s="263" t="s">
        <v>490</v>
      </c>
      <c r="G263" s="264">
        <v>14465.43</v>
      </c>
      <c r="H263" s="263"/>
      <c r="I263" s="265" t="s">
        <v>491</v>
      </c>
      <c r="J263" s="265"/>
      <c r="K263" s="264">
        <v>77688.490000000005</v>
      </c>
    </row>
    <row r="264" spans="2:11" ht="15" thickBot="1">
      <c r="B264" s="266"/>
      <c r="C264" s="266"/>
      <c r="D264" s="266"/>
      <c r="E264" s="266"/>
      <c r="F264" s="266"/>
      <c r="G264" s="266"/>
      <c r="H264" s="266" t="s">
        <v>492</v>
      </c>
      <c r="I264" s="267">
        <v>1</v>
      </c>
      <c r="J264" s="266" t="s">
        <v>493</v>
      </c>
      <c r="K264" s="268">
        <v>77688.490000000005</v>
      </c>
    </row>
    <row r="265" spans="2:11" ht="15" thickTop="1">
      <c r="B265" s="269"/>
      <c r="C265" s="269"/>
      <c r="D265" s="269"/>
      <c r="E265" s="269"/>
      <c r="F265" s="269"/>
      <c r="G265" s="269"/>
      <c r="H265" s="269"/>
      <c r="I265" s="269"/>
      <c r="J265" s="269"/>
      <c r="K265" s="269"/>
    </row>
    <row r="266" spans="2:11">
      <c r="B266" s="11"/>
      <c r="C266" s="11"/>
      <c r="D266" s="11"/>
      <c r="E266" s="11"/>
      <c r="F266" s="11"/>
      <c r="G266" s="11"/>
      <c r="H266" s="11"/>
      <c r="I266" s="11"/>
      <c r="J266" s="11"/>
      <c r="K266" s="11"/>
    </row>
    <row r="267" spans="2:11">
      <c r="B267" s="270"/>
      <c r="C267" s="270"/>
      <c r="D267" s="270"/>
      <c r="E267" s="271"/>
      <c r="F267" s="266"/>
      <c r="G267" s="272" t="s">
        <v>466</v>
      </c>
      <c r="H267" s="270"/>
      <c r="I267" s="273">
        <v>3828051.31</v>
      </c>
      <c r="J267" s="273"/>
      <c r="K267" s="273"/>
    </row>
    <row r="268" spans="2:11">
      <c r="B268" s="270"/>
      <c r="C268" s="270"/>
      <c r="D268" s="270"/>
      <c r="E268" s="271"/>
      <c r="F268" s="266"/>
      <c r="G268" s="272" t="s">
        <v>467</v>
      </c>
      <c r="H268" s="270"/>
      <c r="I268" s="273">
        <v>875598.92</v>
      </c>
      <c r="J268" s="273"/>
      <c r="K268" s="273"/>
    </row>
    <row r="269" spans="2:11">
      <c r="B269" s="270"/>
      <c r="C269" s="270"/>
      <c r="D269" s="270"/>
      <c r="E269" s="271"/>
      <c r="F269" s="266"/>
      <c r="G269" s="272" t="s">
        <v>468</v>
      </c>
      <c r="H269" s="270"/>
      <c r="I269" s="273">
        <v>4703650.2300000004</v>
      </c>
      <c r="J269" s="273"/>
      <c r="K269" s="273"/>
    </row>
  </sheetData>
  <mergeCells count="219">
    <mergeCell ref="B267:D267"/>
    <mergeCell ref="G267:H267"/>
    <mergeCell ref="I267:K267"/>
    <mergeCell ref="B268:D268"/>
    <mergeCell ref="G268:H268"/>
    <mergeCell ref="I268:K268"/>
    <mergeCell ref="B269:D269"/>
    <mergeCell ref="G269:H269"/>
    <mergeCell ref="I269:K269"/>
    <mergeCell ref="F258:G258"/>
    <mergeCell ref="F259:G259"/>
    <mergeCell ref="F260:G260"/>
    <mergeCell ref="F261:G261"/>
    <mergeCell ref="I263:J263"/>
    <mergeCell ref="F255:G255"/>
    <mergeCell ref="F256:G256"/>
    <mergeCell ref="F257:G257"/>
    <mergeCell ref="I252:J252"/>
    <mergeCell ref="F242:G242"/>
    <mergeCell ref="F243:G243"/>
    <mergeCell ref="F244:G244"/>
    <mergeCell ref="F245:G245"/>
    <mergeCell ref="F246:G246"/>
    <mergeCell ref="F247:G247"/>
    <mergeCell ref="F248:G248"/>
    <mergeCell ref="F249:G249"/>
    <mergeCell ref="F250:G250"/>
    <mergeCell ref="F233:G233"/>
    <mergeCell ref="F234:G234"/>
    <mergeCell ref="F235:G235"/>
    <mergeCell ref="F236:G236"/>
    <mergeCell ref="F237:G237"/>
    <mergeCell ref="I239:J239"/>
    <mergeCell ref="F221:G221"/>
    <mergeCell ref="F222:G222"/>
    <mergeCell ref="F223:G223"/>
    <mergeCell ref="I225:J225"/>
    <mergeCell ref="F228:G228"/>
    <mergeCell ref="F229:G229"/>
    <mergeCell ref="F230:G230"/>
    <mergeCell ref="F231:G231"/>
    <mergeCell ref="F232:G232"/>
    <mergeCell ref="I210:J210"/>
    <mergeCell ref="G213:H213"/>
    <mergeCell ref="F214:G214"/>
    <mergeCell ref="F215:G215"/>
    <mergeCell ref="F216:G216"/>
    <mergeCell ref="F217:G217"/>
    <mergeCell ref="F218:G218"/>
    <mergeCell ref="F219:G219"/>
    <mergeCell ref="F220:G220"/>
    <mergeCell ref="F200:G200"/>
    <mergeCell ref="F201:G201"/>
    <mergeCell ref="F202:G202"/>
    <mergeCell ref="F203:G203"/>
    <mergeCell ref="F204:G204"/>
    <mergeCell ref="F205:G205"/>
    <mergeCell ref="F206:G206"/>
    <mergeCell ref="F207:G207"/>
    <mergeCell ref="F208:G208"/>
    <mergeCell ref="F188:G188"/>
    <mergeCell ref="F189:G189"/>
    <mergeCell ref="F190:G190"/>
    <mergeCell ref="F191:G191"/>
    <mergeCell ref="I193:J193"/>
    <mergeCell ref="F196:G196"/>
    <mergeCell ref="F197:G197"/>
    <mergeCell ref="F198:G198"/>
    <mergeCell ref="F199:G199"/>
    <mergeCell ref="F186:G186"/>
    <mergeCell ref="F187:G187"/>
    <mergeCell ref="G178:H178"/>
    <mergeCell ref="F179:G179"/>
    <mergeCell ref="F180:G180"/>
    <mergeCell ref="F181:G181"/>
    <mergeCell ref="I183:J183"/>
    <mergeCell ref="F173:G173"/>
    <mergeCell ref="I175:J175"/>
    <mergeCell ref="I162:J162"/>
    <mergeCell ref="F165:G165"/>
    <mergeCell ref="F166:G166"/>
    <mergeCell ref="F167:G167"/>
    <mergeCell ref="F168:G168"/>
    <mergeCell ref="F169:G169"/>
    <mergeCell ref="F170:G170"/>
    <mergeCell ref="F171:G171"/>
    <mergeCell ref="F172:G172"/>
    <mergeCell ref="F152:G152"/>
    <mergeCell ref="F153:G153"/>
    <mergeCell ref="F154:G154"/>
    <mergeCell ref="F155:G155"/>
    <mergeCell ref="F156:G156"/>
    <mergeCell ref="F157:G157"/>
    <mergeCell ref="F158:G158"/>
    <mergeCell ref="F159:G159"/>
    <mergeCell ref="F160:G160"/>
    <mergeCell ref="G147:H147"/>
    <mergeCell ref="F148:G148"/>
    <mergeCell ref="F149:G149"/>
    <mergeCell ref="F150:G150"/>
    <mergeCell ref="F151:G151"/>
    <mergeCell ref="F137:G137"/>
    <mergeCell ref="F138:G138"/>
    <mergeCell ref="F139:G139"/>
    <mergeCell ref="F140:G140"/>
    <mergeCell ref="F141:G141"/>
    <mergeCell ref="F142:G142"/>
    <mergeCell ref="I144:J144"/>
    <mergeCell ref="F131:G131"/>
    <mergeCell ref="F132:G132"/>
    <mergeCell ref="I134:J134"/>
    <mergeCell ref="F122:G122"/>
    <mergeCell ref="F123:G123"/>
    <mergeCell ref="F124:G124"/>
    <mergeCell ref="F125:G125"/>
    <mergeCell ref="F126:G126"/>
    <mergeCell ref="F127:G127"/>
    <mergeCell ref="F128:G128"/>
    <mergeCell ref="F129:G129"/>
    <mergeCell ref="F130:G130"/>
    <mergeCell ref="F121:G121"/>
    <mergeCell ref="I107:J107"/>
    <mergeCell ref="G110:H110"/>
    <mergeCell ref="F111:G111"/>
    <mergeCell ref="F112:G112"/>
    <mergeCell ref="F113:G113"/>
    <mergeCell ref="F114:G114"/>
    <mergeCell ref="F115:G115"/>
    <mergeCell ref="F116:G116"/>
    <mergeCell ref="I118:J118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F105:G105"/>
    <mergeCell ref="F94:G94"/>
    <mergeCell ref="F95:G95"/>
    <mergeCell ref="F96:G96"/>
    <mergeCell ref="I91:J91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69:G69"/>
    <mergeCell ref="F70:G70"/>
    <mergeCell ref="F71:G71"/>
    <mergeCell ref="F72:G72"/>
    <mergeCell ref="F73:G73"/>
    <mergeCell ref="F74:G74"/>
    <mergeCell ref="F75:G75"/>
    <mergeCell ref="F76:G76"/>
    <mergeCell ref="I78:J78"/>
    <mergeCell ref="G67:H67"/>
    <mergeCell ref="F68:G68"/>
    <mergeCell ref="I64:J64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39:G39"/>
    <mergeCell ref="F40:G40"/>
    <mergeCell ref="F41:G41"/>
    <mergeCell ref="F42:G42"/>
    <mergeCell ref="I44:J44"/>
    <mergeCell ref="F47:G47"/>
    <mergeCell ref="F48:G48"/>
    <mergeCell ref="F49:G49"/>
    <mergeCell ref="I51:J51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G27:H27"/>
    <mergeCell ref="F28:G28"/>
    <mergeCell ref="F29:G29"/>
    <mergeCell ref="F20:G20"/>
    <mergeCell ref="F21:G21"/>
    <mergeCell ref="F22:G22"/>
    <mergeCell ref="I24:J24"/>
    <mergeCell ref="F11:G11"/>
    <mergeCell ref="F12:G12"/>
    <mergeCell ref="I14:J14"/>
    <mergeCell ref="G17:H17"/>
    <mergeCell ref="F18:G18"/>
    <mergeCell ref="F19:G19"/>
    <mergeCell ref="F10:G10"/>
    <mergeCell ref="B8:K8"/>
    <mergeCell ref="D1:E1"/>
    <mergeCell ref="F1:G1"/>
    <mergeCell ref="H1:I1"/>
    <mergeCell ref="J1:K1"/>
    <mergeCell ref="D2:E2"/>
    <mergeCell ref="F2:G2"/>
    <mergeCell ref="H2:I2"/>
    <mergeCell ref="J2:K2"/>
    <mergeCell ref="B3:K3"/>
    <mergeCell ref="B4:K4"/>
    <mergeCell ref="B5:K5"/>
    <mergeCell ref="B6:K6"/>
    <mergeCell ref="B7:K7"/>
  </mergeCells>
  <printOptions horizontalCentered="1"/>
  <pageMargins left="0.31496062992125984" right="0.31496062992125984" top="0.59055118110236227" bottom="0.78740157480314965" header="0.31496062992125984" footer="0.31496062992125984"/>
  <pageSetup paperSize="9" scale="4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1:L26"/>
  <sheetViews>
    <sheetView topLeftCell="A11" zoomScale="55" zoomScaleNormal="55" workbookViewId="0">
      <selection activeCell="B3" sqref="B3:L25"/>
    </sheetView>
  </sheetViews>
  <sheetFormatPr defaultRowHeight="14.25"/>
  <cols>
    <col min="1" max="1" width="9" style="3"/>
    <col min="2" max="2" width="10" style="3" bestFit="1" customWidth="1"/>
    <col min="3" max="3" width="34.625" style="3" customWidth="1"/>
    <col min="4" max="4" width="20.5" style="6" customWidth="1"/>
    <col min="5" max="5" width="19.375" style="3" customWidth="1"/>
    <col min="6" max="6" width="20.25" style="3" customWidth="1"/>
    <col min="7" max="7" width="19.25" style="3" customWidth="1"/>
    <col min="8" max="8" width="21.25" style="3" customWidth="1"/>
    <col min="9" max="10" width="20.625" style="3" customWidth="1"/>
    <col min="11" max="11" width="20.5" style="9" customWidth="1"/>
    <col min="12" max="12" width="20.25" style="3" customWidth="1"/>
    <col min="13" max="16384" width="9" style="3"/>
  </cols>
  <sheetData>
    <row r="1" spans="2:12" ht="15">
      <c r="B1" s="12"/>
      <c r="C1" s="12"/>
      <c r="D1" s="153"/>
      <c r="E1" s="153"/>
      <c r="F1" s="153"/>
      <c r="G1" s="153"/>
      <c r="H1" s="153"/>
      <c r="I1" s="153"/>
      <c r="J1" s="153"/>
      <c r="K1" s="153"/>
    </row>
    <row r="2" spans="2:12" ht="12.75" customHeight="1" thickBot="1">
      <c r="B2" s="1"/>
      <c r="C2" s="1"/>
      <c r="D2" s="154"/>
      <c r="E2" s="154"/>
      <c r="F2" s="154"/>
      <c r="G2" s="154"/>
      <c r="H2" s="154"/>
      <c r="I2" s="154"/>
      <c r="J2" s="154"/>
      <c r="K2" s="154"/>
    </row>
    <row r="3" spans="2:12" ht="30" customHeight="1">
      <c r="B3" s="144" t="s">
        <v>469</v>
      </c>
      <c r="C3" s="145"/>
      <c r="D3" s="145"/>
      <c r="E3" s="145"/>
      <c r="F3" s="145"/>
      <c r="G3" s="145"/>
      <c r="H3" s="145"/>
      <c r="I3" s="145"/>
      <c r="J3" s="145"/>
      <c r="K3" s="145"/>
      <c r="L3" s="146"/>
    </row>
    <row r="4" spans="2:12" ht="24" customHeight="1">
      <c r="B4" s="137" t="s">
        <v>470</v>
      </c>
      <c r="C4" s="158"/>
      <c r="D4" s="158"/>
      <c r="E4" s="158"/>
      <c r="F4" s="158"/>
      <c r="G4" s="158"/>
      <c r="H4" s="158"/>
      <c r="I4" s="158"/>
      <c r="J4" s="158"/>
      <c r="K4" s="158"/>
      <c r="L4" s="139"/>
    </row>
    <row r="5" spans="2:12" ht="24" customHeight="1">
      <c r="B5" s="147" t="s">
        <v>473</v>
      </c>
      <c r="C5" s="159"/>
      <c r="D5" s="159"/>
      <c r="E5" s="159"/>
      <c r="F5" s="159"/>
      <c r="G5" s="159"/>
      <c r="H5" s="159"/>
      <c r="I5" s="159"/>
      <c r="J5" s="159"/>
      <c r="K5" s="159"/>
      <c r="L5" s="149"/>
    </row>
    <row r="6" spans="2:12" ht="24" customHeight="1">
      <c r="B6" s="137" t="s">
        <v>474</v>
      </c>
      <c r="C6" s="158"/>
      <c r="D6" s="158"/>
      <c r="E6" s="158"/>
      <c r="F6" s="158"/>
      <c r="G6" s="158"/>
      <c r="H6" s="158"/>
      <c r="I6" s="158"/>
      <c r="J6" s="158"/>
      <c r="K6" s="158"/>
      <c r="L6" s="139"/>
    </row>
    <row r="7" spans="2:12" ht="24" customHeight="1" thickBot="1">
      <c r="B7" s="163" t="s">
        <v>808</v>
      </c>
      <c r="C7" s="164"/>
      <c r="D7" s="164"/>
      <c r="E7" s="164"/>
      <c r="F7" s="164"/>
      <c r="G7" s="164"/>
      <c r="H7" s="164"/>
      <c r="I7" s="164"/>
      <c r="J7" s="164"/>
      <c r="K7" s="164"/>
      <c r="L7" s="165"/>
    </row>
    <row r="8" spans="2:12" ht="24" customHeight="1" thickBot="1">
      <c r="B8" s="160" t="s">
        <v>627</v>
      </c>
      <c r="C8" s="161"/>
      <c r="D8" s="161"/>
      <c r="E8" s="161"/>
      <c r="F8" s="161"/>
      <c r="G8" s="161"/>
      <c r="H8" s="161"/>
      <c r="I8" s="161"/>
      <c r="J8" s="161"/>
      <c r="K8" s="161"/>
      <c r="L8" s="162"/>
    </row>
    <row r="9" spans="2:12" s="6" customFormat="1" ht="29.25" customHeight="1" thickBot="1">
      <c r="B9" s="313" t="s">
        <v>1</v>
      </c>
      <c r="C9" s="314" t="s">
        <v>4</v>
      </c>
      <c r="D9" s="315" t="s">
        <v>628</v>
      </c>
      <c r="E9" s="314" t="s">
        <v>750</v>
      </c>
      <c r="F9" s="314" t="s">
        <v>752</v>
      </c>
      <c r="G9" s="314" t="s">
        <v>751</v>
      </c>
      <c r="H9" s="314" t="s">
        <v>753</v>
      </c>
      <c r="I9" s="314" t="s">
        <v>754</v>
      </c>
      <c r="J9" s="314" t="s">
        <v>755</v>
      </c>
      <c r="K9" s="314" t="s">
        <v>756</v>
      </c>
      <c r="L9" s="316" t="s">
        <v>757</v>
      </c>
    </row>
    <row r="10" spans="2:12" s="6" customFormat="1" ht="45.75" customHeight="1" thickBot="1">
      <c r="B10" s="277" t="s">
        <v>11</v>
      </c>
      <c r="C10" s="278" t="s">
        <v>12</v>
      </c>
      <c r="D10" s="317" t="s">
        <v>854</v>
      </c>
      <c r="E10" s="284" t="s">
        <v>855</v>
      </c>
      <c r="F10" s="285" t="s">
        <v>856</v>
      </c>
      <c r="G10" s="285" t="s">
        <v>856</v>
      </c>
      <c r="H10" s="285" t="s">
        <v>856</v>
      </c>
      <c r="I10" s="285" t="s">
        <v>857</v>
      </c>
      <c r="J10" s="285" t="s">
        <v>857</v>
      </c>
      <c r="K10" s="285" t="s">
        <v>857</v>
      </c>
      <c r="L10" s="286" t="s">
        <v>857</v>
      </c>
    </row>
    <row r="11" spans="2:12" s="6" customFormat="1" ht="45.75" customHeight="1" thickTop="1" thickBot="1">
      <c r="B11" s="279" t="s">
        <v>122</v>
      </c>
      <c r="C11" s="280" t="s">
        <v>123</v>
      </c>
      <c r="D11" s="318" t="s">
        <v>858</v>
      </c>
      <c r="E11" s="287" t="s">
        <v>859</v>
      </c>
      <c r="F11" s="288" t="s">
        <v>859</v>
      </c>
      <c r="G11" s="288" t="s">
        <v>859</v>
      </c>
      <c r="H11" s="288" t="s">
        <v>859</v>
      </c>
      <c r="I11" s="288" t="s">
        <v>859</v>
      </c>
      <c r="J11" s="289" t="s">
        <v>478</v>
      </c>
      <c r="K11" s="289" t="s">
        <v>478</v>
      </c>
      <c r="L11" s="290" t="s">
        <v>478</v>
      </c>
    </row>
    <row r="12" spans="2:12" s="6" customFormat="1" ht="45.75" customHeight="1" thickTop="1" thickBot="1">
      <c r="B12" s="279" t="s">
        <v>157</v>
      </c>
      <c r="C12" s="280" t="s">
        <v>158</v>
      </c>
      <c r="D12" s="318" t="s">
        <v>860</v>
      </c>
      <c r="E12" s="291" t="s">
        <v>478</v>
      </c>
      <c r="F12" s="289" t="s">
        <v>478</v>
      </c>
      <c r="G12" s="288" t="s">
        <v>861</v>
      </c>
      <c r="H12" s="288" t="s">
        <v>862</v>
      </c>
      <c r="I12" s="288" t="s">
        <v>862</v>
      </c>
      <c r="J12" s="288" t="s">
        <v>861</v>
      </c>
      <c r="K12" s="289" t="s">
        <v>478</v>
      </c>
      <c r="L12" s="290" t="s">
        <v>478</v>
      </c>
    </row>
    <row r="13" spans="2:12" s="6" customFormat="1" ht="45.75" customHeight="1" thickTop="1" thickBot="1">
      <c r="B13" s="279" t="s">
        <v>174</v>
      </c>
      <c r="C13" s="280" t="s">
        <v>175</v>
      </c>
      <c r="D13" s="318" t="s">
        <v>863</v>
      </c>
      <c r="E13" s="291" t="s">
        <v>478</v>
      </c>
      <c r="F13" s="289" t="s">
        <v>478</v>
      </c>
      <c r="G13" s="289" t="s">
        <v>478</v>
      </c>
      <c r="H13" s="288" t="s">
        <v>864</v>
      </c>
      <c r="I13" s="288" t="s">
        <v>865</v>
      </c>
      <c r="J13" s="288" t="s">
        <v>865</v>
      </c>
      <c r="K13" s="288" t="s">
        <v>864</v>
      </c>
      <c r="L13" s="290" t="s">
        <v>478</v>
      </c>
    </row>
    <row r="14" spans="2:12" s="6" customFormat="1" ht="45.75" customHeight="1" thickTop="1" thickBot="1">
      <c r="B14" s="279" t="s">
        <v>189</v>
      </c>
      <c r="C14" s="280" t="s">
        <v>190</v>
      </c>
      <c r="D14" s="318" t="s">
        <v>866</v>
      </c>
      <c r="E14" s="287" t="s">
        <v>867</v>
      </c>
      <c r="F14" s="288" t="s">
        <v>868</v>
      </c>
      <c r="G14" s="288" t="s">
        <v>868</v>
      </c>
      <c r="H14" s="288" t="s">
        <v>868</v>
      </c>
      <c r="I14" s="288" t="s">
        <v>869</v>
      </c>
      <c r="J14" s="288" t="s">
        <v>870</v>
      </c>
      <c r="K14" s="289" t="s">
        <v>478</v>
      </c>
      <c r="L14" s="290" t="s">
        <v>478</v>
      </c>
    </row>
    <row r="15" spans="2:12" s="6" customFormat="1" ht="45.75" customHeight="1" thickTop="1" thickBot="1">
      <c r="B15" s="279" t="s">
        <v>260</v>
      </c>
      <c r="C15" s="280" t="s">
        <v>261</v>
      </c>
      <c r="D15" s="318" t="s">
        <v>871</v>
      </c>
      <c r="E15" s="291" t="s">
        <v>478</v>
      </c>
      <c r="F15" s="289" t="s">
        <v>478</v>
      </c>
      <c r="G15" s="289" t="s">
        <v>478</v>
      </c>
      <c r="H15" s="289" t="s">
        <v>478</v>
      </c>
      <c r="I15" s="289" t="s">
        <v>478</v>
      </c>
      <c r="J15" s="288" t="s">
        <v>872</v>
      </c>
      <c r="K15" s="288" t="s">
        <v>873</v>
      </c>
      <c r="L15" s="292" t="s">
        <v>872</v>
      </c>
    </row>
    <row r="16" spans="2:12" s="6" customFormat="1" ht="45.75" customHeight="1" thickTop="1" thickBot="1">
      <c r="B16" s="279" t="s">
        <v>290</v>
      </c>
      <c r="C16" s="280" t="s">
        <v>291</v>
      </c>
      <c r="D16" s="318" t="s">
        <v>874</v>
      </c>
      <c r="E16" s="291" t="s">
        <v>478</v>
      </c>
      <c r="F16" s="289" t="s">
        <v>478</v>
      </c>
      <c r="G16" s="289" t="s">
        <v>478</v>
      </c>
      <c r="H16" s="289" t="s">
        <v>478</v>
      </c>
      <c r="I16" s="289" t="s">
        <v>478</v>
      </c>
      <c r="J16" s="289" t="s">
        <v>478</v>
      </c>
      <c r="K16" s="288" t="s">
        <v>874</v>
      </c>
      <c r="L16" s="290" t="s">
        <v>478</v>
      </c>
    </row>
    <row r="17" spans="2:12" s="6" customFormat="1" ht="45.75" customHeight="1" thickTop="1" thickBot="1">
      <c r="B17" s="279" t="s">
        <v>297</v>
      </c>
      <c r="C17" s="280" t="s">
        <v>298</v>
      </c>
      <c r="D17" s="318" t="s">
        <v>875</v>
      </c>
      <c r="E17" s="291" t="s">
        <v>478</v>
      </c>
      <c r="F17" s="289" t="s">
        <v>478</v>
      </c>
      <c r="G17" s="289" t="s">
        <v>478</v>
      </c>
      <c r="H17" s="289" t="s">
        <v>478</v>
      </c>
      <c r="I17" s="288" t="s">
        <v>876</v>
      </c>
      <c r="J17" s="288" t="s">
        <v>877</v>
      </c>
      <c r="K17" s="288" t="s">
        <v>876</v>
      </c>
      <c r="L17" s="290" t="s">
        <v>478</v>
      </c>
    </row>
    <row r="18" spans="2:12" s="6" customFormat="1" ht="45.75" customHeight="1" thickTop="1" thickBot="1">
      <c r="B18" s="279" t="s">
        <v>308</v>
      </c>
      <c r="C18" s="280" t="s">
        <v>309</v>
      </c>
      <c r="D18" s="318" t="s">
        <v>878</v>
      </c>
      <c r="E18" s="291" t="s">
        <v>478</v>
      </c>
      <c r="F18" s="289" t="s">
        <v>478</v>
      </c>
      <c r="G18" s="288" t="s">
        <v>879</v>
      </c>
      <c r="H18" s="288" t="s">
        <v>879</v>
      </c>
      <c r="I18" s="289" t="s">
        <v>478</v>
      </c>
      <c r="J18" s="289" t="s">
        <v>478</v>
      </c>
      <c r="K18" s="289" t="s">
        <v>478</v>
      </c>
      <c r="L18" s="290" t="s">
        <v>478</v>
      </c>
    </row>
    <row r="19" spans="2:12" s="6" customFormat="1" ht="45.75" customHeight="1" thickTop="1" thickBot="1">
      <c r="B19" s="279" t="s">
        <v>316</v>
      </c>
      <c r="C19" s="280" t="s">
        <v>317</v>
      </c>
      <c r="D19" s="318" t="s">
        <v>880</v>
      </c>
      <c r="E19" s="291" t="s">
        <v>478</v>
      </c>
      <c r="F19" s="289" t="s">
        <v>478</v>
      </c>
      <c r="G19" s="289" t="s">
        <v>478</v>
      </c>
      <c r="H19" s="289" t="s">
        <v>478</v>
      </c>
      <c r="I19" s="288" t="s">
        <v>881</v>
      </c>
      <c r="J19" s="288" t="s">
        <v>881</v>
      </c>
      <c r="K19" s="288" t="s">
        <v>881</v>
      </c>
      <c r="L19" s="292" t="s">
        <v>881</v>
      </c>
    </row>
    <row r="20" spans="2:12" s="6" customFormat="1" ht="45.75" customHeight="1" thickTop="1" thickBot="1">
      <c r="B20" s="279" t="s">
        <v>459</v>
      </c>
      <c r="C20" s="280" t="s">
        <v>460</v>
      </c>
      <c r="D20" s="318" t="s">
        <v>882</v>
      </c>
      <c r="E20" s="291" t="s">
        <v>478</v>
      </c>
      <c r="F20" s="289" t="s">
        <v>478</v>
      </c>
      <c r="G20" s="289" t="s">
        <v>478</v>
      </c>
      <c r="H20" s="289" t="s">
        <v>478</v>
      </c>
      <c r="I20" s="289" t="s">
        <v>478</v>
      </c>
      <c r="J20" s="289" t="s">
        <v>478</v>
      </c>
      <c r="K20" s="289" t="s">
        <v>478</v>
      </c>
      <c r="L20" s="292" t="s">
        <v>882</v>
      </c>
    </row>
    <row r="21" spans="2:12" s="6" customFormat="1" ht="3" customHeight="1" thickTop="1">
      <c r="B21" s="274"/>
      <c r="C21" s="275"/>
      <c r="D21" s="276"/>
      <c r="E21" s="281"/>
      <c r="F21" s="282"/>
      <c r="G21" s="282"/>
      <c r="H21" s="282"/>
      <c r="I21" s="282"/>
      <c r="J21" s="282"/>
      <c r="K21" s="282"/>
      <c r="L21" s="283"/>
    </row>
    <row r="22" spans="2:12" s="6" customFormat="1" ht="33.75" customHeight="1">
      <c r="B22" s="293" t="s">
        <v>629</v>
      </c>
      <c r="C22" s="294"/>
      <c r="D22" s="295"/>
      <c r="E22" s="296" t="s">
        <v>883</v>
      </c>
      <c r="F22" s="296" t="s">
        <v>884</v>
      </c>
      <c r="G22" s="296" t="s">
        <v>885</v>
      </c>
      <c r="H22" s="296" t="s">
        <v>886</v>
      </c>
      <c r="I22" s="296" t="s">
        <v>887</v>
      </c>
      <c r="J22" s="296" t="s">
        <v>888</v>
      </c>
      <c r="K22" s="296" t="s">
        <v>889</v>
      </c>
      <c r="L22" s="297" t="s">
        <v>890</v>
      </c>
    </row>
    <row r="23" spans="2:12" s="8" customFormat="1" ht="33.75" customHeight="1">
      <c r="B23" s="298" t="s">
        <v>630</v>
      </c>
      <c r="C23" s="299"/>
      <c r="D23" s="300"/>
      <c r="E23" s="301">
        <v>654794.4</v>
      </c>
      <c r="F23" s="301">
        <v>464169.65</v>
      </c>
      <c r="G23" s="301">
        <v>607197.29</v>
      </c>
      <c r="H23" s="301">
        <v>679358.52</v>
      </c>
      <c r="I23" s="301">
        <v>825973.86</v>
      </c>
      <c r="J23" s="301">
        <v>622927.62</v>
      </c>
      <c r="K23" s="301">
        <v>480927.2</v>
      </c>
      <c r="L23" s="302">
        <v>368301.69</v>
      </c>
    </row>
    <row r="24" spans="2:12" s="6" customFormat="1" ht="33.75" customHeight="1">
      <c r="B24" s="303" t="s">
        <v>631</v>
      </c>
      <c r="C24" s="304"/>
      <c r="D24" s="305"/>
      <c r="E24" s="306" t="s">
        <v>883</v>
      </c>
      <c r="F24" s="306" t="s">
        <v>891</v>
      </c>
      <c r="G24" s="306" t="s">
        <v>892</v>
      </c>
      <c r="H24" s="306" t="s">
        <v>893</v>
      </c>
      <c r="I24" s="306" t="s">
        <v>894</v>
      </c>
      <c r="J24" s="306" t="s">
        <v>895</v>
      </c>
      <c r="K24" s="306" t="s">
        <v>896</v>
      </c>
      <c r="L24" s="307" t="s">
        <v>632</v>
      </c>
    </row>
    <row r="25" spans="2:12" s="8" customFormat="1" ht="33.75" customHeight="1" thickBot="1">
      <c r="B25" s="308" t="s">
        <v>633</v>
      </c>
      <c r="C25" s="309"/>
      <c r="D25" s="310"/>
      <c r="E25" s="311">
        <v>654794.4</v>
      </c>
      <c r="F25" s="311">
        <v>1118964.04</v>
      </c>
      <c r="G25" s="311">
        <v>1726161.33</v>
      </c>
      <c r="H25" s="311">
        <v>2405519.85</v>
      </c>
      <c r="I25" s="311">
        <v>3231493.7</v>
      </c>
      <c r="J25" s="311">
        <v>3854421.33</v>
      </c>
      <c r="K25" s="311">
        <v>4335348.53</v>
      </c>
      <c r="L25" s="312">
        <v>4703650.2300000004</v>
      </c>
    </row>
    <row r="26" spans="2:12" ht="0.95" customHeight="1">
      <c r="B26" s="11"/>
      <c r="C26" s="11"/>
      <c r="D26" s="11"/>
      <c r="E26" s="11"/>
      <c r="F26" s="11"/>
      <c r="G26" s="11"/>
      <c r="H26" s="11"/>
      <c r="I26"/>
      <c r="J26"/>
      <c r="K26"/>
      <c r="L26"/>
    </row>
  </sheetData>
  <mergeCells count="18">
    <mergeCell ref="B4:L4"/>
    <mergeCell ref="B3:L3"/>
    <mergeCell ref="B22:D22"/>
    <mergeCell ref="B23:D23"/>
    <mergeCell ref="B24:D24"/>
    <mergeCell ref="B8:L8"/>
    <mergeCell ref="B7:L7"/>
    <mergeCell ref="B6:L6"/>
    <mergeCell ref="B5:L5"/>
    <mergeCell ref="B25:D25"/>
    <mergeCell ref="D1:E1"/>
    <mergeCell ref="F1:G1"/>
    <mergeCell ref="H1:I1"/>
    <mergeCell ref="J1:K1"/>
    <mergeCell ref="D2:E2"/>
    <mergeCell ref="F2:G2"/>
    <mergeCell ref="H2:I2"/>
    <mergeCell ref="J2:K2"/>
  </mergeCells>
  <printOptions horizontalCentered="1" verticalCentered="1"/>
  <pageMargins left="0.31496062992125984" right="0.51181102362204722" top="0.39370078740157483" bottom="0.39370078740157483" header="0.31496062992125984" footer="0.31496062992125984"/>
  <pageSetup paperSize="9" scale="5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I46"/>
  <sheetViews>
    <sheetView topLeftCell="A36" workbookViewId="0">
      <selection activeCell="B2" sqref="B2:I46"/>
    </sheetView>
  </sheetViews>
  <sheetFormatPr defaultRowHeight="14.25"/>
  <cols>
    <col min="2" max="2" width="18.875" customWidth="1"/>
    <col min="3" max="8" width="13.625" customWidth="1"/>
    <col min="9" max="9" width="22.875" customWidth="1"/>
  </cols>
  <sheetData>
    <row r="1" spans="2:9" ht="15" thickBot="1"/>
    <row r="2" spans="2:9" ht="21.95" customHeight="1">
      <c r="B2" s="170" t="s">
        <v>469</v>
      </c>
      <c r="C2" s="171"/>
      <c r="D2" s="171"/>
      <c r="E2" s="171"/>
      <c r="F2" s="171"/>
      <c r="G2" s="171"/>
      <c r="H2" s="171"/>
      <c r="I2" s="172"/>
    </row>
    <row r="3" spans="2:9" ht="21.95" customHeight="1">
      <c r="B3" s="173" t="s">
        <v>634</v>
      </c>
      <c r="C3" s="174"/>
      <c r="D3" s="174"/>
      <c r="E3" s="174"/>
      <c r="F3" s="174"/>
      <c r="G3" s="174"/>
      <c r="H3" s="174"/>
      <c r="I3" s="175"/>
    </row>
    <row r="4" spans="2:9" ht="21.95" customHeight="1" thickBot="1">
      <c r="B4" s="176" t="s">
        <v>897</v>
      </c>
      <c r="C4" s="177"/>
      <c r="D4" s="177"/>
      <c r="E4" s="177"/>
      <c r="F4" s="177"/>
      <c r="G4" s="177"/>
      <c r="H4" s="177"/>
      <c r="I4" s="178"/>
    </row>
    <row r="5" spans="2:9" ht="21.95" customHeight="1" thickBot="1">
      <c r="B5" s="179" t="s">
        <v>635</v>
      </c>
      <c r="C5" s="180"/>
      <c r="D5" s="180"/>
      <c r="E5" s="180"/>
      <c r="F5" s="180"/>
      <c r="G5" s="180"/>
      <c r="H5" s="180"/>
      <c r="I5" s="181"/>
    </row>
    <row r="6" spans="2:9" ht="24.75" thickBot="1">
      <c r="B6" s="13"/>
      <c r="C6" s="14"/>
      <c r="D6" s="14"/>
      <c r="E6" s="14"/>
      <c r="F6" s="14"/>
      <c r="G6" s="14"/>
      <c r="H6" s="15"/>
      <c r="I6" s="16" t="s">
        <v>636</v>
      </c>
    </row>
    <row r="7" spans="2:9" ht="18.95" customHeight="1">
      <c r="B7" s="17"/>
      <c r="C7" s="18" t="s">
        <v>637</v>
      </c>
      <c r="D7" s="19"/>
      <c r="E7" s="19"/>
      <c r="F7" s="19"/>
      <c r="G7" s="19"/>
      <c r="H7" s="20"/>
      <c r="I7" s="21">
        <v>4</v>
      </c>
    </row>
    <row r="8" spans="2:9" ht="18.95" customHeight="1">
      <c r="B8" s="22"/>
      <c r="C8" s="23" t="s">
        <v>638</v>
      </c>
      <c r="D8" s="24"/>
      <c r="E8" s="24"/>
      <c r="F8" s="24"/>
      <c r="G8" s="24"/>
      <c r="H8" s="25"/>
      <c r="I8" s="26">
        <v>1.23</v>
      </c>
    </row>
    <row r="9" spans="2:9" ht="16.5" thickBot="1">
      <c r="B9" s="27" t="s">
        <v>639</v>
      </c>
      <c r="C9" s="28"/>
      <c r="D9" s="28"/>
      <c r="E9" s="28"/>
      <c r="F9" s="28"/>
      <c r="G9" s="28"/>
      <c r="H9" s="29"/>
      <c r="I9" s="30">
        <f>I7+I8</f>
        <v>5.23</v>
      </c>
    </row>
    <row r="10" spans="2:9" ht="18.95" customHeight="1">
      <c r="B10" s="31" t="s">
        <v>640</v>
      </c>
      <c r="C10" s="19"/>
      <c r="D10" s="19"/>
      <c r="E10" s="19"/>
      <c r="F10" s="19"/>
      <c r="G10" s="19"/>
      <c r="H10" s="20"/>
      <c r="I10" s="21"/>
    </row>
    <row r="11" spans="2:9" ht="18.95" customHeight="1">
      <c r="B11" s="32" t="s">
        <v>641</v>
      </c>
      <c r="C11" s="33" t="s">
        <v>642</v>
      </c>
      <c r="D11" s="34"/>
      <c r="E11" s="34"/>
      <c r="F11" s="34"/>
      <c r="G11" s="34"/>
      <c r="H11" s="35"/>
      <c r="I11" s="26">
        <v>1.27</v>
      </c>
    </row>
    <row r="12" spans="2:9" ht="18.95" customHeight="1">
      <c r="B12" s="32" t="s">
        <v>643</v>
      </c>
      <c r="C12" s="33" t="s">
        <v>644</v>
      </c>
      <c r="D12" s="34"/>
      <c r="E12" s="34"/>
      <c r="F12" s="34"/>
      <c r="G12" s="34"/>
      <c r="H12" s="35"/>
      <c r="I12" s="26">
        <v>0.8</v>
      </c>
    </row>
    <row r="13" spans="2:9" ht="15.75">
      <c r="B13" s="36" t="s">
        <v>639</v>
      </c>
      <c r="C13" s="37"/>
      <c r="D13" s="37"/>
      <c r="E13" s="37"/>
      <c r="F13" s="37"/>
      <c r="G13" s="37"/>
      <c r="H13" s="38"/>
      <c r="I13" s="39">
        <f>I11+I12</f>
        <v>2.0700000000000003</v>
      </c>
    </row>
    <row r="14" spans="2:9" ht="18.95" customHeight="1">
      <c r="B14" s="40" t="s">
        <v>645</v>
      </c>
      <c r="C14" s="34"/>
      <c r="D14" s="34"/>
      <c r="E14" s="34"/>
      <c r="F14" s="34"/>
      <c r="G14" s="34"/>
      <c r="H14" s="35"/>
      <c r="I14" s="41" t="s">
        <v>646</v>
      </c>
    </row>
    <row r="15" spans="2:9" ht="20.100000000000001" customHeight="1">
      <c r="B15" s="42" t="s">
        <v>647</v>
      </c>
      <c r="C15" s="43" t="s">
        <v>648</v>
      </c>
      <c r="D15" s="37"/>
      <c r="E15" s="37"/>
      <c r="F15" s="37"/>
      <c r="G15" s="37"/>
      <c r="H15" s="38"/>
      <c r="I15" s="39">
        <f>I16+I17</f>
        <v>6.15</v>
      </c>
    </row>
    <row r="16" spans="2:9" ht="18.95" customHeight="1">
      <c r="B16" s="22" t="s">
        <v>649</v>
      </c>
      <c r="C16" s="33" t="s">
        <v>650</v>
      </c>
      <c r="D16" s="34"/>
      <c r="E16" s="34"/>
      <c r="F16" s="34"/>
      <c r="G16" s="34"/>
      <c r="H16" s="35"/>
      <c r="I16" s="26">
        <f>I22</f>
        <v>3.65</v>
      </c>
    </row>
    <row r="17" spans="2:9" ht="18.95" customHeight="1">
      <c r="B17" s="22" t="s">
        <v>651</v>
      </c>
      <c r="C17" s="33" t="s">
        <v>652</v>
      </c>
      <c r="D17" s="34"/>
      <c r="E17" s="34"/>
      <c r="F17" s="34"/>
      <c r="G17" s="34"/>
      <c r="H17" s="35"/>
      <c r="I17" s="26">
        <v>2.5</v>
      </c>
    </row>
    <row r="18" spans="2:9" ht="18.95" customHeight="1">
      <c r="B18" s="44" t="s">
        <v>516</v>
      </c>
      <c r="C18" s="45" t="s">
        <v>653</v>
      </c>
      <c r="D18" s="46"/>
      <c r="E18" s="46"/>
      <c r="F18" s="46"/>
      <c r="G18" s="46"/>
      <c r="H18" s="47"/>
      <c r="I18" s="48">
        <v>7.4</v>
      </c>
    </row>
    <row r="19" spans="2:9">
      <c r="B19" s="49"/>
      <c r="C19" s="50"/>
      <c r="D19" s="50"/>
      <c r="E19" s="50"/>
      <c r="F19" s="50"/>
      <c r="G19" s="50"/>
      <c r="H19" s="50"/>
      <c r="I19" s="51"/>
    </row>
    <row r="20" spans="2:9">
      <c r="B20" s="52"/>
      <c r="C20" s="53"/>
      <c r="D20" s="53"/>
      <c r="E20" s="53"/>
      <c r="F20" s="53"/>
      <c r="G20" s="53"/>
      <c r="H20" s="53"/>
      <c r="I20" s="54"/>
    </row>
    <row r="21" spans="2:9" ht="20.100000000000001" customHeight="1" thickBot="1">
      <c r="B21" s="55" t="s">
        <v>654</v>
      </c>
      <c r="C21" s="56"/>
      <c r="D21" s="56"/>
      <c r="E21" s="56"/>
      <c r="F21" s="56"/>
      <c r="G21" s="56"/>
      <c r="H21" s="56"/>
      <c r="I21" s="57"/>
    </row>
    <row r="22" spans="2:9">
      <c r="B22" s="17" t="s">
        <v>649</v>
      </c>
      <c r="C22" s="18" t="s">
        <v>650</v>
      </c>
      <c r="D22" s="19"/>
      <c r="E22" s="19"/>
      <c r="F22" s="19"/>
      <c r="G22" s="19"/>
      <c r="H22" s="20"/>
      <c r="I22" s="58">
        <f>I23+I24+I25</f>
        <v>3.65</v>
      </c>
    </row>
    <row r="23" spans="2:9">
      <c r="B23" s="59" t="s">
        <v>655</v>
      </c>
      <c r="C23" s="33" t="s">
        <v>656</v>
      </c>
      <c r="D23" s="34"/>
      <c r="E23" s="34"/>
      <c r="F23" s="34"/>
      <c r="G23" s="34"/>
      <c r="H23" s="35"/>
      <c r="I23" s="60">
        <v>0.65</v>
      </c>
    </row>
    <row r="24" spans="2:9">
      <c r="B24" s="22" t="s">
        <v>657</v>
      </c>
      <c r="C24" s="33" t="s">
        <v>658</v>
      </c>
      <c r="D24" s="34"/>
      <c r="E24" s="34"/>
      <c r="F24" s="34"/>
      <c r="G24" s="34"/>
      <c r="H24" s="35"/>
      <c r="I24" s="60">
        <v>3</v>
      </c>
    </row>
    <row r="25" spans="2:9" ht="15" thickBot="1">
      <c r="B25" s="61" t="s">
        <v>659</v>
      </c>
      <c r="C25" s="62" t="s">
        <v>660</v>
      </c>
      <c r="D25" s="63"/>
      <c r="E25" s="63"/>
      <c r="F25" s="63"/>
      <c r="G25" s="63"/>
      <c r="H25" s="64"/>
      <c r="I25" s="65">
        <v>0</v>
      </c>
    </row>
    <row r="26" spans="2:9" ht="20.100000000000001" customHeight="1" thickBot="1">
      <c r="B26" s="66" t="s">
        <v>661</v>
      </c>
      <c r="C26" s="67"/>
      <c r="D26" s="67"/>
      <c r="E26" s="67"/>
      <c r="F26" s="67"/>
      <c r="G26" s="67"/>
      <c r="H26" s="67"/>
      <c r="I26" s="68"/>
    </row>
    <row r="27" spans="2:9">
      <c r="B27" s="17" t="s">
        <v>651</v>
      </c>
      <c r="C27" s="18" t="s">
        <v>662</v>
      </c>
      <c r="D27" s="19"/>
      <c r="E27" s="19"/>
      <c r="F27" s="19"/>
      <c r="G27" s="19"/>
      <c r="H27" s="20"/>
      <c r="I27" s="58">
        <f>I28</f>
        <v>2.5</v>
      </c>
    </row>
    <row r="28" spans="2:9" ht="15" thickBot="1">
      <c r="B28" s="69" t="s">
        <v>663</v>
      </c>
      <c r="C28" s="62" t="s">
        <v>656</v>
      </c>
      <c r="D28" s="63"/>
      <c r="E28" s="63"/>
      <c r="F28" s="63"/>
      <c r="G28" s="63"/>
      <c r="H28" s="64"/>
      <c r="I28" s="70">
        <v>2.5</v>
      </c>
    </row>
    <row r="29" spans="2:9">
      <c r="B29" s="52"/>
      <c r="C29" s="53"/>
      <c r="D29" s="53"/>
      <c r="E29" s="53"/>
      <c r="F29" s="53"/>
      <c r="G29" s="53"/>
      <c r="H29" s="53"/>
      <c r="I29" s="54"/>
    </row>
    <row r="30" spans="2:9" ht="21.95" customHeight="1">
      <c r="B30" s="71" t="s">
        <v>664</v>
      </c>
      <c r="C30" s="72"/>
      <c r="D30" s="72"/>
      <c r="E30" s="72"/>
      <c r="F30" s="73"/>
      <c r="G30" s="73"/>
      <c r="H30" s="73"/>
      <c r="I30" s="74"/>
    </row>
    <row r="31" spans="2:9" ht="18.95" customHeight="1">
      <c r="B31" s="75" t="s">
        <v>665</v>
      </c>
      <c r="C31" s="76"/>
      <c r="D31" s="77">
        <f>I7/100</f>
        <v>0.04</v>
      </c>
      <c r="E31" s="76"/>
      <c r="F31" s="53"/>
      <c r="G31" s="78" t="s">
        <v>665</v>
      </c>
      <c r="H31" s="78"/>
      <c r="I31" s="79">
        <f>D31</f>
        <v>0.04</v>
      </c>
    </row>
    <row r="32" spans="2:9" ht="18.95" customHeight="1">
      <c r="B32" s="75" t="s">
        <v>666</v>
      </c>
      <c r="C32" s="76"/>
      <c r="D32" s="77">
        <f>I12/100</f>
        <v>8.0000000000000002E-3</v>
      </c>
      <c r="E32" s="76"/>
      <c r="F32" s="53"/>
      <c r="G32" s="78" t="s">
        <v>666</v>
      </c>
      <c r="H32" s="78"/>
      <c r="I32" s="79">
        <f>D32</f>
        <v>8.0000000000000002E-3</v>
      </c>
    </row>
    <row r="33" spans="2:9" ht="18.95" customHeight="1">
      <c r="B33" s="75" t="s">
        <v>667</v>
      </c>
      <c r="C33" s="76"/>
      <c r="D33" s="77">
        <f>I11/100</f>
        <v>1.2699999999999999E-2</v>
      </c>
      <c r="E33" s="76"/>
      <c r="F33" s="53"/>
      <c r="G33" s="78" t="s">
        <v>667</v>
      </c>
      <c r="H33" s="78"/>
      <c r="I33" s="79">
        <f>D33</f>
        <v>1.2699999999999999E-2</v>
      </c>
    </row>
    <row r="34" spans="2:9" ht="18.95" customHeight="1">
      <c r="B34" s="75" t="s">
        <v>668</v>
      </c>
      <c r="C34" s="76"/>
      <c r="D34" s="80">
        <f>1+D31+D32+D33</f>
        <v>1.0607</v>
      </c>
      <c r="E34" s="76"/>
      <c r="F34" s="53"/>
      <c r="G34" s="78" t="s">
        <v>668</v>
      </c>
      <c r="H34" s="78"/>
      <c r="I34" s="81">
        <f>1+I31+I32+I33</f>
        <v>1.0607</v>
      </c>
    </row>
    <row r="35" spans="2:9" ht="18.95" customHeight="1">
      <c r="B35" s="75" t="s">
        <v>669</v>
      </c>
      <c r="C35" s="76"/>
      <c r="D35" s="77">
        <f>I8/100</f>
        <v>1.23E-2</v>
      </c>
      <c r="E35" s="76"/>
      <c r="F35" s="53"/>
      <c r="G35" s="78" t="s">
        <v>669</v>
      </c>
      <c r="H35" s="78"/>
      <c r="I35" s="79">
        <f>D35</f>
        <v>1.23E-2</v>
      </c>
    </row>
    <row r="36" spans="2:9" ht="18.95" customHeight="1">
      <c r="B36" s="75" t="s">
        <v>670</v>
      </c>
      <c r="C36" s="76"/>
      <c r="D36" s="80">
        <f>1+D35</f>
        <v>1.0123</v>
      </c>
      <c r="E36" s="76"/>
      <c r="F36" s="53"/>
      <c r="G36" s="78" t="s">
        <v>670</v>
      </c>
      <c r="H36" s="78"/>
      <c r="I36" s="81">
        <f>1+I35</f>
        <v>1.0123</v>
      </c>
    </row>
    <row r="37" spans="2:9" ht="18.95" customHeight="1">
      <c r="B37" s="75" t="s">
        <v>671</v>
      </c>
      <c r="C37" s="76"/>
      <c r="D37" s="77">
        <f>I18/100</f>
        <v>7.400000000000001E-2</v>
      </c>
      <c r="E37" s="76"/>
      <c r="F37" s="53"/>
      <c r="G37" s="78" t="s">
        <v>671</v>
      </c>
      <c r="H37" s="78"/>
      <c r="I37" s="79">
        <f>D37</f>
        <v>7.400000000000001E-2</v>
      </c>
    </row>
    <row r="38" spans="2:9" ht="18.95" customHeight="1">
      <c r="B38" s="75" t="s">
        <v>672</v>
      </c>
      <c r="C38" s="76"/>
      <c r="D38" s="80">
        <f>1+D37</f>
        <v>1.0740000000000001</v>
      </c>
      <c r="E38" s="76"/>
      <c r="F38" s="53"/>
      <c r="G38" s="78" t="s">
        <v>672</v>
      </c>
      <c r="H38" s="78"/>
      <c r="I38" s="81">
        <f>1+I37</f>
        <v>1.0740000000000001</v>
      </c>
    </row>
    <row r="39" spans="2:9" ht="18.95" customHeight="1">
      <c r="B39" s="75"/>
      <c r="C39" s="76"/>
      <c r="D39" s="76"/>
      <c r="E39" s="76"/>
      <c r="F39" s="53"/>
      <c r="G39" s="78"/>
      <c r="H39" s="78"/>
      <c r="I39" s="82"/>
    </row>
    <row r="40" spans="2:9" ht="18.95" customHeight="1">
      <c r="B40" s="75" t="s">
        <v>673</v>
      </c>
      <c r="C40" s="76"/>
      <c r="D40" s="77">
        <f>I15/100</f>
        <v>6.1500000000000006E-2</v>
      </c>
      <c r="E40" s="76"/>
      <c r="F40" s="53"/>
      <c r="G40" s="78" t="s">
        <v>673</v>
      </c>
      <c r="H40" s="78"/>
      <c r="I40" s="79">
        <f>D40-(I25/100)</f>
        <v>6.1500000000000006E-2</v>
      </c>
    </row>
    <row r="41" spans="2:9" ht="18.95" customHeight="1">
      <c r="B41" s="75" t="s">
        <v>674</v>
      </c>
      <c r="C41" s="76"/>
      <c r="D41" s="80">
        <f>1-D40</f>
        <v>0.9385</v>
      </c>
      <c r="E41" s="76"/>
      <c r="F41" s="53"/>
      <c r="G41" s="78" t="s">
        <v>674</v>
      </c>
      <c r="H41" s="78"/>
      <c r="I41" s="81">
        <f>1-I40</f>
        <v>0.9385</v>
      </c>
    </row>
    <row r="42" spans="2:9" ht="18.95" customHeight="1">
      <c r="B42" s="75"/>
      <c r="C42" s="76"/>
      <c r="D42" s="76"/>
      <c r="E42" s="76"/>
      <c r="F42" s="53"/>
      <c r="G42" s="78"/>
      <c r="H42" s="78"/>
      <c r="I42" s="82"/>
    </row>
    <row r="43" spans="2:9" ht="18.95" customHeight="1">
      <c r="B43" s="83" t="s">
        <v>675</v>
      </c>
      <c r="C43" s="84"/>
      <c r="D43" s="85">
        <f>(D34*D36*D38)/D41-1</f>
        <v>0.22877342476291962</v>
      </c>
      <c r="E43" s="76"/>
      <c r="F43" s="53"/>
      <c r="G43" s="86" t="s">
        <v>676</v>
      </c>
      <c r="H43" s="87"/>
      <c r="I43" s="88">
        <f>(I34*I36*I38)/I41-1</f>
        <v>0.22877342476291962</v>
      </c>
    </row>
    <row r="44" spans="2:9" ht="18.95" customHeight="1">
      <c r="B44" s="89"/>
      <c r="C44" s="78"/>
      <c r="D44" s="78"/>
      <c r="E44" s="78"/>
      <c r="F44" s="53"/>
      <c r="G44" s="78"/>
      <c r="H44" s="78"/>
      <c r="I44" s="90" t="s">
        <v>677</v>
      </c>
    </row>
    <row r="45" spans="2:9" ht="15">
      <c r="B45" s="89"/>
      <c r="C45" s="78"/>
      <c r="D45" s="78"/>
      <c r="E45" s="78"/>
      <c r="F45" s="78"/>
      <c r="G45" s="166" t="s">
        <v>678</v>
      </c>
      <c r="H45" s="166"/>
      <c r="I45" s="167"/>
    </row>
    <row r="46" spans="2:9" ht="15" thickBot="1">
      <c r="B46" s="91"/>
      <c r="C46" s="92"/>
      <c r="D46" s="92"/>
      <c r="E46" s="92"/>
      <c r="F46" s="92"/>
      <c r="G46" s="168"/>
      <c r="H46" s="168"/>
      <c r="I46" s="169"/>
    </row>
  </sheetData>
  <mergeCells count="5">
    <mergeCell ref="G45:I46"/>
    <mergeCell ref="B2:I2"/>
    <mergeCell ref="B3:I3"/>
    <mergeCell ref="B4:I4"/>
    <mergeCell ref="B5:I5"/>
  </mergeCells>
  <pageMargins left="0.511811024" right="0.511811024" top="0.78740157499999996" bottom="0.78740157499999996" header="0.31496062000000002" footer="0.31496062000000002"/>
  <pageSetup paperSize="9" scale="6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B1:E43"/>
  <sheetViews>
    <sheetView tabSelected="1" topLeftCell="A30" workbookViewId="0">
      <selection activeCell="B2" sqref="B2:E44"/>
    </sheetView>
  </sheetViews>
  <sheetFormatPr defaultRowHeight="14.25"/>
  <cols>
    <col min="2" max="2" width="12.625" customWidth="1"/>
    <col min="3" max="3" width="35.625" customWidth="1"/>
    <col min="4" max="4" width="28.625" customWidth="1"/>
    <col min="5" max="5" width="33.625" customWidth="1"/>
  </cols>
  <sheetData>
    <row r="1" spans="2:5" ht="15" thickBot="1"/>
    <row r="2" spans="2:5" ht="21.95" customHeight="1">
      <c r="B2" s="182" t="s">
        <v>469</v>
      </c>
      <c r="C2" s="183"/>
      <c r="D2" s="183"/>
      <c r="E2" s="184"/>
    </row>
    <row r="3" spans="2:5" ht="21.95" customHeight="1">
      <c r="B3" s="185" t="s">
        <v>634</v>
      </c>
      <c r="C3" s="186"/>
      <c r="D3" s="186"/>
      <c r="E3" s="187"/>
    </row>
    <row r="4" spans="2:5" ht="21.95" customHeight="1" thickBot="1">
      <c r="B4" s="188" t="s">
        <v>898</v>
      </c>
      <c r="C4" s="189"/>
      <c r="D4" s="189"/>
      <c r="E4" s="190"/>
    </row>
    <row r="5" spans="2:5" ht="21.95" customHeight="1" thickBot="1">
      <c r="B5" s="191" t="s">
        <v>679</v>
      </c>
      <c r="C5" s="192"/>
      <c r="D5" s="192"/>
      <c r="E5" s="193"/>
    </row>
    <row r="6" spans="2:5" ht="20.100000000000001" customHeight="1">
      <c r="B6" s="94" t="s">
        <v>680</v>
      </c>
      <c r="C6" s="95" t="s">
        <v>681</v>
      </c>
      <c r="D6" s="95" t="s">
        <v>682</v>
      </c>
      <c r="E6" s="96" t="s">
        <v>683</v>
      </c>
    </row>
    <row r="7" spans="2:5" ht="20.100000000000001" customHeight="1">
      <c r="B7" s="194" t="s">
        <v>684</v>
      </c>
      <c r="C7" s="195"/>
      <c r="D7" s="195"/>
      <c r="E7" s="196"/>
    </row>
    <row r="8" spans="2:5" ht="18.95" customHeight="1">
      <c r="B8" s="97" t="s">
        <v>685</v>
      </c>
      <c r="C8" s="98" t="s">
        <v>686</v>
      </c>
      <c r="D8" s="99">
        <v>20</v>
      </c>
      <c r="E8" s="100">
        <v>20</v>
      </c>
    </row>
    <row r="9" spans="2:5" ht="18.95" customHeight="1">
      <c r="B9" s="97" t="s">
        <v>687</v>
      </c>
      <c r="C9" s="98" t="s">
        <v>688</v>
      </c>
      <c r="D9" s="99">
        <v>1.5</v>
      </c>
      <c r="E9" s="100">
        <v>1.5</v>
      </c>
    </row>
    <row r="10" spans="2:5" ht="18.95" customHeight="1">
      <c r="B10" s="97" t="s">
        <v>689</v>
      </c>
      <c r="C10" s="98" t="s">
        <v>690</v>
      </c>
      <c r="D10" s="99">
        <v>1</v>
      </c>
      <c r="E10" s="100">
        <v>1</v>
      </c>
    </row>
    <row r="11" spans="2:5" ht="18.95" customHeight="1">
      <c r="B11" s="97" t="s">
        <v>691</v>
      </c>
      <c r="C11" s="98" t="s">
        <v>692</v>
      </c>
      <c r="D11" s="99">
        <v>0.2</v>
      </c>
      <c r="E11" s="100">
        <v>0.2</v>
      </c>
    </row>
    <row r="12" spans="2:5" ht="18.95" customHeight="1">
      <c r="B12" s="97" t="s">
        <v>693</v>
      </c>
      <c r="C12" s="98" t="s">
        <v>694</v>
      </c>
      <c r="D12" s="99">
        <v>0.6</v>
      </c>
      <c r="E12" s="100">
        <v>0.6</v>
      </c>
    </row>
    <row r="13" spans="2:5" ht="18.95" customHeight="1">
      <c r="B13" s="97" t="s">
        <v>695</v>
      </c>
      <c r="C13" s="98" t="s">
        <v>696</v>
      </c>
      <c r="D13" s="99">
        <v>2.5</v>
      </c>
      <c r="E13" s="100">
        <v>2.5</v>
      </c>
    </row>
    <row r="14" spans="2:5" ht="18.95" customHeight="1">
      <c r="B14" s="97" t="s">
        <v>697</v>
      </c>
      <c r="C14" s="98" t="s">
        <v>698</v>
      </c>
      <c r="D14" s="99">
        <v>3</v>
      </c>
      <c r="E14" s="100">
        <v>3</v>
      </c>
    </row>
    <row r="15" spans="2:5" ht="18.95" customHeight="1">
      <c r="B15" s="97" t="s">
        <v>699</v>
      </c>
      <c r="C15" s="98" t="s">
        <v>700</v>
      </c>
      <c r="D15" s="99">
        <v>8</v>
      </c>
      <c r="E15" s="100">
        <v>8</v>
      </c>
    </row>
    <row r="16" spans="2:5" ht="18.95" customHeight="1">
      <c r="B16" s="97" t="s">
        <v>701</v>
      </c>
      <c r="C16" s="98" t="s">
        <v>702</v>
      </c>
      <c r="D16" s="99">
        <v>0</v>
      </c>
      <c r="E16" s="100">
        <v>0</v>
      </c>
    </row>
    <row r="17" spans="2:5" ht="18.95" customHeight="1">
      <c r="B17" s="101" t="s">
        <v>703</v>
      </c>
      <c r="C17" s="102" t="s">
        <v>704</v>
      </c>
      <c r="D17" s="103">
        <f>SUM(D8:D16)</f>
        <v>36.799999999999997</v>
      </c>
      <c r="E17" s="104">
        <f>SUM(E8:E16)</f>
        <v>36.799999999999997</v>
      </c>
    </row>
    <row r="18" spans="2:5" ht="20.100000000000001" customHeight="1">
      <c r="B18" s="194" t="s">
        <v>705</v>
      </c>
      <c r="C18" s="195"/>
      <c r="D18" s="195"/>
      <c r="E18" s="196"/>
    </row>
    <row r="19" spans="2:5" ht="18.95" customHeight="1">
      <c r="B19" s="97" t="s">
        <v>706</v>
      </c>
      <c r="C19" s="98" t="s">
        <v>707</v>
      </c>
      <c r="D19" s="99">
        <v>18.11</v>
      </c>
      <c r="E19" s="100">
        <v>0</v>
      </c>
    </row>
    <row r="20" spans="2:5" ht="18.95" customHeight="1">
      <c r="B20" s="97" t="s">
        <v>708</v>
      </c>
      <c r="C20" s="98" t="s">
        <v>709</v>
      </c>
      <c r="D20" s="99">
        <v>4.1500000000000004</v>
      </c>
      <c r="E20" s="100">
        <v>0</v>
      </c>
    </row>
    <row r="21" spans="2:5" ht="18.95" customHeight="1">
      <c r="B21" s="97" t="s">
        <v>710</v>
      </c>
      <c r="C21" s="98" t="s">
        <v>711</v>
      </c>
      <c r="D21" s="99">
        <v>0.91</v>
      </c>
      <c r="E21" s="100">
        <v>0.69</v>
      </c>
    </row>
    <row r="22" spans="2:5" ht="18.95" customHeight="1">
      <c r="B22" s="97" t="s">
        <v>712</v>
      </c>
      <c r="C22" s="98" t="s">
        <v>713</v>
      </c>
      <c r="D22" s="99">
        <v>10.94</v>
      </c>
      <c r="E22" s="100">
        <v>8.33</v>
      </c>
    </row>
    <row r="23" spans="2:5" ht="18.95" customHeight="1">
      <c r="B23" s="97" t="s">
        <v>714</v>
      </c>
      <c r="C23" s="98" t="s">
        <v>715</v>
      </c>
      <c r="D23" s="99">
        <v>7.0000000000000007E-2</v>
      </c>
      <c r="E23" s="100">
        <v>0.06</v>
      </c>
    </row>
    <row r="24" spans="2:5" ht="18.95" customHeight="1">
      <c r="B24" s="97" t="s">
        <v>716</v>
      </c>
      <c r="C24" s="98" t="s">
        <v>717</v>
      </c>
      <c r="D24" s="99">
        <v>0.73</v>
      </c>
      <c r="E24" s="100">
        <v>0.56000000000000005</v>
      </c>
    </row>
    <row r="25" spans="2:5" ht="18.95" customHeight="1">
      <c r="B25" s="97" t="s">
        <v>718</v>
      </c>
      <c r="C25" s="98" t="s">
        <v>719</v>
      </c>
      <c r="D25" s="99">
        <v>2.66</v>
      </c>
      <c r="E25" s="100">
        <v>0</v>
      </c>
    </row>
    <row r="26" spans="2:5" ht="18.95" customHeight="1">
      <c r="B26" s="97" t="s">
        <v>720</v>
      </c>
      <c r="C26" s="98" t="s">
        <v>721</v>
      </c>
      <c r="D26" s="99">
        <v>0.11</v>
      </c>
      <c r="E26" s="100">
        <v>0.09</v>
      </c>
    </row>
    <row r="27" spans="2:5" ht="18.95" customHeight="1">
      <c r="B27" s="97" t="s">
        <v>722</v>
      </c>
      <c r="C27" s="98" t="s">
        <v>723</v>
      </c>
      <c r="D27" s="99">
        <v>8.5299999999999994</v>
      </c>
      <c r="E27" s="100">
        <v>6.5</v>
      </c>
    </row>
    <row r="28" spans="2:5" ht="18.95" customHeight="1">
      <c r="B28" s="97" t="s">
        <v>724</v>
      </c>
      <c r="C28" s="98" t="s">
        <v>725</v>
      </c>
      <c r="D28" s="99">
        <v>0.03</v>
      </c>
      <c r="E28" s="100">
        <v>0.03</v>
      </c>
    </row>
    <row r="29" spans="2:5" ht="54" customHeight="1">
      <c r="B29" s="101" t="s">
        <v>726</v>
      </c>
      <c r="C29" s="105" t="s">
        <v>727</v>
      </c>
      <c r="D29" s="103">
        <f>SUM(D19:D28)</f>
        <v>46.239999999999995</v>
      </c>
      <c r="E29" s="104">
        <f>SUM(E19:E28)</f>
        <v>16.260000000000002</v>
      </c>
    </row>
    <row r="30" spans="2:5" ht="20.100000000000001" customHeight="1">
      <c r="B30" s="194" t="s">
        <v>728</v>
      </c>
      <c r="C30" s="195"/>
      <c r="D30" s="195"/>
      <c r="E30" s="196"/>
    </row>
    <row r="31" spans="2:5" ht="18.95" customHeight="1">
      <c r="B31" s="97" t="s">
        <v>729</v>
      </c>
      <c r="C31" s="98" t="s">
        <v>730</v>
      </c>
      <c r="D31" s="99">
        <v>5.23</v>
      </c>
      <c r="E31" s="100">
        <v>3.98</v>
      </c>
    </row>
    <row r="32" spans="2:5" ht="18.95" customHeight="1">
      <c r="B32" s="97" t="s">
        <v>731</v>
      </c>
      <c r="C32" s="98" t="s">
        <v>732</v>
      </c>
      <c r="D32" s="99">
        <v>0.12</v>
      </c>
      <c r="E32" s="100">
        <v>0.09</v>
      </c>
    </row>
    <row r="33" spans="2:5" ht="18.95" customHeight="1">
      <c r="B33" s="97" t="s">
        <v>733</v>
      </c>
      <c r="C33" s="98" t="s">
        <v>734</v>
      </c>
      <c r="D33" s="99">
        <v>5.28</v>
      </c>
      <c r="E33" s="100">
        <v>4.0199999999999996</v>
      </c>
    </row>
    <row r="34" spans="2:5" ht="18.95" customHeight="1">
      <c r="B34" s="97" t="s">
        <v>735</v>
      </c>
      <c r="C34" s="98" t="s">
        <v>736</v>
      </c>
      <c r="D34" s="99">
        <v>3.9</v>
      </c>
      <c r="E34" s="100">
        <v>2.97</v>
      </c>
    </row>
    <row r="35" spans="2:5" ht="18.95" customHeight="1">
      <c r="B35" s="97" t="s">
        <v>737</v>
      </c>
      <c r="C35" s="98" t="s">
        <v>738</v>
      </c>
      <c r="D35" s="99">
        <v>0.44</v>
      </c>
      <c r="E35" s="100">
        <v>0.34</v>
      </c>
    </row>
    <row r="36" spans="2:5" ht="48.75" customHeight="1">
      <c r="B36" s="101" t="s">
        <v>739</v>
      </c>
      <c r="C36" s="105" t="s">
        <v>740</v>
      </c>
      <c r="D36" s="103">
        <f>SUM(D31:D35)</f>
        <v>14.97</v>
      </c>
      <c r="E36" s="104">
        <f>SUM(E31:E35)</f>
        <v>11.4</v>
      </c>
    </row>
    <row r="37" spans="2:5" ht="15">
      <c r="B37" s="194" t="s">
        <v>741</v>
      </c>
      <c r="C37" s="195"/>
      <c r="D37" s="195"/>
      <c r="E37" s="196"/>
    </row>
    <row r="38" spans="2:5">
      <c r="B38" s="97" t="s">
        <v>742</v>
      </c>
      <c r="C38" s="98" t="s">
        <v>743</v>
      </c>
      <c r="D38" s="99">
        <v>17.02</v>
      </c>
      <c r="E38" s="100">
        <v>5.98</v>
      </c>
    </row>
    <row r="39" spans="2:5" ht="51">
      <c r="B39" s="97" t="s">
        <v>744</v>
      </c>
      <c r="C39" s="106" t="s">
        <v>745</v>
      </c>
      <c r="D39" s="107">
        <v>0.46</v>
      </c>
      <c r="E39" s="108">
        <v>0.35</v>
      </c>
    </row>
    <row r="40" spans="2:5" ht="30.75" thickBot="1">
      <c r="B40" s="109" t="s">
        <v>746</v>
      </c>
      <c r="C40" s="110" t="s">
        <v>747</v>
      </c>
      <c r="D40" s="111">
        <f>SUM(D38:D39)</f>
        <v>17.48</v>
      </c>
      <c r="E40" s="112">
        <f>SUM(E38:E39)</f>
        <v>6.33</v>
      </c>
    </row>
    <row r="41" spans="2:5" ht="15.75" thickBot="1">
      <c r="B41" s="197" t="s">
        <v>748</v>
      </c>
      <c r="C41" s="198"/>
      <c r="D41" s="113">
        <f>(D17+D29+D36+D40)</f>
        <v>115.49</v>
      </c>
      <c r="E41" s="114">
        <f>E17+E29+E36+E40</f>
        <v>70.790000000000006</v>
      </c>
    </row>
    <row r="42" spans="2:5">
      <c r="B42" s="115"/>
      <c r="C42" s="115"/>
      <c r="D42" s="93"/>
      <c r="E42" s="93"/>
    </row>
    <row r="43" spans="2:5">
      <c r="B43" s="115" t="s">
        <v>749</v>
      </c>
      <c r="C43" s="115"/>
      <c r="D43" s="93"/>
      <c r="E43" s="93"/>
    </row>
  </sheetData>
  <mergeCells count="9">
    <mergeCell ref="B18:E18"/>
    <mergeCell ref="B30:E30"/>
    <mergeCell ref="B37:E37"/>
    <mergeCell ref="B41:C41"/>
    <mergeCell ref="B2:E2"/>
    <mergeCell ref="B3:E3"/>
    <mergeCell ref="B4:E4"/>
    <mergeCell ref="B5:E5"/>
    <mergeCell ref="B7:E7"/>
  </mergeCells>
  <pageMargins left="0.511811024" right="0.511811024" top="0.78740157499999996" bottom="0.78740157499999996" header="0.31496062000000002" footer="0.31496062000000002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ORÇAMENTO</vt:lpstr>
      <vt:lpstr>CPU</vt:lpstr>
      <vt:lpstr>CRONOGRAMA</vt:lpstr>
      <vt:lpstr>BDI</vt:lpstr>
      <vt:lpstr>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Administrator</cp:lastModifiedBy>
  <cp:revision>0</cp:revision>
  <cp:lastPrinted>2023-07-06T18:20:07Z</cp:lastPrinted>
  <dcterms:created xsi:type="dcterms:W3CDTF">2023-02-13T19:07:01Z</dcterms:created>
  <dcterms:modified xsi:type="dcterms:W3CDTF">2023-07-06T18:21:08Z</dcterms:modified>
</cp:coreProperties>
</file>