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NICIANA NOURA\PMA 2023\LICITAÇÃO\03-23- REFORMA COM AMPLIAÇÃO DO PRÉDIO DA SECRETARIA DE SANEAMENTO E INFRAESTRUTURA - SESAN\LICITAÇÃO\TEXTO\"/>
    </mc:Choice>
  </mc:AlternateContent>
  <bookViews>
    <workbookView xWindow="-120" yWindow="-120" windowWidth="20730" windowHeight="11040" activeTab="4"/>
  </bookViews>
  <sheets>
    <sheet name="ORÇAMENTO" sheetId="1" r:id="rId1"/>
    <sheet name="CRONOGRAMA" sheetId="2" r:id="rId2"/>
    <sheet name="CPU" sheetId="3" r:id="rId3"/>
    <sheet name="LS" sheetId="4" r:id="rId4"/>
    <sheet name="BDI" sheetId="5" r:id="rId5"/>
  </sheets>
  <externalReferences>
    <externalReference r:id="rId6"/>
  </externalReferences>
  <definedNames>
    <definedName name="_xlnm.Print_Area" localSheetId="1">CRONOGRAMA!$B$2:$K$22</definedName>
    <definedName name="_xlnm.Print_Area" localSheetId="0">ORÇAMENTO!$B$2:$K$185</definedName>
  </definedNames>
  <calcPr calcId="162913"/>
</workbook>
</file>

<file path=xl/calcChain.xml><?xml version="1.0" encoding="utf-8"?>
<calcChain xmlns="http://schemas.openxmlformats.org/spreadsheetml/2006/main">
  <c r="D38" i="5" l="1"/>
  <c r="D37" i="5"/>
  <c r="I37" i="5" s="1"/>
  <c r="I38" i="5" s="1"/>
  <c r="D35" i="5"/>
  <c r="D36" i="5" s="1"/>
  <c r="I33" i="5"/>
  <c r="D33" i="5"/>
  <c r="D32" i="5"/>
  <c r="I32" i="5" s="1"/>
  <c r="D31" i="5"/>
  <c r="I31" i="5" s="1"/>
  <c r="I34" i="5" s="1"/>
  <c r="I27" i="5"/>
  <c r="I22" i="5"/>
  <c r="I16" i="5"/>
  <c r="I15" i="5" s="1"/>
  <c r="D40" i="5" s="1"/>
  <c r="I13" i="5"/>
  <c r="I9" i="5"/>
  <c r="I35" i="5" l="1"/>
  <c r="I36" i="5" s="1"/>
  <c r="D34" i="5"/>
  <c r="I40" i="5"/>
  <c r="I41" i="5" s="1"/>
  <c r="D41" i="5"/>
  <c r="D43" i="5"/>
  <c r="I43" i="5"/>
  <c r="E40" i="4" l="1"/>
  <c r="D40" i="4"/>
  <c r="E36" i="4"/>
  <c r="D36" i="4"/>
  <c r="E29" i="4"/>
  <c r="D29" i="4"/>
  <c r="E17" i="4"/>
  <c r="D17" i="4"/>
  <c r="B4" i="4"/>
  <c r="B3" i="4"/>
  <c r="D41" i="4" l="1"/>
  <c r="E41" i="4"/>
</calcChain>
</file>

<file path=xl/sharedStrings.xml><?xml version="1.0" encoding="utf-8"?>
<sst xmlns="http://schemas.openxmlformats.org/spreadsheetml/2006/main" count="2007" uniqueCount="860">
  <si>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</si>
  <si>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</si>
  <si>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</si>
  <si>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</si>
  <si>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</si>
  <si>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</si>
  <si>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</si>
  <si>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</si>
  <si>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</si>
  <si>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</si>
  <si>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</si>
  <si>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</si>
  <si>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</si>
  <si>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</si>
  <si>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</si>
  <si>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</si>
  <si>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</si>
  <si>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</si>
  <si>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>m</t>
  </si>
  <si>
    <t xml:space="preserve"> 1.3 </t>
  </si>
  <si>
    <t xml:space="preserve"> 010786 </t>
  </si>
  <si>
    <t>Aluguel e montagem de andaime metálico</t>
  </si>
  <si>
    <t>UN</t>
  </si>
  <si>
    <t xml:space="preserve"> 2 </t>
  </si>
  <si>
    <t>DEMOLIÇÕES E RETIRADAS</t>
  </si>
  <si>
    <t xml:space="preserve"> 2.1 </t>
  </si>
  <si>
    <t xml:space="preserve"> 020016 </t>
  </si>
  <si>
    <t>Demolição manual de alvenaria de tijolo</t>
  </si>
  <si>
    <t>m³</t>
  </si>
  <si>
    <t xml:space="preserve"> 2.2 </t>
  </si>
  <si>
    <t xml:space="preserve"> 021531 </t>
  </si>
  <si>
    <t xml:space="preserve"> 2.3 </t>
  </si>
  <si>
    <t xml:space="preserve"> 021524 </t>
  </si>
  <si>
    <t>Demolição de concreto armado c/ martelete</t>
  </si>
  <si>
    <t xml:space="preserve"> 2.4 </t>
  </si>
  <si>
    <t xml:space="preserve"> 020018 </t>
  </si>
  <si>
    <t>Demolição manual de concreto simples</t>
  </si>
  <si>
    <t xml:space="preserve"> 2.5 </t>
  </si>
  <si>
    <t xml:space="preserve"> 020842 </t>
  </si>
  <si>
    <t>Retirada de calha em chapa galvanizada</t>
  </si>
  <si>
    <t>M</t>
  </si>
  <si>
    <t xml:space="preserve"> 2.6 </t>
  </si>
  <si>
    <t xml:space="preserve"> 021532 </t>
  </si>
  <si>
    <t xml:space="preserve"> 2.7 </t>
  </si>
  <si>
    <t xml:space="preserve"> 2.8 </t>
  </si>
  <si>
    <t xml:space="preserve"> 2.9 </t>
  </si>
  <si>
    <t xml:space="preserve"> 021526 </t>
  </si>
  <si>
    <t>Retirada de louça sanitária</t>
  </si>
  <si>
    <t xml:space="preserve"> 2.10 </t>
  </si>
  <si>
    <t xml:space="preserve"> 020235 </t>
  </si>
  <si>
    <t>Retirada de piso ceramico, inclusive camada regularizadora</t>
  </si>
  <si>
    <t xml:space="preserve"> 020174 </t>
  </si>
  <si>
    <t>Retirada de entulho - manualmente (incluindo caixa coletora)</t>
  </si>
  <si>
    <t xml:space="preserve"> 3 </t>
  </si>
  <si>
    <t>MOVIMENTO DE TERRA</t>
  </si>
  <si>
    <t xml:space="preserve"> 3.1 </t>
  </si>
  <si>
    <t xml:space="preserve"> 030010 </t>
  </si>
  <si>
    <t>Escavação manual ate 1.50m de profundidade</t>
  </si>
  <si>
    <t xml:space="preserve"> 3.2 </t>
  </si>
  <si>
    <t xml:space="preserve"> 030254 </t>
  </si>
  <si>
    <t>Reaterro compactado</t>
  </si>
  <si>
    <t xml:space="preserve"> 4 </t>
  </si>
  <si>
    <t xml:space="preserve"> 4.1 </t>
  </si>
  <si>
    <t>FUNDAÇÕES</t>
  </si>
  <si>
    <t xml:space="preserve"> 4.1.1 </t>
  </si>
  <si>
    <t>ORSE</t>
  </si>
  <si>
    <t xml:space="preserve"> 4.2 </t>
  </si>
  <si>
    <t>ESTRUTURA</t>
  </si>
  <si>
    <t xml:space="preserve"> 4.2.1 </t>
  </si>
  <si>
    <t>PILARES</t>
  </si>
  <si>
    <t xml:space="preserve"> 050766 </t>
  </si>
  <si>
    <t xml:space="preserve"> 040398 </t>
  </si>
  <si>
    <t>SBC</t>
  </si>
  <si>
    <t>VIGAS</t>
  </si>
  <si>
    <t xml:space="preserve"> 051217 </t>
  </si>
  <si>
    <t>Cimbramento metálico com altura até 3,50m</t>
  </si>
  <si>
    <t xml:space="preserve"> 150586 </t>
  </si>
  <si>
    <t>Emassamento de parede c/ massa acrilica</t>
  </si>
  <si>
    <t xml:space="preserve"> 150741 </t>
  </si>
  <si>
    <t xml:space="preserve"> 141336 </t>
  </si>
  <si>
    <t>Forro em lambri de PVC</t>
  </si>
  <si>
    <t xml:space="preserve"> 050771 </t>
  </si>
  <si>
    <t xml:space="preserve"> 91845 </t>
  </si>
  <si>
    <t>SINAPI</t>
  </si>
  <si>
    <t xml:space="preserve"> 040196 </t>
  </si>
  <si>
    <t>ESCORA TUBULAR PARA FORMAS CONCRETO</t>
  </si>
  <si>
    <t>UN/DIA</t>
  </si>
  <si>
    <t xml:space="preserve"> 170205 </t>
  </si>
  <si>
    <t>CONTRAPISO EM CONCRETO MAGRO TRACO 1:3:5 5CM</t>
  </si>
  <si>
    <t>IMPERMEABILIZAÇÃO</t>
  </si>
  <si>
    <t xml:space="preserve"> 080151 </t>
  </si>
  <si>
    <t>Impermeabilização de lajes e calhas</t>
  </si>
  <si>
    <t xml:space="preserve"> 4.3 </t>
  </si>
  <si>
    <t>HIDROSSANITÁRIO</t>
  </si>
  <si>
    <t xml:space="preserve"> 4.3.1 </t>
  </si>
  <si>
    <t>ESGOTO</t>
  </si>
  <si>
    <t>PT</t>
  </si>
  <si>
    <t xml:space="preserve"> 1683 </t>
  </si>
  <si>
    <t>Ponto de esgoto com tubo de pvc rígido soldável de Ø 100 mm (vaso sanitário)</t>
  </si>
  <si>
    <t>pt</t>
  </si>
  <si>
    <t xml:space="preserve"> 1678 </t>
  </si>
  <si>
    <t>Ponto de esgoto com tubo de pvc rígido soldável de  Ø 50 mm (pias de cozinha, máquinas de lavar, etc...)</t>
  </si>
  <si>
    <t>un</t>
  </si>
  <si>
    <t xml:space="preserve"> 053337 </t>
  </si>
  <si>
    <t>VEDACAO SAIDA VASO SANITARIO EM PVC 100mm</t>
  </si>
  <si>
    <t xml:space="preserve"> 190610 </t>
  </si>
  <si>
    <t>Bacia sifonada c/ cx. descarga acoplada ecológica com assento</t>
  </si>
  <si>
    <t xml:space="preserve"> 4.3.2 </t>
  </si>
  <si>
    <t>ÁGUA FRIA</t>
  </si>
  <si>
    <t xml:space="preserve"> 180299 </t>
  </si>
  <si>
    <t>Ponto de agua (incl. tubos e conexoes)</t>
  </si>
  <si>
    <t xml:space="preserve"> 180442 </t>
  </si>
  <si>
    <t>Registro de gaveta c/ canopla - 1 1/2"</t>
  </si>
  <si>
    <t xml:space="preserve"> 191522 </t>
  </si>
  <si>
    <t>Acabamento p/ registro de gaveta</t>
  </si>
  <si>
    <t xml:space="preserve"> 180108 </t>
  </si>
  <si>
    <t>Tubo em PVC - JS - 20mm (c/ rasgo na alvenaria)-LH</t>
  </si>
  <si>
    <t xml:space="preserve"> 180422 </t>
  </si>
  <si>
    <t>Tubo em PVC - JS - 40mm (c/ rasgo na alvenaria)-LH</t>
  </si>
  <si>
    <t xml:space="preserve"> 190797 </t>
  </si>
  <si>
    <t>Porta papel higiênico - Polipropileno</t>
  </si>
  <si>
    <t xml:space="preserve"> 190238 </t>
  </si>
  <si>
    <t>Pia 01 cuba em aço inox c/torn.,sifao e valv.(1,50m)</t>
  </si>
  <si>
    <t xml:space="preserve"> 4.4 </t>
  </si>
  <si>
    <t>INSTALAÇÕES ELÉTRICAS</t>
  </si>
  <si>
    <t xml:space="preserve"> 4.4.1 </t>
  </si>
  <si>
    <t xml:space="preserve"> 4.4.2 </t>
  </si>
  <si>
    <t xml:space="preserve"> 170322 </t>
  </si>
  <si>
    <t>Centro de distribuiçao p/ 24 disjuntores (c/ barramento)</t>
  </si>
  <si>
    <t xml:space="preserve"> 170682 </t>
  </si>
  <si>
    <t>Ponto eletrico estabilizado (incl. eletr.,cx.,fiaçao e tomada)</t>
  </si>
  <si>
    <t xml:space="preserve"> 171531 </t>
  </si>
  <si>
    <t>Luminária de sobrepor com aletas e 2 lâmpadas de Led de 10W</t>
  </si>
  <si>
    <t xml:space="preserve"> 170913 </t>
  </si>
  <si>
    <t>Eletrocalha de metal curve "L" desc tipo "U" perf. 100 - 3m</t>
  </si>
  <si>
    <t xml:space="preserve"> 4.5 </t>
  </si>
  <si>
    <t xml:space="preserve"> 4.5.1 </t>
  </si>
  <si>
    <t xml:space="preserve"> 170683 </t>
  </si>
  <si>
    <t>Ponto de logica - UTP (incl. eletr.,cabo e conector)</t>
  </si>
  <si>
    <t xml:space="preserve"> 4.5.2 </t>
  </si>
  <si>
    <t xml:space="preserve"> 4.5.3 </t>
  </si>
  <si>
    <t xml:space="preserve"> 4.5.4 </t>
  </si>
  <si>
    <t xml:space="preserve"> 171185 </t>
  </si>
  <si>
    <t>Switch 24 portas</t>
  </si>
  <si>
    <t xml:space="preserve"> 231084 </t>
  </si>
  <si>
    <t>Ponto de dreno p/ split (10m)</t>
  </si>
  <si>
    <t xml:space="preserve"> 230262 </t>
  </si>
  <si>
    <t>Ponto p/ar condicionado(tubul.,cj.airstop e fiaçao)</t>
  </si>
  <si>
    <t xml:space="preserve"> 103250 </t>
  </si>
  <si>
    <t>AR CONDICIONADO SPLIT INVERTER, HI-WALL (PAREDE), 18000 BTU/H, CICLO FRIO - FORNECIMENTO E INSTALAÇÃO. AF_11/2021_PE</t>
  </si>
  <si>
    <t xml:space="preserve"> 4.6 </t>
  </si>
  <si>
    <t>FORRO</t>
  </si>
  <si>
    <t xml:space="preserve"> 4.6.1 </t>
  </si>
  <si>
    <t xml:space="preserve"> 4.6.2 </t>
  </si>
  <si>
    <t xml:space="preserve"> 4.7 </t>
  </si>
  <si>
    <t>PISO</t>
  </si>
  <si>
    <t xml:space="preserve"> 4.7.1 </t>
  </si>
  <si>
    <t xml:space="preserve"> 4.7.2 </t>
  </si>
  <si>
    <t xml:space="preserve"> 4.8 </t>
  </si>
  <si>
    <t>ESQUADRIAS</t>
  </si>
  <si>
    <t xml:space="preserve"> 4.8.1 </t>
  </si>
  <si>
    <t xml:space="preserve"> 091378 </t>
  </si>
  <si>
    <t>Porta divisória Naval c/ ferragens - c/ perfil de aço</t>
  </si>
  <si>
    <t xml:space="preserve"> 4.8.2 </t>
  </si>
  <si>
    <t xml:space="preserve"> 4.8.3 </t>
  </si>
  <si>
    <t xml:space="preserve"> 4.8.4 </t>
  </si>
  <si>
    <t xml:space="preserve"> 4.8.5 </t>
  </si>
  <si>
    <t xml:space="preserve"> 4.9.1 </t>
  </si>
  <si>
    <t xml:space="preserve"> 4.9.2 </t>
  </si>
  <si>
    <t>REVESTIMENTO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</si>
  <si>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</si>
  <si>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</si>
  <si>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</si>
  <si>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</si>
  <si>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5 </t>
  </si>
  <si>
    <t>PAVIMENTO SUPERIOR</t>
  </si>
  <si>
    <t xml:space="preserve"> 5.1 </t>
  </si>
  <si>
    <t xml:space="preserve"> 5.1.1 </t>
  </si>
  <si>
    <t xml:space="preserve"> 5.1.1.1 </t>
  </si>
  <si>
    <t xml:space="preserve"> 5.1.2 </t>
  </si>
  <si>
    <t xml:space="preserve"> 5.1.2.1 </t>
  </si>
  <si>
    <t xml:space="preserve"> 5.1.3 </t>
  </si>
  <si>
    <t xml:space="preserve"> 5.1.3.1 </t>
  </si>
  <si>
    <t xml:space="preserve"> 5.1.3.2 </t>
  </si>
  <si>
    <t xml:space="preserve"> 5.2 </t>
  </si>
  <si>
    <t xml:space="preserve"> 5.2.1 </t>
  </si>
  <si>
    <t xml:space="preserve"> 5.3 </t>
  </si>
  <si>
    <t xml:space="preserve"> 5.3.1 </t>
  </si>
  <si>
    <t xml:space="preserve"> 5.4 </t>
  </si>
  <si>
    <t xml:space="preserve"> 5.4.1 </t>
  </si>
  <si>
    <t xml:space="preserve"> 5.5 </t>
  </si>
  <si>
    <t xml:space="preserve"> 5.5.1 </t>
  </si>
  <si>
    <t xml:space="preserve"> 5.5.1.1 </t>
  </si>
  <si>
    <t xml:space="preserve"> 5.5.1.2 </t>
  </si>
  <si>
    <t xml:space="preserve"> 5.5.1.3 </t>
  </si>
  <si>
    <t xml:space="preserve"> 5.5.2 </t>
  </si>
  <si>
    <t xml:space="preserve"> 5.5.2.1 </t>
  </si>
  <si>
    <t xml:space="preserve"> 5.5.2.2 </t>
  </si>
  <si>
    <t xml:space="preserve"> 5.5.2.3 </t>
  </si>
  <si>
    <t xml:space="preserve"> 5.5.2.4 </t>
  </si>
  <si>
    <t xml:space="preserve"> 5.5.2.5 </t>
  </si>
  <si>
    <t xml:space="preserve"> 5.5.2.6 </t>
  </si>
  <si>
    <t xml:space="preserve"> 5.5.2.7 </t>
  </si>
  <si>
    <t xml:space="preserve"> 5.5.2.8 </t>
  </si>
  <si>
    <t xml:space="preserve"> 5.6 </t>
  </si>
  <si>
    <t xml:space="preserve"> 5.6.1 </t>
  </si>
  <si>
    <t xml:space="preserve"> 5.6.3 </t>
  </si>
  <si>
    <t xml:space="preserve"> 5.6.4 </t>
  </si>
  <si>
    <t xml:space="preserve"> 5.7 </t>
  </si>
  <si>
    <t xml:space="preserve"> 5.7.1 </t>
  </si>
  <si>
    <t xml:space="preserve"> 5.7.2 </t>
  </si>
  <si>
    <t xml:space="preserve"> 5.7.3 </t>
  </si>
  <si>
    <t xml:space="preserve"> 5.8 </t>
  </si>
  <si>
    <t xml:space="preserve"> 5.8.1 </t>
  </si>
  <si>
    <t xml:space="preserve"> 5.8.2 </t>
  </si>
  <si>
    <t xml:space="preserve"> 5.9 </t>
  </si>
  <si>
    <t xml:space="preserve"> 5.9.1 </t>
  </si>
  <si>
    <t xml:space="preserve"> 140348 </t>
  </si>
  <si>
    <t>Barroteamento em madeira de lei p/ forro PVC</t>
  </si>
  <si>
    <t xml:space="preserve"> 5.9.2 </t>
  </si>
  <si>
    <t xml:space="preserve"> 5.10 </t>
  </si>
  <si>
    <t xml:space="preserve"> 5.10.1 </t>
  </si>
  <si>
    <t xml:space="preserve"> 5.10.2 </t>
  </si>
  <si>
    <t xml:space="preserve"> 5.10.3 </t>
  </si>
  <si>
    <t xml:space="preserve"> 110234 </t>
  </si>
  <si>
    <t>PORTA COMPLETA DE MADEIRA 1 FL.0,60x2,10m</t>
  </si>
  <si>
    <t xml:space="preserve"> 5.10.4 </t>
  </si>
  <si>
    <t xml:space="preserve"> 091376 </t>
  </si>
  <si>
    <t xml:space="preserve"> 5.10.5 </t>
  </si>
  <si>
    <t xml:space="preserve"> 5.10.6 </t>
  </si>
  <si>
    <t xml:space="preserve"> 091383 </t>
  </si>
  <si>
    <t xml:space="preserve"> 5.10.7 </t>
  </si>
  <si>
    <t xml:space="preserve"> 5.11 </t>
  </si>
  <si>
    <t xml:space="preserve"> 5.11.1 </t>
  </si>
  <si>
    <t xml:space="preserve"> 5.11.2 </t>
  </si>
  <si>
    <t xml:space="preserve"> 5.11.3 </t>
  </si>
  <si>
    <t xml:space="preserve"> 5.11.4 </t>
  </si>
  <si>
    <t xml:space="preserve"> 5.12 </t>
  </si>
  <si>
    <t xml:space="preserve"> 5.12.1 </t>
  </si>
  <si>
    <t xml:space="preserve"> 5.12.2 </t>
  </si>
  <si>
    <t xml:space="preserve"> 110762 </t>
  </si>
  <si>
    <t>Emboço com argamassa 1:6:Adit. Plast.</t>
  </si>
  <si>
    <t xml:space="preserve"> 5.12.3 </t>
  </si>
  <si>
    <t xml:space="preserve"> 6 </t>
  </si>
  <si>
    <t>COBERTURA</t>
  </si>
  <si>
    <t xml:space="preserve"> 6.1 </t>
  </si>
  <si>
    <t>LAJE</t>
  </si>
  <si>
    <t xml:space="preserve"> 6.2 </t>
  </si>
  <si>
    <t xml:space="preserve"> 6.3 </t>
  </si>
  <si>
    <t>KG</t>
  </si>
  <si>
    <t xml:space="preserve"> 050757 </t>
  </si>
  <si>
    <t>Concreto armado p/ calhas e percintas (incl. lançamento e adensamento)</t>
  </si>
  <si>
    <t xml:space="preserve"> 7 </t>
  </si>
  <si>
    <t xml:space="preserve"> 7.1 </t>
  </si>
  <si>
    <t xml:space="preserve"> 7.2 </t>
  </si>
  <si>
    <t xml:space="preserve"> 7.3 </t>
  </si>
  <si>
    <t xml:space="preserve"> 7.4 </t>
  </si>
  <si>
    <t xml:space="preserve"> 7.5 </t>
  </si>
  <si>
    <t xml:space="preserve"> 8 </t>
  </si>
  <si>
    <t>FACHADA</t>
  </si>
  <si>
    <t xml:space="preserve"> 8.1 </t>
  </si>
  <si>
    <t xml:space="preserve"> 8.2 </t>
  </si>
  <si>
    <t>SERVIÇOS FINAIS</t>
  </si>
  <si>
    <t xml:space="preserve"> 270220 </t>
  </si>
  <si>
    <t>Limpeza geral e entrega da obra</t>
  </si>
  <si>
    <t>Total Geral</t>
  </si>
  <si>
    <t>PREFEITURA MUNICIPAL DE ANANINDEUA - PMA</t>
  </si>
  <si>
    <t>SECRETARIA MUNICIPAL DE SANEAMENTO E INFRA ESTRUTURA - SESAN</t>
  </si>
  <si>
    <t>OBRA: REFORMA COM AMPLIAÇÃO DO PRÉDIO DA SECRETARIA DE SANEAMENTO E INFRAESTRUTURA -SESAN</t>
  </si>
  <si>
    <t>LOCAL: CIDADE NOVA II, TV WE 17 - ANANINDEUA - PA</t>
  </si>
  <si>
    <t>ORÇAMENTO</t>
  </si>
  <si>
    <t>Total Por Etapa</t>
  </si>
  <si>
    <t>1º Mês</t>
  </si>
  <si>
    <t>2º Mês</t>
  </si>
  <si>
    <t>3º Mês</t>
  </si>
  <si>
    <t>4º Mês</t>
  </si>
  <si>
    <t>5º Mês</t>
  </si>
  <si>
    <t>6º Mês</t>
  </si>
  <si>
    <t/>
  </si>
  <si>
    <t>Porcentagem</t>
  </si>
  <si>
    <t>Custo</t>
  </si>
  <si>
    <t>Porcentagem Acumulado</t>
  </si>
  <si>
    <t>Custo Acumulado</t>
  </si>
  <si>
    <t>Tipo</t>
  </si>
  <si>
    <t>Composição</t>
  </si>
  <si>
    <t>Composição Auxiliar</t>
  </si>
  <si>
    <t>H</t>
  </si>
  <si>
    <t>SERVENTE COM ENCARGOS COMPLEMENTARES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</si>
  <si>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</si>
  <si>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</si>
  <si>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</si>
  <si>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</si>
  <si>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</si>
  <si>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</si>
  <si>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</si>
  <si>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</si>
  <si>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</si>
  <si>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4518 </t>
  </si>
  <si>
    <t>Tela de nylon para proteção de fachada</t>
  </si>
  <si>
    <t>Serviços Iniciais de Obras Civis</t>
  </si>
  <si>
    <t xml:space="preserve"> 88309 </t>
  </si>
  <si>
    <t>PEDREIRO COM ENCARGOS COMPLEMENTARES</t>
  </si>
  <si>
    <t>SEDI - SERVIÇOS DIVERSOS</t>
  </si>
  <si>
    <t xml:space="preserve"> 88316 </t>
  </si>
  <si>
    <t>L</t>
  </si>
  <si>
    <t xml:space="preserve"> 061458 </t>
  </si>
  <si>
    <t>Painel em ACM - Estruturado (fachadas)</t>
  </si>
  <si>
    <t>CPU</t>
  </si>
  <si>
    <t xml:space="preserve">   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</si>
  <si>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</si>
  <si>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</si>
  <si>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</si>
  <si>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</si>
  <si>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</si>
  <si>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</si>
  <si>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</si>
  <si>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</si>
  <si>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</si>
  <si>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</si>
  <si>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</si>
  <si>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</si>
  <si>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</si>
  <si>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</si>
  <si>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</si>
  <si>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</si>
  <si>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</si>
  <si>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</si>
  <si>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</si>
  <si>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</si>
  <si>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</si>
  <si>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</si>
  <si>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</si>
  <si>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</si>
  <si>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</si>
  <si>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</si>
  <si>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</si>
  <si>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</si>
  <si>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</si>
  <si>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</si>
  <si>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</si>
  <si>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</si>
  <si>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</si>
  <si>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</si>
  <si>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</si>
  <si>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</si>
  <si>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</si>
  <si>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</si>
  <si>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</si>
  <si>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</si>
  <si>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</si>
  <si>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</si>
  <si>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</si>
  <si>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</si>
  <si>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</si>
  <si>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</si>
  <si>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</si>
  <si>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</si>
  <si>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</si>
  <si>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</si>
  <si>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</si>
  <si>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</si>
  <si>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</si>
  <si>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</si>
  <si>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</si>
  <si>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</si>
  <si>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</si>
  <si>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</si>
  <si>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</si>
  <si>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</si>
  <si>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</si>
  <si>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</si>
  <si>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</si>
  <si>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</si>
  <si>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</si>
  <si>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</si>
  <si>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</si>
  <si>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</si>
  <si>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</si>
  <si>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</si>
  <si>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</si>
  <si>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</si>
  <si>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</si>
  <si>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</si>
  <si>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</si>
  <si>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</si>
  <si>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</si>
  <si>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</si>
  <si>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</si>
  <si>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</si>
  <si>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</si>
  <si>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</si>
  <si>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</si>
  <si>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</si>
  <si>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</si>
  <si>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</si>
  <si>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</si>
  <si>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</si>
  <si>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</si>
  <si>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</si>
  <si>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</si>
  <si>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</si>
  <si>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</si>
  <si>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</si>
  <si>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</si>
  <si>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</si>
  <si>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</si>
  <si>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</si>
  <si>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</si>
  <si>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</si>
  <si>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</si>
  <si>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</si>
  <si>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</si>
  <si>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</si>
  <si>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</si>
  <si>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</si>
  <si>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</si>
  <si>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</si>
  <si>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</si>
  <si>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</si>
  <si>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</si>
  <si>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</si>
  <si>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</si>
  <si>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</si>
  <si>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CRONOGRAMA FÍSICO E FINANCEIRO</t>
  </si>
  <si>
    <t>M²/Mês</t>
  </si>
  <si>
    <t xml:space="preserve"> 011350 </t>
  </si>
  <si>
    <t>Tapume metálico</t>
  </si>
  <si>
    <t>Desmontagem de estrutura metálica com retirada de solda e corte de peças pormeio de lixadeira</t>
  </si>
  <si>
    <t>Retirada de divisória (painel cego)</t>
  </si>
  <si>
    <t xml:space="preserve"> 020307 </t>
  </si>
  <si>
    <t>Retirada de telhas</t>
  </si>
  <si>
    <t xml:space="preserve"> 12637 </t>
  </si>
  <si>
    <t>Limpeza de fossa até 5m3</t>
  </si>
  <si>
    <t>REFORMA (TÉRREO)</t>
  </si>
  <si>
    <t xml:space="preserve"> 030387 </t>
  </si>
  <si>
    <t>CONCRETO 20MPa SAPATAS FUNDACOES C/FORMAS E ARMACOES</t>
  </si>
  <si>
    <t>REFORCO ESTRUTURAL CONCRETO 1:2,5:3</t>
  </si>
  <si>
    <t>ALVENARIAS E DIVISÓRIA</t>
  </si>
  <si>
    <t xml:space="preserve"> 060046 </t>
  </si>
  <si>
    <t>Alvenaria tijolo de barro a cutelo</t>
  </si>
  <si>
    <t xml:space="preserve"> 4.3.3 </t>
  </si>
  <si>
    <t xml:space="preserve"> 4.3.4 </t>
  </si>
  <si>
    <t xml:space="preserve"> 4.3.5 </t>
  </si>
  <si>
    <t xml:space="preserve"> 180109 </t>
  </si>
  <si>
    <t>PINTURA ACRILICA 2 DEMAOS SOBRE PAREDE PREPARADA</t>
  </si>
  <si>
    <t xml:space="preserve"> 4.4.1.1 </t>
  </si>
  <si>
    <t xml:space="preserve"> 180844 </t>
  </si>
  <si>
    <t>Revisão de ponto de água</t>
  </si>
  <si>
    <t xml:space="preserve"> 4.4.1.2 </t>
  </si>
  <si>
    <t xml:space="preserve"> 4.4.1.3 </t>
  </si>
  <si>
    <t xml:space="preserve"> 190792 </t>
  </si>
  <si>
    <t>Filtro de parede</t>
  </si>
  <si>
    <t xml:space="preserve"> 4.4.1.4 </t>
  </si>
  <si>
    <t xml:space="preserve"> 4.4.1.6 </t>
  </si>
  <si>
    <t xml:space="preserve"> 4.4.1.7 </t>
  </si>
  <si>
    <t xml:space="preserve"> 4.4.1.8 </t>
  </si>
  <si>
    <t xml:space="preserve"> 4.4.1.9 </t>
  </si>
  <si>
    <t xml:space="preserve"> 4.4.1.10 </t>
  </si>
  <si>
    <t xml:space="preserve"> 4.4.1.11 </t>
  </si>
  <si>
    <t xml:space="preserve"> 056301 </t>
  </si>
  <si>
    <t>REGISTRO DE GAVETA 1/2"" 1510.HD.012 DECA</t>
  </si>
  <si>
    <t xml:space="preserve"> 4.4.2.1 </t>
  </si>
  <si>
    <t xml:space="preserve"> 13038 </t>
  </si>
  <si>
    <t>Fossa em alvenaria de tijolo maciço 1,40 x 2,80 x 1,10 m</t>
  </si>
  <si>
    <t xml:space="preserve"> 4.4.2.2 </t>
  </si>
  <si>
    <t xml:space="preserve"> 4.4.2.3 </t>
  </si>
  <si>
    <t xml:space="preserve"> 180102 </t>
  </si>
  <si>
    <t>Tubo em PVC - 100mm (LS)</t>
  </si>
  <si>
    <t xml:space="preserve"> 4.4.2.4 </t>
  </si>
  <si>
    <t xml:space="preserve"> 180104 </t>
  </si>
  <si>
    <t>Tubo em PVC -  50mm (LS)</t>
  </si>
  <si>
    <t xml:space="preserve"> 4.4.2.5 </t>
  </si>
  <si>
    <t xml:space="preserve"> 180214 </t>
  </si>
  <si>
    <t>Ponto de esgoto (incl. tubos, conexoes,cx. e ralos)</t>
  </si>
  <si>
    <t xml:space="preserve"> 4.4.2.6 </t>
  </si>
  <si>
    <t xml:space="preserve"> 053288 </t>
  </si>
  <si>
    <t>ESGOTO-CAIXA PASSAGEM ALVENARIA 60x60x80cm COM TAMPA</t>
  </si>
  <si>
    <t>ELÉTRICA</t>
  </si>
  <si>
    <t xml:space="preserve"> 170081 </t>
  </si>
  <si>
    <t xml:space="preserve"> 067428 </t>
  </si>
  <si>
    <t>QUADRO GERAL COM SECCIONADORAS PARA DISTRIBUICAO FORCA E LUZ</t>
  </si>
  <si>
    <t xml:space="preserve"> 170388 </t>
  </si>
  <si>
    <t>Disjuntor 3P - 10 a 50A - PADRÃO DIN</t>
  </si>
  <si>
    <t>LÓGICA</t>
  </si>
  <si>
    <t xml:space="preserve"> 100320 </t>
  </si>
  <si>
    <t>TELHA METALICA SANDUICHE TRAPEZOIDAL 2 FACES TR40 3x1,04m</t>
  </si>
  <si>
    <t xml:space="preserve"> 100003 </t>
  </si>
  <si>
    <t>ESTRUTURA METALICA EM TESOURAS OU TRELICAS, VAO LIVRE DE 20m</t>
  </si>
  <si>
    <t>Esquadria de alumínio anodizado preto basculante c/ vidro e ferragens</t>
  </si>
  <si>
    <t xml:space="preserve"> 1850 </t>
  </si>
  <si>
    <t>Grade proteção c/ barra redonda ferro 5/8"</t>
  </si>
  <si>
    <t xml:space="preserve"> 112226 </t>
  </si>
  <si>
    <t>PORTA ALUMINIO 4 FOLHAS DE CORRER ANODIZADO NATURAL</t>
  </si>
  <si>
    <t xml:space="preserve"> 130715 </t>
  </si>
  <si>
    <t>Porcelanato (natural) - Padrão Médio</t>
  </si>
  <si>
    <t xml:space="preserve"> 120330 </t>
  </si>
  <si>
    <t>LAJE PREMOLDADA PARA FORRO CARGA 100kg/m2 VAO 5,0m</t>
  </si>
  <si>
    <t xml:space="preserve"> 5.1.1.2 </t>
  </si>
  <si>
    <t>ELETRODUTO FLEXÍVEL CORRUGADO REFORÇADO, PVC, DN 25 MM (3/4"), PARA CIRCUITOS TERMINAIS, INSTALADO EM LAJE - FORNECIMENTO E INSTALAÇÃO. AF_03/2023</t>
  </si>
  <si>
    <t xml:space="preserve"> 5.1.1.3 </t>
  </si>
  <si>
    <t xml:space="preserve"> 5.1.1.4 </t>
  </si>
  <si>
    <t xml:space="preserve"> 040030 </t>
  </si>
  <si>
    <t>ESTRUTURA PERFIS ACO ASTM A-36 (69,62kg/m2)P/SUPORTE DE LAJE</t>
  </si>
  <si>
    <t>Concreto armado fck=25MPA c/ forma mad. branca (incl. lançamento eadensamento)</t>
  </si>
  <si>
    <t xml:space="preserve"> 5.1.4 </t>
  </si>
  <si>
    <t>ALVENARIAS E VEDAÇÕES</t>
  </si>
  <si>
    <t xml:space="preserve"> 5.1.4.1 </t>
  </si>
  <si>
    <t xml:space="preserve"> 5.1.4.2 </t>
  </si>
  <si>
    <t xml:space="preserve"> 090118 </t>
  </si>
  <si>
    <t>DIVISORIA NAVAL (PAINEL CEGO)35MM C/ PERFIS EM ACO COLOCADA</t>
  </si>
  <si>
    <t xml:space="preserve"> 5.1.4.3 </t>
  </si>
  <si>
    <t xml:space="preserve"> 5.1.4.4 </t>
  </si>
  <si>
    <t xml:space="preserve"> 5.1.4.5 </t>
  </si>
  <si>
    <t>ESCADA</t>
  </si>
  <si>
    <t xml:space="preserve"> 111608 </t>
  </si>
  <si>
    <t>ESCADA METALICA PERFIS ACO METALIZADO</t>
  </si>
  <si>
    <t>ELEVADOR</t>
  </si>
  <si>
    <t xml:space="preserve"> 080615 </t>
  </si>
  <si>
    <t>PLATAFORMA ELEVAT. TRANSPORTE VERTICAL DESNIVEL DE 2 ATE 4M</t>
  </si>
  <si>
    <t xml:space="preserve"> 5.5.1.6 </t>
  </si>
  <si>
    <t xml:space="preserve"> 5.5.1.7 </t>
  </si>
  <si>
    <t xml:space="preserve"> 5.5.1.8 </t>
  </si>
  <si>
    <t xml:space="preserve"> 5.5.1.9 </t>
  </si>
  <si>
    <t xml:space="preserve"> 5.5.1.10 </t>
  </si>
  <si>
    <t xml:space="preserve"> 5.5.1.11 </t>
  </si>
  <si>
    <t xml:space="preserve"> 180259 </t>
  </si>
  <si>
    <t>Luva simples PVC  50mm - LS</t>
  </si>
  <si>
    <t xml:space="preserve"> 180245 </t>
  </si>
  <si>
    <t>Junção simples PVC JS - 100 x 100mm - LS</t>
  </si>
  <si>
    <t xml:space="preserve"> 5.6.2 </t>
  </si>
  <si>
    <t xml:space="preserve"> 062822 </t>
  </si>
  <si>
    <t>CAIXA DISTRIBUICAO POR PAVIMENTO</t>
  </si>
  <si>
    <t xml:space="preserve"> 5.6.5 </t>
  </si>
  <si>
    <t xml:space="preserve"> 12455 </t>
  </si>
  <si>
    <t>Disjuntor bipolar 20 A, padrão DIN (linha branca), curva C, corrente de interrupção 5KA, ref.: Siemens 5SX1 ou similar</t>
  </si>
  <si>
    <t xml:space="preserve"> 5.6.6 </t>
  </si>
  <si>
    <t xml:space="preserve"> 12227 </t>
  </si>
  <si>
    <t>Quadro de distribuição de embutir, em chapa de aço, para até 30 disjuntores, com barramento, padrão DIN, exclusive disjuntores</t>
  </si>
  <si>
    <t xml:space="preserve"> 5.6.7 </t>
  </si>
  <si>
    <t xml:space="preserve"> 11133 </t>
  </si>
  <si>
    <t>Grampo estampado tipo "x", em cobre, com 04 parafusos, para cabos de cobre nu 35mm² - tel- 853 (SPDA)</t>
  </si>
  <si>
    <t xml:space="preserve"> 5.6.8 </t>
  </si>
  <si>
    <t xml:space="preserve"> 96989 </t>
  </si>
  <si>
    <t>CAPTOR TIPO FRANKLIN PARA SPDA - FORNECIMENTO E INSTALAÇÃO. AF_12/2017</t>
  </si>
  <si>
    <t xml:space="preserve"> 5.6.9 </t>
  </si>
  <si>
    <t xml:space="preserve"> 96986 </t>
  </si>
  <si>
    <t>HASTE DE ATERRAMENTO 3/4  PARA SPDA - FORNECIMENTO E INSTALAÇÃO. AF_12/2017</t>
  </si>
  <si>
    <t>INSTALAÇÕES DE AR CONDICIONADO</t>
  </si>
  <si>
    <t xml:space="preserve"> 5.9.3 </t>
  </si>
  <si>
    <t>Esquadria de alum.de correr c/ vidro e ferragens (09)</t>
  </si>
  <si>
    <t xml:space="preserve"> 1884 </t>
  </si>
  <si>
    <t>Vidro temperado  8 mm, liso, transparente, com ferragens - Rev 04_10/2021 (11)</t>
  </si>
  <si>
    <t>Esquadria de alumínio anodizado preto basculante c/ vidro e ferragens (10)</t>
  </si>
  <si>
    <t xml:space="preserve"> 161389 </t>
  </si>
  <si>
    <t>Vidro temperado fume e= 6mm com ferragens (24)</t>
  </si>
  <si>
    <t xml:space="preserve"> 112116 </t>
  </si>
  <si>
    <t>JANELA ALUMINIO MAXIN AR (02)</t>
  </si>
  <si>
    <t xml:space="preserve"> 5.10.8 </t>
  </si>
  <si>
    <t xml:space="preserve"> 11940 </t>
  </si>
  <si>
    <t>Janela em alumínio, cor N/P/B, tipo moldura-vidro, max-ar, exclusive vidro</t>
  </si>
  <si>
    <t xml:space="preserve"> 5.10.9 </t>
  </si>
  <si>
    <t>Grade proteção c/ barra redonda ferro 5/8" (inclui pintura)</t>
  </si>
  <si>
    <t xml:space="preserve"> 5.10.10 </t>
  </si>
  <si>
    <t xml:space="preserve"> 091377 </t>
  </si>
  <si>
    <t>Porta divilux 0.80x2.10m c/ferragens - c/ perfil de aluminio</t>
  </si>
  <si>
    <t xml:space="preserve"> 5.10.11 </t>
  </si>
  <si>
    <t>Vidro temperado  8 mm, liso, transparente, com ferragens - Rev 04_10/2021</t>
  </si>
  <si>
    <t xml:space="preserve"> 5.10.12 </t>
  </si>
  <si>
    <t xml:space="preserve"> 12952 </t>
  </si>
  <si>
    <t>Porta de vidro temperado, de abrir, duas folhas, 1,8x2,10m, espessura 10mm, inclusive acessorios - Rev 01</t>
  </si>
  <si>
    <t xml:space="preserve"> 5.10.13 </t>
  </si>
  <si>
    <t xml:space="preserve"> 13096 </t>
  </si>
  <si>
    <t>Porta em vidro temperado 10mm, incolor, inclusive ferragens de fixação e instalação, exclusive puxador - Rev 01_10/2021</t>
  </si>
  <si>
    <t>Porcelanato (natural) - Padrão Médio (BANHEIROS)</t>
  </si>
  <si>
    <t xml:space="preserve"> 180072 </t>
  </si>
  <si>
    <t>PINTURA ACRILICA EXTERNA 2 DEMAOS COM FUNDO PREPARADOR</t>
  </si>
  <si>
    <t>CONTRA INCENDIO</t>
  </si>
  <si>
    <t xml:space="preserve"> 201325 </t>
  </si>
  <si>
    <t>Extintor de incendio CO2-6kg</t>
  </si>
  <si>
    <t xml:space="preserve"> 055034 </t>
  </si>
  <si>
    <t>PLACA FOTOLUMINESCENTE EXTINTOR INCENDIO PVC 2mm 20x20cm</t>
  </si>
  <si>
    <t xml:space="preserve"> 060680 </t>
  </si>
  <si>
    <t>LUMINARIA DE EMERGENCIA 30 LEDS BIVOLT LDE INTELBRAS</t>
  </si>
  <si>
    <t xml:space="preserve"> 071492 </t>
  </si>
  <si>
    <t>Estrutura metálica p/ cobertura em arco-vão 20m</t>
  </si>
  <si>
    <t xml:space="preserve"> 94216 </t>
  </si>
  <si>
    <t xml:space="preserve"> 6.4 </t>
  </si>
  <si>
    <t xml:space="preserve"> 304 </t>
  </si>
  <si>
    <t>Rufo de concreto armado fck=20mpa l=30cm e h=5cm</t>
  </si>
  <si>
    <t>Latex acrilica (sobre pintura antiga)</t>
  </si>
  <si>
    <t xml:space="preserve"> 12419 </t>
  </si>
  <si>
    <t>Confecção e instalação de letreiro em PS tipo caixa PS de 2 e 4mm, com avanço de 10cm, com pintura automotiva PU, Fixado por pino, recortado em Router p/ o  ITPS</t>
  </si>
  <si>
    <t xml:space="preserve"> 11986 </t>
  </si>
  <si>
    <t>Placa de inauguração em alumínio com Acrilico, 80x60cm,com logomarca e moldura</t>
  </si>
  <si>
    <t>Total sem BDI</t>
  </si>
  <si>
    <t>Total do BDI</t>
  </si>
  <si>
    <t>DATA DO ORÇAMENTO: JULHO DE 2023</t>
  </si>
  <si>
    <t xml:space="preserve"> 6.6 </t>
  </si>
  <si>
    <t>Laje pré-moldada treliçada (Incl. capeamento) - unidirecional</t>
  </si>
  <si>
    <t xml:space="preserve"> 6.7 </t>
  </si>
  <si>
    <t xml:space="preserve"> 052954 </t>
  </si>
  <si>
    <t>CAIXA D'AGUA POLIETILENO 500 LITROS</t>
  </si>
  <si>
    <t>100,00%
45.351,02</t>
  </si>
  <si>
    <t>100,00%
54.371,69</t>
  </si>
  <si>
    <t>100,00%
11.271,87</t>
  </si>
  <si>
    <t>40,00%
4.508,75</t>
  </si>
  <si>
    <t>30,00%
3.381,56</t>
  </si>
  <si>
    <t>100,00%
783.948,04</t>
  </si>
  <si>
    <t>100,00%
1.298.092,99</t>
  </si>
  <si>
    <t>86,00%
340.619,96</t>
  </si>
  <si>
    <t>100,00%
28.769,05</t>
  </si>
  <si>
    <t>100,00%
11.596,00</t>
  </si>
  <si>
    <t xml:space="preserve"> 280013 </t>
  </si>
  <si>
    <t>CARPINTEIRO COM ENCARGOS COMPLEMENTARES</t>
  </si>
  <si>
    <t xml:space="preserve"> 280026 </t>
  </si>
  <si>
    <t xml:space="preserve"> D00281 </t>
  </si>
  <si>
    <t>Pernamanca 3" x 2" 4 m - madeira branca</t>
  </si>
  <si>
    <t>Dz</t>
  </si>
  <si>
    <t xml:space="preserve"> D00084 </t>
  </si>
  <si>
    <t>Prego 1 1/2"x13</t>
  </si>
  <si>
    <t xml:space="preserve"> D00475 </t>
  </si>
  <si>
    <t>Lona com plotagem de gráfica</t>
  </si>
  <si>
    <t xml:space="preserve"> D00361 </t>
  </si>
  <si>
    <t>Aluguel de andaime metálico</t>
  </si>
  <si>
    <t xml:space="preserve"> 150302 </t>
  </si>
  <si>
    <t>Esmalte s/ ferro (superf. lisa)</t>
  </si>
  <si>
    <t xml:space="preserve"> D00081 </t>
  </si>
  <si>
    <t>Prego 2 1/2"x10</t>
  </si>
  <si>
    <t xml:space="preserve"> D00001 </t>
  </si>
  <si>
    <t>Parafuso fo go 5/16" c= 110mm</t>
  </si>
  <si>
    <t xml:space="preserve"> D00034 </t>
  </si>
  <si>
    <t>Chapa de fo go no 26 (1,00x2,00m)</t>
  </si>
  <si>
    <t>Ch</t>
  </si>
  <si>
    <t xml:space="preserve"> 280023 </t>
  </si>
  <si>
    <t>FUNDACOES DIRETAS</t>
  </si>
  <si>
    <t xml:space="preserve"> 88238 </t>
  </si>
  <si>
    <t>AJUDANTE DE ARMADOR COM ENCARGOS COMPLEMENTARES</t>
  </si>
  <si>
    <t xml:space="preserve"> 88239 </t>
  </si>
  <si>
    <t>AJUDANTE DE CARPINTEIRO COM ENCARGOS COMPLEMENTARES</t>
  </si>
  <si>
    <t xml:space="preserve"> 88243 </t>
  </si>
  <si>
    <t>AJUDANTE ESPECIALIZADO COM ENCARGOS COMPLEMENTARES</t>
  </si>
  <si>
    <t xml:space="preserve"> 88245 </t>
  </si>
  <si>
    <t>ARMADOR COM ENCARGOS COMPLEMENTARES</t>
  </si>
  <si>
    <t xml:space="preserve"> 88262 </t>
  </si>
  <si>
    <t>CARPINTEIRO DE FORMAS COM ENCARGOS COMPLEMENTARES</t>
  </si>
  <si>
    <t xml:space="preserve"> 88304 </t>
  </si>
  <si>
    <t>OPERADOR DE USINA DE ASFALTO, DE SOLOS OU DE CONCRETO COM ENCARGOS COMPLEMENTARES</t>
  </si>
  <si>
    <t xml:space="preserve"> 000343 </t>
  </si>
  <si>
    <t>ACO CA 60 MEDIO (4,2mm a 9,5mm)</t>
  </si>
  <si>
    <t xml:space="preserve"> 000350 </t>
  </si>
  <si>
    <t>ACO CA 50 GROSSO (12,5mm a 25,0mm) (1/2" a 1")</t>
  </si>
  <si>
    <t xml:space="preserve"> 000400 </t>
  </si>
  <si>
    <t>ARAME RECOZIDO ISGW #16 (0,032kg/m) (55 AMARRAS/pm3)</t>
  </si>
  <si>
    <t xml:space="preserve"> 001250 </t>
  </si>
  <si>
    <t>TABUA TERCEIRA QUALIDADE NAO APARELHADA</t>
  </si>
  <si>
    <t xml:space="preserve"> 001350 </t>
  </si>
  <si>
    <t>PONTALETE 7,5x7,5cm (3x3") PERNA/BARROTE/ESTRONCA</t>
  </si>
  <si>
    <t xml:space="preserve"> 021774 </t>
  </si>
  <si>
    <t>TAXA BOMBA (a partir 15MPa) PARA CONCRETO USINADO</t>
  </si>
  <si>
    <t xml:space="preserve"> 033842 </t>
  </si>
  <si>
    <t>CONCRETO USINADO 20,0 MPa CONVENCIONAL</t>
  </si>
  <si>
    <t xml:space="preserve"> 000050 </t>
  </si>
  <si>
    <t>CIMENTO PORTLAND CP III 32RS NBR 11578 (quilo)</t>
  </si>
  <si>
    <t xml:space="preserve"> 000100 </t>
  </si>
  <si>
    <t>AREIA GROSSA LAVADA</t>
  </si>
  <si>
    <t xml:space="preserve"> 000200 </t>
  </si>
  <si>
    <t>PEDRA BRITADA #1 E 2</t>
  </si>
  <si>
    <t xml:space="preserve"> 110764 </t>
  </si>
  <si>
    <t>Argamassa de cimento,areia e adit. plast. 1:6</t>
  </si>
  <si>
    <t xml:space="preserve"> D00036 </t>
  </si>
  <si>
    <t>Tijolo de barro 14x19x9</t>
  </si>
  <si>
    <t xml:space="preserve"> 10549 </t>
  </si>
  <si>
    <t>Encargos Complementares - Servente</t>
  </si>
  <si>
    <t>Provisórios</t>
  </si>
  <si>
    <t>h</t>
  </si>
  <si>
    <t>Mão de Obra</t>
  </si>
  <si>
    <t xml:space="preserve"> 00006111 </t>
  </si>
  <si>
    <t>SERVENTE DE OBRAS</t>
  </si>
  <si>
    <t>Conversão InfoWOrca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</si>
  <si>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</si>
  <si>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</si>
  <si>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</si>
  <si>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</si>
  <si>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10550 </t>
  </si>
  <si>
    <t>Encargos Complementares - Pedreiro</t>
  </si>
  <si>
    <t xml:space="preserve"> 00004750 </t>
  </si>
  <si>
    <t>PEDREIRO (HORISTA)</t>
  </si>
  <si>
    <t>REVESTIMENTOS INTERNOS</t>
  </si>
  <si>
    <t xml:space="preserve"> 008420 </t>
  </si>
  <si>
    <t>CONCRETO USINADO 20.0 MPa BOMBEAVEL</t>
  </si>
  <si>
    <t xml:space="preserve"> 030647 </t>
  </si>
  <si>
    <t>LANCAMENTO DE CONCRETO COM BOMBA ADENSAMENTO E ACABAMENTO</t>
  </si>
  <si>
    <t xml:space="preserve"> 034506 </t>
  </si>
  <si>
    <t>LAJE PRE-MOLDADA PARA FORRO CARGA 100kg/m2 VAO 5,00m</t>
  </si>
  <si>
    <t xml:space="preserve"> 077752 </t>
  </si>
  <si>
    <t>ACO CA 60 4,2mm (0,109 kg/m)</t>
  </si>
  <si>
    <t xml:space="preserve"> 005982 </t>
  </si>
  <si>
    <t>ALUGUEL ESCORA METALICA TUBULAR PARA FORMA/CIMBRAMENTO</t>
  </si>
  <si>
    <t>M2/MES</t>
  </si>
  <si>
    <t xml:space="preserve"> 88278 </t>
  </si>
  <si>
    <t>MONTADOR DE ESTRUTURA METÁLICA COM ENCARGOS COMPLEMENTARES</t>
  </si>
  <si>
    <t xml:space="preserve"> 002380 </t>
  </si>
  <si>
    <t>CHUMBADOR 3/8" x 2.1/2" + PARAFUSO CBA/CB/CBT ZINCADO</t>
  </si>
  <si>
    <t xml:space="preserve"> 006325 </t>
  </si>
  <si>
    <t>PREFABRICACAO E USINAGEM DE PERFIS DE ACO</t>
  </si>
  <si>
    <t xml:space="preserve"> 030804 </t>
  </si>
  <si>
    <t>CHAPA DE ACO GROSSA, ASTM A36 5/8" 15,88mm (124,49kg/m2)</t>
  </si>
  <si>
    <t xml:space="preserve"> 030806 </t>
  </si>
  <si>
    <t>CHAPA ACO GROSSA 1/2" 12,70mm 6,0x2,44m(99,59kg/m2)</t>
  </si>
  <si>
    <t xml:space="preserve"> 040014 </t>
  </si>
  <si>
    <t>PREFABRICACAO E USINAGEM DE CHAPA DE ACO 304 No.22</t>
  </si>
  <si>
    <t xml:space="preserve"> 077760 </t>
  </si>
  <si>
    <t>PERFIL CHAPA DOBRADA "U" ENRIGECIDA 250x85x3,04mm(10,65kg/m)</t>
  </si>
  <si>
    <t xml:space="preserve"> 050038 </t>
  </si>
  <si>
    <t>Armação p/ concreto</t>
  </si>
  <si>
    <t xml:space="preserve"> 050037 </t>
  </si>
  <si>
    <t>Desforma</t>
  </si>
  <si>
    <t xml:space="preserve"> 050036 </t>
  </si>
  <si>
    <t>Forma  c/ madeira branca</t>
  </si>
  <si>
    <t xml:space="preserve"> 050740 </t>
  </si>
  <si>
    <t>Concreto c/ seixo Fck= 25MPA (incl. lançamento e adensamento)</t>
  </si>
  <si>
    <t xml:space="preserve"> D00384 </t>
  </si>
  <si>
    <t>Aluguel de cimbramento metálico</t>
  </si>
  <si>
    <t xml:space="preserve"> D00005 </t>
  </si>
  <si>
    <t>Peça em madeira de lei 6"x3" 4 m apar.</t>
  </si>
  <si>
    <t>CJ</t>
  </si>
  <si>
    <t xml:space="preserve"> 10551 </t>
  </si>
  <si>
    <t>Encargos Complementares - Carpinteiro</t>
  </si>
  <si>
    <t xml:space="preserve"> 00001213 </t>
  </si>
  <si>
    <t>CARPINTEIRO DE FORMAS (HORISTA)</t>
  </si>
  <si>
    <t xml:space="preserve"> 1569 </t>
  </si>
  <si>
    <t>Madeira mista serrada (barrote) 6 x 6cm - 0,0036 m3/m (angelim, louro) m</t>
  </si>
  <si>
    <t xml:space="preserve"> 00004509 </t>
  </si>
  <si>
    <t>SARRAFO *2,5 X 10* CM EM PINUS, MISTA OU EQUIVALENTE DA REGIAO - BRUTA</t>
  </si>
  <si>
    <t xml:space="preserve"> 00005061 </t>
  </si>
  <si>
    <t>PREGO DE ACO POLIDO COM CABECA 18 X 27 (2 1/2 X 10)</t>
  </si>
  <si>
    <t xml:space="preserve"> 00007170 </t>
  </si>
  <si>
    <t>TELA FACHADEIRA EM POLIETILENO, ROLO DE 3 X 100 M (L X C), COR BRANCA, SEM LOGOMARCA - PARA PROTECAO DE OBRAS</t>
  </si>
  <si>
    <t xml:space="preserve"> A00097 </t>
  </si>
  <si>
    <t>Estrutura em metal p/ painéis de fachada</t>
  </si>
  <si>
    <t xml:space="preserve"> A00096 </t>
  </si>
  <si>
    <t>Painel em ACM de 4mm</t>
  </si>
  <si>
    <t xml:space="preserve"> A00098 </t>
  </si>
  <si>
    <t>Acessórios p/ fixação de painéis</t>
  </si>
  <si>
    <t xml:space="preserve"> 12736 </t>
  </si>
  <si>
    <t>Placa de inauguração em alumínio com Acrilico, 80x60cm,com logomarca e moldura un</t>
  </si>
  <si>
    <t>SECRETARIA MUNICIPAL DE SANEAMENTO E INFRAESTRUTURA - SESAN</t>
  </si>
  <si>
    <t>DATA ORÇAMENTO:  JULHO/2023</t>
  </si>
  <si>
    <t>DESPESAS FINANCEIRAS - DF</t>
  </si>
  <si>
    <t xml:space="preserve"> 1.4 </t>
  </si>
  <si>
    <t xml:space="preserve"> 1.5 </t>
  </si>
  <si>
    <t xml:space="preserve"> 4.3.6 </t>
  </si>
  <si>
    <t xml:space="preserve"> 060813 </t>
  </si>
  <si>
    <t>Divisória em granito cinza - incl. ferrag. de fixação</t>
  </si>
  <si>
    <t xml:space="preserve"> 4.4.1.12 </t>
  </si>
  <si>
    <t xml:space="preserve"> 250109 </t>
  </si>
  <si>
    <t>Espelho de cristal (0,40x0,60m) com moldura em alumínio</t>
  </si>
  <si>
    <t>Reforma da Elétrica atual (c/tubul., cx. e fiaçao) ate 200W</t>
  </si>
  <si>
    <t xml:space="preserve"> 4.7.3 </t>
  </si>
  <si>
    <t xml:space="preserve"> 050353 </t>
  </si>
  <si>
    <t>Concreto armado p/ rufos (incl. lançamento e adensamento)</t>
  </si>
  <si>
    <t xml:space="preserve"> 4.7.4 </t>
  </si>
  <si>
    <t xml:space="preserve"> 100021 </t>
  </si>
  <si>
    <t>CALHA BANDEJA CONTINUA CHAPA #20 GALVANIZADA SEC.60/66cm</t>
  </si>
  <si>
    <t>Esquadria de alum.</t>
  </si>
  <si>
    <t xml:space="preserve"> 4.9 </t>
  </si>
  <si>
    <t>Porcelanato (natural) - Padrão Médio (Banheiros)</t>
  </si>
  <si>
    <t xml:space="preserve"> 10994 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</si>
  <si>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</si>
  <si>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ESTRUTURA PERFIS ACO ASTM A-36 (69,62kg/m2)P/REFORCO DE LAJE</t>
  </si>
  <si>
    <t xml:space="preserve"> 5.1.4.6 </t>
  </si>
  <si>
    <t xml:space="preserve"> 5.3.2 </t>
  </si>
  <si>
    <t xml:space="preserve"> 241470 </t>
  </si>
  <si>
    <t>Guarda-corpo em tubo de aço galvanizado 1 1/2"</t>
  </si>
  <si>
    <t xml:space="preserve"> 5.5.1.12 </t>
  </si>
  <si>
    <t xml:space="preserve"> 5.6.10 </t>
  </si>
  <si>
    <t xml:space="preserve"> 060132 </t>
  </si>
  <si>
    <t>KIT FITA LED 25 METROS 6000K FRIO 6W/M 220V 10086 ROMALUX</t>
  </si>
  <si>
    <t xml:space="preserve"> 5.6.11 </t>
  </si>
  <si>
    <t xml:space="preserve"> 060159 </t>
  </si>
  <si>
    <t>LUMINARIA EMBUTIDA DE SOLO PEQUENA REFLETOR LAMPADA GU10</t>
  </si>
  <si>
    <t xml:space="preserve"> 5.6.12 </t>
  </si>
  <si>
    <t xml:space="preserve"> 060150 </t>
  </si>
  <si>
    <t>LUMINARIA/REFLETOR LED SMD 11W PARA ATE 16M SODRAMAR</t>
  </si>
  <si>
    <t xml:space="preserve"> 8928 </t>
  </si>
  <si>
    <t>Revestimento cerâmico para piso ou parede, 50 x 50 cm, antiderrapante (porcelanato), Elizabeth ou similar, aplicado com argamassa industrializada ac-iii, rejuntado, exclusive regularização de base ou emboço</t>
  </si>
  <si>
    <t xml:space="preserve"> 5.10.14 </t>
  </si>
  <si>
    <t xml:space="preserve"> 1895 </t>
  </si>
  <si>
    <t>Persiana horizontal 25mm, microline ou similar</t>
  </si>
  <si>
    <t>TELHAMENTO COM TELHA METÁLICA TERMOACÚSTICA E = 30 MM, COM ATÉ 2 ÁGUAS, INCLUSO IÇAMENTO E CUMEEIRA. AF_07/2019</t>
  </si>
  <si>
    <t xml:space="preserve"> 121580 </t>
  </si>
  <si>
    <t>PAINEL ALUMINIO COMPOSTO (ACM) E=3mm 1,22X2,50m</t>
  </si>
  <si>
    <t xml:space="preserve"> 00021 </t>
  </si>
  <si>
    <t>Próprio</t>
  </si>
  <si>
    <t>Programação Visual</t>
  </si>
  <si>
    <t>Vb</t>
  </si>
  <si>
    <t xml:space="preserve"> 8.3 </t>
  </si>
  <si>
    <t>100,00%
47.626,10</t>
  </si>
  <si>
    <t>80,00%
43.153,29</t>
  </si>
  <si>
    <t>20,00%
10.788,32</t>
  </si>
  <si>
    <t>35,00%
110.817,87</t>
  </si>
  <si>
    <t>50,00%
158.311,25</t>
  </si>
  <si>
    <t>100,00%
49.239,65</t>
  </si>
  <si>
    <t>100,00%
13.142,02</t>
  </si>
  <si>
    <t>95.288,14</t>
  </si>
  <si>
    <t>220.692,92</t>
  </si>
  <si>
    <t>24,47%</t>
  </si>
  <si>
    <t>95.288,13</t>
  </si>
  <si>
    <t>15,00%
47.493,37</t>
  </si>
  <si>
    <t>29,62%</t>
  </si>
  <si>
    <t>100,0%</t>
  </si>
  <si>
    <t>INES - INSTALAÇÕES ESPECIAIS</t>
  </si>
  <si>
    <t xml:space="preserve"> 172858 </t>
  </si>
  <si>
    <t>PLACA DE SINALIZACAO ADESIVA DE SOLO P/ CADEIRANTE 1,00x1,20</t>
  </si>
  <si>
    <t>URBANIZACAO</t>
  </si>
  <si>
    <t xml:space="preserve"> 120334 </t>
  </si>
  <si>
    <t>PLACA SONEX ILLTEC ONDA 50/125 BRANCO PLACA 625x625MM</t>
  </si>
  <si>
    <t xml:space="preserve"> 00000020 </t>
  </si>
  <si>
    <t xml:space="preserve">Placa de identificação de atrações/ambientes 30x50cm </t>
  </si>
  <si>
    <t>vb</t>
  </si>
  <si>
    <t>25,00%
193.406,30</t>
  </si>
  <si>
    <t>50,00%
386.812,60</t>
  </si>
  <si>
    <t>25,00%
321.567,82</t>
  </si>
  <si>
    <t>3,73%</t>
  </si>
  <si>
    <t>20,74%</t>
  </si>
  <si>
    <t>20,31%</t>
  </si>
  <si>
    <t>16,94%</t>
  </si>
  <si>
    <t>8,65%</t>
  </si>
  <si>
    <t>529.144,00</t>
  </si>
  <si>
    <t>518.355,68</t>
  </si>
  <si>
    <t>755.873,79</t>
  </si>
  <si>
    <t>432.385,69</t>
  </si>
  <si>
    <t>44,78%</t>
  </si>
  <si>
    <t>74,41%</t>
  </si>
  <si>
    <t>91,35%</t>
  </si>
  <si>
    <t>624.432,13</t>
  </si>
  <si>
    <t>1.142.787,81</t>
  </si>
  <si>
    <t>1.898.661,60</t>
  </si>
  <si>
    <t>2.331.047,29</t>
  </si>
  <si>
    <t>2.551.740,21</t>
  </si>
  <si>
    <t xml:space="preserve"> 10759 </t>
  </si>
  <si>
    <t>Bancada em granito cinza andorinha, e=2cm</t>
  </si>
  <si>
    <t xml:space="preserve"> 4.4.1.13 </t>
  </si>
  <si>
    <t xml:space="preserve"> 4768 </t>
  </si>
  <si>
    <t>Cuba de Sobrepor/Semi-encaixe, inclusive sifão cromado, válvula cromada para pia e engate cromado e torneira - Rev 02</t>
  </si>
  <si>
    <t xml:space="preserve"> 4.9.3 </t>
  </si>
  <si>
    <t xml:space="preserve"> 12247 </t>
  </si>
  <si>
    <t>Rodapé cerâmico 10 x 50,0 cm, porcelanato, Elizabeth ou similar, aplicado com argamassa industrializada ac-iii, rejuntado</t>
  </si>
  <si>
    <t xml:space="preserve"> 4.9.4 </t>
  </si>
  <si>
    <t xml:space="preserve"> 13146 </t>
  </si>
  <si>
    <t>Peitoril 25 x 2cm</t>
  </si>
  <si>
    <t xml:space="preserve"> 4.9.5 </t>
  </si>
  <si>
    <t xml:space="preserve"> 4638 </t>
  </si>
  <si>
    <t>Soleira (filete)  em granito, e = 2 cm (Inclui Roda Banca)</t>
  </si>
  <si>
    <t xml:space="preserve"> 5.5.1.13 </t>
  </si>
  <si>
    <t>Cuba de Sobrepor /Semi-encaixe, inclusive sifão cromado, válvula cromada para pia e engate cromado e torneira - Rev 02</t>
  </si>
  <si>
    <t xml:space="preserve"> 5.9.4 </t>
  </si>
  <si>
    <t xml:space="preserve"> 5.9.5 </t>
  </si>
  <si>
    <t xml:space="preserve"> 5.9.6 </t>
  </si>
  <si>
    <t>Soleira (filete)  em granito e = 2 cm (Inclui Roda Banca)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</si>
</sst>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8"/>
      <name val="Arial"/>
      <family val="1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11"/>
      <color rgb="FF000000"/>
      <name val="Arial"/>
      <family val="1"/>
    </font>
    <font>
      <b/>
      <sz val="11"/>
      <color rgb="FF000000"/>
      <name val="Arial"/>
      <family val="1"/>
    </font>
    <font>
      <b/>
      <sz val="12"/>
      <name val="Arial"/>
      <family val="1"/>
    </font>
    <font>
      <b/>
      <sz val="11"/>
      <color theme="1"/>
      <name val="Arial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rgb="FFFF55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hair">
        <color indexed="64"/>
      </right>
      <top/>
      <bottom style="thick">
        <color rgb="FFFF5500"/>
      </bottom>
      <diagonal/>
    </border>
    <border>
      <left style="hair">
        <color indexed="64"/>
      </left>
      <right style="hair">
        <color indexed="64"/>
      </right>
      <top/>
      <bottom style="thick">
        <color rgb="FFFF5500"/>
      </bottom>
      <diagonal/>
    </border>
    <border>
      <left style="hair">
        <color indexed="64"/>
      </left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rgb="FFCCCCCC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thick">
        <color indexed="64"/>
      </right>
      <top/>
      <bottom style="thick">
        <color rgb="FFFF5500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rgb="FFC00000"/>
      </top>
      <bottom/>
      <diagonal/>
    </border>
    <border>
      <left/>
      <right style="thick">
        <color indexed="64"/>
      </right>
      <top style="thick">
        <color rgb="FFC00000"/>
      </top>
      <bottom/>
      <diagonal/>
    </border>
    <border>
      <left style="thick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rgb="FFCCCCCC"/>
      </right>
      <top style="medium">
        <color theme="1"/>
      </top>
      <bottom style="medium">
        <color theme="1"/>
      </bottom>
      <diagonal/>
    </border>
    <border>
      <left style="thin">
        <color rgb="FFCCCCCC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363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6" fillId="4" borderId="0" xfId="0" applyFont="1" applyFill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44" fontId="0" fillId="0" borderId="0" xfId="0" applyNumberFormat="1" applyAlignment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8" fillId="0" borderId="8" xfId="1" applyBorder="1" applyAlignment="1">
      <alignment vertical="center"/>
    </xf>
    <xf numFmtId="43" fontId="1" fillId="0" borderId="8" xfId="2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166" fontId="11" fillId="0" borderId="8" xfId="1" applyNumberFormat="1" applyFont="1" applyBorder="1" applyAlignment="1">
      <alignment vertical="center"/>
    </xf>
    <xf numFmtId="0" fontId="8" fillId="0" borderId="8" xfId="1" applyBorder="1" applyAlignment="1">
      <alignment vertical="center" wrapText="1"/>
    </xf>
    <xf numFmtId="166" fontId="8" fillId="0" borderId="8" xfId="1" applyNumberFormat="1" applyBorder="1" applyAlignment="1">
      <alignment vertical="center"/>
    </xf>
    <xf numFmtId="166" fontId="11" fillId="10" borderId="8" xfId="1" applyNumberFormat="1" applyFont="1" applyFill="1" applyBorder="1" applyAlignment="1">
      <alignment vertical="center"/>
    </xf>
    <xf numFmtId="0" fontId="8" fillId="0" borderId="0" xfId="1" applyAlignment="1">
      <alignment vertical="center"/>
    </xf>
    <xf numFmtId="10" fontId="22" fillId="0" borderId="0" xfId="5" applyNumberFormat="1" applyFont="1" applyBorder="1"/>
    <xf numFmtId="10" fontId="24" fillId="0" borderId="6" xfId="5" applyNumberFormat="1" applyFont="1" applyBorder="1"/>
    <xf numFmtId="0" fontId="8" fillId="15" borderId="9" xfId="6" applyFill="1" applyBorder="1"/>
    <xf numFmtId="0" fontId="8" fillId="15" borderId="10" xfId="6" applyFill="1" applyBorder="1"/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6" borderId="11" xfId="0" applyFont="1" applyFill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right" vertical="center" wrapText="1"/>
    </xf>
    <xf numFmtId="0" fontId="0" fillId="5" borderId="27" xfId="0" applyFill="1" applyBorder="1" applyAlignment="1">
      <alignment vertical="center"/>
    </xf>
    <xf numFmtId="0" fontId="6" fillId="4" borderId="5" xfId="0" applyFont="1" applyFill="1" applyBorder="1" applyAlignment="1">
      <alignment horizontal="right" vertical="center" wrapText="1"/>
    </xf>
    <xf numFmtId="165" fontId="5" fillId="6" borderId="11" xfId="0" applyNumberFormat="1" applyFont="1" applyFill="1" applyBorder="1" applyAlignment="1">
      <alignment horizontal="righ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right" vertical="center" wrapText="1"/>
    </xf>
    <xf numFmtId="0" fontId="7" fillId="7" borderId="11" xfId="0" applyFont="1" applyFill="1" applyBorder="1" applyAlignment="1">
      <alignment horizontal="center" vertical="center" wrapText="1"/>
    </xf>
    <xf numFmtId="165" fontId="7" fillId="7" borderId="11" xfId="0" applyNumberFormat="1" applyFont="1" applyFill="1" applyBorder="1" applyAlignment="1">
      <alignment horizontal="right" vertical="center" wrapText="1"/>
    </xf>
    <xf numFmtId="4" fontId="7" fillId="7" borderId="11" xfId="0" applyNumberFormat="1" applyFont="1" applyFill="1" applyBorder="1" applyAlignment="1">
      <alignment horizontal="righ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right" vertical="center" wrapText="1"/>
    </xf>
    <xf numFmtId="0" fontId="7" fillId="8" borderId="11" xfId="0" applyFont="1" applyFill="1" applyBorder="1" applyAlignment="1">
      <alignment horizontal="center" vertical="center" wrapText="1"/>
    </xf>
    <xf numFmtId="165" fontId="7" fillId="8" borderId="11" xfId="0" applyNumberFormat="1" applyFont="1" applyFill="1" applyBorder="1" applyAlignment="1">
      <alignment horizontal="right" vertical="center" wrapText="1"/>
    </xf>
    <xf numFmtId="4" fontId="7" fillId="8" borderId="11" xfId="0" applyNumberFormat="1" applyFont="1" applyFill="1" applyBorder="1" applyAlignment="1">
      <alignment horizontal="righ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4" fillId="3" borderId="60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right" vertical="center" wrapText="1"/>
    </xf>
    <xf numFmtId="4" fontId="4" fillId="3" borderId="62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left" vertical="center" wrapText="1"/>
    </xf>
    <xf numFmtId="4" fontId="5" fillId="6" borderId="15" xfId="0" applyNumberFormat="1" applyFont="1" applyFill="1" applyBorder="1" applyAlignment="1">
      <alignment horizontal="right" vertical="center" wrapText="1"/>
    </xf>
    <xf numFmtId="0" fontId="7" fillId="7" borderId="14" xfId="0" applyFont="1" applyFill="1" applyBorder="1" applyAlignment="1">
      <alignment horizontal="left" vertical="center" wrapText="1"/>
    </xf>
    <xf numFmtId="4" fontId="7" fillId="7" borderId="15" xfId="0" applyNumberFormat="1" applyFont="1" applyFill="1" applyBorder="1" applyAlignment="1">
      <alignment horizontal="right" vertical="center" wrapText="1"/>
    </xf>
    <xf numFmtId="0" fontId="7" fillId="8" borderId="14" xfId="0" applyFont="1" applyFill="1" applyBorder="1" applyAlignment="1">
      <alignment horizontal="left" vertical="center" wrapText="1"/>
    </xf>
    <xf numFmtId="4" fontId="7" fillId="8" borderId="15" xfId="0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4" fontId="7" fillId="4" borderId="0" xfId="0" applyNumberFormat="1" applyFont="1" applyFill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6" borderId="3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4" fontId="4" fillId="3" borderId="15" xfId="0" applyNumberFormat="1" applyFont="1" applyFill="1" applyBorder="1" applyAlignment="1">
      <alignment horizontal="right"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42" xfId="1" applyFont="1" applyBorder="1" applyAlignment="1">
      <alignment vertical="center" wrapText="1"/>
    </xf>
    <xf numFmtId="0" fontId="16" fillId="12" borderId="43" xfId="1" applyFont="1" applyFill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/>
    </xf>
    <xf numFmtId="0" fontId="17" fillId="0" borderId="44" xfId="1" applyFont="1" applyBorder="1"/>
    <xf numFmtId="0" fontId="17" fillId="0" borderId="45" xfId="1" applyFont="1" applyBorder="1"/>
    <xf numFmtId="0" fontId="17" fillId="0" borderId="46" xfId="1" applyFont="1" applyBorder="1"/>
    <xf numFmtId="2" fontId="15" fillId="0" borderId="47" xfId="1" applyNumberFormat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7" fillId="0" borderId="28" xfId="1" applyFont="1" applyBorder="1"/>
    <xf numFmtId="0" fontId="17" fillId="0" borderId="21" xfId="1" applyFont="1" applyBorder="1"/>
    <xf numFmtId="0" fontId="17" fillId="0" borderId="22" xfId="1" applyFont="1" applyBorder="1"/>
    <xf numFmtId="2" fontId="15" fillId="0" borderId="1" xfId="1" applyNumberFormat="1" applyFont="1" applyBorder="1" applyAlignment="1">
      <alignment horizontal="center"/>
    </xf>
    <xf numFmtId="0" fontId="18" fillId="13" borderId="23" xfId="1" applyFont="1" applyFill="1" applyBorder="1"/>
    <xf numFmtId="0" fontId="18" fillId="13" borderId="24" xfId="1" applyFont="1" applyFill="1" applyBorder="1"/>
    <xf numFmtId="0" fontId="18" fillId="13" borderId="25" xfId="1" applyFont="1" applyFill="1" applyBorder="1"/>
    <xf numFmtId="2" fontId="18" fillId="13" borderId="48" xfId="1" applyNumberFormat="1" applyFont="1" applyFill="1" applyBorder="1" applyAlignment="1">
      <alignment horizontal="center"/>
    </xf>
    <xf numFmtId="0" fontId="17" fillId="0" borderId="49" xfId="1" applyFont="1" applyBorder="1"/>
    <xf numFmtId="0" fontId="17" fillId="0" borderId="17" xfId="1" applyFont="1" applyBorder="1" applyAlignment="1">
      <alignment horizontal="center"/>
    </xf>
    <xf numFmtId="0" fontId="15" fillId="0" borderId="28" xfId="1" applyFont="1" applyBorder="1"/>
    <xf numFmtId="0" fontId="15" fillId="0" borderId="21" xfId="1" applyFont="1" applyBorder="1"/>
    <xf numFmtId="0" fontId="15" fillId="0" borderId="22" xfId="1" applyFont="1" applyBorder="1"/>
    <xf numFmtId="0" fontId="18" fillId="13" borderId="20" xfId="1" applyFont="1" applyFill="1" applyBorder="1"/>
    <xf numFmtId="0" fontId="18" fillId="13" borderId="21" xfId="1" applyFont="1" applyFill="1" applyBorder="1"/>
    <xf numFmtId="0" fontId="18" fillId="13" borderId="22" xfId="1" applyFont="1" applyFill="1" applyBorder="1"/>
    <xf numFmtId="2" fontId="18" fillId="13" borderId="1" xfId="1" applyNumberFormat="1" applyFont="1" applyFill="1" applyBorder="1" applyAlignment="1">
      <alignment horizontal="center"/>
    </xf>
    <xf numFmtId="0" fontId="15" fillId="0" borderId="20" xfId="1" applyFont="1" applyBorder="1"/>
    <xf numFmtId="0" fontId="15" fillId="0" borderId="1" xfId="1" applyFont="1" applyBorder="1" applyAlignment="1">
      <alignment horizontal="center" vertical="center" wrapText="1"/>
    </xf>
    <xf numFmtId="0" fontId="18" fillId="13" borderId="17" xfId="1" applyFont="1" applyFill="1" applyBorder="1" applyAlignment="1">
      <alignment horizontal="center"/>
    </xf>
    <xf numFmtId="0" fontId="18" fillId="13" borderId="28" xfId="1" applyFont="1" applyFill="1" applyBorder="1"/>
    <xf numFmtId="2" fontId="17" fillId="13" borderId="17" xfId="1" applyNumberFormat="1" applyFont="1" applyFill="1" applyBorder="1" applyAlignment="1">
      <alignment horizontal="center"/>
    </xf>
    <xf numFmtId="0" fontId="17" fillId="13" borderId="28" xfId="1" applyFont="1" applyFill="1" applyBorder="1"/>
    <xf numFmtId="0" fontId="17" fillId="13" borderId="21" xfId="1" applyFont="1" applyFill="1" applyBorder="1"/>
    <xf numFmtId="0" fontId="17" fillId="13" borderId="22" xfId="1" applyFont="1" applyFill="1" applyBorder="1"/>
    <xf numFmtId="2" fontId="17" fillId="13" borderId="1" xfId="1" applyNumberFormat="1" applyFont="1" applyFill="1" applyBorder="1" applyAlignment="1">
      <alignment horizontal="center"/>
    </xf>
    <xf numFmtId="0" fontId="8" fillId="0" borderId="50" xfId="1" applyBorder="1"/>
    <xf numFmtId="0" fontId="8" fillId="0" borderId="38" xfId="1" applyBorder="1"/>
    <xf numFmtId="0" fontId="8" fillId="0" borderId="51" xfId="1" applyBorder="1"/>
    <xf numFmtId="0" fontId="8" fillId="0" borderId="5" xfId="1" applyBorder="1"/>
    <xf numFmtId="0" fontId="8" fillId="0" borderId="0" xfId="1"/>
    <xf numFmtId="0" fontId="8" fillId="0" borderId="6" xfId="1" applyBorder="1"/>
    <xf numFmtId="0" fontId="19" fillId="0" borderId="9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2" fontId="17" fillId="0" borderId="47" xfId="1" applyNumberFormat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2" fontId="20" fillId="0" borderId="1" xfId="1" applyNumberFormat="1" applyFont="1" applyBorder="1" applyAlignment="1">
      <alignment horizontal="center" vertical="center"/>
    </xf>
    <xf numFmtId="0" fontId="15" fillId="0" borderId="34" xfId="1" applyFont="1" applyBorder="1" applyAlignment="1">
      <alignment horizontal="center"/>
    </xf>
    <xf numFmtId="0" fontId="15" fillId="0" borderId="52" xfId="1" applyFont="1" applyBorder="1"/>
    <xf numFmtId="0" fontId="15" fillId="0" borderId="24" xfId="1" applyFont="1" applyBorder="1"/>
    <xf numFmtId="0" fontId="15" fillId="0" borderId="25" xfId="1" applyFont="1" applyBorder="1"/>
    <xf numFmtId="2" fontId="20" fillId="0" borderId="53" xfId="1" applyNumberFormat="1" applyFont="1" applyBorder="1" applyAlignment="1">
      <alignment horizontal="center" vertical="center"/>
    </xf>
    <xf numFmtId="0" fontId="19" fillId="0" borderId="2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19" fillId="0" borderId="27" xfId="1" applyFont="1" applyBorder="1" applyAlignment="1">
      <alignment vertical="center"/>
    </xf>
    <xf numFmtId="0" fontId="15" fillId="0" borderId="16" xfId="1" applyFont="1" applyBorder="1" applyAlignment="1">
      <alignment horizontal="center" vertical="center"/>
    </xf>
    <xf numFmtId="2" fontId="15" fillId="0" borderId="48" xfId="1" applyNumberFormat="1" applyFont="1" applyBorder="1" applyAlignment="1">
      <alignment horizontal="center" vertical="center"/>
    </xf>
    <xf numFmtId="0" fontId="21" fillId="0" borderId="5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21" fillId="0" borderId="6" xfId="1" applyFont="1" applyBorder="1" applyAlignment="1">
      <alignment vertical="center" wrapText="1"/>
    </xf>
    <xf numFmtId="0" fontId="22" fillId="0" borderId="5" xfId="1" applyFont="1" applyBorder="1"/>
    <xf numFmtId="0" fontId="22" fillId="0" borderId="0" xfId="1" applyFont="1"/>
    <xf numFmtId="0" fontId="23" fillId="0" borderId="0" xfId="1" applyFont="1"/>
    <xf numFmtId="10" fontId="25" fillId="0" borderId="0" xfId="1" applyNumberFormat="1" applyFont="1"/>
    <xf numFmtId="10" fontId="26" fillId="0" borderId="6" xfId="1" applyNumberFormat="1" applyFont="1" applyBorder="1"/>
    <xf numFmtId="0" fontId="23" fillId="0" borderId="6" xfId="1" applyFont="1" applyBorder="1"/>
    <xf numFmtId="0" fontId="25" fillId="14" borderId="20" xfId="1" applyFont="1" applyFill="1" applyBorder="1" applyAlignment="1">
      <alignment horizontal="right"/>
    </xf>
    <xf numFmtId="0" fontId="25" fillId="14" borderId="21" xfId="1" applyFont="1" applyFill="1" applyBorder="1"/>
    <xf numFmtId="10" fontId="25" fillId="14" borderId="22" xfId="1" applyNumberFormat="1" applyFont="1" applyFill="1" applyBorder="1"/>
    <xf numFmtId="0" fontId="26" fillId="0" borderId="28" xfId="1" applyFont="1" applyBorder="1"/>
    <xf numFmtId="0" fontId="26" fillId="0" borderId="21" xfId="1" applyFont="1" applyBorder="1"/>
    <xf numFmtId="10" fontId="26" fillId="0" borderId="29" xfId="1" applyNumberFormat="1" applyFont="1" applyBorder="1"/>
    <xf numFmtId="0" fontId="23" fillId="0" borderId="5" xfId="1" applyFont="1" applyBorder="1"/>
    <xf numFmtId="0" fontId="24" fillId="0" borderId="6" xfId="1" applyFont="1" applyBorder="1" applyAlignment="1">
      <alignment horizontal="right"/>
    </xf>
    <xf numFmtId="0" fontId="4" fillId="5" borderId="1" xfId="0" applyFont="1" applyFill="1" applyBorder="1" applyAlignment="1">
      <alignment horizontal="right" vertical="center" wrapText="1"/>
    </xf>
    <xf numFmtId="0" fontId="4" fillId="5" borderId="54" xfId="0" applyFont="1" applyFill="1" applyBorder="1" applyAlignment="1">
      <alignment horizontal="left" vertical="center" wrapText="1"/>
    </xf>
    <xf numFmtId="0" fontId="4" fillId="5" borderId="47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right" vertical="top" wrapText="1"/>
    </xf>
    <xf numFmtId="0" fontId="2" fillId="4" borderId="11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right" vertical="top" wrapText="1"/>
    </xf>
    <xf numFmtId="0" fontId="5" fillId="6" borderId="11" xfId="0" applyFont="1" applyFill="1" applyBorder="1" applyAlignment="1">
      <alignment horizontal="center" vertical="top" wrapText="1"/>
    </xf>
    <xf numFmtId="165" fontId="5" fillId="6" borderId="11" xfId="0" applyNumberFormat="1" applyFont="1" applyFill="1" applyBorder="1" applyAlignment="1">
      <alignment horizontal="right" vertical="top" wrapText="1"/>
    </xf>
    <xf numFmtId="4" fontId="5" fillId="6" borderId="11" xfId="0" applyNumberFormat="1" applyFont="1" applyFill="1" applyBorder="1" applyAlignment="1">
      <alignment horizontal="right" vertical="top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11" xfId="0" applyFont="1" applyFill="1" applyBorder="1" applyAlignment="1">
      <alignment horizontal="right" vertical="top" wrapText="1"/>
    </xf>
    <xf numFmtId="0" fontId="7" fillId="7" borderId="11" xfId="0" applyFont="1" applyFill="1" applyBorder="1" applyAlignment="1">
      <alignment horizontal="center" vertical="top" wrapText="1"/>
    </xf>
    <xf numFmtId="165" fontId="7" fillId="7" borderId="11" xfId="0" applyNumberFormat="1" applyFont="1" applyFill="1" applyBorder="1" applyAlignment="1">
      <alignment horizontal="right" vertical="top" wrapText="1"/>
    </xf>
    <xf numFmtId="4" fontId="7" fillId="7" borderId="11" xfId="0" applyNumberFormat="1" applyFont="1" applyFill="1" applyBorder="1" applyAlignment="1">
      <alignment horizontal="right" vertical="top" wrapText="1"/>
    </xf>
    <xf numFmtId="0" fontId="7" fillId="8" borderId="11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right" vertical="top" wrapText="1"/>
    </xf>
    <xf numFmtId="0" fontId="7" fillId="8" borderId="11" xfId="0" applyFont="1" applyFill="1" applyBorder="1" applyAlignment="1">
      <alignment horizontal="center" vertical="top" wrapText="1"/>
    </xf>
    <xf numFmtId="165" fontId="7" fillId="8" borderId="11" xfId="0" applyNumberFormat="1" applyFont="1" applyFill="1" applyBorder="1" applyAlignment="1">
      <alignment horizontal="right" vertical="top" wrapText="1"/>
    </xf>
    <xf numFmtId="4" fontId="7" fillId="8" borderId="11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right" vertical="top" wrapText="1"/>
    </xf>
    <xf numFmtId="0" fontId="5" fillId="6" borderId="14" xfId="0" applyFont="1" applyFill="1" applyBorder="1" applyAlignment="1">
      <alignment horizontal="left" vertical="top" wrapText="1"/>
    </xf>
    <xf numFmtId="4" fontId="5" fillId="6" borderId="15" xfId="0" applyNumberFormat="1" applyFont="1" applyFill="1" applyBorder="1" applyAlignment="1">
      <alignment horizontal="right" vertical="top" wrapText="1"/>
    </xf>
    <xf numFmtId="0" fontId="7" fillId="7" borderId="14" xfId="0" applyFont="1" applyFill="1" applyBorder="1" applyAlignment="1">
      <alignment horizontal="left" vertical="top" wrapText="1"/>
    </xf>
    <xf numFmtId="4" fontId="7" fillId="7" borderId="15" xfId="0" applyNumberFormat="1" applyFont="1" applyFill="1" applyBorder="1" applyAlignment="1">
      <alignment horizontal="right" vertical="top" wrapText="1"/>
    </xf>
    <xf numFmtId="0" fontId="7" fillId="8" borderId="14" xfId="0" applyFont="1" applyFill="1" applyBorder="1" applyAlignment="1">
      <alignment horizontal="left" vertical="top" wrapText="1"/>
    </xf>
    <xf numFmtId="4" fontId="7" fillId="8" borderId="15" xfId="0" applyNumberFormat="1" applyFont="1" applyFill="1" applyBorder="1" applyAlignment="1">
      <alignment horizontal="right" vertical="top" wrapText="1"/>
    </xf>
    <xf numFmtId="0" fontId="7" fillId="4" borderId="5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vertical="top" wrapText="1"/>
    </xf>
    <xf numFmtId="4" fontId="7" fillId="4" borderId="0" xfId="0" applyNumberFormat="1" applyFont="1" applyFill="1" applyBorder="1" applyAlignment="1">
      <alignment horizontal="right"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0" fontId="6" fillId="4" borderId="5" xfId="0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horizontal="right" vertical="top" wrapText="1"/>
    </xf>
    <xf numFmtId="165" fontId="6" fillId="4" borderId="0" xfId="0" applyNumberFormat="1" applyFont="1" applyFill="1" applyBorder="1" applyAlignment="1">
      <alignment horizontal="right" vertical="top" wrapText="1"/>
    </xf>
    <xf numFmtId="4" fontId="6" fillId="4" borderId="6" xfId="0" applyNumberFormat="1" applyFont="1" applyFill="1" applyBorder="1" applyAlignment="1">
      <alignment horizontal="right" vertical="top" wrapTex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17" borderId="58" xfId="0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44" fontId="6" fillId="4" borderId="21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7" fillId="7" borderId="11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right" vertical="top" wrapText="1"/>
    </xf>
    <xf numFmtId="0" fontId="7" fillId="7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10" borderId="8" xfId="1" applyFont="1" applyFill="1" applyBorder="1" applyAlignment="1">
      <alignment horizontal="center" vertical="center"/>
    </xf>
    <xf numFmtId="0" fontId="8" fillId="0" borderId="37" xfId="1" applyBorder="1" applyAlignment="1">
      <alignment horizontal="center" vertical="center"/>
    </xf>
    <xf numFmtId="0" fontId="8" fillId="0" borderId="38" xfId="1" applyBorder="1" applyAlignment="1">
      <alignment horizontal="center" vertical="center"/>
    </xf>
    <xf numFmtId="0" fontId="8" fillId="0" borderId="39" xfId="1" applyBorder="1" applyAlignment="1">
      <alignment horizontal="center" vertical="center"/>
    </xf>
    <xf numFmtId="0" fontId="8" fillId="0" borderId="40" xfId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8" fillId="0" borderId="41" xfId="1" applyBorder="1" applyAlignment="1">
      <alignment horizontal="center" vertical="center"/>
    </xf>
    <xf numFmtId="0" fontId="11" fillId="9" borderId="18" xfId="1" applyFont="1" applyFill="1" applyBorder="1" applyAlignment="1">
      <alignment horizontal="center" vertical="center"/>
    </xf>
    <xf numFmtId="0" fontId="11" fillId="9" borderId="19" xfId="1" applyFont="1" applyFill="1" applyBorder="1" applyAlignment="1">
      <alignment horizontal="center" vertical="center"/>
    </xf>
    <xf numFmtId="0" fontId="11" fillId="9" borderId="36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4" fillId="11" borderId="26" xfId="3" applyFont="1" applyFill="1" applyBorder="1" applyAlignment="1">
      <alignment horizontal="center" vertical="center" wrapText="1"/>
    </xf>
    <xf numFmtId="0" fontId="14" fillId="11" borderId="7" xfId="3" applyFont="1" applyFill="1" applyBorder="1" applyAlignment="1">
      <alignment horizontal="center" vertical="center" wrapText="1"/>
    </xf>
    <xf numFmtId="0" fontId="14" fillId="11" borderId="27" xfId="3" applyFont="1" applyFill="1" applyBorder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23" fillId="0" borderId="6" xfId="1" applyFont="1" applyBorder="1" applyAlignment="1">
      <alignment horizontal="left" wrapText="1"/>
    </xf>
    <xf numFmtId="0" fontId="23" fillId="0" borderId="10" xfId="1" applyFont="1" applyBorder="1" applyAlignment="1">
      <alignment horizontal="left" wrapText="1"/>
    </xf>
    <xf numFmtId="0" fontId="23" fillId="0" borderId="13" xfId="1" applyFont="1" applyBorder="1" applyAlignment="1">
      <alignment horizontal="left" wrapText="1"/>
    </xf>
    <xf numFmtId="0" fontId="27" fillId="5" borderId="63" xfId="0" applyFont="1" applyFill="1" applyBorder="1" applyAlignment="1">
      <alignment horizontal="center" vertical="center" wrapText="1"/>
    </xf>
    <xf numFmtId="0" fontId="28" fillId="5" borderId="64" xfId="0" applyFont="1" applyFill="1" applyBorder="1" applyAlignment="1">
      <alignment horizontal="center" vertical="center" wrapText="1"/>
    </xf>
    <xf numFmtId="0" fontId="27" fillId="5" borderId="65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 wrapText="1"/>
    </xf>
    <xf numFmtId="0" fontId="28" fillId="5" borderId="67" xfId="0" applyFont="1" applyFill="1" applyBorder="1" applyAlignment="1">
      <alignment horizontal="center" vertical="center" wrapText="1"/>
    </xf>
    <xf numFmtId="0" fontId="28" fillId="5" borderId="68" xfId="0" applyFont="1" applyFill="1" applyBorder="1" applyAlignment="1">
      <alignment horizontal="center" vertical="center" wrapText="1"/>
    </xf>
    <xf numFmtId="0" fontId="29" fillId="4" borderId="69" xfId="0" applyFont="1" applyFill="1" applyBorder="1" applyAlignment="1">
      <alignment horizontal="right" vertical="center" wrapText="1"/>
    </xf>
    <xf numFmtId="0" fontId="29" fillId="4" borderId="70" xfId="0" applyFont="1" applyFill="1" applyBorder="1" applyAlignment="1">
      <alignment horizontal="right" vertical="center" wrapText="1"/>
    </xf>
    <xf numFmtId="0" fontId="29" fillId="4" borderId="71" xfId="0" applyFont="1" applyFill="1" applyBorder="1" applyAlignment="1">
      <alignment horizontal="right" vertical="center" wrapText="1"/>
    </xf>
    <xf numFmtId="0" fontId="29" fillId="4" borderId="72" xfId="0" applyFont="1" applyFill="1" applyBorder="1" applyAlignment="1">
      <alignment horizontal="right" vertical="center" wrapText="1"/>
    </xf>
    <xf numFmtId="0" fontId="29" fillId="4" borderId="73" xfId="0" applyFont="1" applyFill="1" applyBorder="1" applyAlignment="1">
      <alignment horizontal="right" vertical="center" wrapText="1"/>
    </xf>
    <xf numFmtId="0" fontId="29" fillId="4" borderId="74" xfId="0" applyFont="1" applyFill="1" applyBorder="1" applyAlignment="1">
      <alignment horizontal="right" vertical="center" wrapText="1"/>
    </xf>
    <xf numFmtId="44" fontId="6" fillId="4" borderId="75" xfId="0" applyNumberFormat="1" applyFont="1" applyFill="1" applyBorder="1" applyAlignment="1">
      <alignment horizontal="center" vertical="center" wrapText="1"/>
    </xf>
    <xf numFmtId="44" fontId="6" fillId="4" borderId="76" xfId="0" applyNumberFormat="1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center" wrapText="1"/>
    </xf>
    <xf numFmtId="44" fontId="6" fillId="4" borderId="77" xfId="0" applyNumberFormat="1" applyFont="1" applyFill="1" applyBorder="1" applyAlignment="1">
      <alignment horizontal="center" vertical="center" wrapText="1"/>
    </xf>
    <xf numFmtId="44" fontId="6" fillId="4" borderId="78" xfId="0" applyNumberFormat="1" applyFont="1" applyFill="1" applyBorder="1" applyAlignment="1">
      <alignment horizontal="center" vertical="center" wrapText="1"/>
    </xf>
    <xf numFmtId="44" fontId="6" fillId="4" borderId="79" xfId="0" applyNumberFormat="1" applyFont="1" applyFill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29" fillId="4" borderId="82" xfId="0" applyFont="1" applyFill="1" applyBorder="1" applyAlignment="1">
      <alignment horizontal="right" vertical="center" wrapText="1"/>
    </xf>
    <xf numFmtId="0" fontId="29" fillId="4" borderId="83" xfId="0" applyFont="1" applyFill="1" applyBorder="1" applyAlignment="1">
      <alignment horizontal="right" vertical="center" wrapText="1"/>
    </xf>
    <xf numFmtId="0" fontId="29" fillId="4" borderId="84" xfId="0" applyFont="1" applyFill="1" applyBorder="1" applyAlignment="1">
      <alignment horizontal="right" vertical="center" wrapText="1"/>
    </xf>
    <xf numFmtId="0" fontId="2" fillId="16" borderId="85" xfId="0" applyFont="1" applyFill="1" applyBorder="1" applyAlignment="1">
      <alignment horizontal="center" vertical="center" wrapText="1"/>
    </xf>
    <xf numFmtId="0" fontId="2" fillId="16" borderId="86" xfId="0" applyFont="1" applyFill="1" applyBorder="1" applyAlignment="1">
      <alignment horizontal="center" vertical="center" wrapText="1"/>
    </xf>
    <xf numFmtId="0" fontId="2" fillId="16" borderId="87" xfId="0" applyFont="1" applyFill="1" applyBorder="1" applyAlignment="1">
      <alignment horizontal="center" vertical="center" wrapText="1"/>
    </xf>
    <xf numFmtId="0" fontId="2" fillId="4" borderId="88" xfId="0" applyFont="1" applyFill="1" applyBorder="1" applyAlignment="1">
      <alignment horizontal="center" vertical="center" wrapText="1"/>
    </xf>
    <xf numFmtId="0" fontId="2" fillId="4" borderId="89" xfId="0" applyFont="1" applyFill="1" applyBorder="1" applyAlignment="1">
      <alignment horizontal="center" vertical="center" wrapText="1"/>
    </xf>
    <xf numFmtId="0" fontId="4" fillId="5" borderId="90" xfId="0" applyFont="1" applyFill="1" applyBorder="1" applyAlignment="1">
      <alignment horizontal="left" vertical="center" wrapText="1"/>
    </xf>
    <xf numFmtId="0" fontId="28" fillId="5" borderId="91" xfId="0" applyFont="1" applyFill="1" applyBorder="1" applyAlignment="1">
      <alignment horizontal="center" vertical="center" wrapText="1"/>
    </xf>
    <xf numFmtId="0" fontId="4" fillId="5" borderId="92" xfId="0" applyFont="1" applyFill="1" applyBorder="1" applyAlignment="1">
      <alignment horizontal="left" vertical="center" wrapText="1"/>
    </xf>
    <xf numFmtId="0" fontId="28" fillId="5" borderId="93" xfId="0" applyFont="1" applyFill="1" applyBorder="1" applyAlignment="1">
      <alignment horizontal="center" vertical="center" wrapText="1"/>
    </xf>
    <xf numFmtId="0" fontId="27" fillId="5" borderId="94" xfId="0" applyFont="1" applyFill="1" applyBorder="1" applyAlignment="1">
      <alignment horizontal="center" vertical="center" wrapText="1"/>
    </xf>
    <xf numFmtId="0" fontId="4" fillId="5" borderId="95" xfId="0" applyFont="1" applyFill="1" applyBorder="1" applyAlignment="1">
      <alignment horizontal="left" vertical="center" wrapText="1"/>
    </xf>
    <xf numFmtId="0" fontId="4" fillId="5" borderId="96" xfId="0" applyFont="1" applyFill="1" applyBorder="1" applyAlignment="1">
      <alignment horizontal="left" vertical="center" wrapText="1"/>
    </xf>
    <xf numFmtId="0" fontId="4" fillId="5" borderId="97" xfId="0" applyFont="1" applyFill="1" applyBorder="1" applyAlignment="1">
      <alignment horizontal="center" vertical="center" wrapText="1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0" fillId="4" borderId="0" xfId="0" applyFont="1" applyFill="1" applyAlignment="1">
      <alignment horizontal="left" vertical="center" wrapText="1"/>
    </xf>
    <xf numFmtId="2" fontId="0" fillId="4" borderId="0" xfId="0" applyNumberFormat="1" applyFont="1" applyFill="1" applyAlignment="1">
      <alignment horizontal="center" vertical="center" wrapText="1"/>
    </xf>
    <xf numFmtId="44" fontId="0" fillId="4" borderId="0" xfId="0" applyNumberFormat="1" applyFont="1" applyFill="1" applyAlignment="1">
      <alignment horizontal="center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right" vertical="center" wrapText="1"/>
    </xf>
    <xf numFmtId="0" fontId="27" fillId="5" borderId="8" xfId="0" applyFont="1" applyFill="1" applyBorder="1" applyAlignment="1">
      <alignment horizontal="center" vertical="center" wrapText="1"/>
    </xf>
    <xf numFmtId="2" fontId="27" fillId="5" borderId="8" xfId="0" applyNumberFormat="1" applyFont="1" applyFill="1" applyBorder="1" applyAlignment="1">
      <alignment horizontal="center" vertical="center" wrapText="1"/>
    </xf>
    <xf numFmtId="44" fontId="27" fillId="5" borderId="8" xfId="0" applyNumberFormat="1" applyFont="1" applyFill="1" applyBorder="1" applyAlignment="1">
      <alignment horizontal="right" vertical="center" wrapText="1"/>
    </xf>
    <xf numFmtId="0" fontId="2" fillId="4" borderId="56" xfId="0" applyFont="1" applyFill="1" applyBorder="1" applyAlignment="1">
      <alignment horizontal="center" vertical="center" wrapText="1"/>
    </xf>
    <xf numFmtId="2" fontId="2" fillId="4" borderId="56" xfId="0" applyNumberFormat="1" applyFont="1" applyFill="1" applyBorder="1" applyAlignment="1">
      <alignment horizontal="center" vertical="center" wrapText="1"/>
    </xf>
    <xf numFmtId="44" fontId="2" fillId="4" borderId="56" xfId="0" applyNumberFormat="1" applyFont="1" applyFill="1" applyBorder="1" applyAlignment="1">
      <alignment horizontal="center" vertical="center" wrapText="1"/>
    </xf>
    <xf numFmtId="0" fontId="27" fillId="5" borderId="35" xfId="0" applyFont="1" applyFill="1" applyBorder="1" applyAlignment="1">
      <alignment horizontal="left" vertical="center" wrapText="1"/>
    </xf>
    <xf numFmtId="0" fontId="27" fillId="5" borderId="35" xfId="0" applyFont="1" applyFill="1" applyBorder="1" applyAlignment="1">
      <alignment horizontal="right" vertical="center" wrapText="1"/>
    </xf>
    <xf numFmtId="0" fontId="27" fillId="5" borderId="35" xfId="0" applyFont="1" applyFill="1" applyBorder="1" applyAlignment="1">
      <alignment horizontal="center" vertical="center" wrapText="1"/>
    </xf>
    <xf numFmtId="2" fontId="27" fillId="5" borderId="35" xfId="0" applyNumberFormat="1" applyFont="1" applyFill="1" applyBorder="1" applyAlignment="1">
      <alignment horizontal="center" vertical="center" wrapText="1"/>
    </xf>
    <xf numFmtId="44" fontId="27" fillId="5" borderId="35" xfId="0" applyNumberFormat="1" applyFont="1" applyFill="1" applyBorder="1" applyAlignment="1">
      <alignment horizontal="right" vertical="center" wrapText="1"/>
    </xf>
    <xf numFmtId="0" fontId="27" fillId="5" borderId="54" xfId="0" applyFont="1" applyFill="1" applyBorder="1" applyAlignment="1">
      <alignment horizontal="left" vertical="center" wrapText="1"/>
    </xf>
    <xf numFmtId="0" fontId="27" fillId="5" borderId="54" xfId="0" applyFont="1" applyFill="1" applyBorder="1" applyAlignment="1">
      <alignment horizontal="right" vertical="center" wrapText="1"/>
    </xf>
    <xf numFmtId="0" fontId="27" fillId="5" borderId="54" xfId="0" applyFont="1" applyFill="1" applyBorder="1" applyAlignment="1">
      <alignment horizontal="center" vertical="center" wrapText="1"/>
    </xf>
    <xf numFmtId="2" fontId="27" fillId="5" borderId="54" xfId="0" applyNumberFormat="1" applyFont="1" applyFill="1" applyBorder="1" applyAlignment="1">
      <alignment horizontal="center" vertical="center" wrapText="1"/>
    </xf>
    <xf numFmtId="44" fontId="27" fillId="5" borderId="54" xfId="0" applyNumberFormat="1" applyFont="1" applyFill="1" applyBorder="1" applyAlignment="1">
      <alignment horizontal="right" vertical="center" wrapText="1"/>
    </xf>
    <xf numFmtId="0" fontId="27" fillId="5" borderId="55" xfId="0" applyFont="1" applyFill="1" applyBorder="1" applyAlignment="1">
      <alignment horizontal="left" vertical="center" wrapText="1"/>
    </xf>
    <xf numFmtId="0" fontId="27" fillId="5" borderId="55" xfId="0" applyFont="1" applyFill="1" applyBorder="1" applyAlignment="1">
      <alignment horizontal="right" vertical="center" wrapText="1"/>
    </xf>
    <xf numFmtId="0" fontId="27" fillId="5" borderId="55" xfId="0" applyFont="1" applyFill="1" applyBorder="1" applyAlignment="1">
      <alignment horizontal="center" vertical="center" wrapText="1"/>
    </xf>
    <xf numFmtId="2" fontId="27" fillId="5" borderId="55" xfId="0" applyNumberFormat="1" applyFont="1" applyFill="1" applyBorder="1" applyAlignment="1">
      <alignment horizontal="center" vertical="center" wrapText="1"/>
    </xf>
    <xf numFmtId="44" fontId="27" fillId="5" borderId="55" xfId="0" applyNumberFormat="1" applyFont="1" applyFill="1" applyBorder="1" applyAlignment="1">
      <alignment horizontal="right" vertical="center" wrapText="1"/>
    </xf>
    <xf numFmtId="0" fontId="28" fillId="3" borderId="101" xfId="0" applyFont="1" applyFill="1" applyBorder="1" applyAlignment="1">
      <alignment horizontal="left" vertical="center" wrapText="1"/>
    </xf>
    <xf numFmtId="2" fontId="28" fillId="3" borderId="101" xfId="0" applyNumberFormat="1" applyFont="1" applyFill="1" applyBorder="1" applyAlignment="1">
      <alignment horizontal="center" vertical="center" wrapText="1"/>
    </xf>
    <xf numFmtId="44" fontId="28" fillId="3" borderId="101" xfId="0" applyNumberFormat="1" applyFont="1" applyFill="1" applyBorder="1" applyAlignment="1">
      <alignment horizontal="left" vertical="center" wrapText="1"/>
    </xf>
    <xf numFmtId="44" fontId="28" fillId="3" borderId="101" xfId="0" applyNumberFormat="1" applyFont="1" applyFill="1" applyBorder="1" applyAlignment="1">
      <alignment horizontal="right" vertical="center" wrapText="1"/>
    </xf>
    <xf numFmtId="0" fontId="9" fillId="0" borderId="102" xfId="1" applyFont="1" applyBorder="1" applyAlignment="1">
      <alignment horizontal="center" vertical="center"/>
    </xf>
    <xf numFmtId="0" fontId="9" fillId="0" borderId="103" xfId="1" applyFont="1" applyBorder="1" applyAlignment="1">
      <alignment horizontal="center" vertical="center"/>
    </xf>
    <xf numFmtId="0" fontId="9" fillId="0" borderId="104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/>
    </xf>
    <xf numFmtId="0" fontId="9" fillId="0" borderId="106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 wrapText="1"/>
    </xf>
    <xf numFmtId="0" fontId="9" fillId="0" borderId="106" xfId="1" applyFont="1" applyBorder="1" applyAlignment="1">
      <alignment horizontal="center" vertical="center" wrapText="1"/>
    </xf>
    <xf numFmtId="0" fontId="2" fillId="17" borderId="107" xfId="0" applyFont="1" applyFill="1" applyBorder="1" applyAlignment="1">
      <alignment horizontal="center" vertical="center" wrapText="1"/>
    </xf>
    <xf numFmtId="0" fontId="3" fillId="17" borderId="108" xfId="0" applyFont="1" applyFill="1" applyBorder="1" applyAlignment="1">
      <alignment horizontal="center" vertical="center" wrapText="1"/>
    </xf>
    <xf numFmtId="0" fontId="2" fillId="4" borderId="109" xfId="0" applyFont="1" applyFill="1" applyBorder="1" applyAlignment="1">
      <alignment horizontal="center" vertical="center" wrapText="1"/>
    </xf>
    <xf numFmtId="0" fontId="2" fillId="4" borderId="110" xfId="0" applyFont="1" applyFill="1" applyBorder="1" applyAlignment="1">
      <alignment horizontal="center" vertical="center" wrapText="1"/>
    </xf>
    <xf numFmtId="0" fontId="28" fillId="3" borderId="111" xfId="0" applyFont="1" applyFill="1" applyBorder="1" applyAlignment="1">
      <alignment horizontal="left" vertical="center" wrapText="1"/>
    </xf>
    <xf numFmtId="164" fontId="28" fillId="3" borderId="112" xfId="0" applyNumberFormat="1" applyFont="1" applyFill="1" applyBorder="1" applyAlignment="1">
      <alignment horizontal="right" vertical="center" wrapText="1"/>
    </xf>
    <xf numFmtId="0" fontId="27" fillId="5" borderId="90" xfId="0" applyFont="1" applyFill="1" applyBorder="1" applyAlignment="1">
      <alignment horizontal="left" vertical="center" wrapText="1"/>
    </xf>
    <xf numFmtId="164" fontId="27" fillId="5" borderId="113" xfId="0" applyNumberFormat="1" applyFont="1" applyFill="1" applyBorder="1" applyAlignment="1">
      <alignment horizontal="right" vertical="center" wrapText="1"/>
    </xf>
    <xf numFmtId="0" fontId="27" fillId="5" borderId="92" xfId="0" applyFont="1" applyFill="1" applyBorder="1" applyAlignment="1">
      <alignment horizontal="left" vertical="center" wrapText="1"/>
    </xf>
    <xf numFmtId="164" fontId="27" fillId="5" borderId="114" xfId="0" applyNumberFormat="1" applyFont="1" applyFill="1" applyBorder="1" applyAlignment="1">
      <alignment horizontal="right" vertical="center" wrapText="1"/>
    </xf>
    <xf numFmtId="0" fontId="27" fillId="5" borderId="115" xfId="0" applyFont="1" applyFill="1" applyBorder="1" applyAlignment="1">
      <alignment horizontal="left" vertical="center" wrapText="1"/>
    </xf>
    <xf numFmtId="164" fontId="27" fillId="5" borderId="116" xfId="0" applyNumberFormat="1" applyFont="1" applyFill="1" applyBorder="1" applyAlignment="1">
      <alignment horizontal="right" vertical="center" wrapText="1"/>
    </xf>
    <xf numFmtId="0" fontId="27" fillId="5" borderId="117" xfId="0" applyFont="1" applyFill="1" applyBorder="1" applyAlignment="1">
      <alignment horizontal="left" vertical="center" wrapText="1"/>
    </xf>
    <xf numFmtId="164" fontId="27" fillId="5" borderId="118" xfId="0" applyNumberFormat="1" applyFont="1" applyFill="1" applyBorder="1" applyAlignment="1">
      <alignment horizontal="right" vertical="center" wrapText="1"/>
    </xf>
    <xf numFmtId="0" fontId="27" fillId="5" borderId="119" xfId="0" applyFont="1" applyFill="1" applyBorder="1" applyAlignment="1">
      <alignment horizontal="left" vertical="center" wrapText="1"/>
    </xf>
    <xf numFmtId="0" fontId="27" fillId="5" borderId="120" xfId="0" applyFont="1" applyFill="1" applyBorder="1" applyAlignment="1">
      <alignment horizontal="right" vertical="center" wrapText="1"/>
    </xf>
    <xf numFmtId="0" fontId="27" fillId="5" borderId="120" xfId="0" applyFont="1" applyFill="1" applyBorder="1" applyAlignment="1">
      <alignment horizontal="left" vertical="center" wrapText="1"/>
    </xf>
    <xf numFmtId="0" fontId="27" fillId="5" borderId="120" xfId="0" applyFont="1" applyFill="1" applyBorder="1" applyAlignment="1">
      <alignment horizontal="center" vertical="center" wrapText="1"/>
    </xf>
    <xf numFmtId="2" fontId="27" fillId="5" borderId="120" xfId="0" applyNumberFormat="1" applyFont="1" applyFill="1" applyBorder="1" applyAlignment="1">
      <alignment horizontal="center" vertical="center" wrapText="1"/>
    </xf>
    <xf numFmtId="44" fontId="27" fillId="5" borderId="120" xfId="0" applyNumberFormat="1" applyFont="1" applyFill="1" applyBorder="1" applyAlignment="1">
      <alignment horizontal="right" vertical="center" wrapText="1"/>
    </xf>
    <xf numFmtId="164" fontId="27" fillId="5" borderId="121" xfId="0" applyNumberFormat="1" applyFont="1" applyFill="1" applyBorder="1" applyAlignment="1">
      <alignment horizontal="right" vertical="center" wrapText="1"/>
    </xf>
    <xf numFmtId="0" fontId="30" fillId="9" borderId="23" xfId="0" applyFont="1" applyFill="1" applyBorder="1" applyAlignment="1">
      <alignment horizontal="right" vertical="center" wrapText="1"/>
    </xf>
    <xf numFmtId="0" fontId="30" fillId="9" borderId="24" xfId="0" applyFont="1" applyFill="1" applyBorder="1" applyAlignment="1">
      <alignment horizontal="left" vertical="center" wrapText="1"/>
    </xf>
    <xf numFmtId="0" fontId="30" fillId="9" borderId="123" xfId="0" applyFont="1" applyFill="1" applyBorder="1" applyAlignment="1">
      <alignment horizontal="right" vertical="center" wrapText="1"/>
    </xf>
    <xf numFmtId="0" fontId="2" fillId="18" borderId="49" xfId="0" applyFont="1" applyFill="1" applyBorder="1" applyAlignment="1">
      <alignment horizontal="right" vertical="center" wrapText="1"/>
    </xf>
    <xf numFmtId="0" fontId="2" fillId="18" borderId="45" xfId="0" applyFont="1" applyFill="1" applyBorder="1" applyAlignment="1">
      <alignment horizontal="left" vertical="center" wrapText="1"/>
    </xf>
    <xf numFmtId="0" fontId="2" fillId="18" borderId="122" xfId="0" applyFont="1" applyFill="1" applyBorder="1" applyAlignment="1">
      <alignment horizontal="right" vertical="center" wrapText="1"/>
    </xf>
    <xf numFmtId="0" fontId="2" fillId="18" borderId="20" xfId="0" applyFont="1" applyFill="1" applyBorder="1" applyAlignment="1">
      <alignment horizontal="right" vertical="center" wrapText="1"/>
    </xf>
    <xf numFmtId="0" fontId="2" fillId="18" borderId="21" xfId="0" applyFont="1" applyFill="1" applyBorder="1" applyAlignment="1">
      <alignment horizontal="left" vertical="center" wrapText="1"/>
    </xf>
    <xf numFmtId="0" fontId="2" fillId="18" borderId="29" xfId="0" applyFont="1" applyFill="1" applyBorder="1" applyAlignment="1">
      <alignment horizontal="right" vertical="center" wrapText="1"/>
    </xf>
    <xf numFmtId="44" fontId="2" fillId="18" borderId="49" xfId="0" applyNumberFormat="1" applyFont="1" applyFill="1" applyBorder="1" applyAlignment="1">
      <alignment horizontal="right" vertical="center" wrapText="1"/>
    </xf>
    <xf numFmtId="44" fontId="2" fillId="18" borderId="45" xfId="0" applyNumberFormat="1" applyFont="1" applyFill="1" applyBorder="1" applyAlignment="1">
      <alignment horizontal="right" vertical="center" wrapText="1"/>
    </xf>
    <xf numFmtId="44" fontId="2" fillId="18" borderId="122" xfId="0" applyNumberFormat="1" applyFont="1" applyFill="1" applyBorder="1" applyAlignment="1">
      <alignment horizontal="right" vertical="center" wrapText="1"/>
    </xf>
    <xf numFmtId="44" fontId="2" fillId="18" borderId="20" xfId="0" applyNumberFormat="1" applyFont="1" applyFill="1" applyBorder="1" applyAlignment="1">
      <alignment horizontal="right" vertical="center" wrapText="1"/>
    </xf>
    <xf numFmtId="44" fontId="2" fillId="18" borderId="21" xfId="0" applyNumberFormat="1" applyFont="1" applyFill="1" applyBorder="1" applyAlignment="1">
      <alignment horizontal="right" vertical="center" wrapText="1"/>
    </xf>
    <xf numFmtId="44" fontId="2" fillId="18" borderId="29" xfId="0" applyNumberFormat="1" applyFont="1" applyFill="1" applyBorder="1" applyAlignment="1">
      <alignment horizontal="right" vertical="center" wrapText="1"/>
    </xf>
    <xf numFmtId="44" fontId="30" fillId="9" borderId="23" xfId="0" applyNumberFormat="1" applyFont="1" applyFill="1" applyBorder="1" applyAlignment="1">
      <alignment horizontal="right" vertical="center" wrapText="1"/>
    </xf>
    <xf numFmtId="44" fontId="30" fillId="9" borderId="24" xfId="0" applyNumberFormat="1" applyFont="1" applyFill="1" applyBorder="1" applyAlignment="1">
      <alignment horizontal="right" vertical="center" wrapText="1"/>
    </xf>
    <xf numFmtId="44" fontId="30" fillId="9" borderId="123" xfId="0" applyNumberFormat="1" applyFont="1" applyFill="1" applyBorder="1" applyAlignment="1">
      <alignment horizontal="right" vertical="center" wrapText="1"/>
    </xf>
  </cellXfs>
  <cellStyles count="7">
    <cellStyle name="Normal" xfId="0" builtinId="0"/>
    <cellStyle name="Normal 2" xfId="1"/>
    <cellStyle name="Normal 4 3" xfId="6"/>
    <cellStyle name="Normal_F-06-09" xfId="3"/>
    <cellStyle name="Porcentagem 4" xfId="5"/>
    <cellStyle name="Vírgula" xfId="2" builtinId="3"/>
    <cellStyle name="Vírgula 1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138111</xdr:colOff>
      <xdr:row>1</xdr:row>
      <xdr:rowOff>92868</xdr:rowOff>
    </xdr:from>
    <xdr:to>
      <xdr:col>3</xdr:col>
      <xdr:colOff>299357</xdr:colOff>
      <xdr:row>5</xdr:row>
      <xdr:rowOff>166687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6B064BD7-D8C4-41A1-A30A-825EE96F2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968" y="283368"/>
          <a:ext cx="2270353" cy="12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297658</xdr:colOff>
      <xdr:row>1</xdr:row>
      <xdr:rowOff>190500</xdr:rowOff>
    </xdr:from>
    <xdr:to>
      <xdr:col>10</xdr:col>
      <xdr:colOff>909968</xdr:colOff>
      <xdr:row>5</xdr:row>
      <xdr:rowOff>107156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B06FD993-34BE-42AD-A4CE-5309E3E5033C}"/>
            </a:ext>
          </a:extLst>
        </xdr:cNvPr>
        <xdr:cNvSpPr txBox="1"/>
      </xdr:nvSpPr>
      <xdr:spPr>
        <a:xfrm>
          <a:off x="12025314" y="1452563"/>
          <a:ext cx="1850560" cy="105965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- 05/2023 -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- 06/2023 -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- 04/2023 -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- 05/2023 -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50" b="1">
              <a:latin typeface="Bahnschrift" panose="020B0502040204020203" pitchFamily="34" charset="0"/>
              <a:cs typeface="Arial" panose="020B0604020202020204" pitchFamily="34" charset="0"/>
            </a:rPr>
            <a:t>BDI</a:t>
          </a:r>
          <a:r>
            <a:rPr lang="pt-BR" sz="1050" b="1" baseline="0">
              <a:latin typeface="Bahnschrift" panose="020B0502040204020203" pitchFamily="34" charset="0"/>
              <a:cs typeface="Arial" panose="020B0604020202020204" pitchFamily="34" charset="0"/>
            </a:rPr>
            <a:t> 22,88%</a:t>
          </a:r>
          <a:endParaRPr lang="pt-BR" sz="1050" b="1">
            <a:latin typeface="Bahnschrift" panose="020B0502040204020203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204106</xdr:colOff>
      <xdr:row>1</xdr:row>
      <xdr:rowOff>163286</xdr:rowOff>
    </xdr:from>
    <xdr:to>
      <xdr:col>2</xdr:col>
      <xdr:colOff>1733434</xdr:colOff>
      <xdr:row>5</xdr:row>
      <xdr:rowOff>136071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6FB50B43-A40F-4C22-BD8E-521B0E4B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3" y="353786"/>
          <a:ext cx="2209685" cy="117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124503</xdr:colOff>
      <xdr:row>1</xdr:row>
      <xdr:rowOff>11225</xdr:rowOff>
    </xdr:from>
    <xdr:to>
      <xdr:col>3</xdr:col>
      <xdr:colOff>132069</xdr:colOff>
      <xdr:row>5</xdr:row>
      <xdr:rowOff>51816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173419-7DE2-4C04-8717-2E18185D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0" y="201725"/>
          <a:ext cx="1776495" cy="118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147516</xdr:colOff>
      <xdr:row>1</xdr:row>
      <xdr:rowOff>38100</xdr:rowOff>
    </xdr:from>
    <xdr:to>
      <xdr:col>2</xdr:col>
      <xdr:colOff>228600</xdr:colOff>
      <xdr:row>3</xdr:row>
      <xdr:rowOff>150969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9CE2C0-54D8-4965-B2A9-7CF164A2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316" y="228600"/>
          <a:ext cx="1005009" cy="474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_NICIANA%20NOURA\PMA%202023\LICITA&#199;&#195;O\03-23-%20REFORMA%20COM%20AMPLIA&#199;&#195;O%20DO%20PR&#201;DIO%20DA%20SECRETARIA%20DE%20SANEAMENTO%20E%20INFRAESTRUTURA%20-%20SESAN\LICITA&#199;&#195;O\TEXTO\REFORMA%20DA%20SESAN%20-%2020-07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QUANTITATIVO"/>
      <sheetName val="Memorial de calculo"/>
      <sheetName val="CPU"/>
      <sheetName val="BDI"/>
      <sheetName val="LS"/>
      <sheetName val="CRONOGRAMA"/>
      <sheetName val="AÇO-LAJE BLOCO 1"/>
      <sheetName val="AÇO"/>
    </sheetNames>
    <sheetDataSet>
      <sheetData sheetId="0"/>
      <sheetData sheetId="1"/>
      <sheetData sheetId="2"/>
      <sheetData sheetId="3"/>
      <sheetData sheetId="4">
        <row r="3">
          <cell r="A3" t="str">
            <v>OBRA: REFORMA COM AMPLIAÇÃO DO PRÉDIO DA SECRETARIA DE SANEAMENTO E INFRAESTRUTURA -SESAN</v>
          </cell>
        </row>
        <row r="4">
          <cell r="A4" t="str">
            <v>LOCAL: CIDADE NOVA II, TV WE 17 - ANANINDEUA - PA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206"/>
  <sheetViews>
    <sheetView showOutlineSymbols="0" showWhiteSpace="0" topLeftCell="A190" zoomScale="70" zoomScaleNormal="70" workbookViewId="0">
      <selection activeCell="B2" sqref="B2:K207"/>
    </sheetView>
  </sheetViews>
  <sheetFormatPr defaultRowHeight="14.25"/>
  <cols>
    <col min="1" max="1" width="4.5" style="1" customWidth="1"/>
    <col min="2" max="2" width="10" style="1" bestFit="1" customWidth="1"/>
    <col min="3" max="3" width="17.75" style="4" customWidth="1"/>
    <col min="4" max="4" width="13.25" style="4" bestFit="1" customWidth="1"/>
    <col min="5" max="5" width="60" style="7" bestFit="1" customWidth="1"/>
    <col min="6" max="6" width="10.125" style="1" customWidth="1"/>
    <col min="7" max="7" width="13" style="3" bestFit="1" customWidth="1"/>
    <col min="8" max="9" width="20.75" style="5" customWidth="1"/>
    <col min="10" max="10" width="22.5" style="5" customWidth="1"/>
    <col min="11" max="11" width="13" style="1" bestFit="1" customWidth="1"/>
    <col min="12" max="16384" width="9" style="1"/>
  </cols>
  <sheetData>
    <row r="1" spans="2:11" ht="15" thickBot="1"/>
    <row r="2" spans="2:11" ht="22.5" customHeight="1" thickTop="1">
      <c r="B2" s="317" t="s">
        <v>266</v>
      </c>
      <c r="C2" s="318"/>
      <c r="D2" s="318"/>
      <c r="E2" s="318"/>
      <c r="F2" s="318"/>
      <c r="G2" s="318"/>
      <c r="H2" s="318"/>
      <c r="I2" s="318"/>
      <c r="J2" s="318"/>
      <c r="K2" s="319"/>
    </row>
    <row r="3" spans="2:11" ht="22.5" customHeight="1">
      <c r="B3" s="320" t="s">
        <v>267</v>
      </c>
      <c r="C3" s="197"/>
      <c r="D3" s="197"/>
      <c r="E3" s="197"/>
      <c r="F3" s="197"/>
      <c r="G3" s="197"/>
      <c r="H3" s="197"/>
      <c r="I3" s="197"/>
      <c r="J3" s="197"/>
      <c r="K3" s="321"/>
    </row>
    <row r="4" spans="2:11" ht="22.5" customHeight="1">
      <c r="B4" s="322" t="s">
        <v>268</v>
      </c>
      <c r="C4" s="200"/>
      <c r="D4" s="200"/>
      <c r="E4" s="200"/>
      <c r="F4" s="200"/>
      <c r="G4" s="200"/>
      <c r="H4" s="200"/>
      <c r="I4" s="200"/>
      <c r="J4" s="200"/>
      <c r="K4" s="323"/>
    </row>
    <row r="5" spans="2:11" ht="22.5" customHeight="1">
      <c r="B5" s="320" t="s">
        <v>269</v>
      </c>
      <c r="C5" s="197"/>
      <c r="D5" s="197"/>
      <c r="E5" s="197"/>
      <c r="F5" s="197"/>
      <c r="G5" s="197"/>
      <c r="H5" s="197"/>
      <c r="I5" s="197"/>
      <c r="J5" s="197"/>
      <c r="K5" s="321"/>
    </row>
    <row r="6" spans="2:11" ht="22.5" customHeight="1" thickBot="1">
      <c r="B6" s="320" t="s">
        <v>596</v>
      </c>
      <c r="C6" s="197"/>
      <c r="D6" s="197"/>
      <c r="E6" s="197"/>
      <c r="F6" s="197"/>
      <c r="G6" s="197"/>
      <c r="H6" s="197"/>
      <c r="I6" s="197"/>
      <c r="J6" s="197"/>
      <c r="K6" s="321"/>
    </row>
    <row r="7" spans="2:11" ht="27.75" customHeight="1" thickTop="1" thickBot="1">
      <c r="B7" s="324" t="s">
        <v>270</v>
      </c>
      <c r="C7" s="192"/>
      <c r="D7" s="192"/>
      <c r="E7" s="192"/>
      <c r="F7" s="192"/>
      <c r="G7" s="192"/>
      <c r="H7" s="192"/>
      <c r="I7" s="192"/>
      <c r="J7" s="192"/>
      <c r="K7" s="325"/>
    </row>
    <row r="8" spans="2:11" ht="30" customHeight="1" thickBot="1">
      <c r="B8" s="326" t="s">
        <v>0</v>
      </c>
      <c r="C8" s="295" t="s">
        <v>1</v>
      </c>
      <c r="D8" s="295" t="s">
        <v>2</v>
      </c>
      <c r="E8" s="295" t="s">
        <v>3</v>
      </c>
      <c r="F8" s="295" t="s">
        <v>4</v>
      </c>
      <c r="G8" s="296" t="s">
        <v>5</v>
      </c>
      <c r="H8" s="297" t="s">
        <v>6</v>
      </c>
      <c r="I8" s="297" t="s">
        <v>7</v>
      </c>
      <c r="J8" s="297" t="s">
        <v>8</v>
      </c>
      <c r="K8" s="327" t="s">
        <v>9</v>
      </c>
    </row>
    <row r="9" spans="2:11" ht="24.95" customHeight="1" thickBot="1">
      <c r="B9" s="328" t="s">
        <v>10</v>
      </c>
      <c r="C9" s="313"/>
      <c r="D9" s="313"/>
      <c r="E9" s="313" t="s">
        <v>11</v>
      </c>
      <c r="F9" s="313"/>
      <c r="G9" s="314"/>
      <c r="H9" s="315"/>
      <c r="I9" s="315"/>
      <c r="J9" s="316">
        <v>47626.1</v>
      </c>
      <c r="K9" s="329">
        <v>1.8664164875937743E-2</v>
      </c>
    </row>
    <row r="10" spans="2:11" s="2" customFormat="1" ht="27.95" customHeight="1">
      <c r="B10" s="330" t="s">
        <v>12</v>
      </c>
      <c r="C10" s="304" t="s">
        <v>13</v>
      </c>
      <c r="D10" s="303" t="s">
        <v>14</v>
      </c>
      <c r="E10" s="303" t="s">
        <v>15</v>
      </c>
      <c r="F10" s="305" t="s">
        <v>16</v>
      </c>
      <c r="G10" s="306">
        <v>18</v>
      </c>
      <c r="H10" s="307">
        <v>174.45</v>
      </c>
      <c r="I10" s="307">
        <v>214.36</v>
      </c>
      <c r="J10" s="307">
        <v>3858.48</v>
      </c>
      <c r="K10" s="331">
        <v>1.5120975030604702E-3</v>
      </c>
    </row>
    <row r="11" spans="2:11" s="2" customFormat="1" ht="27.95" customHeight="1">
      <c r="B11" s="332" t="s">
        <v>17</v>
      </c>
      <c r="C11" s="291" t="s">
        <v>20</v>
      </c>
      <c r="D11" s="290" t="s">
        <v>14</v>
      </c>
      <c r="E11" s="290" t="s">
        <v>21</v>
      </c>
      <c r="F11" s="292" t="s">
        <v>424</v>
      </c>
      <c r="G11" s="293">
        <v>356</v>
      </c>
      <c r="H11" s="294">
        <v>11.88</v>
      </c>
      <c r="I11" s="294">
        <v>14.59</v>
      </c>
      <c r="J11" s="294">
        <v>5194.04</v>
      </c>
      <c r="K11" s="333">
        <v>2.0354893416050374E-3</v>
      </c>
    </row>
    <row r="12" spans="2:11" s="2" customFormat="1" ht="27.95" customHeight="1">
      <c r="B12" s="332" t="s">
        <v>19</v>
      </c>
      <c r="C12" s="291" t="s">
        <v>425</v>
      </c>
      <c r="D12" s="290" t="s">
        <v>14</v>
      </c>
      <c r="E12" s="290" t="s">
        <v>426</v>
      </c>
      <c r="F12" s="292" t="s">
        <v>16</v>
      </c>
      <c r="G12" s="293">
        <v>210</v>
      </c>
      <c r="H12" s="294">
        <v>140.66999999999999</v>
      </c>
      <c r="I12" s="294">
        <v>172.85</v>
      </c>
      <c r="J12" s="294">
        <v>36298.5</v>
      </c>
      <c r="K12" s="333">
        <v>1.4224998241494185E-2</v>
      </c>
    </row>
    <row r="13" spans="2:11" s="2" customFormat="1" ht="27.95" customHeight="1">
      <c r="B13" s="332" t="s">
        <v>749</v>
      </c>
      <c r="C13" s="291" t="s">
        <v>431</v>
      </c>
      <c r="D13" s="290" t="s">
        <v>65</v>
      </c>
      <c r="E13" s="290" t="s">
        <v>432</v>
      </c>
      <c r="F13" s="292" t="s">
        <v>102</v>
      </c>
      <c r="G13" s="293">
        <v>1</v>
      </c>
      <c r="H13" s="294">
        <v>350</v>
      </c>
      <c r="I13" s="294">
        <v>430.08</v>
      </c>
      <c r="J13" s="294">
        <v>430.08</v>
      </c>
      <c r="K13" s="333">
        <v>1.6854380328944224E-4</v>
      </c>
    </row>
    <row r="14" spans="2:11" ht="27.95" customHeight="1" thickBot="1">
      <c r="B14" s="334" t="s">
        <v>750</v>
      </c>
      <c r="C14" s="299" t="s">
        <v>297</v>
      </c>
      <c r="D14" s="298" t="s">
        <v>65</v>
      </c>
      <c r="E14" s="298" t="s">
        <v>298</v>
      </c>
      <c r="F14" s="300" t="s">
        <v>16</v>
      </c>
      <c r="G14" s="301">
        <v>50</v>
      </c>
      <c r="H14" s="302">
        <v>30.03</v>
      </c>
      <c r="I14" s="302">
        <v>36.9</v>
      </c>
      <c r="J14" s="302">
        <v>1845</v>
      </c>
      <c r="K14" s="335">
        <v>7.2303598648860892E-4</v>
      </c>
    </row>
    <row r="15" spans="2:11" s="2" customFormat="1" ht="24.95" customHeight="1" thickBot="1">
      <c r="B15" s="328" t="s">
        <v>23</v>
      </c>
      <c r="C15" s="313"/>
      <c r="D15" s="313"/>
      <c r="E15" s="313" t="s">
        <v>24</v>
      </c>
      <c r="F15" s="313"/>
      <c r="G15" s="314"/>
      <c r="H15" s="315"/>
      <c r="I15" s="315"/>
      <c r="J15" s="316">
        <v>53941.61</v>
      </c>
      <c r="K15" s="329">
        <v>2.1139146449395019E-2</v>
      </c>
    </row>
    <row r="16" spans="2:11" s="2" customFormat="1" ht="27.95" customHeight="1">
      <c r="B16" s="330" t="s">
        <v>25</v>
      </c>
      <c r="C16" s="304" t="s">
        <v>26</v>
      </c>
      <c r="D16" s="303" t="s">
        <v>14</v>
      </c>
      <c r="E16" s="303" t="s">
        <v>27</v>
      </c>
      <c r="F16" s="305" t="s">
        <v>28</v>
      </c>
      <c r="G16" s="306">
        <v>12.2</v>
      </c>
      <c r="H16" s="307">
        <v>64.78</v>
      </c>
      <c r="I16" s="307">
        <v>79.599999999999994</v>
      </c>
      <c r="J16" s="307">
        <v>971.12</v>
      </c>
      <c r="K16" s="331">
        <v>3.8057165701832946E-4</v>
      </c>
    </row>
    <row r="17" spans="2:11" s="2" customFormat="1" ht="27.95" customHeight="1">
      <c r="B17" s="332" t="s">
        <v>29</v>
      </c>
      <c r="C17" s="291" t="s">
        <v>30</v>
      </c>
      <c r="D17" s="290" t="s">
        <v>14</v>
      </c>
      <c r="E17" s="290" t="s">
        <v>427</v>
      </c>
      <c r="F17" s="292" t="s">
        <v>16</v>
      </c>
      <c r="G17" s="293">
        <v>197.69</v>
      </c>
      <c r="H17" s="294">
        <v>44.16</v>
      </c>
      <c r="I17" s="294">
        <v>54.26</v>
      </c>
      <c r="J17" s="294">
        <v>10726.65</v>
      </c>
      <c r="K17" s="333">
        <v>4.2036606853485294E-3</v>
      </c>
    </row>
    <row r="18" spans="2:11" s="2" customFormat="1" ht="27.95" customHeight="1">
      <c r="B18" s="332" t="s">
        <v>31</v>
      </c>
      <c r="C18" s="291" t="s">
        <v>32</v>
      </c>
      <c r="D18" s="290" t="s">
        <v>14</v>
      </c>
      <c r="E18" s="290" t="s">
        <v>33</v>
      </c>
      <c r="F18" s="292" t="s">
        <v>28</v>
      </c>
      <c r="G18" s="293">
        <v>7.36</v>
      </c>
      <c r="H18" s="294">
        <v>408.24</v>
      </c>
      <c r="I18" s="294">
        <v>501.64</v>
      </c>
      <c r="J18" s="294">
        <v>3692.07</v>
      </c>
      <c r="K18" s="333">
        <v>1.4468831840840099E-3</v>
      </c>
    </row>
    <row r="19" spans="2:11" s="2" customFormat="1" ht="27.95" customHeight="1">
      <c r="B19" s="332" t="s">
        <v>34</v>
      </c>
      <c r="C19" s="291" t="s">
        <v>35</v>
      </c>
      <c r="D19" s="290" t="s">
        <v>14</v>
      </c>
      <c r="E19" s="290" t="s">
        <v>36</v>
      </c>
      <c r="F19" s="292" t="s">
        <v>28</v>
      </c>
      <c r="G19" s="293">
        <v>5.6</v>
      </c>
      <c r="H19" s="294">
        <v>280.74</v>
      </c>
      <c r="I19" s="294">
        <v>344.97</v>
      </c>
      <c r="J19" s="294">
        <v>1931.83</v>
      </c>
      <c r="K19" s="333">
        <v>7.5706374513728422E-4</v>
      </c>
    </row>
    <row r="20" spans="2:11" s="2" customFormat="1" ht="27.95" customHeight="1">
      <c r="B20" s="332" t="s">
        <v>37</v>
      </c>
      <c r="C20" s="291" t="s">
        <v>38</v>
      </c>
      <c r="D20" s="290" t="s">
        <v>14</v>
      </c>
      <c r="E20" s="290" t="s">
        <v>39</v>
      </c>
      <c r="F20" s="292" t="s">
        <v>40</v>
      </c>
      <c r="G20" s="293">
        <v>40</v>
      </c>
      <c r="H20" s="294">
        <v>10.51</v>
      </c>
      <c r="I20" s="294">
        <v>12.91</v>
      </c>
      <c r="J20" s="294">
        <v>516.4</v>
      </c>
      <c r="K20" s="333">
        <v>2.0237169833209627E-4</v>
      </c>
    </row>
    <row r="21" spans="2:11" s="2" customFormat="1" ht="27.95" customHeight="1">
      <c r="B21" s="332" t="s">
        <v>41</v>
      </c>
      <c r="C21" s="291" t="s">
        <v>42</v>
      </c>
      <c r="D21" s="290" t="s">
        <v>14</v>
      </c>
      <c r="E21" s="290" t="s">
        <v>428</v>
      </c>
      <c r="F21" s="292" t="s">
        <v>16</v>
      </c>
      <c r="G21" s="293">
        <v>116.28</v>
      </c>
      <c r="H21" s="294">
        <v>9.35</v>
      </c>
      <c r="I21" s="294">
        <v>11.48</v>
      </c>
      <c r="J21" s="294">
        <v>1334.89</v>
      </c>
      <c r="K21" s="333">
        <v>5.2312927263077462E-4</v>
      </c>
    </row>
    <row r="22" spans="2:11" s="2" customFormat="1" ht="27.95" customHeight="1">
      <c r="B22" s="332" t="s">
        <v>43</v>
      </c>
      <c r="C22" s="291" t="s">
        <v>429</v>
      </c>
      <c r="D22" s="290" t="s">
        <v>14</v>
      </c>
      <c r="E22" s="290" t="s">
        <v>430</v>
      </c>
      <c r="F22" s="292" t="s">
        <v>16</v>
      </c>
      <c r="G22" s="293">
        <v>664.29</v>
      </c>
      <c r="H22" s="294">
        <v>12.93</v>
      </c>
      <c r="I22" s="294">
        <v>15.88</v>
      </c>
      <c r="J22" s="294">
        <v>10548.92</v>
      </c>
      <c r="K22" s="333">
        <v>4.1340101780972449E-3</v>
      </c>
    </row>
    <row r="23" spans="2:11" s="2" customFormat="1" ht="27.95" customHeight="1">
      <c r="B23" s="332" t="s">
        <v>44</v>
      </c>
      <c r="C23" s="291" t="s">
        <v>46</v>
      </c>
      <c r="D23" s="290" t="s">
        <v>14</v>
      </c>
      <c r="E23" s="290" t="s">
        <v>47</v>
      </c>
      <c r="F23" s="292" t="s">
        <v>22</v>
      </c>
      <c r="G23" s="293">
        <v>9</v>
      </c>
      <c r="H23" s="294">
        <v>10.46</v>
      </c>
      <c r="I23" s="294">
        <v>12.85</v>
      </c>
      <c r="J23" s="294">
        <v>115.65</v>
      </c>
      <c r="K23" s="333">
        <v>4.532201183599329E-5</v>
      </c>
    </row>
    <row r="24" spans="2:11" s="2" customFormat="1" ht="27.95" customHeight="1">
      <c r="B24" s="332" t="s">
        <v>45</v>
      </c>
      <c r="C24" s="291" t="s">
        <v>49</v>
      </c>
      <c r="D24" s="290" t="s">
        <v>14</v>
      </c>
      <c r="E24" s="290" t="s">
        <v>50</v>
      </c>
      <c r="F24" s="292" t="s">
        <v>16</v>
      </c>
      <c r="G24" s="293">
        <v>197.69</v>
      </c>
      <c r="H24" s="294">
        <v>30.23</v>
      </c>
      <c r="I24" s="294">
        <v>37.14</v>
      </c>
      <c r="J24" s="294">
        <v>7342.2</v>
      </c>
      <c r="K24" s="333">
        <v>2.8773305257434492E-3</v>
      </c>
    </row>
    <row r="25" spans="2:11" s="2" customFormat="1" ht="27.95" customHeight="1" thickBot="1">
      <c r="B25" s="334" t="s">
        <v>48</v>
      </c>
      <c r="C25" s="299" t="s">
        <v>51</v>
      </c>
      <c r="D25" s="298" t="s">
        <v>14</v>
      </c>
      <c r="E25" s="298" t="s">
        <v>52</v>
      </c>
      <c r="F25" s="300" t="s">
        <v>28</v>
      </c>
      <c r="G25" s="301">
        <v>125.36</v>
      </c>
      <c r="H25" s="302">
        <v>108.82</v>
      </c>
      <c r="I25" s="302">
        <v>133.71</v>
      </c>
      <c r="J25" s="302">
        <v>16761.88</v>
      </c>
      <c r="K25" s="335">
        <v>6.568803491167308E-3</v>
      </c>
    </row>
    <row r="26" spans="2:11" ht="24.95" customHeight="1" thickBot="1">
      <c r="B26" s="328" t="s">
        <v>53</v>
      </c>
      <c r="C26" s="313"/>
      <c r="D26" s="313"/>
      <c r="E26" s="313" t="s">
        <v>54</v>
      </c>
      <c r="F26" s="313"/>
      <c r="G26" s="314"/>
      <c r="H26" s="315"/>
      <c r="I26" s="315"/>
      <c r="J26" s="316">
        <v>11271.87</v>
      </c>
      <c r="K26" s="329">
        <v>4.4173266368679439E-3</v>
      </c>
    </row>
    <row r="27" spans="2:11" s="2" customFormat="1" ht="27.95" customHeight="1">
      <c r="B27" s="330" t="s">
        <v>55</v>
      </c>
      <c r="C27" s="304" t="s">
        <v>56</v>
      </c>
      <c r="D27" s="303" t="s">
        <v>14</v>
      </c>
      <c r="E27" s="303" t="s">
        <v>57</v>
      </c>
      <c r="F27" s="305" t="s">
        <v>28</v>
      </c>
      <c r="G27" s="306">
        <v>108</v>
      </c>
      <c r="H27" s="307">
        <v>76.8</v>
      </c>
      <c r="I27" s="307">
        <v>94.37</v>
      </c>
      <c r="J27" s="307">
        <v>10191.959999999999</v>
      </c>
      <c r="K27" s="331">
        <v>3.9941213294593181E-3</v>
      </c>
    </row>
    <row r="28" spans="2:11" s="2" customFormat="1" ht="27.95" customHeight="1" thickBot="1">
      <c r="B28" s="334" t="s">
        <v>58</v>
      </c>
      <c r="C28" s="299" t="s">
        <v>59</v>
      </c>
      <c r="D28" s="298" t="s">
        <v>14</v>
      </c>
      <c r="E28" s="298" t="s">
        <v>60</v>
      </c>
      <c r="F28" s="300" t="s">
        <v>28</v>
      </c>
      <c r="G28" s="301">
        <v>56.54</v>
      </c>
      <c r="H28" s="302">
        <v>15.55</v>
      </c>
      <c r="I28" s="302">
        <v>19.100000000000001</v>
      </c>
      <c r="J28" s="302">
        <v>1079.9100000000001</v>
      </c>
      <c r="K28" s="335">
        <v>4.2320530740862526E-4</v>
      </c>
    </row>
    <row r="29" spans="2:11" ht="24.95" customHeight="1" thickBot="1">
      <c r="B29" s="328" t="s">
        <v>61</v>
      </c>
      <c r="C29" s="313"/>
      <c r="D29" s="313"/>
      <c r="E29" s="313" t="s">
        <v>433</v>
      </c>
      <c r="F29" s="313"/>
      <c r="G29" s="314"/>
      <c r="H29" s="315"/>
      <c r="I29" s="315"/>
      <c r="J29" s="316">
        <v>773625.19</v>
      </c>
      <c r="K29" s="329">
        <v>0.30317552976915313</v>
      </c>
    </row>
    <row r="30" spans="2:11" ht="24.95" customHeight="1" thickBot="1">
      <c r="B30" s="328" t="s">
        <v>62</v>
      </c>
      <c r="C30" s="313"/>
      <c r="D30" s="313"/>
      <c r="E30" s="313" t="s">
        <v>63</v>
      </c>
      <c r="F30" s="313"/>
      <c r="G30" s="314"/>
      <c r="H30" s="315"/>
      <c r="I30" s="315"/>
      <c r="J30" s="316">
        <v>91325.62</v>
      </c>
      <c r="K30" s="329">
        <v>3.5789544579069826E-2</v>
      </c>
    </row>
    <row r="31" spans="2:11" s="2" customFormat="1" ht="27.95" customHeight="1" thickBot="1">
      <c r="B31" s="336" t="s">
        <v>64</v>
      </c>
      <c r="C31" s="309" t="s">
        <v>434</v>
      </c>
      <c r="D31" s="308" t="s">
        <v>72</v>
      </c>
      <c r="E31" s="308" t="s">
        <v>435</v>
      </c>
      <c r="F31" s="310" t="s">
        <v>28</v>
      </c>
      <c r="G31" s="311">
        <v>27.57</v>
      </c>
      <c r="H31" s="312">
        <v>2695.72</v>
      </c>
      <c r="I31" s="312">
        <v>3312.5</v>
      </c>
      <c r="J31" s="312">
        <v>91325.62</v>
      </c>
      <c r="K31" s="337">
        <v>3.5789544579069826E-2</v>
      </c>
    </row>
    <row r="32" spans="2:11" s="2" customFormat="1" ht="24.95" customHeight="1" thickBot="1">
      <c r="B32" s="328" t="s">
        <v>66</v>
      </c>
      <c r="C32" s="313"/>
      <c r="D32" s="313"/>
      <c r="E32" s="313" t="s">
        <v>67</v>
      </c>
      <c r="F32" s="313"/>
      <c r="G32" s="314"/>
      <c r="H32" s="315"/>
      <c r="I32" s="315"/>
      <c r="J32" s="316">
        <v>14189.17</v>
      </c>
      <c r="K32" s="329">
        <v>5.5605856522518019E-3</v>
      </c>
    </row>
    <row r="33" spans="2:12" ht="27.95" customHeight="1" thickBot="1">
      <c r="B33" s="336" t="s">
        <v>68</v>
      </c>
      <c r="C33" s="309" t="s">
        <v>71</v>
      </c>
      <c r="D33" s="308" t="s">
        <v>72</v>
      </c>
      <c r="E33" s="308" t="s">
        <v>436</v>
      </c>
      <c r="F33" s="310" t="s">
        <v>28</v>
      </c>
      <c r="G33" s="311">
        <v>10.3</v>
      </c>
      <c r="H33" s="312">
        <v>1121.0899999999999</v>
      </c>
      <c r="I33" s="312">
        <v>1377.59</v>
      </c>
      <c r="J33" s="312">
        <v>14189.17</v>
      </c>
      <c r="K33" s="337">
        <v>5.5605856522518019E-3</v>
      </c>
    </row>
    <row r="34" spans="2:12" ht="24.95" customHeight="1" thickBot="1">
      <c r="B34" s="328" t="s">
        <v>92</v>
      </c>
      <c r="C34" s="313"/>
      <c r="D34" s="313"/>
      <c r="E34" s="313" t="s">
        <v>437</v>
      </c>
      <c r="F34" s="313"/>
      <c r="G34" s="314"/>
      <c r="H34" s="315"/>
      <c r="I34" s="315"/>
      <c r="J34" s="316">
        <v>174213.75</v>
      </c>
      <c r="K34" s="329">
        <v>6.8272526065653052E-2</v>
      </c>
    </row>
    <row r="35" spans="2:12" s="2" customFormat="1" ht="27.95" customHeight="1">
      <c r="B35" s="330" t="s">
        <v>94</v>
      </c>
      <c r="C35" s="304" t="s">
        <v>438</v>
      </c>
      <c r="D35" s="303" t="s">
        <v>14</v>
      </c>
      <c r="E35" s="303" t="s">
        <v>439</v>
      </c>
      <c r="F35" s="305" t="s">
        <v>16</v>
      </c>
      <c r="G35" s="306">
        <v>422.92</v>
      </c>
      <c r="H35" s="307">
        <v>103.79</v>
      </c>
      <c r="I35" s="307">
        <v>127.53</v>
      </c>
      <c r="J35" s="307">
        <v>53934.98</v>
      </c>
      <c r="K35" s="331">
        <v>2.1136548222516743E-2</v>
      </c>
    </row>
    <row r="36" spans="2:12" s="2" customFormat="1" ht="27.95" customHeight="1">
      <c r="B36" s="332" t="s">
        <v>107</v>
      </c>
      <c r="C36" s="291" t="s">
        <v>172</v>
      </c>
      <c r="D36" s="290" t="s">
        <v>14</v>
      </c>
      <c r="E36" s="290" t="s">
        <v>173</v>
      </c>
      <c r="F36" s="292" t="s">
        <v>16</v>
      </c>
      <c r="G36" s="293">
        <v>845.84</v>
      </c>
      <c r="H36" s="294">
        <v>41.13</v>
      </c>
      <c r="I36" s="294">
        <v>50.54</v>
      </c>
      <c r="J36" s="294">
        <v>42748.75</v>
      </c>
      <c r="K36" s="333">
        <v>1.6752782995883425E-2</v>
      </c>
    </row>
    <row r="37" spans="2:12" ht="27.95" customHeight="1">
      <c r="B37" s="332" t="s">
        <v>440</v>
      </c>
      <c r="C37" s="291" t="s">
        <v>240</v>
      </c>
      <c r="D37" s="290" t="s">
        <v>14</v>
      </c>
      <c r="E37" s="290" t="s">
        <v>241</v>
      </c>
      <c r="F37" s="292" t="s">
        <v>16</v>
      </c>
      <c r="G37" s="293">
        <v>745.84</v>
      </c>
      <c r="H37" s="294">
        <v>35.25</v>
      </c>
      <c r="I37" s="294">
        <v>43.31</v>
      </c>
      <c r="J37" s="294">
        <v>32302.33</v>
      </c>
      <c r="K37" s="333">
        <v>1.2658941483702214E-2</v>
      </c>
    </row>
    <row r="38" spans="2:12" s="2" customFormat="1" ht="27.95" customHeight="1">
      <c r="B38" s="332" t="s">
        <v>441</v>
      </c>
      <c r="C38" s="291" t="s">
        <v>170</v>
      </c>
      <c r="D38" s="290" t="s">
        <v>14</v>
      </c>
      <c r="E38" s="290" t="s">
        <v>171</v>
      </c>
      <c r="F38" s="292" t="s">
        <v>16</v>
      </c>
      <c r="G38" s="293">
        <v>745.84</v>
      </c>
      <c r="H38" s="294">
        <v>14.01</v>
      </c>
      <c r="I38" s="294">
        <v>17.21</v>
      </c>
      <c r="J38" s="294">
        <v>12835.9</v>
      </c>
      <c r="K38" s="333">
        <v>5.0302534520157913E-3</v>
      </c>
    </row>
    <row r="39" spans="2:12" s="2" customFormat="1" ht="27.95" customHeight="1" thickBot="1">
      <c r="B39" s="332" t="s">
        <v>442</v>
      </c>
      <c r="C39" s="291" t="s">
        <v>443</v>
      </c>
      <c r="D39" s="290" t="s">
        <v>72</v>
      </c>
      <c r="E39" s="290" t="s">
        <v>444</v>
      </c>
      <c r="F39" s="292" t="s">
        <v>16</v>
      </c>
      <c r="G39" s="293">
        <v>745.84</v>
      </c>
      <c r="H39" s="294">
        <v>16.579999999999998</v>
      </c>
      <c r="I39" s="294">
        <v>20.37</v>
      </c>
      <c r="J39" s="294">
        <v>15192.76</v>
      </c>
      <c r="K39" s="333">
        <v>5.9538819588534839E-3</v>
      </c>
    </row>
    <row r="40" spans="2:12" s="2" customFormat="1" ht="27.95" customHeight="1" thickBot="1">
      <c r="B40" s="334" t="s">
        <v>751</v>
      </c>
      <c r="C40" s="299" t="s">
        <v>752</v>
      </c>
      <c r="D40" s="298" t="s">
        <v>14</v>
      </c>
      <c r="E40" s="298" t="s">
        <v>753</v>
      </c>
      <c r="F40" s="300" t="s">
        <v>16</v>
      </c>
      <c r="G40" s="301">
        <v>15.9</v>
      </c>
      <c r="H40" s="302">
        <v>880.29</v>
      </c>
      <c r="I40" s="302">
        <v>1081.7</v>
      </c>
      <c r="J40" s="302">
        <v>17199.03</v>
      </c>
      <c r="K40" s="335">
        <v>6.7401179526813976E-3</v>
      </c>
      <c r="L40" s="35"/>
    </row>
    <row r="41" spans="2:12" ht="24.95" customHeight="1" thickBot="1">
      <c r="B41" s="328" t="s">
        <v>123</v>
      </c>
      <c r="C41" s="313"/>
      <c r="D41" s="313"/>
      <c r="E41" s="313" t="s">
        <v>93</v>
      </c>
      <c r="F41" s="313"/>
      <c r="G41" s="314"/>
      <c r="H41" s="315"/>
      <c r="I41" s="315"/>
      <c r="J41" s="316">
        <v>46615.24</v>
      </c>
      <c r="K41" s="329">
        <v>1.8268019533226699E-2</v>
      </c>
    </row>
    <row r="42" spans="2:12" s="2" customFormat="1" ht="24.95" customHeight="1" thickBot="1">
      <c r="B42" s="328" t="s">
        <v>125</v>
      </c>
      <c r="C42" s="313"/>
      <c r="D42" s="313"/>
      <c r="E42" s="313" t="s">
        <v>108</v>
      </c>
      <c r="F42" s="313"/>
      <c r="G42" s="314"/>
      <c r="H42" s="315"/>
      <c r="I42" s="315"/>
      <c r="J42" s="316">
        <v>21563.19</v>
      </c>
      <c r="K42" s="329">
        <v>8.4503860994532831E-3</v>
      </c>
    </row>
    <row r="43" spans="2:12" s="2" customFormat="1" ht="27.95" customHeight="1">
      <c r="B43" s="330" t="s">
        <v>445</v>
      </c>
      <c r="C43" s="304" t="s">
        <v>446</v>
      </c>
      <c r="D43" s="303" t="s">
        <v>14</v>
      </c>
      <c r="E43" s="303" t="s">
        <v>447</v>
      </c>
      <c r="F43" s="305" t="s">
        <v>96</v>
      </c>
      <c r="G43" s="306">
        <v>9</v>
      </c>
      <c r="H43" s="307">
        <v>115.17</v>
      </c>
      <c r="I43" s="307">
        <v>141.52000000000001</v>
      </c>
      <c r="J43" s="307">
        <v>1273.68</v>
      </c>
      <c r="K43" s="331">
        <v>4.9914172101398987E-4</v>
      </c>
    </row>
    <row r="44" spans="2:12" ht="27.95" customHeight="1">
      <c r="B44" s="332" t="s">
        <v>448</v>
      </c>
      <c r="C44" s="291" t="s">
        <v>109</v>
      </c>
      <c r="D44" s="290" t="s">
        <v>14</v>
      </c>
      <c r="E44" s="290" t="s">
        <v>110</v>
      </c>
      <c r="F44" s="292" t="s">
        <v>96</v>
      </c>
      <c r="G44" s="293">
        <v>6</v>
      </c>
      <c r="H44" s="294">
        <v>383.91</v>
      </c>
      <c r="I44" s="294">
        <v>471.74</v>
      </c>
      <c r="J44" s="294">
        <v>2830.44</v>
      </c>
      <c r="K44" s="333">
        <v>1.109219500052476E-3</v>
      </c>
    </row>
    <row r="45" spans="2:12" s="2" customFormat="1" ht="27.95" customHeight="1">
      <c r="B45" s="332" t="s">
        <v>449</v>
      </c>
      <c r="C45" s="291" t="s">
        <v>450</v>
      </c>
      <c r="D45" s="290" t="s">
        <v>14</v>
      </c>
      <c r="E45" s="290" t="s">
        <v>451</v>
      </c>
      <c r="F45" s="292" t="s">
        <v>22</v>
      </c>
      <c r="G45" s="293">
        <v>1</v>
      </c>
      <c r="H45" s="294">
        <v>312.58999999999997</v>
      </c>
      <c r="I45" s="294">
        <v>384.11</v>
      </c>
      <c r="J45" s="294">
        <v>384.11</v>
      </c>
      <c r="K45" s="333">
        <v>1.5052864648788051E-4</v>
      </c>
    </row>
    <row r="46" spans="2:12" s="2" customFormat="1" ht="27.95" customHeight="1">
      <c r="B46" s="332" t="s">
        <v>452</v>
      </c>
      <c r="C46" s="291" t="s">
        <v>111</v>
      </c>
      <c r="D46" s="290" t="s">
        <v>14</v>
      </c>
      <c r="E46" s="290" t="s">
        <v>112</v>
      </c>
      <c r="F46" s="292" t="s">
        <v>22</v>
      </c>
      <c r="G46" s="293">
        <v>4</v>
      </c>
      <c r="H46" s="294">
        <v>248.95</v>
      </c>
      <c r="I46" s="294">
        <v>305.89999999999998</v>
      </c>
      <c r="J46" s="294">
        <v>1223.5999999999999</v>
      </c>
      <c r="K46" s="333">
        <v>4.7951589868155112E-4</v>
      </c>
    </row>
    <row r="47" spans="2:12" s="2" customFormat="1" ht="27.95" customHeight="1">
      <c r="B47" s="332" t="s">
        <v>453</v>
      </c>
      <c r="C47" s="291" t="s">
        <v>115</v>
      </c>
      <c r="D47" s="290" t="s">
        <v>14</v>
      </c>
      <c r="E47" s="290" t="s">
        <v>116</v>
      </c>
      <c r="F47" s="292" t="s">
        <v>40</v>
      </c>
      <c r="G47" s="293">
        <v>65</v>
      </c>
      <c r="H47" s="294">
        <v>15.02</v>
      </c>
      <c r="I47" s="294">
        <v>18.45</v>
      </c>
      <c r="J47" s="294">
        <v>1199.25</v>
      </c>
      <c r="K47" s="333">
        <v>4.699733912175958E-4</v>
      </c>
    </row>
    <row r="48" spans="2:12" s="2" customFormat="1" ht="27.95" customHeight="1">
      <c r="B48" s="332" t="s">
        <v>454</v>
      </c>
      <c r="C48" s="291" t="s">
        <v>117</v>
      </c>
      <c r="D48" s="290" t="s">
        <v>14</v>
      </c>
      <c r="E48" s="290" t="s">
        <v>118</v>
      </c>
      <c r="F48" s="292" t="s">
        <v>40</v>
      </c>
      <c r="G48" s="293">
        <v>80</v>
      </c>
      <c r="H48" s="294">
        <v>43.02</v>
      </c>
      <c r="I48" s="294">
        <v>52.86</v>
      </c>
      <c r="J48" s="294">
        <v>4228.8</v>
      </c>
      <c r="K48" s="333">
        <v>1.6572219943973058E-3</v>
      </c>
    </row>
    <row r="49" spans="2:11" s="2" customFormat="1" ht="27.95" customHeight="1">
      <c r="B49" s="332" t="s">
        <v>455</v>
      </c>
      <c r="C49" s="291" t="s">
        <v>119</v>
      </c>
      <c r="D49" s="290" t="s">
        <v>14</v>
      </c>
      <c r="E49" s="290" t="s">
        <v>120</v>
      </c>
      <c r="F49" s="292" t="s">
        <v>22</v>
      </c>
      <c r="G49" s="293">
        <v>4</v>
      </c>
      <c r="H49" s="294">
        <v>87.19</v>
      </c>
      <c r="I49" s="294">
        <v>107.13</v>
      </c>
      <c r="J49" s="294">
        <v>428.52</v>
      </c>
      <c r="K49" s="333">
        <v>1.6793245578867138E-4</v>
      </c>
    </row>
    <row r="50" spans="2:11" s="2" customFormat="1" ht="27.95" customHeight="1">
      <c r="B50" s="332" t="s">
        <v>456</v>
      </c>
      <c r="C50" s="291" t="s">
        <v>840</v>
      </c>
      <c r="D50" s="290" t="s">
        <v>65</v>
      </c>
      <c r="E50" s="290" t="s">
        <v>841</v>
      </c>
      <c r="F50" s="292" t="s">
        <v>16</v>
      </c>
      <c r="G50" s="293">
        <v>6.31</v>
      </c>
      <c r="H50" s="294">
        <v>483.13</v>
      </c>
      <c r="I50" s="294">
        <v>593.66999999999996</v>
      </c>
      <c r="J50" s="294">
        <v>3746.05</v>
      </c>
      <c r="K50" s="333">
        <v>1.4680373751683757E-3</v>
      </c>
    </row>
    <row r="51" spans="2:11" s="2" customFormat="1" ht="27.95" customHeight="1">
      <c r="B51" s="332" t="s">
        <v>457</v>
      </c>
      <c r="C51" s="291" t="s">
        <v>121</v>
      </c>
      <c r="D51" s="290" t="s">
        <v>14</v>
      </c>
      <c r="E51" s="290" t="s">
        <v>122</v>
      </c>
      <c r="F51" s="292" t="s">
        <v>22</v>
      </c>
      <c r="G51" s="293">
        <v>3</v>
      </c>
      <c r="H51" s="294">
        <v>863.23</v>
      </c>
      <c r="I51" s="294">
        <v>1060.73</v>
      </c>
      <c r="J51" s="294">
        <v>3182.19</v>
      </c>
      <c r="K51" s="333">
        <v>1.2470666047935969E-3</v>
      </c>
    </row>
    <row r="52" spans="2:11" s="2" customFormat="1" ht="27.95" customHeight="1">
      <c r="B52" s="332" t="s">
        <v>458</v>
      </c>
      <c r="C52" s="291" t="s">
        <v>459</v>
      </c>
      <c r="D52" s="290" t="s">
        <v>72</v>
      </c>
      <c r="E52" s="290" t="s">
        <v>460</v>
      </c>
      <c r="F52" s="292" t="s">
        <v>22</v>
      </c>
      <c r="G52" s="293">
        <v>3</v>
      </c>
      <c r="H52" s="294">
        <v>65.78</v>
      </c>
      <c r="I52" s="294">
        <v>80.83</v>
      </c>
      <c r="J52" s="294">
        <v>242.49</v>
      </c>
      <c r="K52" s="333">
        <v>9.5029266321746761E-5</v>
      </c>
    </row>
    <row r="53" spans="2:11" ht="27.95" customHeight="1">
      <c r="B53" s="332" t="s">
        <v>754</v>
      </c>
      <c r="C53" s="291" t="s">
        <v>755</v>
      </c>
      <c r="D53" s="290" t="s">
        <v>14</v>
      </c>
      <c r="E53" s="290" t="s">
        <v>756</v>
      </c>
      <c r="F53" s="292" t="s">
        <v>22</v>
      </c>
      <c r="G53" s="293">
        <v>2</v>
      </c>
      <c r="H53" s="294">
        <v>217.49</v>
      </c>
      <c r="I53" s="294">
        <v>267.25</v>
      </c>
      <c r="J53" s="294">
        <v>534.5</v>
      </c>
      <c r="K53" s="333">
        <v>2.094648968987325E-4</v>
      </c>
    </row>
    <row r="54" spans="2:11" s="2" customFormat="1" ht="39.75" customHeight="1" thickBot="1">
      <c r="B54" s="334" t="s">
        <v>842</v>
      </c>
      <c r="C54" s="299" t="s">
        <v>843</v>
      </c>
      <c r="D54" s="298" t="s">
        <v>65</v>
      </c>
      <c r="E54" s="298" t="s">
        <v>844</v>
      </c>
      <c r="F54" s="300" t="s">
        <v>102</v>
      </c>
      <c r="G54" s="301">
        <v>4</v>
      </c>
      <c r="H54" s="302">
        <v>465.82</v>
      </c>
      <c r="I54" s="302">
        <v>572.39</v>
      </c>
      <c r="J54" s="302">
        <v>2289.56</v>
      </c>
      <c r="K54" s="335">
        <v>8.9725434863136011E-4</v>
      </c>
    </row>
    <row r="55" spans="2:11" s="2" customFormat="1" ht="24.95" customHeight="1" thickBot="1">
      <c r="B55" s="328" t="s">
        <v>126</v>
      </c>
      <c r="C55" s="313"/>
      <c r="D55" s="313"/>
      <c r="E55" s="313" t="s">
        <v>95</v>
      </c>
      <c r="F55" s="313"/>
      <c r="G55" s="314"/>
      <c r="H55" s="315"/>
      <c r="I55" s="315"/>
      <c r="J55" s="316">
        <v>25052.05</v>
      </c>
      <c r="K55" s="329">
        <v>9.8176334337734174E-3</v>
      </c>
    </row>
    <row r="56" spans="2:11" s="2" customFormat="1" ht="27.95" customHeight="1">
      <c r="B56" s="330" t="s">
        <v>461</v>
      </c>
      <c r="C56" s="304" t="s">
        <v>462</v>
      </c>
      <c r="D56" s="303" t="s">
        <v>65</v>
      </c>
      <c r="E56" s="303" t="s">
        <v>463</v>
      </c>
      <c r="F56" s="305" t="s">
        <v>102</v>
      </c>
      <c r="G56" s="306">
        <v>1</v>
      </c>
      <c r="H56" s="307">
        <v>7977.25</v>
      </c>
      <c r="I56" s="307">
        <v>9802.44</v>
      </c>
      <c r="J56" s="307">
        <v>9802.44</v>
      </c>
      <c r="K56" s="331">
        <v>3.8414725611899182E-3</v>
      </c>
    </row>
    <row r="57" spans="2:11" s="2" customFormat="1" ht="27.95" customHeight="1">
      <c r="B57" s="332" t="s">
        <v>464</v>
      </c>
      <c r="C57" s="291" t="s">
        <v>105</v>
      </c>
      <c r="D57" s="290" t="s">
        <v>14</v>
      </c>
      <c r="E57" s="290" t="s">
        <v>106</v>
      </c>
      <c r="F57" s="292" t="s">
        <v>22</v>
      </c>
      <c r="G57" s="293">
        <v>4</v>
      </c>
      <c r="H57" s="294">
        <v>972.5</v>
      </c>
      <c r="I57" s="294">
        <v>1195</v>
      </c>
      <c r="J57" s="294">
        <v>4780</v>
      </c>
      <c r="K57" s="333">
        <v>1.8732314446696752E-3</v>
      </c>
    </row>
    <row r="58" spans="2:11" ht="27.95" customHeight="1">
      <c r="B58" s="332" t="s">
        <v>465</v>
      </c>
      <c r="C58" s="291" t="s">
        <v>466</v>
      </c>
      <c r="D58" s="290" t="s">
        <v>14</v>
      </c>
      <c r="E58" s="290" t="s">
        <v>467</v>
      </c>
      <c r="F58" s="292" t="s">
        <v>40</v>
      </c>
      <c r="G58" s="293">
        <v>35</v>
      </c>
      <c r="H58" s="294">
        <v>43.22</v>
      </c>
      <c r="I58" s="294">
        <v>53.1</v>
      </c>
      <c r="J58" s="294">
        <v>1858.5</v>
      </c>
      <c r="K58" s="333">
        <v>7.2832649370681822E-4</v>
      </c>
    </row>
    <row r="59" spans="2:11" s="2" customFormat="1" ht="27.95" customHeight="1">
      <c r="B59" s="332" t="s">
        <v>468</v>
      </c>
      <c r="C59" s="291" t="s">
        <v>469</v>
      </c>
      <c r="D59" s="290" t="s">
        <v>14</v>
      </c>
      <c r="E59" s="290" t="s">
        <v>470</v>
      </c>
      <c r="F59" s="292" t="s">
        <v>40</v>
      </c>
      <c r="G59" s="293">
        <v>45</v>
      </c>
      <c r="H59" s="294">
        <v>27.6</v>
      </c>
      <c r="I59" s="294">
        <v>33.909999999999997</v>
      </c>
      <c r="J59" s="294">
        <v>1525.95</v>
      </c>
      <c r="K59" s="333">
        <v>5.9800366589826161E-4</v>
      </c>
    </row>
    <row r="60" spans="2:11" s="2" customFormat="1" ht="27.95" customHeight="1">
      <c r="B60" s="332" t="s">
        <v>471</v>
      </c>
      <c r="C60" s="291" t="s">
        <v>472</v>
      </c>
      <c r="D60" s="290" t="s">
        <v>14</v>
      </c>
      <c r="E60" s="290" t="s">
        <v>473</v>
      </c>
      <c r="F60" s="292" t="s">
        <v>96</v>
      </c>
      <c r="G60" s="293">
        <v>12</v>
      </c>
      <c r="H60" s="294">
        <v>435.6</v>
      </c>
      <c r="I60" s="294">
        <v>535.26</v>
      </c>
      <c r="J60" s="294">
        <v>6423.12</v>
      </c>
      <c r="K60" s="333">
        <v>2.517152794327758E-3</v>
      </c>
    </row>
    <row r="61" spans="2:11" ht="27.95" customHeight="1" thickBot="1">
      <c r="B61" s="334" t="s">
        <v>474</v>
      </c>
      <c r="C61" s="299" t="s">
        <v>475</v>
      </c>
      <c r="D61" s="298" t="s">
        <v>72</v>
      </c>
      <c r="E61" s="298" t="s">
        <v>476</v>
      </c>
      <c r="F61" s="300" t="s">
        <v>22</v>
      </c>
      <c r="G61" s="301">
        <v>6</v>
      </c>
      <c r="H61" s="302">
        <v>89.8</v>
      </c>
      <c r="I61" s="302">
        <v>110.34</v>
      </c>
      <c r="J61" s="302">
        <v>662.04</v>
      </c>
      <c r="K61" s="335">
        <v>2.5944647398098568E-4</v>
      </c>
    </row>
    <row r="62" spans="2:11" s="2" customFormat="1" ht="24.95" customHeight="1" thickBot="1">
      <c r="B62" s="328" t="s">
        <v>135</v>
      </c>
      <c r="C62" s="313"/>
      <c r="D62" s="313"/>
      <c r="E62" s="313" t="s">
        <v>477</v>
      </c>
      <c r="F62" s="313"/>
      <c r="G62" s="314"/>
      <c r="H62" s="315"/>
      <c r="I62" s="315"/>
      <c r="J62" s="316">
        <v>71773.62</v>
      </c>
      <c r="K62" s="329">
        <v>2.8127322569408426E-2</v>
      </c>
    </row>
    <row r="63" spans="2:11" s="2" customFormat="1" ht="27.95" customHeight="1">
      <c r="B63" s="330" t="s">
        <v>136</v>
      </c>
      <c r="C63" s="304" t="s">
        <v>478</v>
      </c>
      <c r="D63" s="303" t="s">
        <v>14</v>
      </c>
      <c r="E63" s="303" t="s">
        <v>757</v>
      </c>
      <c r="F63" s="305" t="s">
        <v>96</v>
      </c>
      <c r="G63" s="306">
        <v>180</v>
      </c>
      <c r="H63" s="307">
        <v>255.83</v>
      </c>
      <c r="I63" s="307">
        <v>314.36</v>
      </c>
      <c r="J63" s="307">
        <v>56584.800000000003</v>
      </c>
      <c r="K63" s="331">
        <v>2.2174984654883812E-2</v>
      </c>
    </row>
    <row r="64" spans="2:11" s="2" customFormat="1" ht="27.95" customHeight="1">
      <c r="B64" s="332" t="s">
        <v>139</v>
      </c>
      <c r="C64" s="291" t="s">
        <v>127</v>
      </c>
      <c r="D64" s="290" t="s">
        <v>14</v>
      </c>
      <c r="E64" s="290" t="s">
        <v>128</v>
      </c>
      <c r="F64" s="292" t="s">
        <v>22</v>
      </c>
      <c r="G64" s="293">
        <v>2</v>
      </c>
      <c r="H64" s="294">
        <v>1332.61</v>
      </c>
      <c r="I64" s="294">
        <v>1637.51</v>
      </c>
      <c r="J64" s="294">
        <v>3275.02</v>
      </c>
      <c r="K64" s="333">
        <v>1.2834456999836986E-3</v>
      </c>
    </row>
    <row r="65" spans="2:11" ht="27.95" customHeight="1">
      <c r="B65" s="332" t="s">
        <v>140</v>
      </c>
      <c r="C65" s="291" t="s">
        <v>479</v>
      </c>
      <c r="D65" s="290" t="s">
        <v>72</v>
      </c>
      <c r="E65" s="290" t="s">
        <v>480</v>
      </c>
      <c r="F65" s="292" t="s">
        <v>22</v>
      </c>
      <c r="G65" s="293">
        <v>1</v>
      </c>
      <c r="H65" s="294">
        <v>5587.37</v>
      </c>
      <c r="I65" s="294">
        <v>6865.76</v>
      </c>
      <c r="J65" s="294">
        <v>6865.76</v>
      </c>
      <c r="K65" s="333">
        <v>2.6906187287772526E-3</v>
      </c>
    </row>
    <row r="66" spans="2:11" ht="27.95" customHeight="1" thickBot="1">
      <c r="B66" s="334" t="s">
        <v>141</v>
      </c>
      <c r="C66" s="299" t="s">
        <v>481</v>
      </c>
      <c r="D66" s="298" t="s">
        <v>14</v>
      </c>
      <c r="E66" s="298" t="s">
        <v>482</v>
      </c>
      <c r="F66" s="300" t="s">
        <v>22</v>
      </c>
      <c r="G66" s="301">
        <v>12</v>
      </c>
      <c r="H66" s="302">
        <v>342.35</v>
      </c>
      <c r="I66" s="302">
        <v>420.67</v>
      </c>
      <c r="J66" s="302">
        <v>5048.04</v>
      </c>
      <c r="K66" s="335">
        <v>1.9782734857636624E-3</v>
      </c>
    </row>
    <row r="67" spans="2:11" s="2" customFormat="1" ht="24.95" customHeight="1" thickBot="1">
      <c r="B67" s="328" t="s">
        <v>150</v>
      </c>
      <c r="C67" s="313"/>
      <c r="D67" s="313"/>
      <c r="E67" s="313" t="s">
        <v>483</v>
      </c>
      <c r="F67" s="313"/>
      <c r="G67" s="314"/>
      <c r="H67" s="315"/>
      <c r="I67" s="315"/>
      <c r="J67" s="316">
        <v>50697.68</v>
      </c>
      <c r="K67" s="329">
        <v>1.9867884591590144E-2</v>
      </c>
    </row>
    <row r="68" spans="2:11" s="2" customFormat="1" ht="27.95" customHeight="1">
      <c r="B68" s="330" t="s">
        <v>152</v>
      </c>
      <c r="C68" s="304" t="s">
        <v>137</v>
      </c>
      <c r="D68" s="303" t="s">
        <v>14</v>
      </c>
      <c r="E68" s="303" t="s">
        <v>138</v>
      </c>
      <c r="F68" s="305" t="s">
        <v>96</v>
      </c>
      <c r="G68" s="306">
        <v>70</v>
      </c>
      <c r="H68" s="307">
        <v>539.83000000000004</v>
      </c>
      <c r="I68" s="307">
        <v>663.34</v>
      </c>
      <c r="J68" s="307">
        <v>46433.8</v>
      </c>
      <c r="K68" s="331">
        <v>1.8196915116213967E-2</v>
      </c>
    </row>
    <row r="69" spans="2:11" s="2" customFormat="1" ht="27.95" customHeight="1" thickBot="1">
      <c r="B69" s="334" t="s">
        <v>153</v>
      </c>
      <c r="C69" s="299" t="s">
        <v>142</v>
      </c>
      <c r="D69" s="298" t="s">
        <v>14</v>
      </c>
      <c r="E69" s="298" t="s">
        <v>143</v>
      </c>
      <c r="F69" s="300" t="s">
        <v>22</v>
      </c>
      <c r="G69" s="301">
        <v>2</v>
      </c>
      <c r="H69" s="302">
        <v>1734.98</v>
      </c>
      <c r="I69" s="302">
        <v>2131.94</v>
      </c>
      <c r="J69" s="302">
        <v>4263.88</v>
      </c>
      <c r="K69" s="335">
        <v>1.6709694753761788E-3</v>
      </c>
    </row>
    <row r="70" spans="2:11" s="2" customFormat="1" ht="24.95" customHeight="1" thickBot="1">
      <c r="B70" s="328" t="s">
        <v>154</v>
      </c>
      <c r="C70" s="313"/>
      <c r="D70" s="313"/>
      <c r="E70" s="313" t="s">
        <v>244</v>
      </c>
      <c r="F70" s="313"/>
      <c r="G70" s="314"/>
      <c r="H70" s="315"/>
      <c r="I70" s="315"/>
      <c r="J70" s="316">
        <v>226248.31</v>
      </c>
      <c r="K70" s="329">
        <v>8.8664319789826876E-2</v>
      </c>
    </row>
    <row r="71" spans="2:11" s="2" customFormat="1" ht="27.95" customHeight="1">
      <c r="B71" s="330" t="s">
        <v>156</v>
      </c>
      <c r="C71" s="304" t="s">
        <v>484</v>
      </c>
      <c r="D71" s="303" t="s">
        <v>72</v>
      </c>
      <c r="E71" s="303" t="s">
        <v>485</v>
      </c>
      <c r="F71" s="305" t="s">
        <v>16</v>
      </c>
      <c r="G71" s="306">
        <v>664.29</v>
      </c>
      <c r="H71" s="307">
        <v>174.69</v>
      </c>
      <c r="I71" s="307">
        <v>214.65</v>
      </c>
      <c r="J71" s="307">
        <v>142589.84</v>
      </c>
      <c r="K71" s="331">
        <v>5.5879450204689922E-2</v>
      </c>
    </row>
    <row r="72" spans="2:11" s="2" customFormat="1" ht="27.95" customHeight="1">
      <c r="B72" s="332" t="s">
        <v>157</v>
      </c>
      <c r="C72" s="291" t="s">
        <v>486</v>
      </c>
      <c r="D72" s="290" t="s">
        <v>72</v>
      </c>
      <c r="E72" s="290" t="s">
        <v>487</v>
      </c>
      <c r="F72" s="292" t="s">
        <v>16</v>
      </c>
      <c r="G72" s="293">
        <v>114.29</v>
      </c>
      <c r="H72" s="294">
        <v>486.12</v>
      </c>
      <c r="I72" s="294">
        <v>597.34</v>
      </c>
      <c r="J72" s="294">
        <v>68269.98</v>
      </c>
      <c r="K72" s="333">
        <v>2.6754283109407914E-2</v>
      </c>
    </row>
    <row r="73" spans="2:11" s="2" customFormat="1" ht="27.95" customHeight="1">
      <c r="B73" s="332" t="s">
        <v>758</v>
      </c>
      <c r="C73" s="291" t="s">
        <v>759</v>
      </c>
      <c r="D73" s="290" t="s">
        <v>14</v>
      </c>
      <c r="E73" s="290" t="s">
        <v>760</v>
      </c>
      <c r="F73" s="292" t="s">
        <v>28</v>
      </c>
      <c r="G73" s="293">
        <v>2.6</v>
      </c>
      <c r="H73" s="294">
        <v>2915.37</v>
      </c>
      <c r="I73" s="294">
        <v>3582.4</v>
      </c>
      <c r="J73" s="294">
        <v>9314.24</v>
      </c>
      <c r="K73" s="333">
        <v>3.650152144602526E-3</v>
      </c>
    </row>
    <row r="74" spans="2:11" s="2" customFormat="1" ht="27.95" customHeight="1" thickBot="1">
      <c r="B74" s="334" t="s">
        <v>761</v>
      </c>
      <c r="C74" s="299" t="s">
        <v>762</v>
      </c>
      <c r="D74" s="298" t="s">
        <v>72</v>
      </c>
      <c r="E74" s="298" t="s">
        <v>763</v>
      </c>
      <c r="F74" s="300" t="s">
        <v>40</v>
      </c>
      <c r="G74" s="301">
        <v>65</v>
      </c>
      <c r="H74" s="302">
        <v>76.05</v>
      </c>
      <c r="I74" s="302">
        <v>93.45</v>
      </c>
      <c r="J74" s="302">
        <v>6074.25</v>
      </c>
      <c r="K74" s="335">
        <v>2.3804343311265219E-3</v>
      </c>
    </row>
    <row r="75" spans="2:11" s="2" customFormat="1" ht="24.95" customHeight="1" thickBot="1">
      <c r="B75" s="328" t="s">
        <v>158</v>
      </c>
      <c r="C75" s="313"/>
      <c r="D75" s="313"/>
      <c r="E75" s="313" t="s">
        <v>159</v>
      </c>
      <c r="F75" s="313"/>
      <c r="G75" s="314"/>
      <c r="H75" s="315"/>
      <c r="I75" s="315"/>
      <c r="J75" s="316">
        <v>63620.21</v>
      </c>
      <c r="K75" s="329">
        <v>2.4932087424369895E-2</v>
      </c>
    </row>
    <row r="76" spans="2:11" s="2" customFormat="1" ht="27.95" customHeight="1">
      <c r="B76" s="330" t="s">
        <v>160</v>
      </c>
      <c r="C76" s="304" t="s">
        <v>161</v>
      </c>
      <c r="D76" s="303" t="s">
        <v>14</v>
      </c>
      <c r="E76" s="303" t="s">
        <v>162</v>
      </c>
      <c r="F76" s="305" t="s">
        <v>16</v>
      </c>
      <c r="G76" s="306">
        <v>30.24</v>
      </c>
      <c r="H76" s="307">
        <v>668.97</v>
      </c>
      <c r="I76" s="307">
        <v>822.03</v>
      </c>
      <c r="J76" s="307">
        <v>24858.18</v>
      </c>
      <c r="K76" s="331">
        <v>9.741657831225695E-3</v>
      </c>
    </row>
    <row r="77" spans="2:11" s="2" customFormat="1" ht="27.95" customHeight="1">
      <c r="B77" s="332" t="s">
        <v>163</v>
      </c>
      <c r="C77" s="291" t="s">
        <v>227</v>
      </c>
      <c r="D77" s="290" t="s">
        <v>14</v>
      </c>
      <c r="E77" s="290" t="s">
        <v>764</v>
      </c>
      <c r="F77" s="292" t="s">
        <v>16</v>
      </c>
      <c r="G77" s="293">
        <v>16</v>
      </c>
      <c r="H77" s="294">
        <v>1066.46</v>
      </c>
      <c r="I77" s="294">
        <v>1310.46</v>
      </c>
      <c r="J77" s="294">
        <v>20967.36</v>
      </c>
      <c r="K77" s="333">
        <v>8.2168866242069375E-3</v>
      </c>
    </row>
    <row r="78" spans="2:11" s="2" customFormat="1" ht="27.95" customHeight="1">
      <c r="B78" s="332" t="s">
        <v>164</v>
      </c>
      <c r="C78" s="291" t="s">
        <v>230</v>
      </c>
      <c r="D78" s="290" t="s">
        <v>14</v>
      </c>
      <c r="E78" s="290" t="s">
        <v>488</v>
      </c>
      <c r="F78" s="292" t="s">
        <v>16</v>
      </c>
      <c r="G78" s="293">
        <v>1.8</v>
      </c>
      <c r="H78" s="294">
        <v>1288.48</v>
      </c>
      <c r="I78" s="294">
        <v>1583.28</v>
      </c>
      <c r="J78" s="294">
        <v>2849.9</v>
      </c>
      <c r="K78" s="333">
        <v>1.1168456682351688E-3</v>
      </c>
    </row>
    <row r="79" spans="2:11" s="2" customFormat="1" ht="27.95" customHeight="1">
      <c r="B79" s="332" t="s">
        <v>165</v>
      </c>
      <c r="C79" s="291" t="s">
        <v>489</v>
      </c>
      <c r="D79" s="290" t="s">
        <v>65</v>
      </c>
      <c r="E79" s="290" t="s">
        <v>490</v>
      </c>
      <c r="F79" s="292" t="s">
        <v>16</v>
      </c>
      <c r="G79" s="293">
        <v>20</v>
      </c>
      <c r="H79" s="294">
        <v>174.83</v>
      </c>
      <c r="I79" s="294">
        <v>214.83</v>
      </c>
      <c r="J79" s="294">
        <v>4296.6000000000004</v>
      </c>
      <c r="K79" s="333">
        <v>1.6837920973154239E-3</v>
      </c>
    </row>
    <row r="80" spans="2:11" s="2" customFormat="1" ht="27.95" customHeight="1" thickBot="1">
      <c r="B80" s="334" t="s">
        <v>166</v>
      </c>
      <c r="C80" s="299" t="s">
        <v>491</v>
      </c>
      <c r="D80" s="298" t="s">
        <v>72</v>
      </c>
      <c r="E80" s="298" t="s">
        <v>492</v>
      </c>
      <c r="F80" s="300" t="s">
        <v>16</v>
      </c>
      <c r="G80" s="301">
        <v>13</v>
      </c>
      <c r="H80" s="302">
        <v>666.58</v>
      </c>
      <c r="I80" s="302">
        <v>819.09</v>
      </c>
      <c r="J80" s="302">
        <v>10648.17</v>
      </c>
      <c r="K80" s="335">
        <v>4.1729052033866723E-3</v>
      </c>
    </row>
    <row r="81" spans="2:11" s="2" customFormat="1" ht="24.95" customHeight="1" thickBot="1">
      <c r="B81" s="328" t="s">
        <v>765</v>
      </c>
      <c r="C81" s="313"/>
      <c r="D81" s="313"/>
      <c r="E81" s="313" t="s">
        <v>169</v>
      </c>
      <c r="F81" s="313"/>
      <c r="G81" s="314"/>
      <c r="H81" s="315"/>
      <c r="I81" s="315"/>
      <c r="J81" s="316">
        <v>34941.589999999997</v>
      </c>
      <c r="K81" s="329">
        <v>1.3693239563756374E-2</v>
      </c>
    </row>
    <row r="82" spans="2:11" s="2" customFormat="1" ht="27.95" customHeight="1">
      <c r="B82" s="330" t="s">
        <v>167</v>
      </c>
      <c r="C82" s="304" t="s">
        <v>493</v>
      </c>
      <c r="D82" s="303" t="s">
        <v>14</v>
      </c>
      <c r="E82" s="303" t="s">
        <v>766</v>
      </c>
      <c r="F82" s="305" t="s">
        <v>16</v>
      </c>
      <c r="G82" s="306">
        <v>13.4</v>
      </c>
      <c r="H82" s="307">
        <v>139.06</v>
      </c>
      <c r="I82" s="307">
        <v>170.87</v>
      </c>
      <c r="J82" s="307">
        <v>2289.65</v>
      </c>
      <c r="K82" s="331">
        <v>8.9728961867948146E-4</v>
      </c>
    </row>
    <row r="83" spans="2:11" s="2" customFormat="1" ht="61.5" customHeight="1">
      <c r="B83" s="332" t="s">
        <v>168</v>
      </c>
      <c r="C83" s="291" t="s">
        <v>767</v>
      </c>
      <c r="D83" s="290" t="s">
        <v>65</v>
      </c>
      <c r="E83" s="290" t="s">
        <v>768</v>
      </c>
      <c r="F83" s="292" t="s">
        <v>16</v>
      </c>
      <c r="G83" s="293">
        <v>280.8</v>
      </c>
      <c r="H83" s="294">
        <v>81.86</v>
      </c>
      <c r="I83" s="294">
        <v>100.58</v>
      </c>
      <c r="J83" s="294">
        <v>28242.86</v>
      </c>
      <c r="K83" s="333">
        <v>1.1068078125398196E-2</v>
      </c>
    </row>
    <row r="84" spans="2:11" s="2" customFormat="1" ht="61.5" customHeight="1">
      <c r="B84" s="332" t="s">
        <v>845</v>
      </c>
      <c r="C84" s="291" t="s">
        <v>846</v>
      </c>
      <c r="D84" s="290" t="s">
        <v>65</v>
      </c>
      <c r="E84" s="290" t="s">
        <v>847</v>
      </c>
      <c r="F84" s="292" t="s">
        <v>18</v>
      </c>
      <c r="G84" s="293">
        <v>158.6</v>
      </c>
      <c r="H84" s="294">
        <v>7.96</v>
      </c>
      <c r="I84" s="294">
        <v>9.7799999999999994</v>
      </c>
      <c r="J84" s="294">
        <v>1551.1</v>
      </c>
      <c r="K84" s="333">
        <v>6.0785968490107388E-4</v>
      </c>
    </row>
    <row r="85" spans="2:11" s="2" customFormat="1" ht="27.95" customHeight="1">
      <c r="B85" s="332" t="s">
        <v>848</v>
      </c>
      <c r="C85" s="291" t="s">
        <v>849</v>
      </c>
      <c r="D85" s="290" t="s">
        <v>65</v>
      </c>
      <c r="E85" s="290" t="s">
        <v>850</v>
      </c>
      <c r="F85" s="292" t="s">
        <v>18</v>
      </c>
      <c r="G85" s="293">
        <v>9</v>
      </c>
      <c r="H85" s="294">
        <v>219.57</v>
      </c>
      <c r="I85" s="294">
        <v>269.8</v>
      </c>
      <c r="J85" s="294">
        <v>2428.1999999999998</v>
      </c>
      <c r="K85" s="333">
        <v>9.5158589831525206E-4</v>
      </c>
    </row>
    <row r="86" spans="2:11" s="2" customFormat="1" ht="27.95" customHeight="1" thickBot="1">
      <c r="B86" s="334" t="s">
        <v>851</v>
      </c>
      <c r="C86" s="299" t="s">
        <v>852</v>
      </c>
      <c r="D86" s="298" t="s">
        <v>65</v>
      </c>
      <c r="E86" s="298" t="s">
        <v>853</v>
      </c>
      <c r="F86" s="300" t="s">
        <v>18</v>
      </c>
      <c r="G86" s="301">
        <v>6.5</v>
      </c>
      <c r="H86" s="302">
        <v>53.81</v>
      </c>
      <c r="I86" s="302">
        <v>66.12</v>
      </c>
      <c r="J86" s="302">
        <v>429.78</v>
      </c>
      <c r="K86" s="335">
        <v>1.684262364623709E-4</v>
      </c>
    </row>
    <row r="87" spans="2:11" s="2" customFormat="1" ht="24.95" customHeight="1" thickBot="1">
      <c r="B87" s="328" t="s">
        <v>174</v>
      </c>
      <c r="C87" s="313"/>
      <c r="D87" s="313"/>
      <c r="E87" s="313" t="s">
        <v>175</v>
      </c>
      <c r="F87" s="313"/>
      <c r="G87" s="314"/>
      <c r="H87" s="315"/>
      <c r="I87" s="315"/>
      <c r="J87" s="316">
        <v>1286271.28</v>
      </c>
      <c r="K87" s="329">
        <v>0.50407611047521172</v>
      </c>
    </row>
    <row r="88" spans="2:11" s="2" customFormat="1" ht="24.95" customHeight="1" thickBot="1">
      <c r="B88" s="328" t="s">
        <v>176</v>
      </c>
      <c r="C88" s="313"/>
      <c r="D88" s="313"/>
      <c r="E88" s="313" t="s">
        <v>67</v>
      </c>
      <c r="F88" s="313"/>
      <c r="G88" s="314"/>
      <c r="H88" s="315"/>
      <c r="I88" s="315"/>
      <c r="J88" s="316">
        <v>568502</v>
      </c>
      <c r="K88" s="329">
        <v>0.22278992107899573</v>
      </c>
    </row>
    <row r="89" spans="2:11" ht="24.95" customHeight="1" thickBot="1">
      <c r="B89" s="328" t="s">
        <v>177</v>
      </c>
      <c r="C89" s="313"/>
      <c r="D89" s="313"/>
      <c r="E89" s="313" t="s">
        <v>246</v>
      </c>
      <c r="F89" s="313"/>
      <c r="G89" s="314"/>
      <c r="H89" s="315"/>
      <c r="I89" s="315"/>
      <c r="J89" s="316">
        <v>128903.79</v>
      </c>
      <c r="K89" s="329">
        <v>5.0516031959225188E-2</v>
      </c>
    </row>
    <row r="90" spans="2:11" s="2" customFormat="1" ht="35.25" customHeight="1">
      <c r="B90" s="330" t="s">
        <v>178</v>
      </c>
      <c r="C90" s="304" t="s">
        <v>495</v>
      </c>
      <c r="D90" s="303" t="s">
        <v>72</v>
      </c>
      <c r="E90" s="303" t="s">
        <v>496</v>
      </c>
      <c r="F90" s="305" t="s">
        <v>16</v>
      </c>
      <c r="G90" s="306">
        <v>491.55</v>
      </c>
      <c r="H90" s="307">
        <v>164.15</v>
      </c>
      <c r="I90" s="307">
        <v>201.7</v>
      </c>
      <c r="J90" s="307">
        <v>99145.63</v>
      </c>
      <c r="K90" s="331">
        <v>3.8854123790289762E-2</v>
      </c>
    </row>
    <row r="91" spans="2:11" s="2" customFormat="1" ht="49.5" customHeight="1">
      <c r="B91" s="332" t="s">
        <v>497</v>
      </c>
      <c r="C91" s="291" t="s">
        <v>82</v>
      </c>
      <c r="D91" s="290" t="s">
        <v>83</v>
      </c>
      <c r="E91" s="290" t="s">
        <v>498</v>
      </c>
      <c r="F91" s="292" t="s">
        <v>40</v>
      </c>
      <c r="G91" s="293">
        <v>100</v>
      </c>
      <c r="H91" s="294">
        <v>7.62</v>
      </c>
      <c r="I91" s="294">
        <v>9.36</v>
      </c>
      <c r="J91" s="294">
        <v>936</v>
      </c>
      <c r="K91" s="333">
        <v>3.6680850046251376E-4</v>
      </c>
    </row>
    <row r="92" spans="2:11" s="2" customFormat="1" ht="35.25" customHeight="1">
      <c r="B92" s="332" t="s">
        <v>499</v>
      </c>
      <c r="C92" s="291" t="s">
        <v>84</v>
      </c>
      <c r="D92" s="290" t="s">
        <v>72</v>
      </c>
      <c r="E92" s="290" t="s">
        <v>85</v>
      </c>
      <c r="F92" s="292" t="s">
        <v>86</v>
      </c>
      <c r="G92" s="293">
        <v>600</v>
      </c>
      <c r="H92" s="294">
        <v>3.41</v>
      </c>
      <c r="I92" s="294">
        <v>4.1900000000000004</v>
      </c>
      <c r="J92" s="294">
        <v>2514</v>
      </c>
      <c r="K92" s="333">
        <v>9.8521001085764923E-4</v>
      </c>
    </row>
    <row r="93" spans="2:11" s="2" customFormat="1" ht="35.25" customHeight="1" thickBot="1">
      <c r="B93" s="334" t="s">
        <v>500</v>
      </c>
      <c r="C93" s="299" t="s">
        <v>501</v>
      </c>
      <c r="D93" s="298" t="s">
        <v>72</v>
      </c>
      <c r="E93" s="298" t="s">
        <v>769</v>
      </c>
      <c r="F93" s="300" t="s">
        <v>16</v>
      </c>
      <c r="G93" s="301">
        <v>11.73</v>
      </c>
      <c r="H93" s="302">
        <v>1825.21</v>
      </c>
      <c r="I93" s="302">
        <v>2242.81</v>
      </c>
      <c r="J93" s="302">
        <v>26308.16</v>
      </c>
      <c r="K93" s="335">
        <v>1.0309889657615263E-2</v>
      </c>
    </row>
    <row r="94" spans="2:11" s="2" customFormat="1" ht="24.95" customHeight="1" thickBot="1">
      <c r="B94" s="328" t="s">
        <v>179</v>
      </c>
      <c r="C94" s="313"/>
      <c r="D94" s="313"/>
      <c r="E94" s="313" t="s">
        <v>69</v>
      </c>
      <c r="F94" s="313"/>
      <c r="G94" s="314"/>
      <c r="H94" s="315"/>
      <c r="I94" s="315"/>
      <c r="J94" s="316">
        <v>93697.1</v>
      </c>
      <c r="K94" s="329">
        <v>3.671890250928013E-2</v>
      </c>
    </row>
    <row r="95" spans="2:11" s="2" customFormat="1" ht="33" customHeight="1" thickBot="1">
      <c r="B95" s="336" t="s">
        <v>180</v>
      </c>
      <c r="C95" s="309" t="s">
        <v>70</v>
      </c>
      <c r="D95" s="308" t="s">
        <v>14</v>
      </c>
      <c r="E95" s="308" t="s">
        <v>503</v>
      </c>
      <c r="F95" s="310" t="s">
        <v>28</v>
      </c>
      <c r="G95" s="311">
        <v>19.920000000000002</v>
      </c>
      <c r="H95" s="312">
        <v>3827.86</v>
      </c>
      <c r="I95" s="312">
        <v>4703.67</v>
      </c>
      <c r="J95" s="312">
        <v>93697.1</v>
      </c>
      <c r="K95" s="337">
        <v>3.671890250928013E-2</v>
      </c>
    </row>
    <row r="96" spans="2:11" s="2" customFormat="1" ht="24.95" customHeight="1" thickBot="1">
      <c r="B96" s="328" t="s">
        <v>181</v>
      </c>
      <c r="C96" s="313"/>
      <c r="D96" s="313"/>
      <c r="E96" s="313" t="s">
        <v>73</v>
      </c>
      <c r="F96" s="313"/>
      <c r="G96" s="314"/>
      <c r="H96" s="315"/>
      <c r="I96" s="315"/>
      <c r="J96" s="316">
        <v>162374.44</v>
      </c>
      <c r="K96" s="329">
        <v>6.3632825694273948E-2</v>
      </c>
    </row>
    <row r="97" spans="2:11" s="2" customFormat="1" ht="33" customHeight="1">
      <c r="B97" s="330" t="s">
        <v>182</v>
      </c>
      <c r="C97" s="304" t="s">
        <v>74</v>
      </c>
      <c r="D97" s="303" t="s">
        <v>14</v>
      </c>
      <c r="E97" s="303" t="s">
        <v>75</v>
      </c>
      <c r="F97" s="305" t="s">
        <v>16</v>
      </c>
      <c r="G97" s="306">
        <v>316.10000000000002</v>
      </c>
      <c r="H97" s="307">
        <v>63.95</v>
      </c>
      <c r="I97" s="307">
        <v>78.58</v>
      </c>
      <c r="J97" s="307">
        <v>24839.13</v>
      </c>
      <c r="K97" s="331">
        <v>9.7341923377066656E-3</v>
      </c>
    </row>
    <row r="98" spans="2:11" s="2" customFormat="1" ht="36" customHeight="1" thickBot="1">
      <c r="B98" s="334" t="s">
        <v>183</v>
      </c>
      <c r="C98" s="299" t="s">
        <v>70</v>
      </c>
      <c r="D98" s="298" t="s">
        <v>14</v>
      </c>
      <c r="E98" s="298" t="s">
        <v>503</v>
      </c>
      <c r="F98" s="300" t="s">
        <v>28</v>
      </c>
      <c r="G98" s="301">
        <v>29.24</v>
      </c>
      <c r="H98" s="302">
        <v>3827.86</v>
      </c>
      <c r="I98" s="302">
        <v>4703.67</v>
      </c>
      <c r="J98" s="302">
        <v>137535.31</v>
      </c>
      <c r="K98" s="335">
        <v>5.3898633356567284E-2</v>
      </c>
    </row>
    <row r="99" spans="2:11" s="2" customFormat="1" ht="24.95" customHeight="1" thickBot="1">
      <c r="B99" s="328" t="s">
        <v>504</v>
      </c>
      <c r="C99" s="313"/>
      <c r="D99" s="313"/>
      <c r="E99" s="313" t="s">
        <v>505</v>
      </c>
      <c r="F99" s="313"/>
      <c r="G99" s="314"/>
      <c r="H99" s="315"/>
      <c r="I99" s="315"/>
      <c r="J99" s="316">
        <v>183526.67</v>
      </c>
      <c r="K99" s="329">
        <v>7.1922160916216463E-2</v>
      </c>
    </row>
    <row r="100" spans="2:11" s="2" customFormat="1" ht="27.95" customHeight="1">
      <c r="B100" s="330" t="s">
        <v>506</v>
      </c>
      <c r="C100" s="304" t="s">
        <v>438</v>
      </c>
      <c r="D100" s="303" t="s">
        <v>14</v>
      </c>
      <c r="E100" s="303" t="s">
        <v>439</v>
      </c>
      <c r="F100" s="305" t="s">
        <v>16</v>
      </c>
      <c r="G100" s="306">
        <v>431.81</v>
      </c>
      <c r="H100" s="307">
        <v>103.79</v>
      </c>
      <c r="I100" s="307">
        <v>127.53</v>
      </c>
      <c r="J100" s="307">
        <v>55068.72</v>
      </c>
      <c r="K100" s="331">
        <v>2.1580848937596198E-2</v>
      </c>
    </row>
    <row r="101" spans="2:11" ht="36" customHeight="1">
      <c r="B101" s="332" t="s">
        <v>507</v>
      </c>
      <c r="C101" s="291" t="s">
        <v>508</v>
      </c>
      <c r="D101" s="290" t="s">
        <v>72</v>
      </c>
      <c r="E101" s="290" t="s">
        <v>509</v>
      </c>
      <c r="F101" s="292" t="s">
        <v>16</v>
      </c>
      <c r="G101" s="293">
        <v>192.84</v>
      </c>
      <c r="H101" s="294">
        <v>146.97</v>
      </c>
      <c r="I101" s="294">
        <v>180.59</v>
      </c>
      <c r="J101" s="294">
        <v>34824.97</v>
      </c>
      <c r="K101" s="333">
        <v>1.3647537419179517E-2</v>
      </c>
    </row>
    <row r="102" spans="2:11" s="2" customFormat="1" ht="27.95" customHeight="1">
      <c r="B102" s="332" t="s">
        <v>510</v>
      </c>
      <c r="C102" s="291" t="s">
        <v>172</v>
      </c>
      <c r="D102" s="290" t="s">
        <v>14</v>
      </c>
      <c r="E102" s="290" t="s">
        <v>173</v>
      </c>
      <c r="F102" s="292" t="s">
        <v>16</v>
      </c>
      <c r="G102" s="293">
        <v>785.62</v>
      </c>
      <c r="H102" s="294">
        <v>41.13</v>
      </c>
      <c r="I102" s="294">
        <v>50.54</v>
      </c>
      <c r="J102" s="294">
        <v>39705.230000000003</v>
      </c>
      <c r="K102" s="333">
        <v>1.5560059697456427E-2</v>
      </c>
    </row>
    <row r="103" spans="2:11" s="2" customFormat="1" ht="27.95" customHeight="1">
      <c r="B103" s="332" t="s">
        <v>511</v>
      </c>
      <c r="C103" s="291" t="s">
        <v>240</v>
      </c>
      <c r="D103" s="290" t="s">
        <v>14</v>
      </c>
      <c r="E103" s="290" t="s">
        <v>241</v>
      </c>
      <c r="F103" s="292" t="s">
        <v>16</v>
      </c>
      <c r="G103" s="293">
        <v>785.62</v>
      </c>
      <c r="H103" s="294">
        <v>35.25</v>
      </c>
      <c r="I103" s="294">
        <v>43.31</v>
      </c>
      <c r="J103" s="294">
        <v>34025.199999999997</v>
      </c>
      <c r="K103" s="333">
        <v>1.3334116014890089E-2</v>
      </c>
    </row>
    <row r="104" spans="2:11" s="2" customFormat="1" ht="27.95" customHeight="1">
      <c r="B104" s="332" t="s">
        <v>512</v>
      </c>
      <c r="C104" s="291" t="s">
        <v>170</v>
      </c>
      <c r="D104" s="290" t="s">
        <v>14</v>
      </c>
      <c r="E104" s="290" t="s">
        <v>171</v>
      </c>
      <c r="F104" s="292" t="s">
        <v>16</v>
      </c>
      <c r="G104" s="293">
        <v>785.62</v>
      </c>
      <c r="H104" s="294">
        <v>14.01</v>
      </c>
      <c r="I104" s="294">
        <v>17.21</v>
      </c>
      <c r="J104" s="294">
        <v>13520.52</v>
      </c>
      <c r="K104" s="333">
        <v>5.2985487891810115E-3</v>
      </c>
    </row>
    <row r="105" spans="2:11" s="2" customFormat="1" ht="27.95" customHeight="1" thickBot="1">
      <c r="B105" s="334" t="s">
        <v>770</v>
      </c>
      <c r="C105" s="299" t="s">
        <v>752</v>
      </c>
      <c r="D105" s="298" t="s">
        <v>14</v>
      </c>
      <c r="E105" s="298" t="s">
        <v>753</v>
      </c>
      <c r="F105" s="300" t="s">
        <v>16</v>
      </c>
      <c r="G105" s="301">
        <v>5.9</v>
      </c>
      <c r="H105" s="302">
        <v>880.29</v>
      </c>
      <c r="I105" s="302">
        <v>1081.7</v>
      </c>
      <c r="J105" s="302">
        <v>6382.03</v>
      </c>
      <c r="K105" s="335">
        <v>2.5010500579132231E-3</v>
      </c>
    </row>
    <row r="106" spans="2:11" s="2" customFormat="1" ht="24.95" customHeight="1" thickBot="1">
      <c r="B106" s="328" t="s">
        <v>184</v>
      </c>
      <c r="C106" s="313"/>
      <c r="D106" s="313"/>
      <c r="E106" s="313" t="s">
        <v>89</v>
      </c>
      <c r="F106" s="313"/>
      <c r="G106" s="314"/>
      <c r="H106" s="315"/>
      <c r="I106" s="315"/>
      <c r="J106" s="316">
        <v>17823.86</v>
      </c>
      <c r="K106" s="329">
        <v>6.9849822212113043E-3</v>
      </c>
    </row>
    <row r="107" spans="2:11" s="2" customFormat="1" ht="27.95" customHeight="1" thickBot="1">
      <c r="B107" s="336" t="s">
        <v>185</v>
      </c>
      <c r="C107" s="309" t="s">
        <v>90</v>
      </c>
      <c r="D107" s="308" t="s">
        <v>14</v>
      </c>
      <c r="E107" s="308" t="s">
        <v>91</v>
      </c>
      <c r="F107" s="310" t="s">
        <v>16</v>
      </c>
      <c r="G107" s="311">
        <v>91.55</v>
      </c>
      <c r="H107" s="312">
        <v>158.44</v>
      </c>
      <c r="I107" s="312">
        <v>194.69</v>
      </c>
      <c r="J107" s="312">
        <v>17823.86</v>
      </c>
      <c r="K107" s="337">
        <v>6.9849822212113043E-3</v>
      </c>
    </row>
    <row r="108" spans="2:11" s="2" customFormat="1" ht="24.95" customHeight="1" thickBot="1">
      <c r="B108" s="328" t="s">
        <v>186</v>
      </c>
      <c r="C108" s="313"/>
      <c r="D108" s="313"/>
      <c r="E108" s="313" t="s">
        <v>513</v>
      </c>
      <c r="F108" s="313"/>
      <c r="G108" s="314"/>
      <c r="H108" s="315"/>
      <c r="I108" s="315"/>
      <c r="J108" s="316">
        <v>27764.560000000001</v>
      </c>
      <c r="K108" s="329">
        <v>1.0880637414104158E-2</v>
      </c>
    </row>
    <row r="109" spans="2:11" s="2" customFormat="1" ht="27.95" customHeight="1">
      <c r="B109" s="330" t="s">
        <v>187</v>
      </c>
      <c r="C109" s="304" t="s">
        <v>514</v>
      </c>
      <c r="D109" s="303" t="s">
        <v>72</v>
      </c>
      <c r="E109" s="303" t="s">
        <v>515</v>
      </c>
      <c r="F109" s="305" t="s">
        <v>40</v>
      </c>
      <c r="G109" s="306">
        <v>7.2</v>
      </c>
      <c r="H109" s="307">
        <v>2785.02</v>
      </c>
      <c r="I109" s="307">
        <v>3422.23</v>
      </c>
      <c r="J109" s="307">
        <v>24640.05</v>
      </c>
      <c r="K109" s="331">
        <v>9.6561749912621401E-3</v>
      </c>
    </row>
    <row r="110" spans="2:11" s="2" customFormat="1" ht="27.95" customHeight="1" thickBot="1">
      <c r="B110" s="334" t="s">
        <v>771</v>
      </c>
      <c r="C110" s="299" t="s">
        <v>772</v>
      </c>
      <c r="D110" s="298" t="s">
        <v>14</v>
      </c>
      <c r="E110" s="298" t="s">
        <v>773</v>
      </c>
      <c r="F110" s="300" t="s">
        <v>16</v>
      </c>
      <c r="G110" s="301">
        <v>7.2</v>
      </c>
      <c r="H110" s="302">
        <v>353.16</v>
      </c>
      <c r="I110" s="302">
        <v>433.96</v>
      </c>
      <c r="J110" s="302">
        <v>3124.51</v>
      </c>
      <c r="K110" s="335">
        <v>1.2244624228420181E-3</v>
      </c>
    </row>
    <row r="111" spans="2:11" s="2" customFormat="1" ht="24.95" customHeight="1" thickBot="1">
      <c r="B111" s="328" t="s">
        <v>188</v>
      </c>
      <c r="C111" s="313"/>
      <c r="D111" s="313"/>
      <c r="E111" s="313" t="s">
        <v>516</v>
      </c>
      <c r="F111" s="313"/>
      <c r="G111" s="314"/>
      <c r="H111" s="315"/>
      <c r="I111" s="315"/>
      <c r="J111" s="316">
        <v>80039.66</v>
      </c>
      <c r="K111" s="329">
        <v>3.1366696220223769E-2</v>
      </c>
    </row>
    <row r="112" spans="2:11" s="2" customFormat="1" ht="27.95" customHeight="1" thickBot="1">
      <c r="B112" s="336" t="s">
        <v>189</v>
      </c>
      <c r="C112" s="309" t="s">
        <v>517</v>
      </c>
      <c r="D112" s="308" t="s">
        <v>72</v>
      </c>
      <c r="E112" s="308" t="s">
        <v>518</v>
      </c>
      <c r="F112" s="310" t="s">
        <v>22</v>
      </c>
      <c r="G112" s="311">
        <v>1</v>
      </c>
      <c r="H112" s="312">
        <v>65136.45</v>
      </c>
      <c r="I112" s="312">
        <v>80039.66</v>
      </c>
      <c r="J112" s="312">
        <v>80039.66</v>
      </c>
      <c r="K112" s="337">
        <v>3.1366696220223769E-2</v>
      </c>
    </row>
    <row r="113" spans="2:11" s="2" customFormat="1" ht="24.95" customHeight="1" thickBot="1">
      <c r="B113" s="328" t="s">
        <v>190</v>
      </c>
      <c r="C113" s="313"/>
      <c r="D113" s="313"/>
      <c r="E113" s="313" t="s">
        <v>93</v>
      </c>
      <c r="F113" s="313"/>
      <c r="G113" s="314"/>
      <c r="H113" s="315"/>
      <c r="I113" s="315"/>
      <c r="J113" s="316">
        <v>38546.47</v>
      </c>
      <c r="K113" s="329">
        <v>1.5105953908999223E-2</v>
      </c>
    </row>
    <row r="114" spans="2:11" ht="24.95" customHeight="1" thickBot="1">
      <c r="B114" s="328" t="s">
        <v>191</v>
      </c>
      <c r="C114" s="313"/>
      <c r="D114" s="313"/>
      <c r="E114" s="313" t="s">
        <v>108</v>
      </c>
      <c r="F114" s="313"/>
      <c r="G114" s="314"/>
      <c r="H114" s="315"/>
      <c r="I114" s="315"/>
      <c r="J114" s="316">
        <v>19637.490000000002</v>
      </c>
      <c r="K114" s="329">
        <v>7.6957246364824893E-3</v>
      </c>
    </row>
    <row r="115" spans="2:11" s="2" customFormat="1" ht="27.95" customHeight="1">
      <c r="B115" s="330" t="s">
        <v>192</v>
      </c>
      <c r="C115" s="304" t="s">
        <v>109</v>
      </c>
      <c r="D115" s="303" t="s">
        <v>14</v>
      </c>
      <c r="E115" s="303" t="s">
        <v>110</v>
      </c>
      <c r="F115" s="305" t="s">
        <v>96</v>
      </c>
      <c r="G115" s="306">
        <v>13</v>
      </c>
      <c r="H115" s="307">
        <v>383.91</v>
      </c>
      <c r="I115" s="307">
        <v>471.74</v>
      </c>
      <c r="J115" s="307">
        <v>6132.62</v>
      </c>
      <c r="K115" s="331">
        <v>2.4033089167803646E-3</v>
      </c>
    </row>
    <row r="116" spans="2:11" s="2" customFormat="1" ht="27.95" customHeight="1">
      <c r="B116" s="332" t="s">
        <v>193</v>
      </c>
      <c r="C116" s="291" t="s">
        <v>111</v>
      </c>
      <c r="D116" s="290" t="s">
        <v>14</v>
      </c>
      <c r="E116" s="290" t="s">
        <v>112</v>
      </c>
      <c r="F116" s="292" t="s">
        <v>22</v>
      </c>
      <c r="G116" s="293">
        <v>4</v>
      </c>
      <c r="H116" s="294">
        <v>248.95</v>
      </c>
      <c r="I116" s="294">
        <v>305.89999999999998</v>
      </c>
      <c r="J116" s="294">
        <v>1223.5999999999999</v>
      </c>
      <c r="K116" s="333">
        <v>4.7951589868155112E-4</v>
      </c>
    </row>
    <row r="117" spans="2:11" ht="27.95" customHeight="1">
      <c r="B117" s="332" t="s">
        <v>194</v>
      </c>
      <c r="C117" s="291" t="s">
        <v>113</v>
      </c>
      <c r="D117" s="290" t="s">
        <v>14</v>
      </c>
      <c r="E117" s="290" t="s">
        <v>114</v>
      </c>
      <c r="F117" s="292" t="s">
        <v>22</v>
      </c>
      <c r="G117" s="293">
        <v>4</v>
      </c>
      <c r="H117" s="294">
        <v>72.73</v>
      </c>
      <c r="I117" s="294">
        <v>89.37</v>
      </c>
      <c r="J117" s="294">
        <v>357.48</v>
      </c>
      <c r="K117" s="333">
        <v>1.4009263113818314E-4</v>
      </c>
    </row>
    <row r="118" spans="2:11" s="2" customFormat="1" ht="27.95" customHeight="1">
      <c r="B118" s="332" t="s">
        <v>519</v>
      </c>
      <c r="C118" s="291" t="s">
        <v>115</v>
      </c>
      <c r="D118" s="290" t="s">
        <v>14</v>
      </c>
      <c r="E118" s="290" t="s">
        <v>116</v>
      </c>
      <c r="F118" s="292" t="s">
        <v>40</v>
      </c>
      <c r="G118" s="293">
        <v>43.6</v>
      </c>
      <c r="H118" s="294">
        <v>15.02</v>
      </c>
      <c r="I118" s="294">
        <v>18.45</v>
      </c>
      <c r="J118" s="294">
        <v>804.42</v>
      </c>
      <c r="K118" s="333">
        <v>3.1524369010903349E-4</v>
      </c>
    </row>
    <row r="119" spans="2:11" s="2" customFormat="1" ht="27.95" customHeight="1">
      <c r="B119" s="332" t="s">
        <v>520</v>
      </c>
      <c r="C119" s="291" t="s">
        <v>117</v>
      </c>
      <c r="D119" s="290" t="s">
        <v>14</v>
      </c>
      <c r="E119" s="290" t="s">
        <v>118</v>
      </c>
      <c r="F119" s="292" t="s">
        <v>40</v>
      </c>
      <c r="G119" s="293">
        <v>58.9</v>
      </c>
      <c r="H119" s="294">
        <v>43.02</v>
      </c>
      <c r="I119" s="294">
        <v>52.86</v>
      </c>
      <c r="J119" s="294">
        <v>3113.45</v>
      </c>
      <c r="K119" s="333">
        <v>1.2201281258173221E-3</v>
      </c>
    </row>
    <row r="120" spans="2:11" s="2" customFormat="1" ht="27.95" customHeight="1">
      <c r="B120" s="332" t="s">
        <v>521</v>
      </c>
      <c r="C120" s="291" t="s">
        <v>119</v>
      </c>
      <c r="D120" s="290" t="s">
        <v>14</v>
      </c>
      <c r="E120" s="290" t="s">
        <v>120</v>
      </c>
      <c r="F120" s="292" t="s">
        <v>22</v>
      </c>
      <c r="G120" s="293">
        <v>6</v>
      </c>
      <c r="H120" s="294">
        <v>87.19</v>
      </c>
      <c r="I120" s="294">
        <v>107.13</v>
      </c>
      <c r="J120" s="294">
        <v>642.78</v>
      </c>
      <c r="K120" s="333">
        <v>2.5189868368300704E-4</v>
      </c>
    </row>
    <row r="121" spans="2:11" s="2" customFormat="1" ht="27.95" customHeight="1">
      <c r="B121" s="332" t="s">
        <v>522</v>
      </c>
      <c r="C121" s="291" t="s">
        <v>840</v>
      </c>
      <c r="D121" s="290" t="s">
        <v>65</v>
      </c>
      <c r="E121" s="290" t="s">
        <v>841</v>
      </c>
      <c r="F121" s="292" t="s">
        <v>16</v>
      </c>
      <c r="G121" s="293">
        <v>3.25</v>
      </c>
      <c r="H121" s="294">
        <v>483.13</v>
      </c>
      <c r="I121" s="294">
        <v>593.66999999999996</v>
      </c>
      <c r="J121" s="294">
        <v>1929.42</v>
      </c>
      <c r="K121" s="333">
        <v>7.5611929162647793E-4</v>
      </c>
    </row>
    <row r="122" spans="2:11" s="2" customFormat="1" ht="27.95" customHeight="1">
      <c r="B122" s="332" t="s">
        <v>523</v>
      </c>
      <c r="C122" s="291" t="s">
        <v>121</v>
      </c>
      <c r="D122" s="290" t="s">
        <v>14</v>
      </c>
      <c r="E122" s="290" t="s">
        <v>122</v>
      </c>
      <c r="F122" s="292" t="s">
        <v>22</v>
      </c>
      <c r="G122" s="293">
        <v>1</v>
      </c>
      <c r="H122" s="294">
        <v>863.23</v>
      </c>
      <c r="I122" s="294">
        <v>1060.73</v>
      </c>
      <c r="J122" s="294">
        <v>1060.73</v>
      </c>
      <c r="K122" s="333">
        <v>4.1568886826453232E-4</v>
      </c>
    </row>
    <row r="123" spans="2:11" s="2" customFormat="1" ht="27.95" customHeight="1">
      <c r="B123" s="332" t="s">
        <v>524</v>
      </c>
      <c r="C123" s="291" t="s">
        <v>459</v>
      </c>
      <c r="D123" s="290" t="s">
        <v>72</v>
      </c>
      <c r="E123" s="290" t="s">
        <v>460</v>
      </c>
      <c r="F123" s="292" t="s">
        <v>22</v>
      </c>
      <c r="G123" s="293">
        <v>5</v>
      </c>
      <c r="H123" s="294">
        <v>65.78</v>
      </c>
      <c r="I123" s="294">
        <v>80.83</v>
      </c>
      <c r="J123" s="294">
        <v>404.15</v>
      </c>
      <c r="K123" s="333">
        <v>1.5838211053624459E-4</v>
      </c>
    </row>
    <row r="124" spans="2:11" s="2" customFormat="1" ht="27.95" customHeight="1">
      <c r="B124" s="332" t="s">
        <v>774</v>
      </c>
      <c r="C124" s="291" t="s">
        <v>755</v>
      </c>
      <c r="D124" s="290" t="s">
        <v>14</v>
      </c>
      <c r="E124" s="290" t="s">
        <v>756</v>
      </c>
      <c r="F124" s="292" t="s">
        <v>22</v>
      </c>
      <c r="G124" s="293">
        <v>2</v>
      </c>
      <c r="H124" s="294">
        <v>217.49</v>
      </c>
      <c r="I124" s="294">
        <v>267.25</v>
      </c>
      <c r="J124" s="294">
        <v>534.5</v>
      </c>
      <c r="K124" s="333">
        <v>2.094648968987325E-4</v>
      </c>
    </row>
    <row r="125" spans="2:11" ht="35.25" customHeight="1" thickBot="1">
      <c r="B125" s="334" t="s">
        <v>854</v>
      </c>
      <c r="C125" s="299" t="s">
        <v>843</v>
      </c>
      <c r="D125" s="298" t="s">
        <v>65</v>
      </c>
      <c r="E125" s="298" t="s">
        <v>855</v>
      </c>
      <c r="F125" s="300" t="s">
        <v>102</v>
      </c>
      <c r="G125" s="301">
        <v>6</v>
      </c>
      <c r="H125" s="302">
        <v>465.82</v>
      </c>
      <c r="I125" s="302">
        <v>572.39</v>
      </c>
      <c r="J125" s="302">
        <v>3434.34</v>
      </c>
      <c r="K125" s="335">
        <v>1.3458815229470402E-3</v>
      </c>
    </row>
    <row r="126" spans="2:11" s="2" customFormat="1" ht="24.95" customHeight="1" thickBot="1">
      <c r="B126" s="328" t="s">
        <v>195</v>
      </c>
      <c r="C126" s="313"/>
      <c r="D126" s="313"/>
      <c r="E126" s="313" t="s">
        <v>95</v>
      </c>
      <c r="F126" s="313"/>
      <c r="G126" s="314"/>
      <c r="H126" s="315"/>
      <c r="I126" s="315"/>
      <c r="J126" s="316">
        <v>18908.98</v>
      </c>
      <c r="K126" s="329">
        <v>7.4102292725167348E-3</v>
      </c>
    </row>
    <row r="127" spans="2:11" s="2" customFormat="1" ht="38.25" customHeight="1">
      <c r="B127" s="330" t="s">
        <v>196</v>
      </c>
      <c r="C127" s="304" t="s">
        <v>97</v>
      </c>
      <c r="D127" s="303" t="s">
        <v>65</v>
      </c>
      <c r="E127" s="303" t="s">
        <v>98</v>
      </c>
      <c r="F127" s="305" t="s">
        <v>99</v>
      </c>
      <c r="G127" s="306">
        <v>6</v>
      </c>
      <c r="H127" s="307">
        <v>120.63</v>
      </c>
      <c r="I127" s="307">
        <v>148.22999999999999</v>
      </c>
      <c r="J127" s="307">
        <v>889.38</v>
      </c>
      <c r="K127" s="331">
        <v>3.4853861553563089E-4</v>
      </c>
    </row>
    <row r="128" spans="2:11" s="2" customFormat="1" ht="34.5" customHeight="1">
      <c r="B128" s="332" t="s">
        <v>197</v>
      </c>
      <c r="C128" s="291" t="s">
        <v>100</v>
      </c>
      <c r="D128" s="290" t="s">
        <v>65</v>
      </c>
      <c r="E128" s="290" t="s">
        <v>101</v>
      </c>
      <c r="F128" s="292" t="s">
        <v>102</v>
      </c>
      <c r="G128" s="293">
        <v>8</v>
      </c>
      <c r="H128" s="294">
        <v>132.35</v>
      </c>
      <c r="I128" s="294">
        <v>162.63</v>
      </c>
      <c r="J128" s="294">
        <v>1301.04</v>
      </c>
      <c r="K128" s="333">
        <v>5.098638156428942E-4</v>
      </c>
    </row>
    <row r="129" spans="2:11" s="2" customFormat="1" ht="27.95" customHeight="1">
      <c r="B129" s="332" t="s">
        <v>198</v>
      </c>
      <c r="C129" s="291" t="s">
        <v>103</v>
      </c>
      <c r="D129" s="290" t="s">
        <v>72</v>
      </c>
      <c r="E129" s="290" t="s">
        <v>104</v>
      </c>
      <c r="F129" s="292" t="s">
        <v>22</v>
      </c>
      <c r="G129" s="293">
        <v>6</v>
      </c>
      <c r="H129" s="294">
        <v>93.35</v>
      </c>
      <c r="I129" s="294">
        <v>114.7</v>
      </c>
      <c r="J129" s="294">
        <v>688.2</v>
      </c>
      <c r="K129" s="333">
        <v>2.6969830130160467E-4</v>
      </c>
    </row>
    <row r="130" spans="2:11" s="2" customFormat="1" ht="27.95" customHeight="1">
      <c r="B130" s="332" t="s">
        <v>199</v>
      </c>
      <c r="C130" s="291" t="s">
        <v>105</v>
      </c>
      <c r="D130" s="290" t="s">
        <v>14</v>
      </c>
      <c r="E130" s="290" t="s">
        <v>106</v>
      </c>
      <c r="F130" s="292" t="s">
        <v>22</v>
      </c>
      <c r="G130" s="293">
        <v>6</v>
      </c>
      <c r="H130" s="294">
        <v>972.5</v>
      </c>
      <c r="I130" s="294">
        <v>1195</v>
      </c>
      <c r="J130" s="294">
        <v>7170</v>
      </c>
      <c r="K130" s="333">
        <v>2.8098471670045125E-3</v>
      </c>
    </row>
    <row r="131" spans="2:11" s="2" customFormat="1" ht="27.95" customHeight="1">
      <c r="B131" s="332" t="s">
        <v>200</v>
      </c>
      <c r="C131" s="291" t="s">
        <v>466</v>
      </c>
      <c r="D131" s="290" t="s">
        <v>14</v>
      </c>
      <c r="E131" s="290" t="s">
        <v>467</v>
      </c>
      <c r="F131" s="292" t="s">
        <v>40</v>
      </c>
      <c r="G131" s="293">
        <v>85</v>
      </c>
      <c r="H131" s="294">
        <v>43.22</v>
      </c>
      <c r="I131" s="294">
        <v>53.1</v>
      </c>
      <c r="J131" s="294">
        <v>4513.5</v>
      </c>
      <c r="K131" s="333">
        <v>1.7687929132879871E-3</v>
      </c>
    </row>
    <row r="132" spans="2:11" s="2" customFormat="1" ht="27.95" customHeight="1">
      <c r="B132" s="332" t="s">
        <v>201</v>
      </c>
      <c r="C132" s="291" t="s">
        <v>469</v>
      </c>
      <c r="D132" s="290" t="s">
        <v>14</v>
      </c>
      <c r="E132" s="290" t="s">
        <v>470</v>
      </c>
      <c r="F132" s="292" t="s">
        <v>40</v>
      </c>
      <c r="G132" s="293">
        <v>120</v>
      </c>
      <c r="H132" s="294">
        <v>27.6</v>
      </c>
      <c r="I132" s="294">
        <v>33.909999999999997</v>
      </c>
      <c r="J132" s="294">
        <v>4069.2</v>
      </c>
      <c r="K132" s="333">
        <v>1.5946764423953644E-3</v>
      </c>
    </row>
    <row r="133" spans="2:11" s="2" customFormat="1" ht="27.95" customHeight="1">
      <c r="B133" s="332" t="s">
        <v>202</v>
      </c>
      <c r="C133" s="291" t="s">
        <v>525</v>
      </c>
      <c r="D133" s="290" t="s">
        <v>14</v>
      </c>
      <c r="E133" s="290" t="s">
        <v>526</v>
      </c>
      <c r="F133" s="292" t="s">
        <v>22</v>
      </c>
      <c r="G133" s="293">
        <v>2</v>
      </c>
      <c r="H133" s="294">
        <v>11.52</v>
      </c>
      <c r="I133" s="294">
        <v>14.15</v>
      </c>
      <c r="J133" s="294">
        <v>28.3</v>
      </c>
      <c r="K133" s="333">
        <v>1.1090470687061047E-5</v>
      </c>
    </row>
    <row r="134" spans="2:11" s="2" customFormat="1" ht="27.95" customHeight="1" thickBot="1">
      <c r="B134" s="334" t="s">
        <v>203</v>
      </c>
      <c r="C134" s="299" t="s">
        <v>527</v>
      </c>
      <c r="D134" s="298" t="s">
        <v>14</v>
      </c>
      <c r="E134" s="298" t="s">
        <v>528</v>
      </c>
      <c r="F134" s="300" t="s">
        <v>22</v>
      </c>
      <c r="G134" s="301">
        <v>4</v>
      </c>
      <c r="H134" s="302">
        <v>50.74</v>
      </c>
      <c r="I134" s="302">
        <v>62.34</v>
      </c>
      <c r="J134" s="302">
        <v>249.36</v>
      </c>
      <c r="K134" s="335">
        <v>9.7721546661679948E-5</v>
      </c>
    </row>
    <row r="135" spans="2:11" ht="24.95" customHeight="1" thickBot="1">
      <c r="B135" s="328" t="s">
        <v>204</v>
      </c>
      <c r="C135" s="313"/>
      <c r="D135" s="313"/>
      <c r="E135" s="313" t="s">
        <v>124</v>
      </c>
      <c r="F135" s="313"/>
      <c r="G135" s="314"/>
      <c r="H135" s="315"/>
      <c r="I135" s="315"/>
      <c r="J135" s="316">
        <v>113835.68</v>
      </c>
      <c r="K135" s="329">
        <v>4.4610999017019842E-2</v>
      </c>
    </row>
    <row r="136" spans="2:11" s="2" customFormat="1" ht="27.95" customHeight="1">
      <c r="B136" s="330" t="s">
        <v>205</v>
      </c>
      <c r="C136" s="304" t="s">
        <v>129</v>
      </c>
      <c r="D136" s="303" t="s">
        <v>14</v>
      </c>
      <c r="E136" s="303" t="s">
        <v>130</v>
      </c>
      <c r="F136" s="305" t="s">
        <v>96</v>
      </c>
      <c r="G136" s="306">
        <v>100</v>
      </c>
      <c r="H136" s="307">
        <v>590.89</v>
      </c>
      <c r="I136" s="307">
        <v>726.08</v>
      </c>
      <c r="J136" s="307">
        <v>72608</v>
      </c>
      <c r="K136" s="331">
        <v>2.845430726664765E-2</v>
      </c>
    </row>
    <row r="137" spans="2:11" s="2" customFormat="1" ht="27.95" customHeight="1">
      <c r="B137" s="332" t="s">
        <v>529</v>
      </c>
      <c r="C137" s="291" t="s">
        <v>131</v>
      </c>
      <c r="D137" s="290" t="s">
        <v>14</v>
      </c>
      <c r="E137" s="290" t="s">
        <v>132</v>
      </c>
      <c r="F137" s="292" t="s">
        <v>22</v>
      </c>
      <c r="G137" s="293">
        <v>60</v>
      </c>
      <c r="H137" s="294">
        <v>239.68</v>
      </c>
      <c r="I137" s="294">
        <v>294.51</v>
      </c>
      <c r="J137" s="294">
        <v>17670.599999999999</v>
      </c>
      <c r="K137" s="333">
        <v>6.9249212481548037E-3</v>
      </c>
    </row>
    <row r="138" spans="2:11" s="2" customFormat="1" ht="27.95" customHeight="1">
      <c r="B138" s="332" t="s">
        <v>206</v>
      </c>
      <c r="C138" s="291" t="s">
        <v>133</v>
      </c>
      <c r="D138" s="290" t="s">
        <v>14</v>
      </c>
      <c r="E138" s="290" t="s">
        <v>134</v>
      </c>
      <c r="F138" s="292" t="s">
        <v>22</v>
      </c>
      <c r="G138" s="293">
        <v>20</v>
      </c>
      <c r="H138" s="294">
        <v>269.04000000000002</v>
      </c>
      <c r="I138" s="294">
        <v>330.59</v>
      </c>
      <c r="J138" s="294">
        <v>6611.8</v>
      </c>
      <c r="K138" s="333">
        <v>2.5910944907671461E-3</v>
      </c>
    </row>
    <row r="139" spans="2:11" s="2" customFormat="1" ht="27.95" customHeight="1">
      <c r="B139" s="332" t="s">
        <v>207</v>
      </c>
      <c r="C139" s="291" t="s">
        <v>530</v>
      </c>
      <c r="D139" s="290" t="s">
        <v>72</v>
      </c>
      <c r="E139" s="290" t="s">
        <v>531</v>
      </c>
      <c r="F139" s="292" t="s">
        <v>22</v>
      </c>
      <c r="G139" s="293">
        <v>2</v>
      </c>
      <c r="H139" s="294">
        <v>359.46</v>
      </c>
      <c r="I139" s="294">
        <v>441.7</v>
      </c>
      <c r="J139" s="294">
        <v>883.4</v>
      </c>
      <c r="K139" s="333">
        <v>3.4619511678267591E-4</v>
      </c>
    </row>
    <row r="140" spans="2:11" s="2" customFormat="1" ht="38.25" customHeight="1">
      <c r="B140" s="332" t="s">
        <v>532</v>
      </c>
      <c r="C140" s="291" t="s">
        <v>533</v>
      </c>
      <c r="D140" s="290" t="s">
        <v>65</v>
      </c>
      <c r="E140" s="290" t="s">
        <v>534</v>
      </c>
      <c r="F140" s="292" t="s">
        <v>102</v>
      </c>
      <c r="G140" s="293">
        <v>25</v>
      </c>
      <c r="H140" s="294">
        <v>82.75</v>
      </c>
      <c r="I140" s="294">
        <v>101.68</v>
      </c>
      <c r="J140" s="294">
        <v>2542</v>
      </c>
      <c r="K140" s="333">
        <v>9.9618291471763884E-4</v>
      </c>
    </row>
    <row r="141" spans="2:11" s="2" customFormat="1" ht="38.25" customHeight="1">
      <c r="B141" s="332" t="s">
        <v>535</v>
      </c>
      <c r="C141" s="291" t="s">
        <v>536</v>
      </c>
      <c r="D141" s="290" t="s">
        <v>65</v>
      </c>
      <c r="E141" s="290" t="s">
        <v>537</v>
      </c>
      <c r="F141" s="292" t="s">
        <v>102</v>
      </c>
      <c r="G141" s="293">
        <v>1</v>
      </c>
      <c r="H141" s="294">
        <v>917.46</v>
      </c>
      <c r="I141" s="294">
        <v>1127.3699999999999</v>
      </c>
      <c r="J141" s="294">
        <v>1127.3699999999999</v>
      </c>
      <c r="K141" s="333">
        <v>4.4180437945130785E-4</v>
      </c>
    </row>
    <row r="142" spans="2:11" s="2" customFormat="1" ht="38.25" customHeight="1">
      <c r="B142" s="332" t="s">
        <v>538</v>
      </c>
      <c r="C142" s="291" t="s">
        <v>539</v>
      </c>
      <c r="D142" s="290" t="s">
        <v>65</v>
      </c>
      <c r="E142" s="290" t="s">
        <v>540</v>
      </c>
      <c r="F142" s="292" t="s">
        <v>102</v>
      </c>
      <c r="G142" s="293">
        <v>20</v>
      </c>
      <c r="H142" s="294">
        <v>28.3</v>
      </c>
      <c r="I142" s="294">
        <v>34.770000000000003</v>
      </c>
      <c r="J142" s="294">
        <v>695.4</v>
      </c>
      <c r="K142" s="333">
        <v>2.7251990515131635E-4</v>
      </c>
    </row>
    <row r="143" spans="2:11" s="2" customFormat="1" ht="38.25" customHeight="1">
      <c r="B143" s="332" t="s">
        <v>541</v>
      </c>
      <c r="C143" s="291" t="s">
        <v>542</v>
      </c>
      <c r="D143" s="290" t="s">
        <v>83</v>
      </c>
      <c r="E143" s="290" t="s">
        <v>543</v>
      </c>
      <c r="F143" s="292" t="s">
        <v>22</v>
      </c>
      <c r="G143" s="293">
        <v>1</v>
      </c>
      <c r="H143" s="294">
        <v>147.84</v>
      </c>
      <c r="I143" s="294">
        <v>181.66</v>
      </c>
      <c r="J143" s="294">
        <v>181.66</v>
      </c>
      <c r="K143" s="333">
        <v>7.1190632685919078E-5</v>
      </c>
    </row>
    <row r="144" spans="2:11" s="2" customFormat="1" ht="38.25" customHeight="1">
      <c r="B144" s="332" t="s">
        <v>544</v>
      </c>
      <c r="C144" s="291" t="s">
        <v>545</v>
      </c>
      <c r="D144" s="290" t="s">
        <v>83</v>
      </c>
      <c r="E144" s="290" t="s">
        <v>546</v>
      </c>
      <c r="F144" s="292" t="s">
        <v>22</v>
      </c>
      <c r="G144" s="293">
        <v>1</v>
      </c>
      <c r="H144" s="294">
        <v>119.32</v>
      </c>
      <c r="I144" s="294">
        <v>146.62</v>
      </c>
      <c r="J144" s="294">
        <v>146.62</v>
      </c>
      <c r="K144" s="333">
        <v>5.7458827283989073E-5</v>
      </c>
    </row>
    <row r="145" spans="2:11" s="2" customFormat="1" ht="33.75" customHeight="1">
      <c r="B145" s="332" t="s">
        <v>775</v>
      </c>
      <c r="C145" s="291" t="s">
        <v>776</v>
      </c>
      <c r="D145" s="290" t="s">
        <v>72</v>
      </c>
      <c r="E145" s="290" t="s">
        <v>777</v>
      </c>
      <c r="F145" s="292" t="s">
        <v>22</v>
      </c>
      <c r="G145" s="293">
        <v>5</v>
      </c>
      <c r="H145" s="294">
        <v>1272.72</v>
      </c>
      <c r="I145" s="294">
        <v>1563.91</v>
      </c>
      <c r="J145" s="294">
        <v>7819.55</v>
      </c>
      <c r="K145" s="333">
        <v>3.0643989420850956E-3</v>
      </c>
    </row>
    <row r="146" spans="2:11" s="2" customFormat="1" ht="33.75" customHeight="1">
      <c r="B146" s="332" t="s">
        <v>778</v>
      </c>
      <c r="C146" s="291" t="s">
        <v>779</v>
      </c>
      <c r="D146" s="290" t="s">
        <v>72</v>
      </c>
      <c r="E146" s="290" t="s">
        <v>780</v>
      </c>
      <c r="F146" s="292" t="s">
        <v>22</v>
      </c>
      <c r="G146" s="293">
        <v>10</v>
      </c>
      <c r="H146" s="294">
        <v>113.63</v>
      </c>
      <c r="I146" s="294">
        <v>139.62</v>
      </c>
      <c r="J146" s="294">
        <v>1396.2</v>
      </c>
      <c r="K146" s="333">
        <v>5.4715601318991642E-4</v>
      </c>
    </row>
    <row r="147" spans="2:11" ht="33.75" customHeight="1" thickBot="1">
      <c r="B147" s="334" t="s">
        <v>781</v>
      </c>
      <c r="C147" s="299" t="s">
        <v>782</v>
      </c>
      <c r="D147" s="298" t="s">
        <v>72</v>
      </c>
      <c r="E147" s="298" t="s">
        <v>783</v>
      </c>
      <c r="F147" s="300" t="s">
        <v>22</v>
      </c>
      <c r="G147" s="301">
        <v>4</v>
      </c>
      <c r="H147" s="302">
        <v>438.05</v>
      </c>
      <c r="I147" s="302">
        <v>538.27</v>
      </c>
      <c r="J147" s="302">
        <v>2153.08</v>
      </c>
      <c r="K147" s="335">
        <v>8.4376928010238157E-4</v>
      </c>
    </row>
    <row r="148" spans="2:11" s="2" customFormat="1" ht="24.95" customHeight="1" thickBot="1">
      <c r="B148" s="328" t="s">
        <v>208</v>
      </c>
      <c r="C148" s="313"/>
      <c r="D148" s="313"/>
      <c r="E148" s="313" t="s">
        <v>547</v>
      </c>
      <c r="F148" s="313"/>
      <c r="G148" s="314"/>
      <c r="H148" s="315"/>
      <c r="I148" s="315"/>
      <c r="J148" s="316">
        <v>84875.7</v>
      </c>
      <c r="K148" s="329">
        <v>3.3261889148190366E-2</v>
      </c>
    </row>
    <row r="149" spans="2:11" s="2" customFormat="1" ht="27.95" customHeight="1">
      <c r="B149" s="330" t="s">
        <v>209</v>
      </c>
      <c r="C149" s="304" t="s">
        <v>146</v>
      </c>
      <c r="D149" s="303" t="s">
        <v>14</v>
      </c>
      <c r="E149" s="303" t="s">
        <v>147</v>
      </c>
      <c r="F149" s="305" t="s">
        <v>96</v>
      </c>
      <c r="G149" s="306">
        <v>15</v>
      </c>
      <c r="H149" s="307">
        <v>513.5</v>
      </c>
      <c r="I149" s="307">
        <v>630.98</v>
      </c>
      <c r="J149" s="307">
        <v>9464.7000000000007</v>
      </c>
      <c r="K149" s="331">
        <v>3.7091158272730281E-3</v>
      </c>
    </row>
    <row r="150" spans="2:11" s="2" customFormat="1" ht="42.75" customHeight="1">
      <c r="B150" s="332" t="s">
        <v>210</v>
      </c>
      <c r="C150" s="291" t="s">
        <v>148</v>
      </c>
      <c r="D150" s="290" t="s">
        <v>83</v>
      </c>
      <c r="E150" s="290" t="s">
        <v>149</v>
      </c>
      <c r="F150" s="292" t="s">
        <v>22</v>
      </c>
      <c r="G150" s="293">
        <v>15</v>
      </c>
      <c r="H150" s="294">
        <v>3838.37</v>
      </c>
      <c r="I150" s="294">
        <v>4716.58</v>
      </c>
      <c r="J150" s="294">
        <v>70748.7</v>
      </c>
      <c r="K150" s="333">
        <v>2.7725667261401975E-2</v>
      </c>
    </row>
    <row r="151" spans="2:11" s="2" customFormat="1" ht="27.95" customHeight="1" thickBot="1">
      <c r="B151" s="334" t="s">
        <v>211</v>
      </c>
      <c r="C151" s="299" t="s">
        <v>144</v>
      </c>
      <c r="D151" s="298" t="s">
        <v>14</v>
      </c>
      <c r="E151" s="298" t="s">
        <v>145</v>
      </c>
      <c r="F151" s="300" t="s">
        <v>96</v>
      </c>
      <c r="G151" s="301">
        <v>15</v>
      </c>
      <c r="H151" s="302">
        <v>252.95</v>
      </c>
      <c r="I151" s="302">
        <v>310.82</v>
      </c>
      <c r="J151" s="302">
        <v>4662.3</v>
      </c>
      <c r="K151" s="335">
        <v>1.8271060595153612E-3</v>
      </c>
    </row>
    <row r="152" spans="2:11" s="2" customFormat="1" ht="24.95" customHeight="1" thickBot="1">
      <c r="B152" s="328" t="s">
        <v>212</v>
      </c>
      <c r="C152" s="313"/>
      <c r="D152" s="313"/>
      <c r="E152" s="313" t="s">
        <v>151</v>
      </c>
      <c r="F152" s="313"/>
      <c r="G152" s="314"/>
      <c r="H152" s="315"/>
      <c r="I152" s="315"/>
      <c r="J152" s="316">
        <v>61999.199999999997</v>
      </c>
      <c r="K152" s="329">
        <v>2.4296830749866969E-2</v>
      </c>
    </row>
    <row r="153" spans="2:11" ht="27.95" customHeight="1">
      <c r="B153" s="330" t="s">
        <v>213</v>
      </c>
      <c r="C153" s="304" t="s">
        <v>217</v>
      </c>
      <c r="D153" s="303" t="s">
        <v>14</v>
      </c>
      <c r="E153" s="303" t="s">
        <v>218</v>
      </c>
      <c r="F153" s="305" t="s">
        <v>16</v>
      </c>
      <c r="G153" s="306">
        <v>491.55</v>
      </c>
      <c r="H153" s="307">
        <v>62.92</v>
      </c>
      <c r="I153" s="307">
        <v>77.31</v>
      </c>
      <c r="J153" s="307">
        <v>38001.730000000003</v>
      </c>
      <c r="K153" s="331">
        <v>1.4892476064403123E-2</v>
      </c>
    </row>
    <row r="154" spans="2:11" s="2" customFormat="1" ht="27.95" customHeight="1" thickBot="1">
      <c r="B154" s="334" t="s">
        <v>214</v>
      </c>
      <c r="C154" s="299" t="s">
        <v>79</v>
      </c>
      <c r="D154" s="298" t="s">
        <v>14</v>
      </c>
      <c r="E154" s="298" t="s">
        <v>80</v>
      </c>
      <c r="F154" s="300" t="s">
        <v>16</v>
      </c>
      <c r="G154" s="301">
        <v>491.55</v>
      </c>
      <c r="H154" s="302">
        <v>39.729999999999997</v>
      </c>
      <c r="I154" s="302">
        <v>48.82</v>
      </c>
      <c r="J154" s="302">
        <v>23997.47</v>
      </c>
      <c r="K154" s="335">
        <v>9.4043546854638473E-3</v>
      </c>
    </row>
    <row r="155" spans="2:11" s="2" customFormat="1" ht="24.95" customHeight="1" thickBot="1">
      <c r="B155" s="328" t="s">
        <v>215</v>
      </c>
      <c r="C155" s="313"/>
      <c r="D155" s="313"/>
      <c r="E155" s="313" t="s">
        <v>155</v>
      </c>
      <c r="F155" s="313"/>
      <c r="G155" s="314"/>
      <c r="H155" s="315"/>
      <c r="I155" s="315"/>
      <c r="J155" s="316">
        <v>91621.78</v>
      </c>
      <c r="K155" s="329">
        <v>3.5905606550754629E-2</v>
      </c>
    </row>
    <row r="156" spans="2:11" ht="27.95" customHeight="1">
      <c r="B156" s="330" t="s">
        <v>216</v>
      </c>
      <c r="C156" s="304" t="s">
        <v>87</v>
      </c>
      <c r="D156" s="303" t="s">
        <v>72</v>
      </c>
      <c r="E156" s="303" t="s">
        <v>88</v>
      </c>
      <c r="F156" s="305" t="s">
        <v>16</v>
      </c>
      <c r="G156" s="306">
        <v>464.77</v>
      </c>
      <c r="H156" s="307">
        <v>61.6</v>
      </c>
      <c r="I156" s="307">
        <v>75.69</v>
      </c>
      <c r="J156" s="307">
        <v>35178.44</v>
      </c>
      <c r="K156" s="331">
        <v>1.3786058573729181E-2</v>
      </c>
    </row>
    <row r="157" spans="2:11" s="2" customFormat="1" ht="63" customHeight="1">
      <c r="B157" s="332" t="s">
        <v>219</v>
      </c>
      <c r="C157" s="291" t="s">
        <v>784</v>
      </c>
      <c r="D157" s="290" t="s">
        <v>65</v>
      </c>
      <c r="E157" s="290" t="s">
        <v>785</v>
      </c>
      <c r="F157" s="292" t="s">
        <v>16</v>
      </c>
      <c r="G157" s="293">
        <v>464.77</v>
      </c>
      <c r="H157" s="294">
        <v>69.38</v>
      </c>
      <c r="I157" s="294">
        <v>85.25</v>
      </c>
      <c r="J157" s="294">
        <v>39621.64</v>
      </c>
      <c r="K157" s="333">
        <v>1.5527301660540123E-2</v>
      </c>
    </row>
    <row r="158" spans="2:11" s="2" customFormat="1" ht="27.95" customHeight="1">
      <c r="B158" s="332" t="s">
        <v>548</v>
      </c>
      <c r="C158" s="291" t="s">
        <v>493</v>
      </c>
      <c r="D158" s="290" t="s">
        <v>14</v>
      </c>
      <c r="E158" s="290" t="s">
        <v>494</v>
      </c>
      <c r="F158" s="292" t="s">
        <v>16</v>
      </c>
      <c r="G158" s="293">
        <v>18.91</v>
      </c>
      <c r="H158" s="294">
        <v>139.06</v>
      </c>
      <c r="I158" s="294">
        <v>170.87</v>
      </c>
      <c r="J158" s="294">
        <v>3231.15</v>
      </c>
      <c r="K158" s="333">
        <v>1.266253510971636E-3</v>
      </c>
    </row>
    <row r="159" spans="2:11" s="2" customFormat="1" ht="39.75" customHeight="1">
      <c r="B159" s="332" t="s">
        <v>856</v>
      </c>
      <c r="C159" s="291" t="s">
        <v>846</v>
      </c>
      <c r="D159" s="290" t="s">
        <v>65</v>
      </c>
      <c r="E159" s="290" t="s">
        <v>847</v>
      </c>
      <c r="F159" s="292" t="s">
        <v>18</v>
      </c>
      <c r="G159" s="293">
        <v>262.89999999999998</v>
      </c>
      <c r="H159" s="294">
        <v>7.96</v>
      </c>
      <c r="I159" s="294">
        <v>9.7799999999999994</v>
      </c>
      <c r="J159" s="294">
        <v>2571.16</v>
      </c>
      <c r="K159" s="333">
        <v>1.007610410308971E-3</v>
      </c>
    </row>
    <row r="160" spans="2:11" s="2" customFormat="1" ht="27.95" customHeight="1">
      <c r="B160" s="332" t="s">
        <v>857</v>
      </c>
      <c r="C160" s="291" t="s">
        <v>849</v>
      </c>
      <c r="D160" s="290" t="s">
        <v>65</v>
      </c>
      <c r="E160" s="290" t="s">
        <v>850</v>
      </c>
      <c r="F160" s="292" t="s">
        <v>18</v>
      </c>
      <c r="G160" s="293">
        <v>38</v>
      </c>
      <c r="H160" s="294">
        <v>219.57</v>
      </c>
      <c r="I160" s="294">
        <v>269.8</v>
      </c>
      <c r="J160" s="294">
        <v>10252.4</v>
      </c>
      <c r="K160" s="333">
        <v>4.0178071262199529E-3</v>
      </c>
    </row>
    <row r="161" spans="2:11" s="2" customFormat="1" ht="27.95" customHeight="1" thickBot="1">
      <c r="B161" s="334" t="s">
        <v>858</v>
      </c>
      <c r="C161" s="299" t="s">
        <v>852</v>
      </c>
      <c r="D161" s="298" t="s">
        <v>65</v>
      </c>
      <c r="E161" s="298" t="s">
        <v>859</v>
      </c>
      <c r="F161" s="300" t="s">
        <v>18</v>
      </c>
      <c r="G161" s="301">
        <v>11.6</v>
      </c>
      <c r="H161" s="302">
        <v>53.81</v>
      </c>
      <c r="I161" s="302">
        <v>66.12</v>
      </c>
      <c r="J161" s="302">
        <v>766.99</v>
      </c>
      <c r="K161" s="335">
        <v>3.0057526898476862E-4</v>
      </c>
    </row>
    <row r="162" spans="2:11" s="2" customFormat="1" ht="24.95" customHeight="1" thickBot="1">
      <c r="B162" s="328" t="s">
        <v>220</v>
      </c>
      <c r="C162" s="313"/>
      <c r="D162" s="313"/>
      <c r="E162" s="313" t="s">
        <v>159</v>
      </c>
      <c r="F162" s="313"/>
      <c r="G162" s="314"/>
      <c r="H162" s="315"/>
      <c r="I162" s="315"/>
      <c r="J162" s="316">
        <v>136888.71</v>
      </c>
      <c r="K162" s="329">
        <v>5.3645237655286233E-2</v>
      </c>
    </row>
    <row r="163" spans="2:11" s="2" customFormat="1" ht="27.95" customHeight="1">
      <c r="B163" s="330" t="s">
        <v>221</v>
      </c>
      <c r="C163" s="304" t="s">
        <v>161</v>
      </c>
      <c r="D163" s="303" t="s">
        <v>14</v>
      </c>
      <c r="E163" s="303" t="s">
        <v>162</v>
      </c>
      <c r="F163" s="305" t="s">
        <v>16</v>
      </c>
      <c r="G163" s="306">
        <v>25.2</v>
      </c>
      <c r="H163" s="307">
        <v>668.97</v>
      </c>
      <c r="I163" s="307">
        <v>822.03</v>
      </c>
      <c r="J163" s="307">
        <v>20715.150000000001</v>
      </c>
      <c r="K163" s="331">
        <v>8.11804819268808E-3</v>
      </c>
    </row>
    <row r="164" spans="2:11" s="2" customFormat="1" ht="27.95" customHeight="1">
      <c r="B164" s="332" t="s">
        <v>222</v>
      </c>
      <c r="C164" s="291" t="s">
        <v>224</v>
      </c>
      <c r="D164" s="290" t="s">
        <v>72</v>
      </c>
      <c r="E164" s="290" t="s">
        <v>225</v>
      </c>
      <c r="F164" s="292" t="s">
        <v>22</v>
      </c>
      <c r="G164" s="293">
        <v>2</v>
      </c>
      <c r="H164" s="294">
        <v>438.14</v>
      </c>
      <c r="I164" s="294">
        <v>538.38</v>
      </c>
      <c r="J164" s="294">
        <v>1076.76</v>
      </c>
      <c r="K164" s="333">
        <v>4.2197085572437642E-4</v>
      </c>
    </row>
    <row r="165" spans="2:11" s="2" customFormat="1" ht="27.95" customHeight="1">
      <c r="B165" s="332" t="s">
        <v>223</v>
      </c>
      <c r="C165" s="291" t="s">
        <v>227</v>
      </c>
      <c r="D165" s="290" t="s">
        <v>14</v>
      </c>
      <c r="E165" s="290" t="s">
        <v>549</v>
      </c>
      <c r="F165" s="292" t="s">
        <v>16</v>
      </c>
      <c r="G165" s="293">
        <v>39.700000000000003</v>
      </c>
      <c r="H165" s="294">
        <v>1066.46</v>
      </c>
      <c r="I165" s="294">
        <v>1310.46</v>
      </c>
      <c r="J165" s="294">
        <v>52025.26</v>
      </c>
      <c r="K165" s="333">
        <v>2.0388149152534615E-2</v>
      </c>
    </row>
    <row r="166" spans="2:11" s="2" customFormat="1" ht="27.95" customHeight="1">
      <c r="B166" s="332" t="s">
        <v>226</v>
      </c>
      <c r="C166" s="291" t="s">
        <v>550</v>
      </c>
      <c r="D166" s="290" t="s">
        <v>65</v>
      </c>
      <c r="E166" s="290" t="s">
        <v>551</v>
      </c>
      <c r="F166" s="292" t="s">
        <v>16</v>
      </c>
      <c r="G166" s="293">
        <v>1.8</v>
      </c>
      <c r="H166" s="294">
        <v>391.69</v>
      </c>
      <c r="I166" s="294">
        <v>481.3</v>
      </c>
      <c r="J166" s="294">
        <v>866.34</v>
      </c>
      <c r="K166" s="333">
        <v>3.3950948321655362E-4</v>
      </c>
    </row>
    <row r="167" spans="2:11" s="2" customFormat="1" ht="27.95" customHeight="1">
      <c r="B167" s="332" t="s">
        <v>228</v>
      </c>
      <c r="C167" s="291" t="s">
        <v>230</v>
      </c>
      <c r="D167" s="290" t="s">
        <v>14</v>
      </c>
      <c r="E167" s="290" t="s">
        <v>552</v>
      </c>
      <c r="F167" s="292" t="s">
        <v>16</v>
      </c>
      <c r="G167" s="293">
        <v>1.8</v>
      </c>
      <c r="H167" s="294">
        <v>1288.48</v>
      </c>
      <c r="I167" s="294">
        <v>1583.28</v>
      </c>
      <c r="J167" s="294">
        <v>2849.9</v>
      </c>
      <c r="K167" s="333">
        <v>1.1168456682351688E-3</v>
      </c>
    </row>
    <row r="168" spans="2:11" s="2" customFormat="1" ht="27.95" customHeight="1">
      <c r="B168" s="332" t="s">
        <v>229</v>
      </c>
      <c r="C168" s="291" t="s">
        <v>553</v>
      </c>
      <c r="D168" s="290" t="s">
        <v>14</v>
      </c>
      <c r="E168" s="290" t="s">
        <v>554</v>
      </c>
      <c r="F168" s="292" t="s">
        <v>16</v>
      </c>
      <c r="G168" s="293">
        <v>1.08</v>
      </c>
      <c r="H168" s="294">
        <v>553.36</v>
      </c>
      <c r="I168" s="294">
        <v>679.96</v>
      </c>
      <c r="J168" s="294">
        <v>734.35</v>
      </c>
      <c r="K168" s="333">
        <v>2.877839981994092E-4</v>
      </c>
    </row>
    <row r="169" spans="2:11" s="2" customFormat="1" ht="27.95" customHeight="1">
      <c r="B169" s="332" t="s">
        <v>231</v>
      </c>
      <c r="C169" s="291" t="s">
        <v>555</v>
      </c>
      <c r="D169" s="290" t="s">
        <v>72</v>
      </c>
      <c r="E169" s="290" t="s">
        <v>556</v>
      </c>
      <c r="F169" s="292" t="s">
        <v>16</v>
      </c>
      <c r="G169" s="293">
        <v>6.06</v>
      </c>
      <c r="H169" s="294">
        <v>978.56</v>
      </c>
      <c r="I169" s="294">
        <v>1202.45</v>
      </c>
      <c r="J169" s="294">
        <v>7286.84</v>
      </c>
      <c r="K169" s="333">
        <v>2.8556355272545556E-3</v>
      </c>
    </row>
    <row r="170" spans="2:11" s="2" customFormat="1" ht="27.95" customHeight="1">
      <c r="B170" s="332" t="s">
        <v>557</v>
      </c>
      <c r="C170" s="291" t="s">
        <v>558</v>
      </c>
      <c r="D170" s="290" t="s">
        <v>65</v>
      </c>
      <c r="E170" s="290" t="s">
        <v>559</v>
      </c>
      <c r="F170" s="292" t="s">
        <v>16</v>
      </c>
      <c r="G170" s="293">
        <v>0.4</v>
      </c>
      <c r="H170" s="294">
        <v>306.83999999999997</v>
      </c>
      <c r="I170" s="294">
        <v>377.04</v>
      </c>
      <c r="J170" s="294">
        <v>150.81</v>
      </c>
      <c r="K170" s="333">
        <v>5.9100843968751818E-5</v>
      </c>
    </row>
    <row r="171" spans="2:11" s="2" customFormat="1" ht="27.95" customHeight="1">
      <c r="B171" s="332" t="s">
        <v>560</v>
      </c>
      <c r="C171" s="291" t="s">
        <v>489</v>
      </c>
      <c r="D171" s="290" t="s">
        <v>65</v>
      </c>
      <c r="E171" s="290" t="s">
        <v>561</v>
      </c>
      <c r="F171" s="292" t="s">
        <v>16</v>
      </c>
      <c r="G171" s="293">
        <v>66.09</v>
      </c>
      <c r="H171" s="294">
        <v>174.83</v>
      </c>
      <c r="I171" s="294">
        <v>214.83</v>
      </c>
      <c r="J171" s="294">
        <v>14198.11</v>
      </c>
      <c r="K171" s="333">
        <v>5.5640891436985274E-3</v>
      </c>
    </row>
    <row r="172" spans="2:11" s="2" customFormat="1" ht="27.95" customHeight="1">
      <c r="B172" s="332" t="s">
        <v>562</v>
      </c>
      <c r="C172" s="291" t="s">
        <v>563</v>
      </c>
      <c r="D172" s="290" t="s">
        <v>14</v>
      </c>
      <c r="E172" s="290" t="s">
        <v>564</v>
      </c>
      <c r="F172" s="292" t="s">
        <v>22</v>
      </c>
      <c r="G172" s="293">
        <v>7</v>
      </c>
      <c r="H172" s="294">
        <v>870.26</v>
      </c>
      <c r="I172" s="294">
        <v>1069.3699999999999</v>
      </c>
      <c r="J172" s="294">
        <v>7485.59</v>
      </c>
      <c r="K172" s="333">
        <v>2.9335235501893038E-3</v>
      </c>
    </row>
    <row r="173" spans="2:11" s="2" customFormat="1" ht="27.95" customHeight="1">
      <c r="B173" s="332" t="s">
        <v>565</v>
      </c>
      <c r="C173" s="291" t="s">
        <v>550</v>
      </c>
      <c r="D173" s="290" t="s">
        <v>65</v>
      </c>
      <c r="E173" s="290" t="s">
        <v>566</v>
      </c>
      <c r="F173" s="292" t="s">
        <v>16</v>
      </c>
      <c r="G173" s="293">
        <v>15.31</v>
      </c>
      <c r="H173" s="294">
        <v>391.69</v>
      </c>
      <c r="I173" s="294">
        <v>481.3</v>
      </c>
      <c r="J173" s="294">
        <v>7368.7</v>
      </c>
      <c r="K173" s="333">
        <v>2.8877155954680827E-3</v>
      </c>
    </row>
    <row r="174" spans="2:11" ht="27.95" customHeight="1">
      <c r="B174" s="332" t="s">
        <v>567</v>
      </c>
      <c r="C174" s="291" t="s">
        <v>568</v>
      </c>
      <c r="D174" s="290" t="s">
        <v>65</v>
      </c>
      <c r="E174" s="290" t="s">
        <v>569</v>
      </c>
      <c r="F174" s="292" t="s">
        <v>102</v>
      </c>
      <c r="G174" s="293">
        <v>1</v>
      </c>
      <c r="H174" s="294">
        <v>4205.18</v>
      </c>
      <c r="I174" s="294">
        <v>5167.32</v>
      </c>
      <c r="J174" s="294">
        <v>5167.32</v>
      </c>
      <c r="K174" s="333">
        <v>2.0250180562072185E-3</v>
      </c>
    </row>
    <row r="175" spans="2:11" ht="27.95" customHeight="1">
      <c r="B175" s="332" t="s">
        <v>570</v>
      </c>
      <c r="C175" s="291" t="s">
        <v>571</v>
      </c>
      <c r="D175" s="290" t="s">
        <v>65</v>
      </c>
      <c r="E175" s="290" t="s">
        <v>572</v>
      </c>
      <c r="F175" s="292" t="s">
        <v>16</v>
      </c>
      <c r="G175" s="293">
        <v>7.46</v>
      </c>
      <c r="H175" s="294">
        <v>695.38</v>
      </c>
      <c r="I175" s="294">
        <v>854.48</v>
      </c>
      <c r="J175" s="294">
        <v>6374.42</v>
      </c>
      <c r="K175" s="333">
        <v>2.4980677793998473E-3</v>
      </c>
    </row>
    <row r="176" spans="2:11" ht="27.95" customHeight="1" thickBot="1">
      <c r="B176" s="334" t="s">
        <v>786</v>
      </c>
      <c r="C176" s="299" t="s">
        <v>787</v>
      </c>
      <c r="D176" s="298" t="s">
        <v>65</v>
      </c>
      <c r="E176" s="298" t="s">
        <v>788</v>
      </c>
      <c r="F176" s="300" t="s">
        <v>16</v>
      </c>
      <c r="G176" s="301">
        <v>66.290000000000006</v>
      </c>
      <c r="H176" s="302">
        <v>130</v>
      </c>
      <c r="I176" s="302">
        <v>159.74</v>
      </c>
      <c r="J176" s="302">
        <v>10589.16</v>
      </c>
      <c r="K176" s="335">
        <v>4.149779808501744E-3</v>
      </c>
    </row>
    <row r="177" spans="2:11" s="2" customFormat="1" ht="24.95" customHeight="1" thickBot="1">
      <c r="B177" s="328" t="s">
        <v>232</v>
      </c>
      <c r="C177" s="313"/>
      <c r="D177" s="313"/>
      <c r="E177" s="313" t="s">
        <v>169</v>
      </c>
      <c r="F177" s="313"/>
      <c r="G177" s="314"/>
      <c r="H177" s="315"/>
      <c r="I177" s="315"/>
      <c r="J177" s="316">
        <v>53770.1</v>
      </c>
      <c r="K177" s="329">
        <v>2.1071933494358347E-2</v>
      </c>
    </row>
    <row r="178" spans="2:11" ht="27.95" customHeight="1">
      <c r="B178" s="330" t="s">
        <v>233</v>
      </c>
      <c r="C178" s="304" t="s">
        <v>493</v>
      </c>
      <c r="D178" s="303" t="s">
        <v>14</v>
      </c>
      <c r="E178" s="303" t="s">
        <v>573</v>
      </c>
      <c r="F178" s="305" t="s">
        <v>16</v>
      </c>
      <c r="G178" s="306">
        <v>52.95</v>
      </c>
      <c r="H178" s="307">
        <v>139.06</v>
      </c>
      <c r="I178" s="307">
        <v>170.87</v>
      </c>
      <c r="J178" s="307">
        <v>9047.56</v>
      </c>
      <c r="K178" s="331">
        <v>3.5456430731245952E-3</v>
      </c>
    </row>
    <row r="179" spans="2:11" s="2" customFormat="1" ht="27.95" customHeight="1">
      <c r="B179" s="332" t="s">
        <v>234</v>
      </c>
      <c r="C179" s="291" t="s">
        <v>76</v>
      </c>
      <c r="D179" s="290" t="s">
        <v>14</v>
      </c>
      <c r="E179" s="290" t="s">
        <v>77</v>
      </c>
      <c r="F179" s="292" t="s">
        <v>16</v>
      </c>
      <c r="G179" s="293">
        <v>431.81</v>
      </c>
      <c r="H179" s="294">
        <v>20.63</v>
      </c>
      <c r="I179" s="294">
        <v>25.35</v>
      </c>
      <c r="J179" s="294">
        <v>10946.38</v>
      </c>
      <c r="K179" s="333">
        <v>4.2897705483897989E-3</v>
      </c>
    </row>
    <row r="180" spans="2:11" s="2" customFormat="1" ht="27.95" customHeight="1">
      <c r="B180" s="332" t="s">
        <v>235</v>
      </c>
      <c r="C180" s="291" t="s">
        <v>443</v>
      </c>
      <c r="D180" s="290" t="s">
        <v>72</v>
      </c>
      <c r="E180" s="290" t="s">
        <v>444</v>
      </c>
      <c r="F180" s="292" t="s">
        <v>16</v>
      </c>
      <c r="G180" s="293">
        <v>431.81</v>
      </c>
      <c r="H180" s="294">
        <v>16.579999999999998</v>
      </c>
      <c r="I180" s="294">
        <v>20.37</v>
      </c>
      <c r="J180" s="294">
        <v>8795.9599999999991</v>
      </c>
      <c r="K180" s="333">
        <v>3.447043694154116E-3</v>
      </c>
    </row>
    <row r="181" spans="2:11" ht="27.95" customHeight="1" thickBot="1">
      <c r="B181" s="334" t="s">
        <v>236</v>
      </c>
      <c r="C181" s="299" t="s">
        <v>574</v>
      </c>
      <c r="D181" s="298" t="s">
        <v>72</v>
      </c>
      <c r="E181" s="298" t="s">
        <v>575</v>
      </c>
      <c r="F181" s="300" t="s">
        <v>16</v>
      </c>
      <c r="G181" s="301">
        <v>431.81</v>
      </c>
      <c r="H181" s="302">
        <v>47.08</v>
      </c>
      <c r="I181" s="302">
        <v>57.85</v>
      </c>
      <c r="J181" s="302">
        <v>24980.2</v>
      </c>
      <c r="K181" s="335">
        <v>9.7894761786898356E-3</v>
      </c>
    </row>
    <row r="182" spans="2:11" s="2" customFormat="1" ht="24.95" customHeight="1" thickBot="1">
      <c r="B182" s="328" t="s">
        <v>237</v>
      </c>
      <c r="C182" s="313"/>
      <c r="D182" s="313"/>
      <c r="E182" s="313" t="s">
        <v>576</v>
      </c>
      <c r="F182" s="313"/>
      <c r="G182" s="314"/>
      <c r="H182" s="315"/>
      <c r="I182" s="315"/>
      <c r="J182" s="316">
        <v>10603.56</v>
      </c>
      <c r="K182" s="329">
        <v>4.1554230162011672E-3</v>
      </c>
    </row>
    <row r="183" spans="2:11" s="2" customFormat="1" ht="27.95" customHeight="1">
      <c r="B183" s="330" t="s">
        <v>238</v>
      </c>
      <c r="C183" s="304" t="s">
        <v>577</v>
      </c>
      <c r="D183" s="303" t="s">
        <v>14</v>
      </c>
      <c r="E183" s="303" t="s">
        <v>578</v>
      </c>
      <c r="F183" s="305" t="s">
        <v>22</v>
      </c>
      <c r="G183" s="306">
        <v>10</v>
      </c>
      <c r="H183" s="307">
        <v>769.17</v>
      </c>
      <c r="I183" s="307">
        <v>945.15</v>
      </c>
      <c r="J183" s="307">
        <v>9451.5</v>
      </c>
      <c r="K183" s="331">
        <v>3.70394288688189E-3</v>
      </c>
    </row>
    <row r="184" spans="2:11" ht="27.95" customHeight="1">
      <c r="B184" s="332" t="s">
        <v>239</v>
      </c>
      <c r="C184" s="291" t="s">
        <v>579</v>
      </c>
      <c r="D184" s="290" t="s">
        <v>72</v>
      </c>
      <c r="E184" s="290" t="s">
        <v>580</v>
      </c>
      <c r="F184" s="292" t="s">
        <v>22</v>
      </c>
      <c r="G184" s="293">
        <v>10</v>
      </c>
      <c r="H184" s="294">
        <v>28.18</v>
      </c>
      <c r="I184" s="294">
        <v>34.619999999999997</v>
      </c>
      <c r="J184" s="294">
        <v>346.2</v>
      </c>
      <c r="K184" s="333">
        <v>1.3567211844030158E-4</v>
      </c>
    </row>
    <row r="185" spans="2:11" s="2" customFormat="1" ht="27.95" customHeight="1" thickBot="1">
      <c r="B185" s="334" t="s">
        <v>242</v>
      </c>
      <c r="C185" s="299" t="s">
        <v>581</v>
      </c>
      <c r="D185" s="298" t="s">
        <v>72</v>
      </c>
      <c r="E185" s="298" t="s">
        <v>582</v>
      </c>
      <c r="F185" s="300" t="s">
        <v>22</v>
      </c>
      <c r="G185" s="301">
        <v>18</v>
      </c>
      <c r="H185" s="302">
        <v>36.44</v>
      </c>
      <c r="I185" s="302">
        <v>44.77</v>
      </c>
      <c r="J185" s="302">
        <v>805.86</v>
      </c>
      <c r="K185" s="335">
        <v>3.1580801087897578E-4</v>
      </c>
    </row>
    <row r="186" spans="2:11" ht="24.95" customHeight="1" thickBot="1">
      <c r="B186" s="328" t="s">
        <v>243</v>
      </c>
      <c r="C186" s="313"/>
      <c r="D186" s="313"/>
      <c r="E186" s="313" t="s">
        <v>244</v>
      </c>
      <c r="F186" s="313"/>
      <c r="G186" s="314"/>
      <c r="H186" s="315"/>
      <c r="I186" s="315"/>
      <c r="J186" s="316">
        <v>316622.49</v>
      </c>
      <c r="K186" s="329">
        <v>0.12408100509573426</v>
      </c>
    </row>
    <row r="187" spans="2:11" ht="27.95" customHeight="1">
      <c r="B187" s="330" t="s">
        <v>245</v>
      </c>
      <c r="C187" s="304" t="s">
        <v>583</v>
      </c>
      <c r="D187" s="303" t="s">
        <v>14</v>
      </c>
      <c r="E187" s="303" t="s">
        <v>584</v>
      </c>
      <c r="F187" s="305" t="s">
        <v>16</v>
      </c>
      <c r="G187" s="306">
        <v>491.55</v>
      </c>
      <c r="H187" s="307">
        <v>248</v>
      </c>
      <c r="I187" s="307">
        <v>304.74</v>
      </c>
      <c r="J187" s="307">
        <v>149794.94</v>
      </c>
      <c r="K187" s="331">
        <v>5.8703052690461777E-2</v>
      </c>
    </row>
    <row r="188" spans="2:11" ht="45" customHeight="1">
      <c r="B188" s="332" t="s">
        <v>247</v>
      </c>
      <c r="C188" s="291" t="s">
        <v>585</v>
      </c>
      <c r="D188" s="290" t="s">
        <v>83</v>
      </c>
      <c r="E188" s="290" t="s">
        <v>789</v>
      </c>
      <c r="F188" s="292" t="s">
        <v>16</v>
      </c>
      <c r="G188" s="293">
        <v>491.55</v>
      </c>
      <c r="H188" s="294">
        <v>225.88</v>
      </c>
      <c r="I188" s="294">
        <v>277.56</v>
      </c>
      <c r="J188" s="294">
        <v>136434.60999999999</v>
      </c>
      <c r="K188" s="333">
        <v>5.3467280668042613E-2</v>
      </c>
    </row>
    <row r="189" spans="2:11" ht="37.5" customHeight="1">
      <c r="B189" s="332" t="s">
        <v>248</v>
      </c>
      <c r="C189" s="291" t="s">
        <v>250</v>
      </c>
      <c r="D189" s="290" t="s">
        <v>14</v>
      </c>
      <c r="E189" s="290" t="s">
        <v>251</v>
      </c>
      <c r="F189" s="292" t="s">
        <v>28</v>
      </c>
      <c r="G189" s="293">
        <v>4.09</v>
      </c>
      <c r="H189" s="294">
        <v>4303.07</v>
      </c>
      <c r="I189" s="294">
        <v>5287.61</v>
      </c>
      <c r="J189" s="294">
        <v>21626.32</v>
      </c>
      <c r="K189" s="333">
        <v>8.4751260787633235E-3</v>
      </c>
    </row>
    <row r="190" spans="2:11" ht="27.95" customHeight="1">
      <c r="B190" s="332" t="s">
        <v>586</v>
      </c>
      <c r="C190" s="291" t="s">
        <v>587</v>
      </c>
      <c r="D190" s="290" t="s">
        <v>65</v>
      </c>
      <c r="E190" s="290" t="s">
        <v>588</v>
      </c>
      <c r="F190" s="292" t="s">
        <v>18</v>
      </c>
      <c r="G190" s="293">
        <v>36.520000000000003</v>
      </c>
      <c r="H190" s="294">
        <v>42.32</v>
      </c>
      <c r="I190" s="294">
        <v>52</v>
      </c>
      <c r="J190" s="294">
        <v>1899.04</v>
      </c>
      <c r="K190" s="333">
        <v>7.4421369093838905E-4</v>
      </c>
    </row>
    <row r="191" spans="2:11" ht="27.95" customHeight="1">
      <c r="B191" s="332" t="s">
        <v>597</v>
      </c>
      <c r="C191" s="291" t="s">
        <v>81</v>
      </c>
      <c r="D191" s="290" t="s">
        <v>14</v>
      </c>
      <c r="E191" s="290" t="s">
        <v>598</v>
      </c>
      <c r="F191" s="292" t="s">
        <v>16</v>
      </c>
      <c r="G191" s="293">
        <v>24.66</v>
      </c>
      <c r="H191" s="294">
        <v>186.67</v>
      </c>
      <c r="I191" s="294">
        <v>229.38</v>
      </c>
      <c r="J191" s="294">
        <v>5656.51</v>
      </c>
      <c r="K191" s="333">
        <v>2.2167264433239462E-3</v>
      </c>
    </row>
    <row r="192" spans="2:11" ht="27.95" customHeight="1" thickBot="1">
      <c r="B192" s="334" t="s">
        <v>599</v>
      </c>
      <c r="C192" s="299" t="s">
        <v>600</v>
      </c>
      <c r="D192" s="298" t="s">
        <v>72</v>
      </c>
      <c r="E192" s="298" t="s">
        <v>601</v>
      </c>
      <c r="F192" s="300" t="s">
        <v>22</v>
      </c>
      <c r="G192" s="301">
        <v>3</v>
      </c>
      <c r="H192" s="302">
        <v>328.53</v>
      </c>
      <c r="I192" s="302">
        <v>403.69</v>
      </c>
      <c r="J192" s="302">
        <v>1211.07</v>
      </c>
      <c r="K192" s="335">
        <v>4.7460552420420572E-4</v>
      </c>
    </row>
    <row r="193" spans="2:11" ht="24.95" customHeight="1" thickBot="1">
      <c r="B193" s="328" t="s">
        <v>252</v>
      </c>
      <c r="C193" s="313"/>
      <c r="D193" s="313"/>
      <c r="E193" s="313" t="s">
        <v>259</v>
      </c>
      <c r="F193" s="313"/>
      <c r="G193" s="314"/>
      <c r="H193" s="315"/>
      <c r="I193" s="315"/>
      <c r="J193" s="316">
        <v>49239.65</v>
      </c>
      <c r="K193" s="329">
        <v>1.9296498055340828E-2</v>
      </c>
    </row>
    <row r="194" spans="2:11" ht="27.95" customHeight="1">
      <c r="B194" s="330" t="s">
        <v>253</v>
      </c>
      <c r="C194" s="304" t="s">
        <v>78</v>
      </c>
      <c r="D194" s="303" t="s">
        <v>14</v>
      </c>
      <c r="E194" s="303" t="s">
        <v>589</v>
      </c>
      <c r="F194" s="305" t="s">
        <v>16</v>
      </c>
      <c r="G194" s="306">
        <v>149.80000000000001</v>
      </c>
      <c r="H194" s="307">
        <v>11.53</v>
      </c>
      <c r="I194" s="307">
        <v>14.16</v>
      </c>
      <c r="J194" s="307">
        <v>2121.16</v>
      </c>
      <c r="K194" s="331">
        <v>8.3126016970199324E-4</v>
      </c>
    </row>
    <row r="195" spans="2:11" ht="27.95" customHeight="1">
      <c r="B195" s="332" t="s">
        <v>254</v>
      </c>
      <c r="C195" s="291" t="s">
        <v>574</v>
      </c>
      <c r="D195" s="290" t="s">
        <v>72</v>
      </c>
      <c r="E195" s="290" t="s">
        <v>575</v>
      </c>
      <c r="F195" s="292" t="s">
        <v>16</v>
      </c>
      <c r="G195" s="293">
        <v>62.75</v>
      </c>
      <c r="H195" s="294">
        <v>47.08</v>
      </c>
      <c r="I195" s="294">
        <v>57.85</v>
      </c>
      <c r="J195" s="294">
        <v>3630.08</v>
      </c>
      <c r="K195" s="333">
        <v>1.4225899587168398E-3</v>
      </c>
    </row>
    <row r="196" spans="2:11" ht="48" customHeight="1">
      <c r="B196" s="332" t="s">
        <v>255</v>
      </c>
      <c r="C196" s="291" t="s">
        <v>590</v>
      </c>
      <c r="D196" s="290" t="s">
        <v>65</v>
      </c>
      <c r="E196" s="290" t="s">
        <v>591</v>
      </c>
      <c r="F196" s="292" t="s">
        <v>102</v>
      </c>
      <c r="G196" s="293">
        <v>1</v>
      </c>
      <c r="H196" s="294">
        <v>10795.49</v>
      </c>
      <c r="I196" s="294">
        <v>13265.49</v>
      </c>
      <c r="J196" s="294">
        <v>13265.49</v>
      </c>
      <c r="K196" s="333">
        <v>5.1986052294876834E-3</v>
      </c>
    </row>
    <row r="197" spans="2:11" ht="27.95" customHeight="1">
      <c r="B197" s="332" t="s">
        <v>256</v>
      </c>
      <c r="C197" s="291" t="s">
        <v>305</v>
      </c>
      <c r="D197" s="290" t="s">
        <v>14</v>
      </c>
      <c r="E197" s="290" t="s">
        <v>306</v>
      </c>
      <c r="F197" s="292" t="s">
        <v>16</v>
      </c>
      <c r="G197" s="293">
        <v>16.52</v>
      </c>
      <c r="H197" s="294">
        <v>696.62</v>
      </c>
      <c r="I197" s="294">
        <v>856</v>
      </c>
      <c r="J197" s="294">
        <v>14141.12</v>
      </c>
      <c r="K197" s="333">
        <v>5.5417553654492123E-3</v>
      </c>
    </row>
    <row r="198" spans="2:11" ht="27.95" customHeight="1" thickBot="1">
      <c r="B198" s="334" t="s">
        <v>257</v>
      </c>
      <c r="C198" s="299" t="s">
        <v>790</v>
      </c>
      <c r="D198" s="298" t="s">
        <v>72</v>
      </c>
      <c r="E198" s="298" t="s">
        <v>791</v>
      </c>
      <c r="F198" s="300" t="s">
        <v>16</v>
      </c>
      <c r="G198" s="301">
        <v>75.11</v>
      </c>
      <c r="H198" s="302">
        <v>174.25</v>
      </c>
      <c r="I198" s="302">
        <v>214.11</v>
      </c>
      <c r="J198" s="302">
        <v>16081.8</v>
      </c>
      <c r="K198" s="335">
        <v>6.3022873319851002E-3</v>
      </c>
    </row>
    <row r="199" spans="2:11" ht="24.95" customHeight="1" thickBot="1">
      <c r="B199" s="328" t="s">
        <v>258</v>
      </c>
      <c r="C199" s="313"/>
      <c r="D199" s="313"/>
      <c r="E199" s="313" t="s">
        <v>262</v>
      </c>
      <c r="F199" s="313"/>
      <c r="G199" s="314"/>
      <c r="H199" s="315"/>
      <c r="I199" s="315"/>
      <c r="J199" s="316">
        <v>13142.02</v>
      </c>
      <c r="K199" s="329">
        <v>5.1502186423593643E-3</v>
      </c>
    </row>
    <row r="200" spans="2:11" ht="39.75" customHeight="1">
      <c r="B200" s="330" t="s">
        <v>260</v>
      </c>
      <c r="C200" s="304" t="s">
        <v>592</v>
      </c>
      <c r="D200" s="303" t="s">
        <v>65</v>
      </c>
      <c r="E200" s="303" t="s">
        <v>593</v>
      </c>
      <c r="F200" s="305" t="s">
        <v>102</v>
      </c>
      <c r="G200" s="306">
        <v>1</v>
      </c>
      <c r="H200" s="307">
        <v>1240.17</v>
      </c>
      <c r="I200" s="307">
        <v>1523.92</v>
      </c>
      <c r="J200" s="307">
        <v>1523.92</v>
      </c>
      <c r="K200" s="331">
        <v>5.9720813036841236E-4</v>
      </c>
    </row>
    <row r="201" spans="2:11" ht="27.95" customHeight="1">
      <c r="B201" s="332" t="s">
        <v>261</v>
      </c>
      <c r="C201" s="291" t="s">
        <v>792</v>
      </c>
      <c r="D201" s="290" t="s">
        <v>793</v>
      </c>
      <c r="E201" s="290" t="s">
        <v>794</v>
      </c>
      <c r="F201" s="292" t="s">
        <v>795</v>
      </c>
      <c r="G201" s="293">
        <v>0.3</v>
      </c>
      <c r="H201" s="294">
        <v>4193.8599999999997</v>
      </c>
      <c r="I201" s="294">
        <v>5153.41</v>
      </c>
      <c r="J201" s="294">
        <v>1546.02</v>
      </c>
      <c r="K201" s="333">
        <v>6.0586888662933285E-4</v>
      </c>
    </row>
    <row r="202" spans="2:11" ht="27.95" customHeight="1" thickBot="1">
      <c r="B202" s="338" t="s">
        <v>796</v>
      </c>
      <c r="C202" s="339" t="s">
        <v>263</v>
      </c>
      <c r="D202" s="340" t="s">
        <v>14</v>
      </c>
      <c r="E202" s="340" t="s">
        <v>264</v>
      </c>
      <c r="F202" s="341" t="s">
        <v>16</v>
      </c>
      <c r="G202" s="342">
        <v>1068.0899999999999</v>
      </c>
      <c r="H202" s="343">
        <v>7.68</v>
      </c>
      <c r="I202" s="343">
        <v>9.43</v>
      </c>
      <c r="J202" s="343">
        <v>10072.08</v>
      </c>
      <c r="K202" s="344">
        <v>3.9471416253616196E-3</v>
      </c>
    </row>
    <row r="203" spans="2:11" ht="15.75" thickTop="1" thickBot="1">
      <c r="B203" s="285"/>
      <c r="C203" s="285"/>
      <c r="D203" s="285"/>
      <c r="E203" s="285"/>
      <c r="F203" s="285"/>
      <c r="G203" s="288"/>
      <c r="H203" s="289"/>
      <c r="I203" s="289"/>
      <c r="J203" s="289"/>
      <c r="K203" s="285"/>
    </row>
    <row r="204" spans="2:11" ht="27" customHeight="1">
      <c r="B204" s="286"/>
      <c r="C204" s="286"/>
      <c r="D204" s="286"/>
      <c r="E204" s="287"/>
      <c r="F204" s="348"/>
      <c r="G204" s="349" t="s">
        <v>594</v>
      </c>
      <c r="H204" s="350"/>
      <c r="I204" s="354">
        <v>2076682.36</v>
      </c>
      <c r="J204" s="355"/>
      <c r="K204" s="356"/>
    </row>
    <row r="205" spans="2:11" ht="27" customHeight="1">
      <c r="B205" s="286"/>
      <c r="C205" s="286"/>
      <c r="D205" s="286"/>
      <c r="E205" s="287"/>
      <c r="F205" s="351"/>
      <c r="G205" s="352" t="s">
        <v>595</v>
      </c>
      <c r="H205" s="353"/>
      <c r="I205" s="357">
        <v>475057.85</v>
      </c>
      <c r="J205" s="358"/>
      <c r="K205" s="359"/>
    </row>
    <row r="206" spans="2:11" ht="27" customHeight="1" thickBot="1">
      <c r="B206" s="286"/>
      <c r="C206" s="286"/>
      <c r="D206" s="286"/>
      <c r="E206" s="287"/>
      <c r="F206" s="345"/>
      <c r="G206" s="346" t="s">
        <v>265</v>
      </c>
      <c r="H206" s="347"/>
      <c r="I206" s="360">
        <v>2551740.21</v>
      </c>
      <c r="J206" s="361"/>
      <c r="K206" s="362"/>
    </row>
  </sheetData>
  <mergeCells count="15">
    <mergeCell ref="B206:D206"/>
    <mergeCell ref="G206:H206"/>
    <mergeCell ref="I206:K206"/>
    <mergeCell ref="B204:D204"/>
    <mergeCell ref="G204:H204"/>
    <mergeCell ref="I204:K204"/>
    <mergeCell ref="B205:D205"/>
    <mergeCell ref="G205:H205"/>
    <mergeCell ref="I205:K205"/>
    <mergeCell ref="B7:K7"/>
    <mergeCell ref="B2:K2"/>
    <mergeCell ref="B3:K3"/>
    <mergeCell ref="B4:K4"/>
    <mergeCell ref="B6:K6"/>
    <mergeCell ref="B5:K5"/>
  </mergeCells>
  <printOptions horizontalCentered="1"/>
  <pageMargins left="0.39370078740157483" right="0.19685039370078741" top="0.59055118110236227" bottom="0.59055118110236227" header="0" footer="0"/>
  <pageSetup paperSize="9" scale="44" fitToHeight="0" orientation="portrait" r:id="rId1"/>
  <headerFooter>
    <oddHeader xml:space="preserve">&amp;L </oddHeader>
    <oddFooter>&amp;L 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J23"/>
  <sheetViews>
    <sheetView view="pageBreakPreview" zoomScale="70" zoomScaleNormal="70" zoomScaleSheetLayoutView="70" workbookViewId="0">
      <selection activeCell="J21" sqref="B2:J21"/>
    </sheetView>
  </sheetViews>
  <sheetFormatPr defaultRowHeight="14.25"/>
  <cols>
    <col min="1" max="2" width="9" style="1"/>
    <col min="3" max="3" width="40.375" style="1" customWidth="1"/>
    <col min="4" max="4" width="20.625" style="1" customWidth="1"/>
    <col min="5" max="7" width="16.625" style="4" customWidth="1"/>
    <col min="8" max="8" width="17.875" style="4" customWidth="1"/>
    <col min="9" max="9" width="18" style="4" customWidth="1"/>
    <col min="10" max="10" width="20" style="4" customWidth="1"/>
    <col min="11" max="16384" width="9" style="1"/>
  </cols>
  <sheetData>
    <row r="1" spans="2:10" ht="15" thickBot="1"/>
    <row r="2" spans="2:10" ht="24" customHeight="1">
      <c r="B2" s="193" t="s">
        <v>266</v>
      </c>
      <c r="C2" s="194"/>
      <c r="D2" s="194"/>
      <c r="E2" s="194"/>
      <c r="F2" s="194"/>
      <c r="G2" s="194"/>
      <c r="H2" s="194"/>
      <c r="I2" s="194"/>
      <c r="J2" s="195"/>
    </row>
    <row r="3" spans="2:10" ht="24" customHeight="1">
      <c r="B3" s="196" t="s">
        <v>267</v>
      </c>
      <c r="C3" s="197"/>
      <c r="D3" s="197"/>
      <c r="E3" s="197"/>
      <c r="F3" s="197"/>
      <c r="G3" s="197"/>
      <c r="H3" s="197"/>
      <c r="I3" s="197"/>
      <c r="J3" s="198"/>
    </row>
    <row r="4" spans="2:10" ht="24" customHeight="1">
      <c r="B4" s="199" t="s">
        <v>268</v>
      </c>
      <c r="C4" s="200"/>
      <c r="D4" s="200"/>
      <c r="E4" s="200"/>
      <c r="F4" s="200"/>
      <c r="G4" s="200"/>
      <c r="H4" s="200"/>
      <c r="I4" s="200"/>
      <c r="J4" s="201"/>
    </row>
    <row r="5" spans="2:10" ht="24" customHeight="1">
      <c r="B5" s="196" t="s">
        <v>269</v>
      </c>
      <c r="C5" s="197"/>
      <c r="D5" s="197"/>
      <c r="E5" s="197"/>
      <c r="F5" s="197"/>
      <c r="G5" s="197"/>
      <c r="H5" s="197"/>
      <c r="I5" s="197"/>
      <c r="J5" s="198"/>
    </row>
    <row r="6" spans="2:10" ht="24" customHeight="1" thickBot="1">
      <c r="B6" s="196" t="s">
        <v>596</v>
      </c>
      <c r="C6" s="197"/>
      <c r="D6" s="197"/>
      <c r="E6" s="197"/>
      <c r="F6" s="197"/>
      <c r="G6" s="197"/>
      <c r="H6" s="197"/>
      <c r="I6" s="197"/>
      <c r="J6" s="198"/>
    </row>
    <row r="7" spans="2:10" ht="27.95" customHeight="1" thickTop="1" thickBot="1">
      <c r="B7" s="269" t="s">
        <v>423</v>
      </c>
      <c r="C7" s="270"/>
      <c r="D7" s="270"/>
      <c r="E7" s="270"/>
      <c r="F7" s="270"/>
      <c r="G7" s="270"/>
      <c r="H7" s="270"/>
      <c r="I7" s="270"/>
      <c r="J7" s="271"/>
    </row>
    <row r="8" spans="2:10" ht="27.95" customHeight="1" thickBot="1">
      <c r="B8" s="272" t="s">
        <v>0</v>
      </c>
      <c r="C8" s="151" t="s">
        <v>3</v>
      </c>
      <c r="D8" s="11" t="s">
        <v>271</v>
      </c>
      <c r="E8" s="11" t="s">
        <v>272</v>
      </c>
      <c r="F8" s="11" t="s">
        <v>273</v>
      </c>
      <c r="G8" s="11" t="s">
        <v>274</v>
      </c>
      <c r="H8" s="11" t="s">
        <v>275</v>
      </c>
      <c r="I8" s="11" t="s">
        <v>276</v>
      </c>
      <c r="J8" s="273" t="s">
        <v>277</v>
      </c>
    </row>
    <row r="9" spans="2:10" ht="30" customHeight="1" thickBot="1">
      <c r="B9" s="274" t="s">
        <v>10</v>
      </c>
      <c r="C9" s="149" t="s">
        <v>11</v>
      </c>
      <c r="D9" s="150" t="s">
        <v>602</v>
      </c>
      <c r="E9" s="245" t="s">
        <v>797</v>
      </c>
      <c r="F9" s="246" t="s">
        <v>278</v>
      </c>
      <c r="G9" s="246" t="s">
        <v>278</v>
      </c>
      <c r="H9" s="246" t="s">
        <v>278</v>
      </c>
      <c r="I9" s="246" t="s">
        <v>278</v>
      </c>
      <c r="J9" s="275" t="s">
        <v>278</v>
      </c>
    </row>
    <row r="10" spans="2:10" ht="30" customHeight="1" thickTop="1" thickBot="1">
      <c r="B10" s="276" t="s">
        <v>23</v>
      </c>
      <c r="C10" s="9" t="s">
        <v>24</v>
      </c>
      <c r="D10" s="148" t="s">
        <v>603</v>
      </c>
      <c r="E10" s="247" t="s">
        <v>798</v>
      </c>
      <c r="F10" s="248" t="s">
        <v>799</v>
      </c>
      <c r="G10" s="249" t="s">
        <v>278</v>
      </c>
      <c r="H10" s="249" t="s">
        <v>278</v>
      </c>
      <c r="I10" s="249" t="s">
        <v>278</v>
      </c>
      <c r="J10" s="277" t="s">
        <v>278</v>
      </c>
    </row>
    <row r="11" spans="2:10" ht="30" customHeight="1" thickTop="1" thickBot="1">
      <c r="B11" s="276" t="s">
        <v>53</v>
      </c>
      <c r="C11" s="9" t="s">
        <v>54</v>
      </c>
      <c r="D11" s="148" t="s">
        <v>604</v>
      </c>
      <c r="E11" s="247" t="s">
        <v>605</v>
      </c>
      <c r="F11" s="248" t="s">
        <v>606</v>
      </c>
      <c r="G11" s="248" t="s">
        <v>606</v>
      </c>
      <c r="H11" s="249" t="s">
        <v>278</v>
      </c>
      <c r="I11" s="249" t="s">
        <v>278</v>
      </c>
      <c r="J11" s="277" t="s">
        <v>278</v>
      </c>
    </row>
    <row r="12" spans="2:10" ht="30" customHeight="1" thickTop="1" thickBot="1">
      <c r="B12" s="276" t="s">
        <v>61</v>
      </c>
      <c r="C12" s="9" t="s">
        <v>433</v>
      </c>
      <c r="D12" s="148" t="s">
        <v>607</v>
      </c>
      <c r="E12" s="250" t="s">
        <v>278</v>
      </c>
      <c r="F12" s="248" t="s">
        <v>820</v>
      </c>
      <c r="G12" s="248" t="s">
        <v>820</v>
      </c>
      <c r="H12" s="248" t="s">
        <v>821</v>
      </c>
      <c r="I12" s="249" t="s">
        <v>278</v>
      </c>
      <c r="J12" s="277" t="s">
        <v>278</v>
      </c>
    </row>
    <row r="13" spans="2:10" ht="30" customHeight="1" thickTop="1" thickBot="1">
      <c r="B13" s="276" t="s">
        <v>174</v>
      </c>
      <c r="C13" s="9" t="s">
        <v>175</v>
      </c>
      <c r="D13" s="148" t="s">
        <v>608</v>
      </c>
      <c r="E13" s="250" t="s">
        <v>278</v>
      </c>
      <c r="F13" s="248" t="s">
        <v>822</v>
      </c>
      <c r="G13" s="248" t="s">
        <v>822</v>
      </c>
      <c r="H13" s="248" t="s">
        <v>822</v>
      </c>
      <c r="I13" s="248" t="s">
        <v>822</v>
      </c>
      <c r="J13" s="277" t="s">
        <v>278</v>
      </c>
    </row>
    <row r="14" spans="2:10" ht="30" customHeight="1" thickTop="1" thickBot="1">
      <c r="B14" s="276" t="s">
        <v>243</v>
      </c>
      <c r="C14" s="9" t="s">
        <v>244</v>
      </c>
      <c r="D14" s="148" t="s">
        <v>609</v>
      </c>
      <c r="E14" s="250" t="s">
        <v>278</v>
      </c>
      <c r="F14" s="249" t="s">
        <v>278</v>
      </c>
      <c r="G14" s="249" t="s">
        <v>278</v>
      </c>
      <c r="H14" s="248" t="s">
        <v>808</v>
      </c>
      <c r="I14" s="248" t="s">
        <v>800</v>
      </c>
      <c r="J14" s="278" t="s">
        <v>801</v>
      </c>
    </row>
    <row r="15" spans="2:10" ht="30" customHeight="1" thickTop="1" thickBot="1">
      <c r="B15" s="276" t="s">
        <v>252</v>
      </c>
      <c r="C15" s="9" t="s">
        <v>259</v>
      </c>
      <c r="D15" s="148" t="s">
        <v>610</v>
      </c>
      <c r="E15" s="250" t="s">
        <v>278</v>
      </c>
      <c r="F15" s="249" t="s">
        <v>278</v>
      </c>
      <c r="G15" s="249" t="s">
        <v>278</v>
      </c>
      <c r="H15" s="249" t="s">
        <v>278</v>
      </c>
      <c r="I15" s="249" t="s">
        <v>278</v>
      </c>
      <c r="J15" s="278" t="s">
        <v>802</v>
      </c>
    </row>
    <row r="16" spans="2:10" ht="30" customHeight="1" thickTop="1" thickBot="1">
      <c r="B16" s="276" t="s">
        <v>258</v>
      </c>
      <c r="C16" s="9" t="s">
        <v>262</v>
      </c>
      <c r="D16" s="148" t="s">
        <v>611</v>
      </c>
      <c r="E16" s="250" t="s">
        <v>278</v>
      </c>
      <c r="F16" s="249" t="s">
        <v>278</v>
      </c>
      <c r="G16" s="249" t="s">
        <v>278</v>
      </c>
      <c r="H16" s="249" t="s">
        <v>278</v>
      </c>
      <c r="I16" s="249" t="s">
        <v>278</v>
      </c>
      <c r="J16" s="278" t="s">
        <v>803</v>
      </c>
    </row>
    <row r="17" spans="2:10" ht="3.75" customHeight="1" thickTop="1" thickBot="1">
      <c r="B17" s="279"/>
      <c r="C17" s="280"/>
      <c r="D17" s="281"/>
      <c r="E17" s="282"/>
      <c r="F17" s="283"/>
      <c r="G17" s="283"/>
      <c r="H17" s="283"/>
      <c r="I17" s="283"/>
      <c r="J17" s="284"/>
    </row>
    <row r="18" spans="2:10" ht="24" customHeight="1" thickTop="1">
      <c r="B18" s="264" t="s">
        <v>279</v>
      </c>
      <c r="C18" s="202"/>
      <c r="D18" s="265"/>
      <c r="E18" s="266" t="s">
        <v>823</v>
      </c>
      <c r="F18" s="267" t="s">
        <v>824</v>
      </c>
      <c r="G18" s="267" t="s">
        <v>825</v>
      </c>
      <c r="H18" s="267" t="s">
        <v>809</v>
      </c>
      <c r="I18" s="267" t="s">
        <v>826</v>
      </c>
      <c r="J18" s="268" t="s">
        <v>827</v>
      </c>
    </row>
    <row r="19" spans="2:10" s="10" customFormat="1" ht="24" customHeight="1">
      <c r="B19" s="257" t="s">
        <v>280</v>
      </c>
      <c r="C19" s="203"/>
      <c r="D19" s="258"/>
      <c r="E19" s="251" t="s">
        <v>804</v>
      </c>
      <c r="F19" s="252" t="s">
        <v>828</v>
      </c>
      <c r="G19" s="252" t="s">
        <v>829</v>
      </c>
      <c r="H19" s="252" t="s">
        <v>830</v>
      </c>
      <c r="I19" s="252" t="s">
        <v>831</v>
      </c>
      <c r="J19" s="253" t="s">
        <v>805</v>
      </c>
    </row>
    <row r="20" spans="2:10" ht="24" customHeight="1">
      <c r="B20" s="259" t="s">
        <v>281</v>
      </c>
      <c r="C20" s="204"/>
      <c r="D20" s="260"/>
      <c r="E20" s="251" t="s">
        <v>823</v>
      </c>
      <c r="F20" s="252" t="s">
        <v>806</v>
      </c>
      <c r="G20" s="252" t="s">
        <v>832</v>
      </c>
      <c r="H20" s="252" t="s">
        <v>833</v>
      </c>
      <c r="I20" s="252" t="s">
        <v>834</v>
      </c>
      <c r="J20" s="253" t="s">
        <v>810</v>
      </c>
    </row>
    <row r="21" spans="2:10" s="10" customFormat="1" ht="24" customHeight="1" thickBot="1">
      <c r="B21" s="261" t="s">
        <v>282</v>
      </c>
      <c r="C21" s="262"/>
      <c r="D21" s="263"/>
      <c r="E21" s="254" t="s">
        <v>807</v>
      </c>
      <c r="F21" s="255" t="s">
        <v>835</v>
      </c>
      <c r="G21" s="255" t="s">
        <v>836</v>
      </c>
      <c r="H21" s="255" t="s">
        <v>837</v>
      </c>
      <c r="I21" s="255" t="s">
        <v>838</v>
      </c>
      <c r="J21" s="256" t="s">
        <v>839</v>
      </c>
    </row>
    <row r="22" spans="2:10" ht="15" thickTop="1">
      <c r="B22" s="6"/>
      <c r="C22" s="6"/>
      <c r="D22" s="6"/>
      <c r="E22" s="6"/>
      <c r="F22" s="6"/>
      <c r="G22" s="6"/>
      <c r="H22" s="6"/>
    </row>
    <row r="23" spans="2:10" ht="60" customHeight="1">
      <c r="B23" s="8"/>
      <c r="C23" s="8"/>
      <c r="D23" s="8"/>
      <c r="E23" s="8"/>
      <c r="F23" s="8"/>
      <c r="G23" s="8"/>
      <c r="H23" s="8"/>
    </row>
  </sheetData>
  <mergeCells count="10">
    <mergeCell ref="B21:D21"/>
    <mergeCell ref="B18:D18"/>
    <mergeCell ref="B19:D19"/>
    <mergeCell ref="B20:D20"/>
    <mergeCell ref="B7:J7"/>
    <mergeCell ref="B2:J2"/>
    <mergeCell ref="B3:J3"/>
    <mergeCell ref="B4:J4"/>
    <mergeCell ref="B5:J5"/>
    <mergeCell ref="B6:J6"/>
  </mergeCells>
  <phoneticPr fontId="12" type="noConversion"/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196"/>
  <sheetViews>
    <sheetView zoomScale="70" zoomScaleNormal="70" workbookViewId="0">
      <selection activeCell="B2" sqref="B2:K196"/>
    </sheetView>
  </sheetViews>
  <sheetFormatPr defaultRowHeight="14.25"/>
  <cols>
    <col min="2" max="2" width="13" customWidth="1"/>
    <col min="3" max="3" width="10.125" customWidth="1"/>
    <col min="5" max="5" width="46.875" customWidth="1"/>
    <col min="7" max="7" width="12.875" customWidth="1"/>
    <col min="9" max="9" width="16" customWidth="1"/>
    <col min="10" max="10" width="15.75" customWidth="1"/>
    <col min="11" max="11" width="22.75" customWidth="1"/>
  </cols>
  <sheetData>
    <row r="1" spans="1:11" ht="15" thickBot="1"/>
    <row r="2" spans="1:11" s="1" customFormat="1" ht="22.5" customHeight="1">
      <c r="B2" s="193" t="s">
        <v>266</v>
      </c>
      <c r="C2" s="194"/>
      <c r="D2" s="194"/>
      <c r="E2" s="194"/>
      <c r="F2" s="194"/>
      <c r="G2" s="194"/>
      <c r="H2" s="194"/>
      <c r="I2" s="194"/>
      <c r="J2" s="194"/>
      <c r="K2" s="195"/>
    </row>
    <row r="3" spans="1:11" s="1" customFormat="1" ht="22.5" customHeight="1">
      <c r="B3" s="196" t="s">
        <v>267</v>
      </c>
      <c r="C3" s="216"/>
      <c r="D3" s="216"/>
      <c r="E3" s="216"/>
      <c r="F3" s="216"/>
      <c r="G3" s="216"/>
      <c r="H3" s="216"/>
      <c r="I3" s="216"/>
      <c r="J3" s="216"/>
      <c r="K3" s="198"/>
    </row>
    <row r="4" spans="1:11" s="1" customFormat="1" ht="22.5" customHeight="1">
      <c r="B4" s="199" t="s">
        <v>268</v>
      </c>
      <c r="C4" s="217"/>
      <c r="D4" s="217"/>
      <c r="E4" s="217"/>
      <c r="F4" s="217"/>
      <c r="G4" s="217"/>
      <c r="H4" s="217"/>
      <c r="I4" s="217"/>
      <c r="J4" s="217"/>
      <c r="K4" s="201"/>
    </row>
    <row r="5" spans="1:11" s="1" customFormat="1" ht="22.5" customHeight="1" thickBot="1">
      <c r="B5" s="196" t="s">
        <v>269</v>
      </c>
      <c r="C5" s="216"/>
      <c r="D5" s="216"/>
      <c r="E5" s="216"/>
      <c r="F5" s="216"/>
      <c r="G5" s="216"/>
      <c r="H5" s="216"/>
      <c r="I5" s="216"/>
      <c r="J5" s="216"/>
      <c r="K5" s="198"/>
    </row>
    <row r="6" spans="1:11" s="1" customFormat="1" ht="19.5" customHeight="1" thickTop="1" thickBot="1">
      <c r="B6" s="218" t="s">
        <v>307</v>
      </c>
      <c r="C6" s="219"/>
      <c r="D6" s="219"/>
      <c r="E6" s="219"/>
      <c r="F6" s="219"/>
      <c r="G6" s="219"/>
      <c r="H6" s="219"/>
      <c r="I6" s="219"/>
      <c r="J6" s="219"/>
      <c r="K6" s="220"/>
    </row>
    <row r="7" spans="1:11">
      <c r="B7" s="49" t="s">
        <v>10</v>
      </c>
      <c r="C7" s="50"/>
      <c r="D7" s="50"/>
      <c r="E7" s="50" t="s">
        <v>11</v>
      </c>
      <c r="F7" s="50"/>
      <c r="G7" s="215"/>
      <c r="H7" s="215"/>
      <c r="I7" s="51"/>
      <c r="J7" s="50"/>
      <c r="K7" s="52">
        <v>45351.02</v>
      </c>
    </row>
    <row r="8" spans="1:11" ht="15">
      <c r="A8" t="s">
        <v>308</v>
      </c>
      <c r="B8" s="53" t="s">
        <v>12</v>
      </c>
      <c r="C8" s="27" t="s">
        <v>1</v>
      </c>
      <c r="D8" s="26" t="s">
        <v>2</v>
      </c>
      <c r="E8" s="26" t="s">
        <v>3</v>
      </c>
      <c r="F8" s="213" t="s">
        <v>283</v>
      </c>
      <c r="G8" s="213"/>
      <c r="H8" s="28" t="s">
        <v>4</v>
      </c>
      <c r="I8" s="27" t="s">
        <v>5</v>
      </c>
      <c r="J8" s="27" t="s">
        <v>6</v>
      </c>
      <c r="K8" s="54" t="s">
        <v>8</v>
      </c>
    </row>
    <row r="9" spans="1:11">
      <c r="B9" s="55" t="s">
        <v>284</v>
      </c>
      <c r="C9" s="32" t="s">
        <v>13</v>
      </c>
      <c r="D9" s="31" t="s">
        <v>14</v>
      </c>
      <c r="E9" s="31" t="s">
        <v>15</v>
      </c>
      <c r="F9" s="214" t="s">
        <v>278</v>
      </c>
      <c r="G9" s="214"/>
      <c r="H9" s="33" t="s">
        <v>16</v>
      </c>
      <c r="I9" s="37">
        <v>1</v>
      </c>
      <c r="J9" s="34">
        <v>174.45</v>
      </c>
      <c r="K9" s="56">
        <v>174.45</v>
      </c>
    </row>
    <row r="10" spans="1:11" ht="38.25" customHeight="1">
      <c r="B10" s="57" t="s">
        <v>285</v>
      </c>
      <c r="C10" s="39" t="s">
        <v>612</v>
      </c>
      <c r="D10" s="38" t="s">
        <v>14</v>
      </c>
      <c r="E10" s="38" t="s">
        <v>613</v>
      </c>
      <c r="F10" s="212" t="s">
        <v>278</v>
      </c>
      <c r="G10" s="212"/>
      <c r="H10" s="40" t="s">
        <v>286</v>
      </c>
      <c r="I10" s="41">
        <v>0.4</v>
      </c>
      <c r="J10" s="42">
        <v>23.67</v>
      </c>
      <c r="K10" s="58">
        <v>9.4600000000000009</v>
      </c>
    </row>
    <row r="11" spans="1:11" ht="25.5" customHeight="1">
      <c r="B11" s="57" t="s">
        <v>285</v>
      </c>
      <c r="C11" s="39" t="s">
        <v>614</v>
      </c>
      <c r="D11" s="38" t="s">
        <v>14</v>
      </c>
      <c r="E11" s="38" t="s">
        <v>287</v>
      </c>
      <c r="F11" s="212" t="s">
        <v>278</v>
      </c>
      <c r="G11" s="212"/>
      <c r="H11" s="40" t="s">
        <v>286</v>
      </c>
      <c r="I11" s="41">
        <v>0.4</v>
      </c>
      <c r="J11" s="42">
        <v>19.2</v>
      </c>
      <c r="K11" s="58">
        <v>7.68</v>
      </c>
    </row>
    <row r="12" spans="1:11" ht="25.5" customHeight="1">
      <c r="B12" s="59" t="s">
        <v>288</v>
      </c>
      <c r="C12" s="44" t="s">
        <v>615</v>
      </c>
      <c r="D12" s="43" t="s">
        <v>14</v>
      </c>
      <c r="E12" s="43" t="s">
        <v>616</v>
      </c>
      <c r="F12" s="206" t="s">
        <v>289</v>
      </c>
      <c r="G12" s="206"/>
      <c r="H12" s="45" t="s">
        <v>617</v>
      </c>
      <c r="I12" s="46">
        <v>0.41</v>
      </c>
      <c r="J12" s="47">
        <v>160</v>
      </c>
      <c r="K12" s="60">
        <v>65.599999999999994</v>
      </c>
    </row>
    <row r="13" spans="1:11" ht="25.5" customHeight="1">
      <c r="B13" s="59" t="s">
        <v>288</v>
      </c>
      <c r="C13" s="44" t="s">
        <v>618</v>
      </c>
      <c r="D13" s="43" t="s">
        <v>14</v>
      </c>
      <c r="E13" s="43" t="s">
        <v>619</v>
      </c>
      <c r="F13" s="206" t="s">
        <v>289</v>
      </c>
      <c r="G13" s="206"/>
      <c r="H13" s="45" t="s">
        <v>249</v>
      </c>
      <c r="I13" s="46">
        <v>0.1</v>
      </c>
      <c r="J13" s="47">
        <v>17.16</v>
      </c>
      <c r="K13" s="60">
        <v>1.71</v>
      </c>
    </row>
    <row r="14" spans="1:11" ht="25.5" customHeight="1">
      <c r="B14" s="59" t="s">
        <v>288</v>
      </c>
      <c r="C14" s="44" t="s">
        <v>620</v>
      </c>
      <c r="D14" s="43" t="s">
        <v>14</v>
      </c>
      <c r="E14" s="43" t="s">
        <v>621</v>
      </c>
      <c r="F14" s="206" t="s">
        <v>289</v>
      </c>
      <c r="G14" s="206"/>
      <c r="H14" s="45" t="s">
        <v>16</v>
      </c>
      <c r="I14" s="46">
        <v>1</v>
      </c>
      <c r="J14" s="47">
        <v>90</v>
      </c>
      <c r="K14" s="60">
        <v>90</v>
      </c>
    </row>
    <row r="15" spans="1:11" ht="25.5">
      <c r="B15" s="61"/>
      <c r="C15" s="62"/>
      <c r="D15" s="62"/>
      <c r="E15" s="62"/>
      <c r="F15" s="62" t="s">
        <v>290</v>
      </c>
      <c r="G15" s="63">
        <v>11.35</v>
      </c>
      <c r="H15" s="62" t="s">
        <v>291</v>
      </c>
      <c r="I15" s="63">
        <v>0</v>
      </c>
      <c r="J15" s="62" t="s">
        <v>292</v>
      </c>
      <c r="K15" s="64">
        <v>11.35</v>
      </c>
    </row>
    <row r="16" spans="1:11" ht="25.5">
      <c r="B16" s="61"/>
      <c r="C16" s="62"/>
      <c r="D16" s="62"/>
      <c r="E16" s="62"/>
      <c r="F16" s="62" t="s">
        <v>293</v>
      </c>
      <c r="G16" s="63">
        <v>39.909999999999997</v>
      </c>
      <c r="H16" s="62"/>
      <c r="I16" s="205" t="s">
        <v>294</v>
      </c>
      <c r="J16" s="205"/>
      <c r="K16" s="64">
        <v>214.36</v>
      </c>
    </row>
    <row r="17" spans="2:11" ht="15" thickBot="1">
      <c r="B17" s="36"/>
      <c r="C17" s="65"/>
      <c r="D17" s="65"/>
      <c r="E17" s="65"/>
      <c r="F17" s="65"/>
      <c r="G17" s="65"/>
      <c r="H17" s="65" t="s">
        <v>295</v>
      </c>
      <c r="I17" s="66">
        <v>18</v>
      </c>
      <c r="J17" s="65" t="s">
        <v>296</v>
      </c>
      <c r="K17" s="67">
        <v>3858.48</v>
      </c>
    </row>
    <row r="18" spans="2:11" ht="15" thickTop="1">
      <c r="B18" s="68"/>
      <c r="C18" s="48"/>
      <c r="D18" s="48"/>
      <c r="E18" s="48"/>
      <c r="F18" s="48"/>
      <c r="G18" s="48"/>
      <c r="H18" s="48"/>
      <c r="I18" s="48"/>
      <c r="J18" s="48"/>
      <c r="K18" s="69"/>
    </row>
    <row r="19" spans="2:11" ht="15">
      <c r="B19" s="53" t="s">
        <v>17</v>
      </c>
      <c r="C19" s="27" t="s">
        <v>1</v>
      </c>
      <c r="D19" s="26" t="s">
        <v>2</v>
      </c>
      <c r="E19" s="26" t="s">
        <v>3</v>
      </c>
      <c r="F19" s="213" t="s">
        <v>283</v>
      </c>
      <c r="G19" s="213"/>
      <c r="H19" s="28" t="s">
        <v>4</v>
      </c>
      <c r="I19" s="27" t="s">
        <v>5</v>
      </c>
      <c r="J19" s="27" t="s">
        <v>6</v>
      </c>
      <c r="K19" s="54" t="s">
        <v>8</v>
      </c>
    </row>
    <row r="20" spans="2:11">
      <c r="B20" s="55" t="s">
        <v>284</v>
      </c>
      <c r="C20" s="32" t="s">
        <v>20</v>
      </c>
      <c r="D20" s="31" t="s">
        <v>14</v>
      </c>
      <c r="E20" s="31" t="s">
        <v>21</v>
      </c>
      <c r="F20" s="214" t="s">
        <v>278</v>
      </c>
      <c r="G20" s="214"/>
      <c r="H20" s="33" t="s">
        <v>424</v>
      </c>
      <c r="I20" s="37">
        <v>1</v>
      </c>
      <c r="J20" s="34">
        <v>11.88</v>
      </c>
      <c r="K20" s="56">
        <v>11.88</v>
      </c>
    </row>
    <row r="21" spans="2:11" ht="25.5">
      <c r="B21" s="57" t="s">
        <v>285</v>
      </c>
      <c r="C21" s="39" t="s">
        <v>614</v>
      </c>
      <c r="D21" s="38" t="s">
        <v>14</v>
      </c>
      <c r="E21" s="38" t="s">
        <v>287</v>
      </c>
      <c r="F21" s="212" t="s">
        <v>278</v>
      </c>
      <c r="G21" s="212"/>
      <c r="H21" s="40" t="s">
        <v>286</v>
      </c>
      <c r="I21" s="41">
        <v>0.15</v>
      </c>
      <c r="J21" s="42">
        <v>19.2</v>
      </c>
      <c r="K21" s="58">
        <v>2.88</v>
      </c>
    </row>
    <row r="22" spans="2:11" ht="38.25" customHeight="1">
      <c r="B22" s="59" t="s">
        <v>288</v>
      </c>
      <c r="C22" s="44" t="s">
        <v>622</v>
      </c>
      <c r="D22" s="43" t="s">
        <v>14</v>
      </c>
      <c r="E22" s="43" t="s">
        <v>623</v>
      </c>
      <c r="F22" s="206" t="s">
        <v>289</v>
      </c>
      <c r="G22" s="206"/>
      <c r="H22" s="45" t="s">
        <v>16</v>
      </c>
      <c r="I22" s="46">
        <v>1</v>
      </c>
      <c r="J22" s="47">
        <v>9</v>
      </c>
      <c r="K22" s="60">
        <v>9</v>
      </c>
    </row>
    <row r="23" spans="2:11" ht="25.5" customHeight="1">
      <c r="B23" s="61"/>
      <c r="C23" s="62"/>
      <c r="D23" s="62"/>
      <c r="E23" s="62"/>
      <c r="F23" s="62" t="s">
        <v>290</v>
      </c>
      <c r="G23" s="63">
        <v>1.79</v>
      </c>
      <c r="H23" s="62" t="s">
        <v>291</v>
      </c>
      <c r="I23" s="63">
        <v>0</v>
      </c>
      <c r="J23" s="62" t="s">
        <v>292</v>
      </c>
      <c r="K23" s="64">
        <v>1.79</v>
      </c>
    </row>
    <row r="24" spans="2:11" ht="25.5" customHeight="1">
      <c r="B24" s="61"/>
      <c r="C24" s="62"/>
      <c r="D24" s="62"/>
      <c r="E24" s="62"/>
      <c r="F24" s="62" t="s">
        <v>293</v>
      </c>
      <c r="G24" s="63">
        <v>2.71</v>
      </c>
      <c r="H24" s="62"/>
      <c r="I24" s="205" t="s">
        <v>294</v>
      </c>
      <c r="J24" s="205"/>
      <c r="K24" s="64">
        <v>14.59</v>
      </c>
    </row>
    <row r="25" spans="2:11" ht="15" thickBot="1">
      <c r="B25" s="36"/>
      <c r="C25" s="65"/>
      <c r="D25" s="65"/>
      <c r="E25" s="65"/>
      <c r="F25" s="65"/>
      <c r="G25" s="65"/>
      <c r="H25" s="65" t="s">
        <v>295</v>
      </c>
      <c r="I25" s="66">
        <v>356</v>
      </c>
      <c r="J25" s="65" t="s">
        <v>296</v>
      </c>
      <c r="K25" s="67">
        <v>5194.04</v>
      </c>
    </row>
    <row r="26" spans="2:11" ht="15" thickTop="1">
      <c r="B26" s="68"/>
      <c r="C26" s="48"/>
      <c r="D26" s="48"/>
      <c r="E26" s="48"/>
      <c r="F26" s="48"/>
      <c r="G26" s="48"/>
      <c r="H26" s="48"/>
      <c r="I26" s="48"/>
      <c r="J26" s="48"/>
      <c r="K26" s="69"/>
    </row>
    <row r="27" spans="2:11" ht="15">
      <c r="B27" s="53" t="s">
        <v>19</v>
      </c>
      <c r="C27" s="27" t="s">
        <v>1</v>
      </c>
      <c r="D27" s="26" t="s">
        <v>2</v>
      </c>
      <c r="E27" s="26" t="s">
        <v>3</v>
      </c>
      <c r="F27" s="213" t="s">
        <v>283</v>
      </c>
      <c r="G27" s="213"/>
      <c r="H27" s="28" t="s">
        <v>4</v>
      </c>
      <c r="I27" s="27" t="s">
        <v>5</v>
      </c>
      <c r="J27" s="27" t="s">
        <v>6</v>
      </c>
      <c r="K27" s="54" t="s">
        <v>8</v>
      </c>
    </row>
    <row r="28" spans="2:11">
      <c r="B28" s="55" t="s">
        <v>284</v>
      </c>
      <c r="C28" s="32" t="s">
        <v>425</v>
      </c>
      <c r="D28" s="31" t="s">
        <v>14</v>
      </c>
      <c r="E28" s="31" t="s">
        <v>426</v>
      </c>
      <c r="F28" s="214" t="s">
        <v>278</v>
      </c>
      <c r="G28" s="214"/>
      <c r="H28" s="33" t="s">
        <v>16</v>
      </c>
      <c r="I28" s="37">
        <v>1</v>
      </c>
      <c r="J28" s="34">
        <v>140.66999999999999</v>
      </c>
      <c r="K28" s="56">
        <v>140.66999999999999</v>
      </c>
    </row>
    <row r="29" spans="2:11" ht="25.5">
      <c r="B29" s="57" t="s">
        <v>285</v>
      </c>
      <c r="C29" s="39" t="s">
        <v>612</v>
      </c>
      <c r="D29" s="38" t="s">
        <v>14</v>
      </c>
      <c r="E29" s="38" t="s">
        <v>613</v>
      </c>
      <c r="F29" s="212" t="s">
        <v>278</v>
      </c>
      <c r="G29" s="212"/>
      <c r="H29" s="40" t="s">
        <v>286</v>
      </c>
      <c r="I29" s="41">
        <v>0.4</v>
      </c>
      <c r="J29" s="42">
        <v>23.67</v>
      </c>
      <c r="K29" s="58">
        <v>9.4600000000000009</v>
      </c>
    </row>
    <row r="30" spans="2:11" ht="25.5">
      <c r="B30" s="57" t="s">
        <v>285</v>
      </c>
      <c r="C30" s="39" t="s">
        <v>614</v>
      </c>
      <c r="D30" s="38" t="s">
        <v>14</v>
      </c>
      <c r="E30" s="38" t="s">
        <v>287</v>
      </c>
      <c r="F30" s="212" t="s">
        <v>278</v>
      </c>
      <c r="G30" s="212"/>
      <c r="H30" s="40" t="s">
        <v>286</v>
      </c>
      <c r="I30" s="41">
        <v>0.4</v>
      </c>
      <c r="J30" s="42">
        <v>19.2</v>
      </c>
      <c r="K30" s="58">
        <v>7.68</v>
      </c>
    </row>
    <row r="31" spans="2:11" ht="25.5">
      <c r="B31" s="57" t="s">
        <v>285</v>
      </c>
      <c r="C31" s="39" t="s">
        <v>624</v>
      </c>
      <c r="D31" s="38" t="s">
        <v>14</v>
      </c>
      <c r="E31" s="38" t="s">
        <v>625</v>
      </c>
      <c r="F31" s="212" t="s">
        <v>278</v>
      </c>
      <c r="G31" s="212"/>
      <c r="H31" s="40" t="s">
        <v>16</v>
      </c>
      <c r="I31" s="41">
        <v>1</v>
      </c>
      <c r="J31" s="42">
        <v>42.06</v>
      </c>
      <c r="K31" s="58">
        <v>42.06</v>
      </c>
    </row>
    <row r="32" spans="2:11">
      <c r="B32" s="59" t="s">
        <v>288</v>
      </c>
      <c r="C32" s="44" t="s">
        <v>615</v>
      </c>
      <c r="D32" s="43" t="s">
        <v>14</v>
      </c>
      <c r="E32" s="43" t="s">
        <v>616</v>
      </c>
      <c r="F32" s="206" t="s">
        <v>289</v>
      </c>
      <c r="G32" s="206"/>
      <c r="H32" s="45" t="s">
        <v>617</v>
      </c>
      <c r="I32" s="46">
        <v>0.13500000000000001</v>
      </c>
      <c r="J32" s="47">
        <v>160</v>
      </c>
      <c r="K32" s="60">
        <v>21.6</v>
      </c>
    </row>
    <row r="33" spans="2:11">
      <c r="B33" s="59" t="s">
        <v>288</v>
      </c>
      <c r="C33" s="44" t="s">
        <v>626</v>
      </c>
      <c r="D33" s="43" t="s">
        <v>14</v>
      </c>
      <c r="E33" s="43" t="s">
        <v>627</v>
      </c>
      <c r="F33" s="206" t="s">
        <v>289</v>
      </c>
      <c r="G33" s="206"/>
      <c r="H33" s="45" t="s">
        <v>249</v>
      </c>
      <c r="I33" s="46">
        <v>0.14000000000000001</v>
      </c>
      <c r="J33" s="47">
        <v>17.21</v>
      </c>
      <c r="K33" s="60">
        <v>2.4</v>
      </c>
    </row>
    <row r="34" spans="2:11">
      <c r="B34" s="59" t="s">
        <v>288</v>
      </c>
      <c r="C34" s="44" t="s">
        <v>628</v>
      </c>
      <c r="D34" s="43" t="s">
        <v>14</v>
      </c>
      <c r="E34" s="43" t="s">
        <v>629</v>
      </c>
      <c r="F34" s="206" t="s">
        <v>289</v>
      </c>
      <c r="G34" s="206"/>
      <c r="H34" s="45" t="s">
        <v>22</v>
      </c>
      <c r="I34" s="46">
        <v>0.2</v>
      </c>
      <c r="J34" s="47">
        <v>2</v>
      </c>
      <c r="K34" s="60">
        <v>0.4</v>
      </c>
    </row>
    <row r="35" spans="2:11">
      <c r="B35" s="59" t="s">
        <v>288</v>
      </c>
      <c r="C35" s="44" t="s">
        <v>630</v>
      </c>
      <c r="D35" s="43" t="s">
        <v>14</v>
      </c>
      <c r="E35" s="43" t="s">
        <v>631</v>
      </c>
      <c r="F35" s="206" t="s">
        <v>289</v>
      </c>
      <c r="G35" s="206"/>
      <c r="H35" s="45" t="s">
        <v>632</v>
      </c>
      <c r="I35" s="46">
        <v>0.5</v>
      </c>
      <c r="J35" s="47">
        <v>114.15</v>
      </c>
      <c r="K35" s="60">
        <v>57.07</v>
      </c>
    </row>
    <row r="36" spans="2:11" ht="25.5" customHeight="1">
      <c r="B36" s="61"/>
      <c r="C36" s="62"/>
      <c r="D36" s="62"/>
      <c r="E36" s="62"/>
      <c r="F36" s="62" t="s">
        <v>290</v>
      </c>
      <c r="G36" s="63">
        <v>34.049999999999997</v>
      </c>
      <c r="H36" s="62" t="s">
        <v>291</v>
      </c>
      <c r="I36" s="63">
        <v>0</v>
      </c>
      <c r="J36" s="62" t="s">
        <v>292</v>
      </c>
      <c r="K36" s="64">
        <v>34.049999999999997</v>
      </c>
    </row>
    <row r="37" spans="2:11" ht="25.5" customHeight="1">
      <c r="B37" s="61"/>
      <c r="C37" s="62"/>
      <c r="D37" s="62"/>
      <c r="E37" s="62"/>
      <c r="F37" s="62" t="s">
        <v>293</v>
      </c>
      <c r="G37" s="63">
        <v>32.18</v>
      </c>
      <c r="H37" s="62"/>
      <c r="I37" s="205" t="s">
        <v>294</v>
      </c>
      <c r="J37" s="205"/>
      <c r="K37" s="64">
        <v>172.85</v>
      </c>
    </row>
    <row r="38" spans="2:11" ht="25.5" customHeight="1" thickBot="1">
      <c r="B38" s="36"/>
      <c r="C38" s="65"/>
      <c r="D38" s="65"/>
      <c r="E38" s="65"/>
      <c r="F38" s="65"/>
      <c r="G38" s="65"/>
      <c r="H38" s="65" t="s">
        <v>295</v>
      </c>
      <c r="I38" s="66">
        <v>210</v>
      </c>
      <c r="J38" s="65" t="s">
        <v>296</v>
      </c>
      <c r="K38" s="67">
        <v>36298.5</v>
      </c>
    </row>
    <row r="39" spans="2:11" ht="15" thickTop="1">
      <c r="B39" s="68"/>
      <c r="C39" s="48"/>
      <c r="D39" s="48"/>
      <c r="E39" s="48"/>
      <c r="F39" s="48"/>
      <c r="G39" s="48"/>
      <c r="H39" s="48"/>
      <c r="I39" s="48"/>
      <c r="J39" s="48"/>
      <c r="K39" s="69"/>
    </row>
    <row r="40" spans="2:11">
      <c r="B40" s="70" t="s">
        <v>61</v>
      </c>
      <c r="C40" s="29"/>
      <c r="D40" s="29"/>
      <c r="E40" s="29" t="s">
        <v>433</v>
      </c>
      <c r="F40" s="29"/>
      <c r="G40" s="221"/>
      <c r="H40" s="221"/>
      <c r="I40" s="30"/>
      <c r="J40" s="29"/>
      <c r="K40" s="71">
        <v>783948.04</v>
      </c>
    </row>
    <row r="41" spans="2:11">
      <c r="B41" s="70" t="s">
        <v>62</v>
      </c>
      <c r="C41" s="29"/>
      <c r="D41" s="29"/>
      <c r="E41" s="29" t="s">
        <v>63</v>
      </c>
      <c r="F41" s="29"/>
      <c r="G41" s="221"/>
      <c r="H41" s="221"/>
      <c r="I41" s="30"/>
      <c r="J41" s="29"/>
      <c r="K41" s="71">
        <v>110306.25</v>
      </c>
    </row>
    <row r="42" spans="2:11" ht="15">
      <c r="B42" s="53" t="s">
        <v>64</v>
      </c>
      <c r="C42" s="27" t="s">
        <v>1</v>
      </c>
      <c r="D42" s="26" t="s">
        <v>2</v>
      </c>
      <c r="E42" s="26" t="s">
        <v>3</v>
      </c>
      <c r="F42" s="213" t="s">
        <v>283</v>
      </c>
      <c r="G42" s="213"/>
      <c r="H42" s="28" t="s">
        <v>4</v>
      </c>
      <c r="I42" s="27" t="s">
        <v>5</v>
      </c>
      <c r="J42" s="27" t="s">
        <v>6</v>
      </c>
      <c r="K42" s="54" t="s">
        <v>8</v>
      </c>
    </row>
    <row r="43" spans="2:11" ht="25.5">
      <c r="B43" s="55" t="s">
        <v>284</v>
      </c>
      <c r="C43" s="32" t="s">
        <v>434</v>
      </c>
      <c r="D43" s="31" t="s">
        <v>72</v>
      </c>
      <c r="E43" s="31" t="s">
        <v>435</v>
      </c>
      <c r="F43" s="214" t="s">
        <v>634</v>
      </c>
      <c r="G43" s="214"/>
      <c r="H43" s="33" t="s">
        <v>28</v>
      </c>
      <c r="I43" s="37">
        <v>1</v>
      </c>
      <c r="J43" s="34">
        <v>2695.72</v>
      </c>
      <c r="K43" s="56">
        <v>2695.72</v>
      </c>
    </row>
    <row r="44" spans="2:11" ht="25.5">
      <c r="B44" s="57" t="s">
        <v>285</v>
      </c>
      <c r="C44" s="39" t="s">
        <v>635</v>
      </c>
      <c r="D44" s="38" t="s">
        <v>83</v>
      </c>
      <c r="E44" s="38" t="s">
        <v>636</v>
      </c>
      <c r="F44" s="212" t="s">
        <v>302</v>
      </c>
      <c r="G44" s="212"/>
      <c r="H44" s="40" t="s">
        <v>286</v>
      </c>
      <c r="I44" s="41">
        <v>6.8410000000000002</v>
      </c>
      <c r="J44" s="42">
        <v>21.15</v>
      </c>
      <c r="K44" s="58">
        <v>144.68</v>
      </c>
    </row>
    <row r="45" spans="2:11" ht="25.5">
      <c r="B45" s="57" t="s">
        <v>285</v>
      </c>
      <c r="C45" s="39" t="s">
        <v>637</v>
      </c>
      <c r="D45" s="38" t="s">
        <v>83</v>
      </c>
      <c r="E45" s="38" t="s">
        <v>638</v>
      </c>
      <c r="F45" s="212" t="s">
        <v>302</v>
      </c>
      <c r="G45" s="212"/>
      <c r="H45" s="40" t="s">
        <v>286</v>
      </c>
      <c r="I45" s="41">
        <v>13.26</v>
      </c>
      <c r="J45" s="42">
        <v>21.53</v>
      </c>
      <c r="K45" s="58">
        <v>285.48</v>
      </c>
    </row>
    <row r="46" spans="2:11" ht="25.5">
      <c r="B46" s="57" t="s">
        <v>285</v>
      </c>
      <c r="C46" s="39" t="s">
        <v>639</v>
      </c>
      <c r="D46" s="38" t="s">
        <v>83</v>
      </c>
      <c r="E46" s="38" t="s">
        <v>640</v>
      </c>
      <c r="F46" s="212" t="s">
        <v>302</v>
      </c>
      <c r="G46" s="212"/>
      <c r="H46" s="40" t="s">
        <v>286</v>
      </c>
      <c r="I46" s="41">
        <v>3.7890000000000001</v>
      </c>
      <c r="J46" s="42">
        <v>21.52</v>
      </c>
      <c r="K46" s="58">
        <v>81.53</v>
      </c>
    </row>
    <row r="47" spans="2:11" ht="25.5">
      <c r="B47" s="57" t="s">
        <v>285</v>
      </c>
      <c r="C47" s="39" t="s">
        <v>641</v>
      </c>
      <c r="D47" s="38" t="s">
        <v>83</v>
      </c>
      <c r="E47" s="38" t="s">
        <v>642</v>
      </c>
      <c r="F47" s="212" t="s">
        <v>302</v>
      </c>
      <c r="G47" s="212"/>
      <c r="H47" s="40" t="s">
        <v>286</v>
      </c>
      <c r="I47" s="41">
        <v>6.8410000000000002</v>
      </c>
      <c r="J47" s="42">
        <v>26.42</v>
      </c>
      <c r="K47" s="58">
        <v>180.73</v>
      </c>
    </row>
    <row r="48" spans="2:11" ht="25.5">
      <c r="B48" s="57" t="s">
        <v>285</v>
      </c>
      <c r="C48" s="39" t="s">
        <v>643</v>
      </c>
      <c r="D48" s="38" t="s">
        <v>83</v>
      </c>
      <c r="E48" s="38" t="s">
        <v>644</v>
      </c>
      <c r="F48" s="212" t="s">
        <v>302</v>
      </c>
      <c r="G48" s="212"/>
      <c r="H48" s="40" t="s">
        <v>286</v>
      </c>
      <c r="I48" s="41">
        <v>10.313000000000001</v>
      </c>
      <c r="J48" s="42">
        <v>26.24</v>
      </c>
      <c r="K48" s="58">
        <v>270.61</v>
      </c>
    </row>
    <row r="49" spans="2:11" ht="25.5">
      <c r="B49" s="57" t="s">
        <v>285</v>
      </c>
      <c r="C49" s="39" t="s">
        <v>645</v>
      </c>
      <c r="D49" s="38" t="s">
        <v>83</v>
      </c>
      <c r="E49" s="38" t="s">
        <v>646</v>
      </c>
      <c r="F49" s="212" t="s">
        <v>302</v>
      </c>
      <c r="G49" s="212"/>
      <c r="H49" s="40" t="s">
        <v>286</v>
      </c>
      <c r="I49" s="41">
        <v>2.4209999999999998</v>
      </c>
      <c r="J49" s="42">
        <v>24.29</v>
      </c>
      <c r="K49" s="58">
        <v>58.8</v>
      </c>
    </row>
    <row r="50" spans="2:11">
      <c r="B50" s="59" t="s">
        <v>288</v>
      </c>
      <c r="C50" s="44" t="s">
        <v>647</v>
      </c>
      <c r="D50" s="43" t="s">
        <v>72</v>
      </c>
      <c r="E50" s="43" t="s">
        <v>648</v>
      </c>
      <c r="F50" s="206" t="s">
        <v>289</v>
      </c>
      <c r="G50" s="206"/>
      <c r="H50" s="45" t="s">
        <v>249</v>
      </c>
      <c r="I50" s="46">
        <v>40</v>
      </c>
      <c r="J50" s="47">
        <v>7.7</v>
      </c>
      <c r="K50" s="60">
        <v>308</v>
      </c>
    </row>
    <row r="51" spans="2:11">
      <c r="B51" s="59" t="s">
        <v>288</v>
      </c>
      <c r="C51" s="44" t="s">
        <v>649</v>
      </c>
      <c r="D51" s="43" t="s">
        <v>72</v>
      </c>
      <c r="E51" s="43" t="s">
        <v>650</v>
      </c>
      <c r="F51" s="206" t="s">
        <v>289</v>
      </c>
      <c r="G51" s="206"/>
      <c r="H51" s="45" t="s">
        <v>249</v>
      </c>
      <c r="I51" s="46">
        <v>25</v>
      </c>
      <c r="J51" s="47">
        <v>9.2899999999999991</v>
      </c>
      <c r="K51" s="60">
        <v>232.25</v>
      </c>
    </row>
    <row r="52" spans="2:11" ht="25.5">
      <c r="B52" s="59" t="s">
        <v>288</v>
      </c>
      <c r="C52" s="44" t="s">
        <v>651</v>
      </c>
      <c r="D52" s="43" t="s">
        <v>72</v>
      </c>
      <c r="E52" s="43" t="s">
        <v>652</v>
      </c>
      <c r="F52" s="206" t="s">
        <v>289</v>
      </c>
      <c r="G52" s="206"/>
      <c r="H52" s="45" t="s">
        <v>249</v>
      </c>
      <c r="I52" s="46">
        <v>1.32</v>
      </c>
      <c r="J52" s="47">
        <v>36.68</v>
      </c>
      <c r="K52" s="60">
        <v>48.41</v>
      </c>
    </row>
    <row r="53" spans="2:11">
      <c r="B53" s="59" t="s">
        <v>288</v>
      </c>
      <c r="C53" s="44" t="s">
        <v>653</v>
      </c>
      <c r="D53" s="43" t="s">
        <v>72</v>
      </c>
      <c r="E53" s="43" t="s">
        <v>654</v>
      </c>
      <c r="F53" s="206" t="s">
        <v>289</v>
      </c>
      <c r="G53" s="206"/>
      <c r="H53" s="45" t="s">
        <v>40</v>
      </c>
      <c r="I53" s="46">
        <v>14</v>
      </c>
      <c r="J53" s="47">
        <v>12.81</v>
      </c>
      <c r="K53" s="60">
        <v>179.34</v>
      </c>
    </row>
    <row r="54" spans="2:11" ht="25.5">
      <c r="B54" s="59" t="s">
        <v>288</v>
      </c>
      <c r="C54" s="44" t="s">
        <v>655</v>
      </c>
      <c r="D54" s="43" t="s">
        <v>72</v>
      </c>
      <c r="E54" s="43" t="s">
        <v>656</v>
      </c>
      <c r="F54" s="206" t="s">
        <v>289</v>
      </c>
      <c r="G54" s="206"/>
      <c r="H54" s="45" t="s">
        <v>40</v>
      </c>
      <c r="I54" s="46">
        <v>18</v>
      </c>
      <c r="J54" s="47">
        <v>8.68</v>
      </c>
      <c r="K54" s="60">
        <v>156.24</v>
      </c>
    </row>
    <row r="55" spans="2:11" ht="25.5">
      <c r="B55" s="59" t="s">
        <v>288</v>
      </c>
      <c r="C55" s="44" t="s">
        <v>657</v>
      </c>
      <c r="D55" s="43" t="s">
        <v>72</v>
      </c>
      <c r="E55" s="43" t="s">
        <v>658</v>
      </c>
      <c r="F55" s="206" t="s">
        <v>289</v>
      </c>
      <c r="G55" s="206"/>
      <c r="H55" s="45" t="s">
        <v>28</v>
      </c>
      <c r="I55" s="46">
        <v>1</v>
      </c>
      <c r="J55" s="47">
        <v>40</v>
      </c>
      <c r="K55" s="60">
        <v>40</v>
      </c>
    </row>
    <row r="56" spans="2:11">
      <c r="B56" s="59" t="s">
        <v>288</v>
      </c>
      <c r="C56" s="44" t="s">
        <v>659</v>
      </c>
      <c r="D56" s="43" t="s">
        <v>72</v>
      </c>
      <c r="E56" s="43" t="s">
        <v>660</v>
      </c>
      <c r="F56" s="206" t="s">
        <v>289</v>
      </c>
      <c r="G56" s="206"/>
      <c r="H56" s="45" t="s">
        <v>28</v>
      </c>
      <c r="I56" s="46">
        <v>1.05</v>
      </c>
      <c r="J56" s="47">
        <v>675.86</v>
      </c>
      <c r="K56" s="60">
        <v>709.65</v>
      </c>
    </row>
    <row r="57" spans="2:11" ht="25.5">
      <c r="B57" s="61"/>
      <c r="C57" s="62"/>
      <c r="D57" s="62"/>
      <c r="E57" s="62"/>
      <c r="F57" s="62" t="s">
        <v>290</v>
      </c>
      <c r="G57" s="63">
        <v>707.06</v>
      </c>
      <c r="H57" s="62" t="s">
        <v>291</v>
      </c>
      <c r="I57" s="63">
        <v>0</v>
      </c>
      <c r="J57" s="62" t="s">
        <v>292</v>
      </c>
      <c r="K57" s="64">
        <v>707.06</v>
      </c>
    </row>
    <row r="58" spans="2:11" ht="25.5">
      <c r="B58" s="61"/>
      <c r="C58" s="62"/>
      <c r="D58" s="62"/>
      <c r="E58" s="62"/>
      <c r="F58" s="62" t="s">
        <v>293</v>
      </c>
      <c r="G58" s="63">
        <v>616.78</v>
      </c>
      <c r="H58" s="62"/>
      <c r="I58" s="205" t="s">
        <v>294</v>
      </c>
      <c r="J58" s="205"/>
      <c r="K58" s="64">
        <v>3312.5</v>
      </c>
    </row>
    <row r="59" spans="2:11" ht="15" thickBot="1">
      <c r="B59" s="36"/>
      <c r="C59" s="65"/>
      <c r="D59" s="65"/>
      <c r="E59" s="65"/>
      <c r="F59" s="65"/>
      <c r="G59" s="65"/>
      <c r="H59" s="65" t="s">
        <v>295</v>
      </c>
      <c r="I59" s="66">
        <v>33.299999999999997</v>
      </c>
      <c r="J59" s="65" t="s">
        <v>296</v>
      </c>
      <c r="K59" s="67">
        <v>110306.25</v>
      </c>
    </row>
    <row r="60" spans="2:11" ht="15" thickTop="1">
      <c r="B60" s="68"/>
      <c r="C60" s="48"/>
      <c r="D60" s="48"/>
      <c r="E60" s="48"/>
      <c r="F60" s="48"/>
      <c r="G60" s="48"/>
      <c r="H60" s="48"/>
      <c r="I60" s="48"/>
      <c r="J60" s="48"/>
      <c r="K60" s="69"/>
    </row>
    <row r="61" spans="2:11">
      <c r="B61" s="70" t="s">
        <v>66</v>
      </c>
      <c r="C61" s="29"/>
      <c r="D61" s="29"/>
      <c r="E61" s="29" t="s">
        <v>67</v>
      </c>
      <c r="F61" s="29"/>
      <c r="G61" s="221"/>
      <c r="H61" s="221"/>
      <c r="I61" s="30"/>
      <c r="J61" s="29"/>
      <c r="K61" s="71">
        <v>19699.53</v>
      </c>
    </row>
    <row r="62" spans="2:11" ht="15">
      <c r="B62" s="53" t="s">
        <v>68</v>
      </c>
      <c r="C62" s="27" t="s">
        <v>1</v>
      </c>
      <c r="D62" s="26" t="s">
        <v>2</v>
      </c>
      <c r="E62" s="26" t="s">
        <v>3</v>
      </c>
      <c r="F62" s="213" t="s">
        <v>283</v>
      </c>
      <c r="G62" s="213"/>
      <c r="H62" s="28" t="s">
        <v>4</v>
      </c>
      <c r="I62" s="27" t="s">
        <v>5</v>
      </c>
      <c r="J62" s="27" t="s">
        <v>6</v>
      </c>
      <c r="K62" s="54" t="s">
        <v>8</v>
      </c>
    </row>
    <row r="63" spans="2:11">
      <c r="B63" s="55" t="s">
        <v>284</v>
      </c>
      <c r="C63" s="32" t="s">
        <v>71</v>
      </c>
      <c r="D63" s="31" t="s">
        <v>72</v>
      </c>
      <c r="E63" s="31" t="s">
        <v>436</v>
      </c>
      <c r="F63" s="214" t="s">
        <v>67</v>
      </c>
      <c r="G63" s="214"/>
      <c r="H63" s="33" t="s">
        <v>28</v>
      </c>
      <c r="I63" s="37">
        <v>1</v>
      </c>
      <c r="J63" s="34">
        <v>1121.0899999999999</v>
      </c>
      <c r="K63" s="56">
        <v>1121.0899999999999</v>
      </c>
    </row>
    <row r="64" spans="2:11" ht="25.5">
      <c r="B64" s="57" t="s">
        <v>285</v>
      </c>
      <c r="C64" s="39" t="s">
        <v>639</v>
      </c>
      <c r="D64" s="38" t="s">
        <v>83</v>
      </c>
      <c r="E64" s="38" t="s">
        <v>640</v>
      </c>
      <c r="F64" s="212" t="s">
        <v>302</v>
      </c>
      <c r="G64" s="212"/>
      <c r="H64" s="40" t="s">
        <v>286</v>
      </c>
      <c r="I64" s="41">
        <v>17.658000000000001</v>
      </c>
      <c r="J64" s="42">
        <v>21.52</v>
      </c>
      <c r="K64" s="58">
        <v>380</v>
      </c>
    </row>
    <row r="65" spans="2:11" ht="25.5">
      <c r="B65" s="57" t="s">
        <v>285</v>
      </c>
      <c r="C65" s="39" t="s">
        <v>645</v>
      </c>
      <c r="D65" s="38" t="s">
        <v>83</v>
      </c>
      <c r="E65" s="38" t="s">
        <v>646</v>
      </c>
      <c r="F65" s="212" t="s">
        <v>302</v>
      </c>
      <c r="G65" s="212"/>
      <c r="H65" s="40" t="s">
        <v>286</v>
      </c>
      <c r="I65" s="41">
        <v>4.4089999999999998</v>
      </c>
      <c r="J65" s="42">
        <v>24.29</v>
      </c>
      <c r="K65" s="58">
        <v>107.09</v>
      </c>
    </row>
    <row r="66" spans="2:11">
      <c r="B66" s="59" t="s">
        <v>288</v>
      </c>
      <c r="C66" s="44" t="s">
        <v>661</v>
      </c>
      <c r="D66" s="43" t="s">
        <v>72</v>
      </c>
      <c r="E66" s="43" t="s">
        <v>662</v>
      </c>
      <c r="F66" s="206" t="s">
        <v>289</v>
      </c>
      <c r="G66" s="206"/>
      <c r="H66" s="45" t="s">
        <v>249</v>
      </c>
      <c r="I66" s="46">
        <v>336</v>
      </c>
      <c r="J66" s="47">
        <v>1.26</v>
      </c>
      <c r="K66" s="60">
        <v>423.36</v>
      </c>
    </row>
    <row r="67" spans="2:11">
      <c r="B67" s="59" t="s">
        <v>288</v>
      </c>
      <c r="C67" s="44" t="s">
        <v>663</v>
      </c>
      <c r="D67" s="43" t="s">
        <v>72</v>
      </c>
      <c r="E67" s="43" t="s">
        <v>664</v>
      </c>
      <c r="F67" s="206" t="s">
        <v>289</v>
      </c>
      <c r="G67" s="206"/>
      <c r="H67" s="45" t="s">
        <v>28</v>
      </c>
      <c r="I67" s="46">
        <v>0.75900000000000001</v>
      </c>
      <c r="J67" s="47">
        <v>91.17</v>
      </c>
      <c r="K67" s="60">
        <v>69.19</v>
      </c>
    </row>
    <row r="68" spans="2:11">
      <c r="B68" s="59" t="s">
        <v>288</v>
      </c>
      <c r="C68" s="44" t="s">
        <v>665</v>
      </c>
      <c r="D68" s="43" t="s">
        <v>72</v>
      </c>
      <c r="E68" s="43" t="s">
        <v>666</v>
      </c>
      <c r="F68" s="206" t="s">
        <v>289</v>
      </c>
      <c r="G68" s="206"/>
      <c r="H68" s="45" t="s">
        <v>28</v>
      </c>
      <c r="I68" s="46">
        <v>0.71099999999999997</v>
      </c>
      <c r="J68" s="47">
        <v>198.95</v>
      </c>
      <c r="K68" s="60">
        <v>141.44999999999999</v>
      </c>
    </row>
    <row r="69" spans="2:11" ht="25.5">
      <c r="B69" s="61"/>
      <c r="C69" s="62"/>
      <c r="D69" s="62"/>
      <c r="E69" s="62"/>
      <c r="F69" s="62" t="s">
        <v>290</v>
      </c>
      <c r="G69" s="63">
        <v>331.55</v>
      </c>
      <c r="H69" s="62" t="s">
        <v>291</v>
      </c>
      <c r="I69" s="63">
        <v>0</v>
      </c>
      <c r="J69" s="62" t="s">
        <v>292</v>
      </c>
      <c r="K69" s="64">
        <v>331.55</v>
      </c>
    </row>
    <row r="70" spans="2:11" ht="25.5">
      <c r="B70" s="61"/>
      <c r="C70" s="62"/>
      <c r="D70" s="62"/>
      <c r="E70" s="62"/>
      <c r="F70" s="62" t="s">
        <v>293</v>
      </c>
      <c r="G70" s="63">
        <v>256.5</v>
      </c>
      <c r="H70" s="62"/>
      <c r="I70" s="205" t="s">
        <v>294</v>
      </c>
      <c r="J70" s="205"/>
      <c r="K70" s="64">
        <v>1377.59</v>
      </c>
    </row>
    <row r="71" spans="2:11" ht="15" thickBot="1">
      <c r="B71" s="36"/>
      <c r="C71" s="65"/>
      <c r="D71" s="65"/>
      <c r="E71" s="65"/>
      <c r="F71" s="65"/>
      <c r="G71" s="65"/>
      <c r="H71" s="65" t="s">
        <v>295</v>
      </c>
      <c r="I71" s="66">
        <v>14.3</v>
      </c>
      <c r="J71" s="65" t="s">
        <v>296</v>
      </c>
      <c r="K71" s="67">
        <v>19699.53</v>
      </c>
    </row>
    <row r="72" spans="2:11" ht="15" thickTop="1">
      <c r="B72" s="68"/>
      <c r="C72" s="48"/>
      <c r="D72" s="48"/>
      <c r="E72" s="48"/>
      <c r="F72" s="48"/>
      <c r="G72" s="48"/>
      <c r="H72" s="48"/>
      <c r="I72" s="48"/>
      <c r="J72" s="48"/>
      <c r="K72" s="69"/>
    </row>
    <row r="73" spans="2:11">
      <c r="B73" s="70" t="s">
        <v>92</v>
      </c>
      <c r="C73" s="29"/>
      <c r="D73" s="29"/>
      <c r="E73" s="29" t="s">
        <v>437</v>
      </c>
      <c r="F73" s="29"/>
      <c r="G73" s="221"/>
      <c r="H73" s="221"/>
      <c r="I73" s="30"/>
      <c r="J73" s="29"/>
      <c r="K73" s="71">
        <v>157014.72</v>
      </c>
    </row>
    <row r="74" spans="2:11" ht="15">
      <c r="B74" s="53" t="s">
        <v>94</v>
      </c>
      <c r="C74" s="27" t="s">
        <v>1</v>
      </c>
      <c r="D74" s="26" t="s">
        <v>2</v>
      </c>
      <c r="E74" s="26" t="s">
        <v>3</v>
      </c>
      <c r="F74" s="213" t="s">
        <v>283</v>
      </c>
      <c r="G74" s="213"/>
      <c r="H74" s="28" t="s">
        <v>4</v>
      </c>
      <c r="I74" s="27" t="s">
        <v>5</v>
      </c>
      <c r="J74" s="27" t="s">
        <v>6</v>
      </c>
      <c r="K74" s="54" t="s">
        <v>8</v>
      </c>
    </row>
    <row r="75" spans="2:11">
      <c r="B75" s="55" t="s">
        <v>284</v>
      </c>
      <c r="C75" s="32" t="s">
        <v>438</v>
      </c>
      <c r="D75" s="31" t="s">
        <v>14</v>
      </c>
      <c r="E75" s="31" t="s">
        <v>439</v>
      </c>
      <c r="F75" s="214" t="s">
        <v>278</v>
      </c>
      <c r="G75" s="214"/>
      <c r="H75" s="33" t="s">
        <v>16</v>
      </c>
      <c r="I75" s="37">
        <v>1</v>
      </c>
      <c r="J75" s="34">
        <v>103.79</v>
      </c>
      <c r="K75" s="56">
        <v>103.79</v>
      </c>
    </row>
    <row r="76" spans="2:11" ht="25.5">
      <c r="B76" s="57" t="s">
        <v>285</v>
      </c>
      <c r="C76" s="39" t="s">
        <v>633</v>
      </c>
      <c r="D76" s="38" t="s">
        <v>14</v>
      </c>
      <c r="E76" s="38" t="s">
        <v>301</v>
      </c>
      <c r="F76" s="212" t="s">
        <v>278</v>
      </c>
      <c r="G76" s="212"/>
      <c r="H76" s="40" t="s">
        <v>286</v>
      </c>
      <c r="I76" s="41">
        <v>2</v>
      </c>
      <c r="J76" s="42">
        <v>23.96</v>
      </c>
      <c r="K76" s="58">
        <v>47.92</v>
      </c>
    </row>
    <row r="77" spans="2:11" ht="25.5">
      <c r="B77" s="57" t="s">
        <v>285</v>
      </c>
      <c r="C77" s="39" t="s">
        <v>614</v>
      </c>
      <c r="D77" s="38" t="s">
        <v>14</v>
      </c>
      <c r="E77" s="38" t="s">
        <v>287</v>
      </c>
      <c r="F77" s="212" t="s">
        <v>278</v>
      </c>
      <c r="G77" s="212"/>
      <c r="H77" s="40" t="s">
        <v>286</v>
      </c>
      <c r="I77" s="41">
        <v>1</v>
      </c>
      <c r="J77" s="42">
        <v>19.2</v>
      </c>
      <c r="K77" s="58">
        <v>19.2</v>
      </c>
    </row>
    <row r="78" spans="2:11" ht="25.5">
      <c r="B78" s="57" t="s">
        <v>285</v>
      </c>
      <c r="C78" s="39" t="s">
        <v>667</v>
      </c>
      <c r="D78" s="38" t="s">
        <v>14</v>
      </c>
      <c r="E78" s="38" t="s">
        <v>668</v>
      </c>
      <c r="F78" s="212" t="s">
        <v>278</v>
      </c>
      <c r="G78" s="212"/>
      <c r="H78" s="40" t="s">
        <v>28</v>
      </c>
      <c r="I78" s="41">
        <v>0.02</v>
      </c>
      <c r="J78" s="42">
        <v>501.67</v>
      </c>
      <c r="K78" s="58">
        <v>10.029999999999999</v>
      </c>
    </row>
    <row r="79" spans="2:11">
      <c r="B79" s="59" t="s">
        <v>288</v>
      </c>
      <c r="C79" s="44" t="s">
        <v>669</v>
      </c>
      <c r="D79" s="43" t="s">
        <v>14</v>
      </c>
      <c r="E79" s="43" t="s">
        <v>670</v>
      </c>
      <c r="F79" s="206" t="s">
        <v>289</v>
      </c>
      <c r="G79" s="206"/>
      <c r="H79" s="45" t="s">
        <v>22</v>
      </c>
      <c r="I79" s="46">
        <v>37</v>
      </c>
      <c r="J79" s="47">
        <v>0.72</v>
      </c>
      <c r="K79" s="60">
        <v>26.64</v>
      </c>
    </row>
    <row r="80" spans="2:11" ht="25.5">
      <c r="B80" s="61"/>
      <c r="C80" s="62"/>
      <c r="D80" s="62"/>
      <c r="E80" s="62"/>
      <c r="F80" s="62" t="s">
        <v>290</v>
      </c>
      <c r="G80" s="63">
        <v>46.56</v>
      </c>
      <c r="H80" s="62" t="s">
        <v>291</v>
      </c>
      <c r="I80" s="63">
        <v>0</v>
      </c>
      <c r="J80" s="62" t="s">
        <v>292</v>
      </c>
      <c r="K80" s="64">
        <v>46.56</v>
      </c>
    </row>
    <row r="81" spans="2:11" ht="25.5">
      <c r="B81" s="61"/>
      <c r="C81" s="62"/>
      <c r="D81" s="62"/>
      <c r="E81" s="62"/>
      <c r="F81" s="62" t="s">
        <v>293</v>
      </c>
      <c r="G81" s="63">
        <v>23.74</v>
      </c>
      <c r="H81" s="62"/>
      <c r="I81" s="205" t="s">
        <v>294</v>
      </c>
      <c r="J81" s="205"/>
      <c r="K81" s="64">
        <v>127.53</v>
      </c>
    </row>
    <row r="82" spans="2:11" ht="15" thickBot="1">
      <c r="B82" s="36"/>
      <c r="C82" s="65"/>
      <c r="D82" s="65"/>
      <c r="E82" s="65"/>
      <c r="F82" s="65"/>
      <c r="G82" s="65"/>
      <c r="H82" s="65" t="s">
        <v>295</v>
      </c>
      <c r="I82" s="66">
        <v>422.92</v>
      </c>
      <c r="J82" s="65" t="s">
        <v>296</v>
      </c>
      <c r="K82" s="67">
        <v>53934.98</v>
      </c>
    </row>
    <row r="83" spans="2:11" ht="15" thickTop="1">
      <c r="B83" s="68"/>
      <c r="C83" s="48"/>
      <c r="D83" s="48"/>
      <c r="E83" s="48"/>
      <c r="F83" s="48"/>
      <c r="G83" s="48"/>
      <c r="H83" s="48"/>
      <c r="I83" s="48"/>
      <c r="J83" s="48"/>
      <c r="K83" s="69"/>
    </row>
    <row r="84" spans="2:11">
      <c r="B84" s="70" t="s">
        <v>174</v>
      </c>
      <c r="C84" s="29"/>
      <c r="D84" s="29"/>
      <c r="E84" s="29" t="s">
        <v>175</v>
      </c>
      <c r="F84" s="29"/>
      <c r="G84" s="221"/>
      <c r="H84" s="221"/>
      <c r="I84" s="30"/>
      <c r="J84" s="29"/>
      <c r="K84" s="71">
        <v>1298092.99</v>
      </c>
    </row>
    <row r="85" spans="2:11">
      <c r="B85" s="70" t="s">
        <v>176</v>
      </c>
      <c r="C85" s="29"/>
      <c r="D85" s="29"/>
      <c r="E85" s="29" t="s">
        <v>67</v>
      </c>
      <c r="F85" s="29"/>
      <c r="G85" s="221"/>
      <c r="H85" s="221"/>
      <c r="I85" s="30"/>
      <c r="J85" s="29"/>
      <c r="K85" s="71">
        <v>576324.31999999995</v>
      </c>
    </row>
    <row r="86" spans="2:11">
      <c r="B86" s="70" t="s">
        <v>177</v>
      </c>
      <c r="C86" s="29"/>
      <c r="D86" s="29"/>
      <c r="E86" s="29" t="s">
        <v>246</v>
      </c>
      <c r="F86" s="29"/>
      <c r="G86" s="221"/>
      <c r="H86" s="221"/>
      <c r="I86" s="30"/>
      <c r="J86" s="29"/>
      <c r="K86" s="71">
        <v>129741.79</v>
      </c>
    </row>
    <row r="87" spans="2:11" ht="15">
      <c r="B87" s="53" t="s">
        <v>178</v>
      </c>
      <c r="C87" s="27" t="s">
        <v>1</v>
      </c>
      <c r="D87" s="26" t="s">
        <v>2</v>
      </c>
      <c r="E87" s="26" t="s">
        <v>3</v>
      </c>
      <c r="F87" s="213" t="s">
        <v>283</v>
      </c>
      <c r="G87" s="213"/>
      <c r="H87" s="28" t="s">
        <v>4</v>
      </c>
      <c r="I87" s="27" t="s">
        <v>5</v>
      </c>
      <c r="J87" s="27" t="s">
        <v>6</v>
      </c>
      <c r="K87" s="54" t="s">
        <v>8</v>
      </c>
    </row>
    <row r="88" spans="2:11" ht="25.5">
      <c r="B88" s="55" t="s">
        <v>284</v>
      </c>
      <c r="C88" s="32" t="s">
        <v>495</v>
      </c>
      <c r="D88" s="31" t="s">
        <v>72</v>
      </c>
      <c r="E88" s="31" t="s">
        <v>496</v>
      </c>
      <c r="F88" s="214" t="s">
        <v>687</v>
      </c>
      <c r="G88" s="214"/>
      <c r="H88" s="33" t="s">
        <v>16</v>
      </c>
      <c r="I88" s="37">
        <v>1</v>
      </c>
      <c r="J88" s="34">
        <v>164.15</v>
      </c>
      <c r="K88" s="56">
        <v>164.15</v>
      </c>
    </row>
    <row r="89" spans="2:11" ht="25.5">
      <c r="B89" s="57" t="s">
        <v>285</v>
      </c>
      <c r="C89" s="39" t="s">
        <v>637</v>
      </c>
      <c r="D89" s="38" t="s">
        <v>83</v>
      </c>
      <c r="E89" s="38" t="s">
        <v>638</v>
      </c>
      <c r="F89" s="212" t="s">
        <v>302</v>
      </c>
      <c r="G89" s="212"/>
      <c r="H89" s="40" t="s">
        <v>286</v>
      </c>
      <c r="I89" s="41">
        <v>0.158</v>
      </c>
      <c r="J89" s="42">
        <v>21.53</v>
      </c>
      <c r="K89" s="58">
        <v>3.4</v>
      </c>
    </row>
    <row r="90" spans="2:11" ht="25.5">
      <c r="B90" s="57" t="s">
        <v>285</v>
      </c>
      <c r="C90" s="39" t="s">
        <v>643</v>
      </c>
      <c r="D90" s="38" t="s">
        <v>83</v>
      </c>
      <c r="E90" s="38" t="s">
        <v>644</v>
      </c>
      <c r="F90" s="212" t="s">
        <v>302</v>
      </c>
      <c r="G90" s="212"/>
      <c r="H90" s="40" t="s">
        <v>286</v>
      </c>
      <c r="I90" s="41">
        <v>0.158</v>
      </c>
      <c r="J90" s="42">
        <v>26.24</v>
      </c>
      <c r="K90" s="58">
        <v>4.1399999999999997</v>
      </c>
    </row>
    <row r="91" spans="2:11" ht="25.5">
      <c r="B91" s="57" t="s">
        <v>285</v>
      </c>
      <c r="C91" s="39" t="s">
        <v>300</v>
      </c>
      <c r="D91" s="38" t="s">
        <v>83</v>
      </c>
      <c r="E91" s="38" t="s">
        <v>301</v>
      </c>
      <c r="F91" s="212" t="s">
        <v>302</v>
      </c>
      <c r="G91" s="212"/>
      <c r="H91" s="40" t="s">
        <v>286</v>
      </c>
      <c r="I91" s="41">
        <v>0.39600000000000002</v>
      </c>
      <c r="J91" s="42">
        <v>26.61</v>
      </c>
      <c r="K91" s="58">
        <v>10.53</v>
      </c>
    </row>
    <row r="92" spans="2:11" ht="25.5">
      <c r="B92" s="57" t="s">
        <v>285</v>
      </c>
      <c r="C92" s="39" t="s">
        <v>303</v>
      </c>
      <c r="D92" s="38" t="s">
        <v>83</v>
      </c>
      <c r="E92" s="38" t="s">
        <v>287</v>
      </c>
      <c r="F92" s="212" t="s">
        <v>302</v>
      </c>
      <c r="G92" s="212"/>
      <c r="H92" s="40" t="s">
        <v>286</v>
      </c>
      <c r="I92" s="41">
        <v>0.89100000000000001</v>
      </c>
      <c r="J92" s="42">
        <v>21.15</v>
      </c>
      <c r="K92" s="58">
        <v>18.84</v>
      </c>
    </row>
    <row r="93" spans="2:11">
      <c r="B93" s="59" t="s">
        <v>288</v>
      </c>
      <c r="C93" s="44" t="s">
        <v>688</v>
      </c>
      <c r="D93" s="43" t="s">
        <v>72</v>
      </c>
      <c r="E93" s="43" t="s">
        <v>689</v>
      </c>
      <c r="F93" s="206" t="s">
        <v>289</v>
      </c>
      <c r="G93" s="206"/>
      <c r="H93" s="45" t="s">
        <v>28</v>
      </c>
      <c r="I93" s="46">
        <v>4.2999999999999997E-2</v>
      </c>
      <c r="J93" s="47">
        <v>704.43</v>
      </c>
      <c r="K93" s="60">
        <v>30.29</v>
      </c>
    </row>
    <row r="94" spans="2:11" ht="25.5">
      <c r="B94" s="59" t="s">
        <v>288</v>
      </c>
      <c r="C94" s="44" t="s">
        <v>690</v>
      </c>
      <c r="D94" s="43" t="s">
        <v>72</v>
      </c>
      <c r="E94" s="43" t="s">
        <v>691</v>
      </c>
      <c r="F94" s="206" t="s">
        <v>289</v>
      </c>
      <c r="G94" s="206"/>
      <c r="H94" s="45" t="s">
        <v>28</v>
      </c>
      <c r="I94" s="46">
        <v>4.2999999999999997E-2</v>
      </c>
      <c r="J94" s="47">
        <v>40</v>
      </c>
      <c r="K94" s="60">
        <v>1.72</v>
      </c>
    </row>
    <row r="95" spans="2:11" ht="25.5">
      <c r="B95" s="59" t="s">
        <v>288</v>
      </c>
      <c r="C95" s="44" t="s">
        <v>692</v>
      </c>
      <c r="D95" s="43" t="s">
        <v>72</v>
      </c>
      <c r="E95" s="43" t="s">
        <v>693</v>
      </c>
      <c r="F95" s="206" t="s">
        <v>289</v>
      </c>
      <c r="G95" s="206"/>
      <c r="H95" s="45" t="s">
        <v>16</v>
      </c>
      <c r="I95" s="46">
        <v>1</v>
      </c>
      <c r="J95" s="47">
        <v>90.87</v>
      </c>
      <c r="K95" s="60">
        <v>90.87</v>
      </c>
    </row>
    <row r="96" spans="2:11">
      <c r="B96" s="59" t="s">
        <v>288</v>
      </c>
      <c r="C96" s="44" t="s">
        <v>694</v>
      </c>
      <c r="D96" s="43" t="s">
        <v>72</v>
      </c>
      <c r="E96" s="43" t="s">
        <v>695</v>
      </c>
      <c r="F96" s="206" t="s">
        <v>289</v>
      </c>
      <c r="G96" s="206"/>
      <c r="H96" s="45" t="s">
        <v>249</v>
      </c>
      <c r="I96" s="46">
        <v>0.47099999999999997</v>
      </c>
      <c r="J96" s="47">
        <v>9.26</v>
      </c>
      <c r="K96" s="60">
        <v>4.3600000000000003</v>
      </c>
    </row>
    <row r="97" spans="2:11" ht="25.5">
      <c r="B97" s="61"/>
      <c r="C97" s="62"/>
      <c r="D97" s="62"/>
      <c r="E97" s="62"/>
      <c r="F97" s="62" t="s">
        <v>290</v>
      </c>
      <c r="G97" s="63">
        <v>25.22</v>
      </c>
      <c r="H97" s="62" t="s">
        <v>291</v>
      </c>
      <c r="I97" s="63">
        <v>0</v>
      </c>
      <c r="J97" s="62" t="s">
        <v>292</v>
      </c>
      <c r="K97" s="64">
        <v>25.22</v>
      </c>
    </row>
    <row r="98" spans="2:11" ht="25.5">
      <c r="B98" s="61"/>
      <c r="C98" s="62"/>
      <c r="D98" s="62"/>
      <c r="E98" s="62"/>
      <c r="F98" s="62" t="s">
        <v>293</v>
      </c>
      <c r="G98" s="63">
        <v>37.549999999999997</v>
      </c>
      <c r="H98" s="62"/>
      <c r="I98" s="205" t="s">
        <v>294</v>
      </c>
      <c r="J98" s="205"/>
      <c r="K98" s="64">
        <v>201.7</v>
      </c>
    </row>
    <row r="99" spans="2:11" ht="15" thickBot="1">
      <c r="B99" s="36"/>
      <c r="C99" s="65"/>
      <c r="D99" s="65"/>
      <c r="E99" s="65"/>
      <c r="F99" s="65"/>
      <c r="G99" s="65"/>
      <c r="H99" s="65" t="s">
        <v>295</v>
      </c>
      <c r="I99" s="66">
        <v>491.55</v>
      </c>
      <c r="J99" s="65" t="s">
        <v>296</v>
      </c>
      <c r="K99" s="67">
        <v>99145.63</v>
      </c>
    </row>
    <row r="100" spans="2:11" ht="15" thickTop="1">
      <c r="B100" s="68"/>
      <c r="C100" s="48"/>
      <c r="D100" s="48"/>
      <c r="E100" s="48"/>
      <c r="F100" s="48"/>
      <c r="G100" s="48"/>
      <c r="H100" s="48"/>
      <c r="I100" s="48"/>
      <c r="J100" s="48"/>
      <c r="K100" s="69"/>
    </row>
    <row r="101" spans="2:11" ht="15">
      <c r="B101" s="53" t="s">
        <v>499</v>
      </c>
      <c r="C101" s="27" t="s">
        <v>1</v>
      </c>
      <c r="D101" s="26" t="s">
        <v>2</v>
      </c>
      <c r="E101" s="26" t="s">
        <v>3</v>
      </c>
      <c r="F101" s="213" t="s">
        <v>283</v>
      </c>
      <c r="G101" s="213"/>
      <c r="H101" s="28" t="s">
        <v>4</v>
      </c>
      <c r="I101" s="27" t="s">
        <v>5</v>
      </c>
      <c r="J101" s="27" t="s">
        <v>6</v>
      </c>
      <c r="K101" s="54" t="s">
        <v>8</v>
      </c>
    </row>
    <row r="102" spans="2:11">
      <c r="B102" s="55" t="s">
        <v>284</v>
      </c>
      <c r="C102" s="32" t="s">
        <v>84</v>
      </c>
      <c r="D102" s="31" t="s">
        <v>72</v>
      </c>
      <c r="E102" s="31" t="s">
        <v>85</v>
      </c>
      <c r="F102" s="214" t="s">
        <v>67</v>
      </c>
      <c r="G102" s="214"/>
      <c r="H102" s="33" t="s">
        <v>86</v>
      </c>
      <c r="I102" s="37">
        <v>1</v>
      </c>
      <c r="J102" s="34">
        <v>3.41</v>
      </c>
      <c r="K102" s="56">
        <v>3.41</v>
      </c>
    </row>
    <row r="103" spans="2:11" ht="25.5">
      <c r="B103" s="57" t="s">
        <v>285</v>
      </c>
      <c r="C103" s="39" t="s">
        <v>637</v>
      </c>
      <c r="D103" s="38" t="s">
        <v>83</v>
      </c>
      <c r="E103" s="38" t="s">
        <v>638</v>
      </c>
      <c r="F103" s="212" t="s">
        <v>302</v>
      </c>
      <c r="G103" s="212"/>
      <c r="H103" s="40" t="s">
        <v>286</v>
      </c>
      <c r="I103" s="41">
        <v>3.3000000000000002E-2</v>
      </c>
      <c r="J103" s="42">
        <v>21.53</v>
      </c>
      <c r="K103" s="58">
        <v>0.71</v>
      </c>
    </row>
    <row r="104" spans="2:11" ht="25.5">
      <c r="B104" s="57" t="s">
        <v>285</v>
      </c>
      <c r="C104" s="39" t="s">
        <v>643</v>
      </c>
      <c r="D104" s="38" t="s">
        <v>83</v>
      </c>
      <c r="E104" s="38" t="s">
        <v>644</v>
      </c>
      <c r="F104" s="212" t="s">
        <v>302</v>
      </c>
      <c r="G104" s="212"/>
      <c r="H104" s="40" t="s">
        <v>286</v>
      </c>
      <c r="I104" s="41">
        <v>1.6E-2</v>
      </c>
      <c r="J104" s="42">
        <v>26.24</v>
      </c>
      <c r="K104" s="58">
        <v>0.41</v>
      </c>
    </row>
    <row r="105" spans="2:11" ht="25.5">
      <c r="B105" s="59" t="s">
        <v>288</v>
      </c>
      <c r="C105" s="44" t="s">
        <v>696</v>
      </c>
      <c r="D105" s="43" t="s">
        <v>72</v>
      </c>
      <c r="E105" s="43" t="s">
        <v>697</v>
      </c>
      <c r="F105" s="206" t="s">
        <v>289</v>
      </c>
      <c r="G105" s="206"/>
      <c r="H105" s="45" t="s">
        <v>698</v>
      </c>
      <c r="I105" s="46">
        <v>1</v>
      </c>
      <c r="J105" s="47">
        <v>2.29</v>
      </c>
      <c r="K105" s="60">
        <v>2.29</v>
      </c>
    </row>
    <row r="106" spans="2:11" ht="25.5">
      <c r="B106" s="61"/>
      <c r="C106" s="62"/>
      <c r="D106" s="62"/>
      <c r="E106" s="62"/>
      <c r="F106" s="62" t="s">
        <v>290</v>
      </c>
      <c r="G106" s="63">
        <v>0.77</v>
      </c>
      <c r="H106" s="62" t="s">
        <v>291</v>
      </c>
      <c r="I106" s="63">
        <v>0</v>
      </c>
      <c r="J106" s="62" t="s">
        <v>292</v>
      </c>
      <c r="K106" s="64">
        <v>0.77</v>
      </c>
    </row>
    <row r="107" spans="2:11" ht="25.5">
      <c r="B107" s="61"/>
      <c r="C107" s="62"/>
      <c r="D107" s="62"/>
      <c r="E107" s="62"/>
      <c r="F107" s="62" t="s">
        <v>293</v>
      </c>
      <c r="G107" s="63">
        <v>0.78</v>
      </c>
      <c r="H107" s="62"/>
      <c r="I107" s="205" t="s">
        <v>294</v>
      </c>
      <c r="J107" s="205"/>
      <c r="K107" s="64">
        <v>4.1900000000000004</v>
      </c>
    </row>
    <row r="108" spans="2:11" ht="15" thickBot="1">
      <c r="B108" s="36"/>
      <c r="C108" s="65"/>
      <c r="D108" s="65"/>
      <c r="E108" s="65"/>
      <c r="F108" s="65"/>
      <c r="G108" s="65"/>
      <c r="H108" s="65" t="s">
        <v>295</v>
      </c>
      <c r="I108" s="66">
        <v>800</v>
      </c>
      <c r="J108" s="65" t="s">
        <v>296</v>
      </c>
      <c r="K108" s="67">
        <v>3352</v>
      </c>
    </row>
    <row r="109" spans="2:11" ht="15" thickTop="1">
      <c r="B109" s="68"/>
      <c r="C109" s="48"/>
      <c r="D109" s="48"/>
      <c r="E109" s="48"/>
      <c r="F109" s="48"/>
      <c r="G109" s="48"/>
      <c r="H109" s="48"/>
      <c r="I109" s="48"/>
      <c r="J109" s="48"/>
      <c r="K109" s="69"/>
    </row>
    <row r="110" spans="2:11" ht="15">
      <c r="B110" s="53" t="s">
        <v>500</v>
      </c>
      <c r="C110" s="27" t="s">
        <v>1</v>
      </c>
      <c r="D110" s="26" t="s">
        <v>2</v>
      </c>
      <c r="E110" s="26" t="s">
        <v>3</v>
      </c>
      <c r="F110" s="213" t="s">
        <v>283</v>
      </c>
      <c r="G110" s="213"/>
      <c r="H110" s="28" t="s">
        <v>4</v>
      </c>
      <c r="I110" s="27" t="s">
        <v>5</v>
      </c>
      <c r="J110" s="27" t="s">
        <v>6</v>
      </c>
      <c r="K110" s="54" t="s">
        <v>8</v>
      </c>
    </row>
    <row r="111" spans="2:11" ht="25.5">
      <c r="B111" s="55" t="s">
        <v>284</v>
      </c>
      <c r="C111" s="32" t="s">
        <v>501</v>
      </c>
      <c r="D111" s="31" t="s">
        <v>72</v>
      </c>
      <c r="E111" s="31" t="s">
        <v>502</v>
      </c>
      <c r="F111" s="214" t="s">
        <v>67</v>
      </c>
      <c r="G111" s="214"/>
      <c r="H111" s="33" t="s">
        <v>16</v>
      </c>
      <c r="I111" s="37">
        <v>1</v>
      </c>
      <c r="J111" s="34">
        <v>1825.21</v>
      </c>
      <c r="K111" s="56">
        <v>1825.21</v>
      </c>
    </row>
    <row r="112" spans="2:11" ht="25.5">
      <c r="B112" s="57" t="s">
        <v>285</v>
      </c>
      <c r="C112" s="39" t="s">
        <v>639</v>
      </c>
      <c r="D112" s="38" t="s">
        <v>83</v>
      </c>
      <c r="E112" s="38" t="s">
        <v>640</v>
      </c>
      <c r="F112" s="212" t="s">
        <v>302</v>
      </c>
      <c r="G112" s="212"/>
      <c r="H112" s="40" t="s">
        <v>286</v>
      </c>
      <c r="I112" s="41">
        <v>5.4649999999999999</v>
      </c>
      <c r="J112" s="42">
        <v>21.52</v>
      </c>
      <c r="K112" s="58">
        <v>117.6</v>
      </c>
    </row>
    <row r="113" spans="2:11" ht="25.5">
      <c r="B113" s="57" t="s">
        <v>285</v>
      </c>
      <c r="C113" s="39" t="s">
        <v>699</v>
      </c>
      <c r="D113" s="38" t="s">
        <v>83</v>
      </c>
      <c r="E113" s="38" t="s">
        <v>700</v>
      </c>
      <c r="F113" s="212" t="s">
        <v>302</v>
      </c>
      <c r="G113" s="212"/>
      <c r="H113" s="40" t="s">
        <v>286</v>
      </c>
      <c r="I113" s="41">
        <v>5.4649999999999999</v>
      </c>
      <c r="J113" s="42">
        <v>22.89</v>
      </c>
      <c r="K113" s="58">
        <v>125.09</v>
      </c>
    </row>
    <row r="114" spans="2:11" ht="25.5">
      <c r="B114" s="59" t="s">
        <v>288</v>
      </c>
      <c r="C114" s="44" t="s">
        <v>701</v>
      </c>
      <c r="D114" s="43" t="s">
        <v>72</v>
      </c>
      <c r="E114" s="43" t="s">
        <v>702</v>
      </c>
      <c r="F114" s="206" t="s">
        <v>289</v>
      </c>
      <c r="G114" s="206"/>
      <c r="H114" s="45" t="s">
        <v>22</v>
      </c>
      <c r="I114" s="46">
        <v>0.04</v>
      </c>
      <c r="J114" s="47">
        <v>3.6</v>
      </c>
      <c r="K114" s="60">
        <v>0.14000000000000001</v>
      </c>
    </row>
    <row r="115" spans="2:11">
      <c r="B115" s="59" t="s">
        <v>288</v>
      </c>
      <c r="C115" s="44" t="s">
        <v>703</v>
      </c>
      <c r="D115" s="43" t="s">
        <v>72</v>
      </c>
      <c r="E115" s="43" t="s">
        <v>704</v>
      </c>
      <c r="F115" s="206" t="s">
        <v>289</v>
      </c>
      <c r="G115" s="206"/>
      <c r="H115" s="45" t="s">
        <v>249</v>
      </c>
      <c r="I115" s="46">
        <v>67.653000000000006</v>
      </c>
      <c r="J115" s="47">
        <v>11.27</v>
      </c>
      <c r="K115" s="60">
        <v>762.44</v>
      </c>
    </row>
    <row r="116" spans="2:11" ht="25.5">
      <c r="B116" s="59" t="s">
        <v>288</v>
      </c>
      <c r="C116" s="44" t="s">
        <v>705</v>
      </c>
      <c r="D116" s="43" t="s">
        <v>72</v>
      </c>
      <c r="E116" s="43" t="s">
        <v>706</v>
      </c>
      <c r="F116" s="206" t="s">
        <v>289</v>
      </c>
      <c r="G116" s="206"/>
      <c r="H116" s="45" t="s">
        <v>249</v>
      </c>
      <c r="I116" s="46">
        <v>1.319</v>
      </c>
      <c r="J116" s="47">
        <v>12.03</v>
      </c>
      <c r="K116" s="60">
        <v>15.86</v>
      </c>
    </row>
    <row r="117" spans="2:11" ht="25.5">
      <c r="B117" s="59" t="s">
        <v>288</v>
      </c>
      <c r="C117" s="44" t="s">
        <v>707</v>
      </c>
      <c r="D117" s="43" t="s">
        <v>72</v>
      </c>
      <c r="E117" s="43" t="s">
        <v>708</v>
      </c>
      <c r="F117" s="206" t="s">
        <v>289</v>
      </c>
      <c r="G117" s="206"/>
      <c r="H117" s="45" t="s">
        <v>249</v>
      </c>
      <c r="I117" s="46">
        <v>0.64800000000000002</v>
      </c>
      <c r="J117" s="47">
        <v>9.4499999999999993</v>
      </c>
      <c r="K117" s="60">
        <v>6.12</v>
      </c>
    </row>
    <row r="118" spans="2:11" ht="25.5">
      <c r="B118" s="59" t="s">
        <v>288</v>
      </c>
      <c r="C118" s="44" t="s">
        <v>709</v>
      </c>
      <c r="D118" s="43" t="s">
        <v>72</v>
      </c>
      <c r="E118" s="43" t="s">
        <v>710</v>
      </c>
      <c r="F118" s="206" t="s">
        <v>289</v>
      </c>
      <c r="G118" s="206"/>
      <c r="H118" s="45" t="s">
        <v>249</v>
      </c>
      <c r="I118" s="46">
        <v>1.831</v>
      </c>
      <c r="J118" s="47">
        <v>11.27</v>
      </c>
      <c r="K118" s="60">
        <v>20.63</v>
      </c>
    </row>
    <row r="119" spans="2:11" ht="25.5">
      <c r="B119" s="59" t="s">
        <v>288</v>
      </c>
      <c r="C119" s="44" t="s">
        <v>711</v>
      </c>
      <c r="D119" s="43" t="s">
        <v>72</v>
      </c>
      <c r="E119" s="43" t="s">
        <v>712</v>
      </c>
      <c r="F119" s="206" t="s">
        <v>289</v>
      </c>
      <c r="G119" s="206"/>
      <c r="H119" s="45" t="s">
        <v>249</v>
      </c>
      <c r="I119" s="46">
        <v>67.653000000000006</v>
      </c>
      <c r="J119" s="47">
        <v>11.49</v>
      </c>
      <c r="K119" s="60">
        <v>777.33</v>
      </c>
    </row>
    <row r="120" spans="2:11" ht="25.5">
      <c r="B120" s="61"/>
      <c r="C120" s="62"/>
      <c r="D120" s="62"/>
      <c r="E120" s="62"/>
      <c r="F120" s="62" t="s">
        <v>290</v>
      </c>
      <c r="G120" s="63">
        <v>168.97</v>
      </c>
      <c r="H120" s="62" t="s">
        <v>291</v>
      </c>
      <c r="I120" s="63">
        <v>0</v>
      </c>
      <c r="J120" s="62" t="s">
        <v>292</v>
      </c>
      <c r="K120" s="64">
        <v>168.97</v>
      </c>
    </row>
    <row r="121" spans="2:11" ht="25.5">
      <c r="B121" s="61"/>
      <c r="C121" s="62"/>
      <c r="D121" s="62"/>
      <c r="E121" s="62"/>
      <c r="F121" s="62" t="s">
        <v>293</v>
      </c>
      <c r="G121" s="63">
        <v>417.6</v>
      </c>
      <c r="H121" s="62"/>
      <c r="I121" s="205" t="s">
        <v>294</v>
      </c>
      <c r="J121" s="205"/>
      <c r="K121" s="64">
        <v>2242.81</v>
      </c>
    </row>
    <row r="122" spans="2:11" ht="15" thickBot="1">
      <c r="B122" s="36"/>
      <c r="C122" s="65"/>
      <c r="D122" s="65"/>
      <c r="E122" s="65"/>
      <c r="F122" s="65"/>
      <c r="G122" s="65"/>
      <c r="H122" s="65" t="s">
        <v>295</v>
      </c>
      <c r="I122" s="66">
        <v>11.73</v>
      </c>
      <c r="J122" s="65" t="s">
        <v>296</v>
      </c>
      <c r="K122" s="67">
        <v>26308.16</v>
      </c>
    </row>
    <row r="123" spans="2:11" ht="15" thickTop="1">
      <c r="B123" s="68"/>
      <c r="C123" s="48"/>
      <c r="D123" s="48"/>
      <c r="E123" s="48"/>
      <c r="F123" s="48"/>
      <c r="G123" s="48"/>
      <c r="H123" s="48"/>
      <c r="I123" s="48"/>
      <c r="J123" s="48"/>
      <c r="K123" s="69"/>
    </row>
    <row r="124" spans="2:11">
      <c r="B124" s="70" t="s">
        <v>179</v>
      </c>
      <c r="C124" s="29"/>
      <c r="D124" s="29"/>
      <c r="E124" s="29" t="s">
        <v>69</v>
      </c>
      <c r="F124" s="29"/>
      <c r="G124" s="221"/>
      <c r="H124" s="221"/>
      <c r="I124" s="30"/>
      <c r="J124" s="29"/>
      <c r="K124" s="71">
        <v>103104.44</v>
      </c>
    </row>
    <row r="125" spans="2:11" ht="15">
      <c r="B125" s="53" t="s">
        <v>180</v>
      </c>
      <c r="C125" s="27" t="s">
        <v>1</v>
      </c>
      <c r="D125" s="26" t="s">
        <v>2</v>
      </c>
      <c r="E125" s="26" t="s">
        <v>3</v>
      </c>
      <c r="F125" s="213" t="s">
        <v>283</v>
      </c>
      <c r="G125" s="213"/>
      <c r="H125" s="28" t="s">
        <v>4</v>
      </c>
      <c r="I125" s="27" t="s">
        <v>5</v>
      </c>
      <c r="J125" s="27" t="s">
        <v>6</v>
      </c>
      <c r="K125" s="54" t="s">
        <v>8</v>
      </c>
    </row>
    <row r="126" spans="2:11" ht="25.5">
      <c r="B126" s="55" t="s">
        <v>284</v>
      </c>
      <c r="C126" s="32" t="s">
        <v>70</v>
      </c>
      <c r="D126" s="31" t="s">
        <v>14</v>
      </c>
      <c r="E126" s="31" t="s">
        <v>503</v>
      </c>
      <c r="F126" s="214" t="s">
        <v>278</v>
      </c>
      <c r="G126" s="214"/>
      <c r="H126" s="33" t="s">
        <v>28</v>
      </c>
      <c r="I126" s="37">
        <v>1</v>
      </c>
      <c r="J126" s="34">
        <v>3827.86</v>
      </c>
      <c r="K126" s="56">
        <v>3827.86</v>
      </c>
    </row>
    <row r="127" spans="2:11" ht="25.5">
      <c r="B127" s="57" t="s">
        <v>285</v>
      </c>
      <c r="C127" s="39" t="s">
        <v>713</v>
      </c>
      <c r="D127" s="38" t="s">
        <v>14</v>
      </c>
      <c r="E127" s="38" t="s">
        <v>714</v>
      </c>
      <c r="F127" s="212" t="s">
        <v>278</v>
      </c>
      <c r="G127" s="212"/>
      <c r="H127" s="40" t="s">
        <v>249</v>
      </c>
      <c r="I127" s="41">
        <v>80</v>
      </c>
      <c r="J127" s="42">
        <v>15.01</v>
      </c>
      <c r="K127" s="58">
        <v>1200.8</v>
      </c>
    </row>
    <row r="128" spans="2:11" ht="25.5">
      <c r="B128" s="57" t="s">
        <v>285</v>
      </c>
      <c r="C128" s="39" t="s">
        <v>715</v>
      </c>
      <c r="D128" s="38" t="s">
        <v>14</v>
      </c>
      <c r="E128" s="38" t="s">
        <v>716</v>
      </c>
      <c r="F128" s="212" t="s">
        <v>278</v>
      </c>
      <c r="G128" s="212"/>
      <c r="H128" s="40" t="s">
        <v>16</v>
      </c>
      <c r="I128" s="41">
        <v>12</v>
      </c>
      <c r="J128" s="42">
        <v>5.76</v>
      </c>
      <c r="K128" s="58">
        <v>69.12</v>
      </c>
    </row>
    <row r="129" spans="2:11" ht="25.5">
      <c r="B129" s="57" t="s">
        <v>285</v>
      </c>
      <c r="C129" s="39" t="s">
        <v>717</v>
      </c>
      <c r="D129" s="38" t="s">
        <v>14</v>
      </c>
      <c r="E129" s="38" t="s">
        <v>718</v>
      </c>
      <c r="F129" s="212" t="s">
        <v>278</v>
      </c>
      <c r="G129" s="212"/>
      <c r="H129" s="40" t="s">
        <v>16</v>
      </c>
      <c r="I129" s="41">
        <v>12</v>
      </c>
      <c r="J129" s="42">
        <v>133.01</v>
      </c>
      <c r="K129" s="58">
        <v>1596.12</v>
      </c>
    </row>
    <row r="130" spans="2:11" ht="25.5">
      <c r="B130" s="57" t="s">
        <v>285</v>
      </c>
      <c r="C130" s="39" t="s">
        <v>719</v>
      </c>
      <c r="D130" s="38" t="s">
        <v>14</v>
      </c>
      <c r="E130" s="38" t="s">
        <v>720</v>
      </c>
      <c r="F130" s="212" t="s">
        <v>278</v>
      </c>
      <c r="G130" s="212"/>
      <c r="H130" s="40" t="s">
        <v>28</v>
      </c>
      <c r="I130" s="41">
        <v>1</v>
      </c>
      <c r="J130" s="42">
        <v>961.82</v>
      </c>
      <c r="K130" s="58">
        <v>961.82</v>
      </c>
    </row>
    <row r="131" spans="2:11" ht="25.5">
      <c r="B131" s="61"/>
      <c r="C131" s="62"/>
      <c r="D131" s="62"/>
      <c r="E131" s="62"/>
      <c r="F131" s="62" t="s">
        <v>290</v>
      </c>
      <c r="G131" s="63">
        <v>982.8</v>
      </c>
      <c r="H131" s="62" t="s">
        <v>291</v>
      </c>
      <c r="I131" s="63">
        <v>0</v>
      </c>
      <c r="J131" s="62" t="s">
        <v>292</v>
      </c>
      <c r="K131" s="64">
        <v>982.8</v>
      </c>
    </row>
    <row r="132" spans="2:11" ht="25.5">
      <c r="B132" s="61"/>
      <c r="C132" s="62"/>
      <c r="D132" s="62"/>
      <c r="E132" s="62"/>
      <c r="F132" s="62" t="s">
        <v>293</v>
      </c>
      <c r="G132" s="63">
        <v>875.81</v>
      </c>
      <c r="H132" s="62"/>
      <c r="I132" s="205" t="s">
        <v>294</v>
      </c>
      <c r="J132" s="205"/>
      <c r="K132" s="64">
        <v>4703.67</v>
      </c>
    </row>
    <row r="133" spans="2:11" ht="15" thickBot="1">
      <c r="B133" s="36"/>
      <c r="C133" s="65"/>
      <c r="D133" s="65"/>
      <c r="E133" s="65"/>
      <c r="F133" s="65"/>
      <c r="G133" s="65"/>
      <c r="H133" s="65" t="s">
        <v>295</v>
      </c>
      <c r="I133" s="66">
        <v>21.92</v>
      </c>
      <c r="J133" s="65" t="s">
        <v>296</v>
      </c>
      <c r="K133" s="67">
        <v>103104.44</v>
      </c>
    </row>
    <row r="134" spans="2:11" ht="15" thickTop="1">
      <c r="B134" s="68"/>
      <c r="C134" s="48"/>
      <c r="D134" s="48"/>
      <c r="E134" s="48"/>
      <c r="F134" s="48"/>
      <c r="G134" s="48"/>
      <c r="H134" s="48"/>
      <c r="I134" s="48"/>
      <c r="J134" s="48"/>
      <c r="K134" s="69"/>
    </row>
    <row r="135" spans="2:11">
      <c r="B135" s="70" t="s">
        <v>181</v>
      </c>
      <c r="C135" s="29"/>
      <c r="D135" s="29"/>
      <c r="E135" s="29" t="s">
        <v>73</v>
      </c>
      <c r="F135" s="29"/>
      <c r="G135" s="221"/>
      <c r="H135" s="221"/>
      <c r="I135" s="30"/>
      <c r="J135" s="29"/>
      <c r="K135" s="71">
        <v>157670.76999999999</v>
      </c>
    </row>
    <row r="136" spans="2:11" ht="15">
      <c r="B136" s="53" t="s">
        <v>182</v>
      </c>
      <c r="C136" s="27" t="s">
        <v>1</v>
      </c>
      <c r="D136" s="26" t="s">
        <v>2</v>
      </c>
      <c r="E136" s="26" t="s">
        <v>3</v>
      </c>
      <c r="F136" s="213" t="s">
        <v>283</v>
      </c>
      <c r="G136" s="213"/>
      <c r="H136" s="28" t="s">
        <v>4</v>
      </c>
      <c r="I136" s="27" t="s">
        <v>5</v>
      </c>
      <c r="J136" s="27" t="s">
        <v>6</v>
      </c>
      <c r="K136" s="54" t="s">
        <v>8</v>
      </c>
    </row>
    <row r="137" spans="2:11">
      <c r="B137" s="55" t="s">
        <v>284</v>
      </c>
      <c r="C137" s="32" t="s">
        <v>74</v>
      </c>
      <c r="D137" s="31" t="s">
        <v>14</v>
      </c>
      <c r="E137" s="31" t="s">
        <v>75</v>
      </c>
      <c r="F137" s="214" t="s">
        <v>278</v>
      </c>
      <c r="G137" s="214"/>
      <c r="H137" s="33" t="s">
        <v>16</v>
      </c>
      <c r="I137" s="37">
        <v>1</v>
      </c>
      <c r="J137" s="34">
        <v>63.95</v>
      </c>
      <c r="K137" s="56">
        <v>63.95</v>
      </c>
    </row>
    <row r="138" spans="2:11" ht="25.5">
      <c r="B138" s="57" t="s">
        <v>285</v>
      </c>
      <c r="C138" s="39" t="s">
        <v>679</v>
      </c>
      <c r="D138" s="38" t="s">
        <v>14</v>
      </c>
      <c r="E138" s="38" t="s">
        <v>680</v>
      </c>
      <c r="F138" s="212" t="s">
        <v>278</v>
      </c>
      <c r="G138" s="212"/>
      <c r="H138" s="40" t="s">
        <v>286</v>
      </c>
      <c r="I138" s="41">
        <v>1</v>
      </c>
      <c r="J138" s="42">
        <v>18.07</v>
      </c>
      <c r="K138" s="58">
        <v>18.07</v>
      </c>
    </row>
    <row r="139" spans="2:11" ht="25.5">
      <c r="B139" s="57" t="s">
        <v>285</v>
      </c>
      <c r="C139" s="39" t="s">
        <v>681</v>
      </c>
      <c r="D139" s="38" t="s">
        <v>14</v>
      </c>
      <c r="E139" s="38" t="s">
        <v>682</v>
      </c>
      <c r="F139" s="212" t="s">
        <v>278</v>
      </c>
      <c r="G139" s="212"/>
      <c r="H139" s="40" t="s">
        <v>286</v>
      </c>
      <c r="I139" s="41">
        <v>0.54</v>
      </c>
      <c r="J139" s="42">
        <v>22.61</v>
      </c>
      <c r="K139" s="58">
        <v>12.2</v>
      </c>
    </row>
    <row r="140" spans="2:11">
      <c r="B140" s="59" t="s">
        <v>288</v>
      </c>
      <c r="C140" s="44" t="s">
        <v>721</v>
      </c>
      <c r="D140" s="43" t="s">
        <v>14</v>
      </c>
      <c r="E140" s="43" t="s">
        <v>722</v>
      </c>
      <c r="F140" s="206" t="s">
        <v>289</v>
      </c>
      <c r="G140" s="206"/>
      <c r="H140" s="45" t="s">
        <v>28</v>
      </c>
      <c r="I140" s="46">
        <v>1</v>
      </c>
      <c r="J140" s="47">
        <v>13.93</v>
      </c>
      <c r="K140" s="60">
        <v>13.93</v>
      </c>
    </row>
    <row r="141" spans="2:11">
      <c r="B141" s="59" t="s">
        <v>288</v>
      </c>
      <c r="C141" s="44" t="s">
        <v>723</v>
      </c>
      <c r="D141" s="43" t="s">
        <v>14</v>
      </c>
      <c r="E141" s="43" t="s">
        <v>724</v>
      </c>
      <c r="F141" s="206" t="s">
        <v>289</v>
      </c>
      <c r="G141" s="206"/>
      <c r="H141" s="45" t="s">
        <v>22</v>
      </c>
      <c r="I141" s="46">
        <v>0.1</v>
      </c>
      <c r="J141" s="47">
        <v>197.5</v>
      </c>
      <c r="K141" s="60">
        <v>19.75</v>
      </c>
    </row>
    <row r="142" spans="2:11" ht="25.5">
      <c r="B142" s="61"/>
      <c r="C142" s="62"/>
      <c r="D142" s="62"/>
      <c r="E142" s="62"/>
      <c r="F142" s="62" t="s">
        <v>290</v>
      </c>
      <c r="G142" s="63">
        <v>20.66</v>
      </c>
      <c r="H142" s="62" t="s">
        <v>291</v>
      </c>
      <c r="I142" s="63">
        <v>0</v>
      </c>
      <c r="J142" s="62" t="s">
        <v>292</v>
      </c>
      <c r="K142" s="64">
        <v>20.66</v>
      </c>
    </row>
    <row r="143" spans="2:11" ht="25.5">
      <c r="B143" s="61"/>
      <c r="C143" s="62"/>
      <c r="D143" s="62"/>
      <c r="E143" s="62"/>
      <c r="F143" s="62" t="s">
        <v>293</v>
      </c>
      <c r="G143" s="63">
        <v>14.63</v>
      </c>
      <c r="H143" s="62"/>
      <c r="I143" s="205" t="s">
        <v>294</v>
      </c>
      <c r="J143" s="205"/>
      <c r="K143" s="64">
        <v>78.58</v>
      </c>
    </row>
    <row r="144" spans="2:11" ht="15" thickBot="1">
      <c r="B144" s="36"/>
      <c r="C144" s="65"/>
      <c r="D144" s="65"/>
      <c r="E144" s="65"/>
      <c r="F144" s="65"/>
      <c r="G144" s="65"/>
      <c r="H144" s="65" t="s">
        <v>295</v>
      </c>
      <c r="I144" s="66">
        <v>316.10000000000002</v>
      </c>
      <c r="J144" s="65" t="s">
        <v>296</v>
      </c>
      <c r="K144" s="67">
        <v>24839.13</v>
      </c>
    </row>
    <row r="145" spans="2:11" ht="15" thickTop="1">
      <c r="B145" s="68"/>
      <c r="C145" s="48"/>
      <c r="D145" s="48"/>
      <c r="E145" s="48"/>
      <c r="F145" s="48"/>
      <c r="G145" s="48"/>
      <c r="H145" s="48"/>
      <c r="I145" s="48"/>
      <c r="J145" s="48"/>
      <c r="K145" s="69"/>
    </row>
    <row r="146" spans="2:11" ht="15">
      <c r="B146" s="53" t="s">
        <v>256</v>
      </c>
      <c r="C146" s="27" t="s">
        <v>1</v>
      </c>
      <c r="D146" s="26" t="s">
        <v>2</v>
      </c>
      <c r="E146" s="26" t="s">
        <v>3</v>
      </c>
      <c r="F146" s="213" t="s">
        <v>283</v>
      </c>
      <c r="G146" s="213"/>
      <c r="H146" s="28" t="s">
        <v>4</v>
      </c>
      <c r="I146" s="27" t="s">
        <v>5</v>
      </c>
      <c r="J146" s="27" t="s">
        <v>6</v>
      </c>
      <c r="K146" s="54" t="s">
        <v>8</v>
      </c>
    </row>
    <row r="147" spans="2:11">
      <c r="B147" s="55" t="s">
        <v>284</v>
      </c>
      <c r="C147" s="32" t="s">
        <v>297</v>
      </c>
      <c r="D147" s="31" t="s">
        <v>65</v>
      </c>
      <c r="E147" s="31" t="s">
        <v>298</v>
      </c>
      <c r="F147" s="214" t="s">
        <v>299</v>
      </c>
      <c r="G147" s="214"/>
      <c r="H147" s="33" t="s">
        <v>16</v>
      </c>
      <c r="I147" s="37">
        <v>1</v>
      </c>
      <c r="J147" s="34">
        <v>30.03</v>
      </c>
      <c r="K147" s="56">
        <v>30.03</v>
      </c>
    </row>
    <row r="148" spans="2:11" ht="25.5">
      <c r="B148" s="57" t="s">
        <v>285</v>
      </c>
      <c r="C148" s="39" t="s">
        <v>671</v>
      </c>
      <c r="D148" s="38" t="s">
        <v>65</v>
      </c>
      <c r="E148" s="38" t="s">
        <v>672</v>
      </c>
      <c r="F148" s="212" t="s">
        <v>673</v>
      </c>
      <c r="G148" s="212"/>
      <c r="H148" s="40" t="s">
        <v>674</v>
      </c>
      <c r="I148" s="41">
        <v>0.8</v>
      </c>
      <c r="J148" s="42">
        <v>3.74</v>
      </c>
      <c r="K148" s="58">
        <v>2.99</v>
      </c>
    </row>
    <row r="149" spans="2:11" ht="25.5">
      <c r="B149" s="57" t="s">
        <v>285</v>
      </c>
      <c r="C149" s="39" t="s">
        <v>726</v>
      </c>
      <c r="D149" s="38" t="s">
        <v>65</v>
      </c>
      <c r="E149" s="38" t="s">
        <v>727</v>
      </c>
      <c r="F149" s="212" t="s">
        <v>673</v>
      </c>
      <c r="G149" s="212"/>
      <c r="H149" s="40" t="s">
        <v>674</v>
      </c>
      <c r="I149" s="41">
        <v>0.5</v>
      </c>
      <c r="J149" s="42">
        <v>3.63</v>
      </c>
      <c r="K149" s="58">
        <v>1.81</v>
      </c>
    </row>
    <row r="150" spans="2:11" ht="25.5">
      <c r="B150" s="59" t="s">
        <v>288</v>
      </c>
      <c r="C150" s="44" t="s">
        <v>730</v>
      </c>
      <c r="D150" s="43" t="s">
        <v>65</v>
      </c>
      <c r="E150" s="43" t="s">
        <v>731</v>
      </c>
      <c r="F150" s="206" t="s">
        <v>289</v>
      </c>
      <c r="G150" s="206"/>
      <c r="H150" s="45" t="s">
        <v>18</v>
      </c>
      <c r="I150" s="46">
        <v>0.06</v>
      </c>
      <c r="J150" s="47">
        <v>9.25</v>
      </c>
      <c r="K150" s="60">
        <v>0.55000000000000004</v>
      </c>
    </row>
    <row r="151" spans="2:11">
      <c r="B151" s="59" t="s">
        <v>288</v>
      </c>
      <c r="C151" s="44" t="s">
        <v>728</v>
      </c>
      <c r="D151" s="43" t="s">
        <v>83</v>
      </c>
      <c r="E151" s="43" t="s">
        <v>729</v>
      </c>
      <c r="F151" s="206" t="s">
        <v>675</v>
      </c>
      <c r="G151" s="206"/>
      <c r="H151" s="45" t="s">
        <v>286</v>
      </c>
      <c r="I151" s="46">
        <v>0.5</v>
      </c>
      <c r="J151" s="47">
        <v>18.78</v>
      </c>
      <c r="K151" s="60">
        <v>9.39</v>
      </c>
    </row>
    <row r="152" spans="2:11" ht="25.5">
      <c r="B152" s="59" t="s">
        <v>288</v>
      </c>
      <c r="C152" s="44" t="s">
        <v>732</v>
      </c>
      <c r="D152" s="43" t="s">
        <v>83</v>
      </c>
      <c r="E152" s="43" t="s">
        <v>733</v>
      </c>
      <c r="F152" s="206" t="s">
        <v>289</v>
      </c>
      <c r="G152" s="206"/>
      <c r="H152" s="45" t="s">
        <v>40</v>
      </c>
      <c r="I152" s="46">
        <v>0.2</v>
      </c>
      <c r="J152" s="47">
        <v>5.52</v>
      </c>
      <c r="K152" s="60">
        <v>1.1000000000000001</v>
      </c>
    </row>
    <row r="153" spans="2:11" ht="25.5">
      <c r="B153" s="59" t="s">
        <v>288</v>
      </c>
      <c r="C153" s="44" t="s">
        <v>734</v>
      </c>
      <c r="D153" s="43" t="s">
        <v>83</v>
      </c>
      <c r="E153" s="43" t="s">
        <v>735</v>
      </c>
      <c r="F153" s="206" t="s">
        <v>289</v>
      </c>
      <c r="G153" s="206"/>
      <c r="H153" s="45" t="s">
        <v>249</v>
      </c>
      <c r="I153" s="46">
        <v>0.01</v>
      </c>
      <c r="J153" s="47">
        <v>23.18</v>
      </c>
      <c r="K153" s="60">
        <v>0.23</v>
      </c>
    </row>
    <row r="154" spans="2:11">
      <c r="B154" s="59" t="s">
        <v>288</v>
      </c>
      <c r="C154" s="44" t="s">
        <v>676</v>
      </c>
      <c r="D154" s="43" t="s">
        <v>83</v>
      </c>
      <c r="E154" s="43" t="s">
        <v>677</v>
      </c>
      <c r="F154" s="206" t="s">
        <v>675</v>
      </c>
      <c r="G154" s="206"/>
      <c r="H154" s="45" t="s">
        <v>286</v>
      </c>
      <c r="I154" s="46">
        <v>0.8</v>
      </c>
      <c r="J154" s="47">
        <v>13.6</v>
      </c>
      <c r="K154" s="60">
        <v>10.88</v>
      </c>
    </row>
    <row r="155" spans="2:11" ht="38.25">
      <c r="B155" s="59" t="s">
        <v>288</v>
      </c>
      <c r="C155" s="44" t="s">
        <v>736</v>
      </c>
      <c r="D155" s="43" t="s">
        <v>83</v>
      </c>
      <c r="E155" s="43" t="s">
        <v>737</v>
      </c>
      <c r="F155" s="206" t="s">
        <v>289</v>
      </c>
      <c r="G155" s="206"/>
      <c r="H155" s="45" t="s">
        <v>16</v>
      </c>
      <c r="I155" s="46">
        <v>1.1000000000000001</v>
      </c>
      <c r="J155" s="47">
        <v>2.8</v>
      </c>
      <c r="K155" s="60">
        <v>3.08</v>
      </c>
    </row>
    <row r="156" spans="2:11" ht="25.5">
      <c r="B156" s="61"/>
      <c r="C156" s="62"/>
      <c r="D156" s="62"/>
      <c r="E156" s="62"/>
      <c r="F156" s="62" t="s">
        <v>290</v>
      </c>
      <c r="G156" s="63">
        <v>20.27</v>
      </c>
      <c r="H156" s="62" t="s">
        <v>291</v>
      </c>
      <c r="I156" s="63">
        <v>0</v>
      </c>
      <c r="J156" s="62" t="s">
        <v>292</v>
      </c>
      <c r="K156" s="64">
        <v>20.27</v>
      </c>
    </row>
    <row r="157" spans="2:11" ht="25.5">
      <c r="B157" s="61"/>
      <c r="C157" s="62"/>
      <c r="D157" s="62"/>
      <c r="E157" s="62"/>
      <c r="F157" s="62" t="s">
        <v>293</v>
      </c>
      <c r="G157" s="63">
        <v>6.87</v>
      </c>
      <c r="H157" s="62"/>
      <c r="I157" s="205" t="s">
        <v>294</v>
      </c>
      <c r="J157" s="205"/>
      <c r="K157" s="64">
        <v>36.9</v>
      </c>
    </row>
    <row r="158" spans="2:11" ht="15" thickBot="1">
      <c r="B158" s="36"/>
      <c r="C158" s="65"/>
      <c r="D158" s="65"/>
      <c r="E158" s="65"/>
      <c r="F158" s="65"/>
      <c r="G158" s="65"/>
      <c r="H158" s="65" t="s">
        <v>295</v>
      </c>
      <c r="I158" s="66">
        <v>120</v>
      </c>
      <c r="J158" s="65" t="s">
        <v>296</v>
      </c>
      <c r="K158" s="67">
        <v>4428</v>
      </c>
    </row>
    <row r="159" spans="2:11" ht="15" thickTop="1">
      <c r="B159" s="68"/>
      <c r="C159" s="48"/>
      <c r="D159" s="48"/>
      <c r="E159" s="48"/>
      <c r="F159" s="48"/>
      <c r="G159" s="48"/>
      <c r="H159" s="48"/>
      <c r="I159" s="48"/>
      <c r="J159" s="48"/>
      <c r="K159" s="69"/>
    </row>
    <row r="160" spans="2:11" ht="15">
      <c r="B160" s="53" t="s">
        <v>257</v>
      </c>
      <c r="C160" s="27" t="s">
        <v>1</v>
      </c>
      <c r="D160" s="26" t="s">
        <v>2</v>
      </c>
      <c r="E160" s="26" t="s">
        <v>3</v>
      </c>
      <c r="F160" s="213" t="s">
        <v>283</v>
      </c>
      <c r="G160" s="213"/>
      <c r="H160" s="28" t="s">
        <v>4</v>
      </c>
      <c r="I160" s="27" t="s">
        <v>5</v>
      </c>
      <c r="J160" s="27" t="s">
        <v>6</v>
      </c>
      <c r="K160" s="54" t="s">
        <v>8</v>
      </c>
    </row>
    <row r="161" spans="2:11">
      <c r="B161" s="55" t="s">
        <v>284</v>
      </c>
      <c r="C161" s="32" t="s">
        <v>305</v>
      </c>
      <c r="D161" s="31" t="s">
        <v>14</v>
      </c>
      <c r="E161" s="31" t="s">
        <v>306</v>
      </c>
      <c r="F161" s="214" t="s">
        <v>278</v>
      </c>
      <c r="G161" s="214"/>
      <c r="H161" s="33" t="s">
        <v>16</v>
      </c>
      <c r="I161" s="37">
        <v>1</v>
      </c>
      <c r="J161" s="34">
        <v>696.62</v>
      </c>
      <c r="K161" s="56">
        <v>696.62</v>
      </c>
    </row>
    <row r="162" spans="2:11" ht="25.5">
      <c r="B162" s="57" t="s">
        <v>285</v>
      </c>
      <c r="C162" s="39" t="s">
        <v>679</v>
      </c>
      <c r="D162" s="38" t="s">
        <v>14</v>
      </c>
      <c r="E162" s="38" t="s">
        <v>680</v>
      </c>
      <c r="F162" s="212" t="s">
        <v>278</v>
      </c>
      <c r="G162" s="212"/>
      <c r="H162" s="40" t="s">
        <v>286</v>
      </c>
      <c r="I162" s="41">
        <v>4</v>
      </c>
      <c r="J162" s="42">
        <v>18.07</v>
      </c>
      <c r="K162" s="58">
        <v>72.28</v>
      </c>
    </row>
    <row r="163" spans="2:11" ht="25.5">
      <c r="B163" s="57" t="s">
        <v>285</v>
      </c>
      <c r="C163" s="39" t="s">
        <v>681</v>
      </c>
      <c r="D163" s="38" t="s">
        <v>14</v>
      </c>
      <c r="E163" s="38" t="s">
        <v>682</v>
      </c>
      <c r="F163" s="212" t="s">
        <v>278</v>
      </c>
      <c r="G163" s="212"/>
      <c r="H163" s="40" t="s">
        <v>286</v>
      </c>
      <c r="I163" s="41">
        <v>4</v>
      </c>
      <c r="J163" s="42">
        <v>22.61</v>
      </c>
      <c r="K163" s="58">
        <v>90.44</v>
      </c>
    </row>
    <row r="164" spans="2:11">
      <c r="B164" s="59" t="s">
        <v>288</v>
      </c>
      <c r="C164" s="44" t="s">
        <v>738</v>
      </c>
      <c r="D164" s="43" t="s">
        <v>14</v>
      </c>
      <c r="E164" s="43" t="s">
        <v>739</v>
      </c>
      <c r="F164" s="206" t="s">
        <v>289</v>
      </c>
      <c r="G164" s="206"/>
      <c r="H164" s="45" t="s">
        <v>16</v>
      </c>
      <c r="I164" s="46">
        <v>1</v>
      </c>
      <c r="J164" s="47">
        <v>127.22</v>
      </c>
      <c r="K164" s="60">
        <v>127.22</v>
      </c>
    </row>
    <row r="165" spans="2:11">
      <c r="B165" s="59" t="s">
        <v>288</v>
      </c>
      <c r="C165" s="44" t="s">
        <v>740</v>
      </c>
      <c r="D165" s="43" t="s">
        <v>14</v>
      </c>
      <c r="E165" s="43" t="s">
        <v>741</v>
      </c>
      <c r="F165" s="206" t="s">
        <v>289</v>
      </c>
      <c r="G165" s="206"/>
      <c r="H165" s="45" t="s">
        <v>16</v>
      </c>
      <c r="I165" s="46">
        <v>1</v>
      </c>
      <c r="J165" s="47">
        <v>400</v>
      </c>
      <c r="K165" s="60">
        <v>400</v>
      </c>
    </row>
    <row r="166" spans="2:11">
      <c r="B166" s="59" t="s">
        <v>288</v>
      </c>
      <c r="C166" s="44" t="s">
        <v>742</v>
      </c>
      <c r="D166" s="43" t="s">
        <v>14</v>
      </c>
      <c r="E166" s="43" t="s">
        <v>743</v>
      </c>
      <c r="F166" s="206" t="s">
        <v>289</v>
      </c>
      <c r="G166" s="206"/>
      <c r="H166" s="45" t="s">
        <v>725</v>
      </c>
      <c r="I166" s="46">
        <v>1</v>
      </c>
      <c r="J166" s="47">
        <v>6.68</v>
      </c>
      <c r="K166" s="60">
        <v>6.68</v>
      </c>
    </row>
    <row r="167" spans="2:11" ht="25.5">
      <c r="B167" s="61"/>
      <c r="C167" s="62"/>
      <c r="D167" s="62"/>
      <c r="E167" s="62"/>
      <c r="F167" s="62" t="s">
        <v>290</v>
      </c>
      <c r="G167" s="63">
        <v>112.8</v>
      </c>
      <c r="H167" s="62" t="s">
        <v>291</v>
      </c>
      <c r="I167" s="63">
        <v>0</v>
      </c>
      <c r="J167" s="62" t="s">
        <v>292</v>
      </c>
      <c r="K167" s="64">
        <v>112.8</v>
      </c>
    </row>
    <row r="168" spans="2:11" ht="25.5">
      <c r="B168" s="61"/>
      <c r="C168" s="62"/>
      <c r="D168" s="62"/>
      <c r="E168" s="62"/>
      <c r="F168" s="62" t="s">
        <v>293</v>
      </c>
      <c r="G168" s="63">
        <v>159.38</v>
      </c>
      <c r="H168" s="62"/>
      <c r="I168" s="205" t="s">
        <v>294</v>
      </c>
      <c r="J168" s="205"/>
      <c r="K168" s="64">
        <v>856</v>
      </c>
    </row>
    <row r="169" spans="2:11" ht="15" thickBot="1">
      <c r="B169" s="36"/>
      <c r="C169" s="65"/>
      <c r="D169" s="65"/>
      <c r="E169" s="65"/>
      <c r="F169" s="65"/>
      <c r="G169" s="65"/>
      <c r="H169" s="65" t="s">
        <v>295</v>
      </c>
      <c r="I169" s="66">
        <v>6.22</v>
      </c>
      <c r="J169" s="65" t="s">
        <v>296</v>
      </c>
      <c r="K169" s="67">
        <v>5324.32</v>
      </c>
    </row>
    <row r="170" spans="2:11" ht="15" thickTop="1">
      <c r="B170" s="68"/>
      <c r="C170" s="48"/>
      <c r="D170" s="48"/>
      <c r="E170" s="48"/>
      <c r="F170" s="48"/>
      <c r="G170" s="48"/>
      <c r="H170" s="48"/>
      <c r="I170" s="48"/>
      <c r="J170" s="48"/>
      <c r="K170" s="69"/>
    </row>
    <row r="171" spans="2:11">
      <c r="B171" s="70" t="s">
        <v>258</v>
      </c>
      <c r="C171" s="29"/>
      <c r="D171" s="29"/>
      <c r="E171" s="29" t="s">
        <v>262</v>
      </c>
      <c r="F171" s="29"/>
      <c r="G171" s="221"/>
      <c r="H171" s="221"/>
      <c r="I171" s="30"/>
      <c r="J171" s="29"/>
      <c r="K171" s="71">
        <v>11596</v>
      </c>
    </row>
    <row r="172" spans="2:11" ht="15">
      <c r="B172" s="53" t="s">
        <v>260</v>
      </c>
      <c r="C172" s="27" t="s">
        <v>1</v>
      </c>
      <c r="D172" s="26" t="s">
        <v>2</v>
      </c>
      <c r="E172" s="26" t="s">
        <v>3</v>
      </c>
      <c r="F172" s="213" t="s">
        <v>283</v>
      </c>
      <c r="G172" s="213"/>
      <c r="H172" s="28" t="s">
        <v>4</v>
      </c>
      <c r="I172" s="27" t="s">
        <v>5</v>
      </c>
      <c r="J172" s="27" t="s">
        <v>6</v>
      </c>
      <c r="K172" s="54" t="s">
        <v>8</v>
      </c>
    </row>
    <row r="173" spans="2:11" ht="25.5">
      <c r="B173" s="55" t="s">
        <v>284</v>
      </c>
      <c r="C173" s="32" t="s">
        <v>592</v>
      </c>
      <c r="D173" s="31" t="s">
        <v>65</v>
      </c>
      <c r="E173" s="31" t="s">
        <v>593</v>
      </c>
      <c r="F173" s="214" t="s">
        <v>678</v>
      </c>
      <c r="G173" s="214"/>
      <c r="H173" s="33" t="s">
        <v>102</v>
      </c>
      <c r="I173" s="37">
        <v>1</v>
      </c>
      <c r="J173" s="34">
        <v>1240.17</v>
      </c>
      <c r="K173" s="56">
        <v>1240.17</v>
      </c>
    </row>
    <row r="174" spans="2:11" ht="25.5">
      <c r="B174" s="57" t="s">
        <v>285</v>
      </c>
      <c r="C174" s="39" t="s">
        <v>683</v>
      </c>
      <c r="D174" s="38" t="s">
        <v>65</v>
      </c>
      <c r="E174" s="38" t="s">
        <v>684</v>
      </c>
      <c r="F174" s="212" t="s">
        <v>673</v>
      </c>
      <c r="G174" s="212"/>
      <c r="H174" s="40" t="s">
        <v>674</v>
      </c>
      <c r="I174" s="41">
        <v>0.6</v>
      </c>
      <c r="J174" s="42">
        <v>3.6</v>
      </c>
      <c r="K174" s="58">
        <v>2.16</v>
      </c>
    </row>
    <row r="175" spans="2:11" ht="25.5">
      <c r="B175" s="59" t="s">
        <v>288</v>
      </c>
      <c r="C175" s="44" t="s">
        <v>744</v>
      </c>
      <c r="D175" s="43" t="s">
        <v>65</v>
      </c>
      <c r="E175" s="43" t="s">
        <v>745</v>
      </c>
      <c r="F175" s="206" t="s">
        <v>289</v>
      </c>
      <c r="G175" s="206"/>
      <c r="H175" s="45" t="s">
        <v>102</v>
      </c>
      <c r="I175" s="46">
        <v>1</v>
      </c>
      <c r="J175" s="47">
        <v>1226.75</v>
      </c>
      <c r="K175" s="60">
        <v>1226.75</v>
      </c>
    </row>
    <row r="176" spans="2:11">
      <c r="B176" s="59" t="s">
        <v>288</v>
      </c>
      <c r="C176" s="44" t="s">
        <v>685</v>
      </c>
      <c r="D176" s="43" t="s">
        <v>83</v>
      </c>
      <c r="E176" s="43" t="s">
        <v>686</v>
      </c>
      <c r="F176" s="206" t="s">
        <v>675</v>
      </c>
      <c r="G176" s="206"/>
      <c r="H176" s="45" t="s">
        <v>286</v>
      </c>
      <c r="I176" s="46">
        <v>0.6</v>
      </c>
      <c r="J176" s="47">
        <v>18.78</v>
      </c>
      <c r="K176" s="60">
        <v>11.26</v>
      </c>
    </row>
    <row r="177" spans="2:11" ht="25.5">
      <c r="B177" s="61"/>
      <c r="C177" s="62"/>
      <c r="D177" s="62"/>
      <c r="E177" s="62"/>
      <c r="F177" s="62" t="s">
        <v>290</v>
      </c>
      <c r="G177" s="63">
        <v>11.26</v>
      </c>
      <c r="H177" s="62" t="s">
        <v>291</v>
      </c>
      <c r="I177" s="63">
        <v>0</v>
      </c>
      <c r="J177" s="62" t="s">
        <v>292</v>
      </c>
      <c r="K177" s="64">
        <v>11.26</v>
      </c>
    </row>
    <row r="178" spans="2:11" ht="25.5">
      <c r="B178" s="61"/>
      <c r="C178" s="62"/>
      <c r="D178" s="62"/>
      <c r="E178" s="62"/>
      <c r="F178" s="62" t="s">
        <v>293</v>
      </c>
      <c r="G178" s="63">
        <v>283.75</v>
      </c>
      <c r="H178" s="62"/>
      <c r="I178" s="205" t="s">
        <v>294</v>
      </c>
      <c r="J178" s="205"/>
      <c r="K178" s="64">
        <v>1523.92</v>
      </c>
    </row>
    <row r="179" spans="2:11" ht="15" thickBot="1">
      <c r="B179" s="36"/>
      <c r="C179" s="65"/>
      <c r="D179" s="65"/>
      <c r="E179" s="65"/>
      <c r="F179" s="65"/>
      <c r="G179" s="65"/>
      <c r="H179" s="65" t="s">
        <v>295</v>
      </c>
      <c r="I179" s="66">
        <v>1</v>
      </c>
      <c r="J179" s="65" t="s">
        <v>296</v>
      </c>
      <c r="K179" s="67">
        <v>1523.92</v>
      </c>
    </row>
    <row r="180" spans="2:11" ht="15" thickTop="1">
      <c r="B180" s="68"/>
      <c r="C180" s="48"/>
      <c r="D180" s="48"/>
      <c r="E180" s="48"/>
      <c r="F180" s="48"/>
      <c r="G180" s="48"/>
      <c r="H180" s="48"/>
      <c r="I180" s="48"/>
      <c r="J180" s="48"/>
      <c r="K180" s="69"/>
    </row>
    <row r="181" spans="2:11" ht="15">
      <c r="B181" s="53" t="s">
        <v>261</v>
      </c>
      <c r="C181" s="27" t="s">
        <v>1</v>
      </c>
      <c r="D181" s="26" t="s">
        <v>2</v>
      </c>
      <c r="E181" s="26" t="s">
        <v>3</v>
      </c>
      <c r="F181" s="213" t="s">
        <v>283</v>
      </c>
      <c r="G181" s="213"/>
      <c r="H181" s="28" t="s">
        <v>4</v>
      </c>
      <c r="I181" s="27" t="s">
        <v>5</v>
      </c>
      <c r="J181" s="27" t="s">
        <v>6</v>
      </c>
      <c r="K181" s="54" t="s">
        <v>8</v>
      </c>
    </row>
    <row r="182" spans="2:11">
      <c r="B182" s="55" t="s">
        <v>284</v>
      </c>
      <c r="C182" s="32" t="s">
        <v>263</v>
      </c>
      <c r="D182" s="31" t="s">
        <v>14</v>
      </c>
      <c r="E182" s="31" t="s">
        <v>264</v>
      </c>
      <c r="F182" s="214" t="s">
        <v>278</v>
      </c>
      <c r="G182" s="214"/>
      <c r="H182" s="33" t="s">
        <v>16</v>
      </c>
      <c r="I182" s="37">
        <v>1</v>
      </c>
      <c r="J182" s="34">
        <v>7.68</v>
      </c>
      <c r="K182" s="56">
        <v>7.68</v>
      </c>
    </row>
    <row r="183" spans="2:11" ht="25.5">
      <c r="B183" s="57" t="s">
        <v>285</v>
      </c>
      <c r="C183" s="39" t="s">
        <v>614</v>
      </c>
      <c r="D183" s="38" t="s">
        <v>14</v>
      </c>
      <c r="E183" s="38" t="s">
        <v>287</v>
      </c>
      <c r="F183" s="212" t="s">
        <v>278</v>
      </c>
      <c r="G183" s="212"/>
      <c r="H183" s="40" t="s">
        <v>286</v>
      </c>
      <c r="I183" s="41">
        <v>0.4</v>
      </c>
      <c r="J183" s="42">
        <v>19.2</v>
      </c>
      <c r="K183" s="58">
        <v>7.68</v>
      </c>
    </row>
    <row r="184" spans="2:11" ht="25.5">
      <c r="B184" s="61"/>
      <c r="C184" s="62"/>
      <c r="D184" s="62"/>
      <c r="E184" s="62"/>
      <c r="F184" s="62" t="s">
        <v>290</v>
      </c>
      <c r="G184" s="63">
        <v>4.78</v>
      </c>
      <c r="H184" s="62" t="s">
        <v>291</v>
      </c>
      <c r="I184" s="63">
        <v>0</v>
      </c>
      <c r="J184" s="62" t="s">
        <v>292</v>
      </c>
      <c r="K184" s="64">
        <v>4.78</v>
      </c>
    </row>
    <row r="185" spans="2:11" ht="25.5">
      <c r="B185" s="61"/>
      <c r="C185" s="62"/>
      <c r="D185" s="62"/>
      <c r="E185" s="62"/>
      <c r="F185" s="62" t="s">
        <v>293</v>
      </c>
      <c r="G185" s="63">
        <v>1.75</v>
      </c>
      <c r="H185" s="62"/>
      <c r="I185" s="205" t="s">
        <v>294</v>
      </c>
      <c r="J185" s="205"/>
      <c r="K185" s="64">
        <v>9.43</v>
      </c>
    </row>
    <row r="186" spans="2:11" ht="15" thickBot="1">
      <c r="B186" s="36"/>
      <c r="C186" s="65"/>
      <c r="D186" s="65"/>
      <c r="E186" s="65"/>
      <c r="F186" s="65"/>
      <c r="G186" s="65"/>
      <c r="H186" s="65" t="s">
        <v>295</v>
      </c>
      <c r="I186" s="66">
        <v>1068.0899999999999</v>
      </c>
      <c r="J186" s="65" t="s">
        <v>296</v>
      </c>
      <c r="K186" s="67">
        <v>10072.08</v>
      </c>
    </row>
    <row r="187" spans="2:11">
      <c r="B187" s="170"/>
      <c r="C187" s="171"/>
      <c r="D187" s="171"/>
      <c r="E187" s="171"/>
      <c r="F187" s="171"/>
      <c r="G187" s="171"/>
      <c r="H187" s="171"/>
      <c r="I187" s="171"/>
      <c r="J187" s="171"/>
      <c r="K187" s="172"/>
    </row>
    <row r="188" spans="2:11" ht="15">
      <c r="B188" s="173" t="s">
        <v>261</v>
      </c>
      <c r="C188" s="153" t="s">
        <v>1</v>
      </c>
      <c r="D188" s="152" t="s">
        <v>2</v>
      </c>
      <c r="E188" s="152" t="s">
        <v>3</v>
      </c>
      <c r="F188" s="207" t="s">
        <v>283</v>
      </c>
      <c r="G188" s="207"/>
      <c r="H188" s="154" t="s">
        <v>4</v>
      </c>
      <c r="I188" s="153" t="s">
        <v>5</v>
      </c>
      <c r="J188" s="153" t="s">
        <v>6</v>
      </c>
      <c r="K188" s="174" t="s">
        <v>8</v>
      </c>
    </row>
    <row r="189" spans="2:11" ht="14.25" customHeight="1">
      <c r="B189" s="175" t="s">
        <v>284</v>
      </c>
      <c r="C189" s="156" t="s">
        <v>792</v>
      </c>
      <c r="D189" s="155" t="s">
        <v>793</v>
      </c>
      <c r="E189" s="155" t="s">
        <v>794</v>
      </c>
      <c r="F189" s="208" t="s">
        <v>811</v>
      </c>
      <c r="G189" s="208"/>
      <c r="H189" s="157" t="s">
        <v>795</v>
      </c>
      <c r="I189" s="158">
        <v>1</v>
      </c>
      <c r="J189" s="159">
        <v>4193.8599999999997</v>
      </c>
      <c r="K189" s="176">
        <v>4193.8599999999997</v>
      </c>
    </row>
    <row r="190" spans="2:11" ht="14.25" customHeight="1">
      <c r="B190" s="177" t="s">
        <v>285</v>
      </c>
      <c r="C190" s="161" t="s">
        <v>812</v>
      </c>
      <c r="D190" s="160" t="s">
        <v>72</v>
      </c>
      <c r="E190" s="160" t="s">
        <v>813</v>
      </c>
      <c r="F190" s="209" t="s">
        <v>814</v>
      </c>
      <c r="G190" s="209"/>
      <c r="H190" s="162" t="s">
        <v>22</v>
      </c>
      <c r="I190" s="163">
        <v>1</v>
      </c>
      <c r="J190" s="164">
        <v>181.28</v>
      </c>
      <c r="K190" s="178">
        <v>181.28</v>
      </c>
    </row>
    <row r="191" spans="2:11" ht="15" customHeight="1">
      <c r="B191" s="177" t="s">
        <v>285</v>
      </c>
      <c r="C191" s="161" t="s">
        <v>815</v>
      </c>
      <c r="D191" s="160" t="s">
        <v>72</v>
      </c>
      <c r="E191" s="160" t="s">
        <v>816</v>
      </c>
      <c r="F191" s="209" t="s">
        <v>687</v>
      </c>
      <c r="G191" s="209"/>
      <c r="H191" s="162" t="s">
        <v>16</v>
      </c>
      <c r="I191" s="163">
        <v>1</v>
      </c>
      <c r="J191" s="164">
        <v>262.58</v>
      </c>
      <c r="K191" s="178">
        <v>262.58</v>
      </c>
    </row>
    <row r="192" spans="2:11">
      <c r="B192" s="179" t="s">
        <v>288</v>
      </c>
      <c r="C192" s="166" t="s">
        <v>817</v>
      </c>
      <c r="D192" s="165" t="s">
        <v>793</v>
      </c>
      <c r="E192" s="165" t="s">
        <v>818</v>
      </c>
      <c r="F192" s="210" t="s">
        <v>289</v>
      </c>
      <c r="G192" s="210"/>
      <c r="H192" s="167" t="s">
        <v>819</v>
      </c>
      <c r="I192" s="168">
        <v>1.5</v>
      </c>
      <c r="J192" s="169">
        <v>2500</v>
      </c>
      <c r="K192" s="180">
        <v>3750</v>
      </c>
    </row>
    <row r="193" spans="2:11" ht="25.5">
      <c r="B193" s="181"/>
      <c r="C193" s="182"/>
      <c r="D193" s="182"/>
      <c r="E193" s="182"/>
      <c r="F193" s="182" t="s">
        <v>290</v>
      </c>
      <c r="G193" s="183">
        <v>34.29</v>
      </c>
      <c r="H193" s="182" t="s">
        <v>291</v>
      </c>
      <c r="I193" s="183">
        <v>0</v>
      </c>
      <c r="J193" s="182" t="s">
        <v>292</v>
      </c>
      <c r="K193" s="184">
        <v>34.29</v>
      </c>
    </row>
    <row r="194" spans="2:11" ht="25.5">
      <c r="B194" s="181"/>
      <c r="C194" s="182"/>
      <c r="D194" s="182"/>
      <c r="E194" s="182"/>
      <c r="F194" s="182" t="s">
        <v>293</v>
      </c>
      <c r="G194" s="183">
        <v>959.55</v>
      </c>
      <c r="H194" s="182"/>
      <c r="I194" s="211" t="s">
        <v>294</v>
      </c>
      <c r="J194" s="211"/>
      <c r="K194" s="184">
        <v>5153.41</v>
      </c>
    </row>
    <row r="195" spans="2:11">
      <c r="B195" s="185"/>
      <c r="C195" s="186"/>
      <c r="D195" s="186"/>
      <c r="E195" s="186"/>
      <c r="F195" s="186"/>
      <c r="G195" s="186"/>
      <c r="H195" s="186" t="s">
        <v>295</v>
      </c>
      <c r="I195" s="187">
        <v>0.3</v>
      </c>
      <c r="J195" s="186" t="s">
        <v>296</v>
      </c>
      <c r="K195" s="188">
        <v>1546.02</v>
      </c>
    </row>
    <row r="196" spans="2:11" ht="15" thickBot="1">
      <c r="B196" s="189"/>
      <c r="C196" s="190"/>
      <c r="D196" s="190"/>
      <c r="E196" s="190"/>
      <c r="F196" s="190"/>
      <c r="G196" s="190"/>
      <c r="H196" s="190"/>
      <c r="I196" s="190"/>
      <c r="J196" s="190"/>
      <c r="K196" s="191"/>
    </row>
  </sheetData>
  <mergeCells count="147">
    <mergeCell ref="I185:J185"/>
    <mergeCell ref="F176:G176"/>
    <mergeCell ref="I178:J178"/>
    <mergeCell ref="F181:G181"/>
    <mergeCell ref="F182:G182"/>
    <mergeCell ref="F183:G183"/>
    <mergeCell ref="G171:H171"/>
    <mergeCell ref="F172:G172"/>
    <mergeCell ref="F173:G173"/>
    <mergeCell ref="F174:G174"/>
    <mergeCell ref="F175:G175"/>
    <mergeCell ref="F163:G163"/>
    <mergeCell ref="F164:G164"/>
    <mergeCell ref="F165:G165"/>
    <mergeCell ref="F166:G166"/>
    <mergeCell ref="I168:J168"/>
    <mergeCell ref="F155:G155"/>
    <mergeCell ref="I157:J157"/>
    <mergeCell ref="F160:G160"/>
    <mergeCell ref="F161:G161"/>
    <mergeCell ref="F162:G162"/>
    <mergeCell ref="F150:G150"/>
    <mergeCell ref="F151:G151"/>
    <mergeCell ref="F152:G152"/>
    <mergeCell ref="F153:G153"/>
    <mergeCell ref="F154:G154"/>
    <mergeCell ref="F146:G146"/>
    <mergeCell ref="F147:G147"/>
    <mergeCell ref="F148:G148"/>
    <mergeCell ref="F149:G149"/>
    <mergeCell ref="F139:G139"/>
    <mergeCell ref="F140:G140"/>
    <mergeCell ref="F141:G141"/>
    <mergeCell ref="I143:J143"/>
    <mergeCell ref="I132:J132"/>
    <mergeCell ref="G135:H135"/>
    <mergeCell ref="F136:G136"/>
    <mergeCell ref="F137:G137"/>
    <mergeCell ref="F138:G138"/>
    <mergeCell ref="F126:G126"/>
    <mergeCell ref="F127:G127"/>
    <mergeCell ref="F128:G128"/>
    <mergeCell ref="F129:G129"/>
    <mergeCell ref="F130:G130"/>
    <mergeCell ref="F118:G118"/>
    <mergeCell ref="F119:G119"/>
    <mergeCell ref="I121:J121"/>
    <mergeCell ref="G124:H124"/>
    <mergeCell ref="F125:G125"/>
    <mergeCell ref="F113:G113"/>
    <mergeCell ref="F114:G114"/>
    <mergeCell ref="F115:G115"/>
    <mergeCell ref="F116:G116"/>
    <mergeCell ref="F117:G117"/>
    <mergeCell ref="F105:G105"/>
    <mergeCell ref="I107:J107"/>
    <mergeCell ref="F110:G110"/>
    <mergeCell ref="F111:G111"/>
    <mergeCell ref="F112:G112"/>
    <mergeCell ref="F101:G101"/>
    <mergeCell ref="F102:G102"/>
    <mergeCell ref="F103:G103"/>
    <mergeCell ref="F104:G104"/>
    <mergeCell ref="F94:G94"/>
    <mergeCell ref="F95:G95"/>
    <mergeCell ref="F96:G96"/>
    <mergeCell ref="I98:J98"/>
    <mergeCell ref="F89:G89"/>
    <mergeCell ref="F90:G90"/>
    <mergeCell ref="F91:G91"/>
    <mergeCell ref="F92:G92"/>
    <mergeCell ref="F93:G93"/>
    <mergeCell ref="G85:H85"/>
    <mergeCell ref="G86:H86"/>
    <mergeCell ref="F87:G87"/>
    <mergeCell ref="F88:G88"/>
    <mergeCell ref="F79:G79"/>
    <mergeCell ref="I81:J81"/>
    <mergeCell ref="F74:G74"/>
    <mergeCell ref="F75:G75"/>
    <mergeCell ref="F76:G76"/>
    <mergeCell ref="F77:G77"/>
    <mergeCell ref="F78:G78"/>
    <mergeCell ref="F68:G68"/>
    <mergeCell ref="I70:J70"/>
    <mergeCell ref="G73:H73"/>
    <mergeCell ref="G61:H61"/>
    <mergeCell ref="F62:G62"/>
    <mergeCell ref="F63:G63"/>
    <mergeCell ref="F64:G64"/>
    <mergeCell ref="F65:G65"/>
    <mergeCell ref="G84:H84"/>
    <mergeCell ref="G7:H7"/>
    <mergeCell ref="B2:K2"/>
    <mergeCell ref="B3:K3"/>
    <mergeCell ref="B4:K4"/>
    <mergeCell ref="B5:K5"/>
    <mergeCell ref="B6:K6"/>
    <mergeCell ref="F8:G8"/>
    <mergeCell ref="F43:G43"/>
    <mergeCell ref="F44:G44"/>
    <mergeCell ref="G40:H40"/>
    <mergeCell ref="G41:H41"/>
    <mergeCell ref="F42:G42"/>
    <mergeCell ref="F27:G27"/>
    <mergeCell ref="F28:G28"/>
    <mergeCell ref="F29:G29"/>
    <mergeCell ref="F30:G30"/>
    <mergeCell ref="F31:G31"/>
    <mergeCell ref="F32:G32"/>
    <mergeCell ref="F33:G33"/>
    <mergeCell ref="F34:G34"/>
    <mergeCell ref="F12:G12"/>
    <mergeCell ref="F13:G13"/>
    <mergeCell ref="F14:G14"/>
    <mergeCell ref="I16:J16"/>
    <mergeCell ref="F22:G22"/>
    <mergeCell ref="F19:G19"/>
    <mergeCell ref="F20:G20"/>
    <mergeCell ref="I24:J24"/>
    <mergeCell ref="F9:G9"/>
    <mergeCell ref="F10:G10"/>
    <mergeCell ref="F11:G11"/>
    <mergeCell ref="I37:J37"/>
    <mergeCell ref="F35:G35"/>
    <mergeCell ref="F188:G188"/>
    <mergeCell ref="F189:G189"/>
    <mergeCell ref="F190:G190"/>
    <mergeCell ref="F191:G191"/>
    <mergeCell ref="F192:G192"/>
    <mergeCell ref="I194:J194"/>
    <mergeCell ref="F21:G21"/>
    <mergeCell ref="F45:G45"/>
    <mergeCell ref="F46:G46"/>
    <mergeCell ref="F47:G47"/>
    <mergeCell ref="F53:G53"/>
    <mergeCell ref="F54:G54"/>
    <mergeCell ref="F55:G55"/>
    <mergeCell ref="F56:G56"/>
    <mergeCell ref="I58:J58"/>
    <mergeCell ref="F48:G48"/>
    <mergeCell ref="F49:G49"/>
    <mergeCell ref="F50:G50"/>
    <mergeCell ref="F51:G51"/>
    <mergeCell ref="F52:G52"/>
    <mergeCell ref="F66:G66"/>
    <mergeCell ref="F67:G67"/>
  </mergeCells>
  <pageMargins left="0.51181102362204722" right="0.31496062992125984" top="0.78740157480314965" bottom="0.78740157480314965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E43"/>
  <sheetViews>
    <sheetView workbookViewId="0">
      <selection activeCell="B1" sqref="B1:E44"/>
    </sheetView>
  </sheetViews>
  <sheetFormatPr defaultRowHeight="14.25"/>
  <cols>
    <col min="2" max="2" width="18.125" customWidth="1"/>
    <col min="3" max="3" width="37.75" customWidth="1"/>
    <col min="4" max="4" width="18.125" customWidth="1"/>
    <col min="5" max="5" width="23.125" customWidth="1"/>
  </cols>
  <sheetData>
    <row r="1" spans="2:5">
      <c r="B1" s="226" t="s">
        <v>266</v>
      </c>
      <c r="C1" s="227"/>
      <c r="D1" s="227"/>
      <c r="E1" s="228"/>
    </row>
    <row r="2" spans="2:5">
      <c r="B2" s="229" t="s">
        <v>267</v>
      </c>
      <c r="C2" s="230"/>
      <c r="D2" s="230"/>
      <c r="E2" s="231"/>
    </row>
    <row r="3" spans="2:5">
      <c r="B3" s="229" t="str">
        <f>[1]BDI!A3</f>
        <v>OBRA: REFORMA COM AMPLIAÇÃO DO PRÉDIO DA SECRETARIA DE SANEAMENTO E INFRAESTRUTURA -SESAN</v>
      </c>
      <c r="C3" s="230"/>
      <c r="D3" s="230"/>
      <c r="E3" s="231"/>
    </row>
    <row r="4" spans="2:5">
      <c r="B4" s="229" t="str">
        <f>[1]BDI!A4</f>
        <v>LOCAL: CIDADE NOVA II, TV WE 17 - ANANINDEUA - PA</v>
      </c>
      <c r="C4" s="230"/>
      <c r="D4" s="230"/>
      <c r="E4" s="231"/>
    </row>
    <row r="5" spans="2:5" ht="15">
      <c r="B5" s="232" t="s">
        <v>309</v>
      </c>
      <c r="C5" s="233"/>
      <c r="D5" s="233"/>
      <c r="E5" s="234"/>
    </row>
    <row r="6" spans="2:5" ht="15">
      <c r="B6" s="12" t="s">
        <v>310</v>
      </c>
      <c r="C6" s="12" t="s">
        <v>311</v>
      </c>
      <c r="D6" s="12" t="s">
        <v>312</v>
      </c>
      <c r="E6" s="12" t="s">
        <v>313</v>
      </c>
    </row>
    <row r="7" spans="2:5" ht="15">
      <c r="B7" s="222" t="s">
        <v>314</v>
      </c>
      <c r="C7" s="223"/>
      <c r="D7" s="223"/>
      <c r="E7" s="224"/>
    </row>
    <row r="8" spans="2:5" ht="15">
      <c r="B8" s="13" t="s">
        <v>315</v>
      </c>
      <c r="C8" s="14" t="s">
        <v>316</v>
      </c>
      <c r="D8" s="15">
        <v>20</v>
      </c>
      <c r="E8" s="15">
        <v>20</v>
      </c>
    </row>
    <row r="9" spans="2:5" ht="15">
      <c r="B9" s="13" t="s">
        <v>317</v>
      </c>
      <c r="C9" s="14" t="s">
        <v>318</v>
      </c>
      <c r="D9" s="15">
        <v>1.5</v>
      </c>
      <c r="E9" s="15">
        <v>1.5</v>
      </c>
    </row>
    <row r="10" spans="2:5" ht="15">
      <c r="B10" s="13" t="s">
        <v>319</v>
      </c>
      <c r="C10" s="14" t="s">
        <v>320</v>
      </c>
      <c r="D10" s="15">
        <v>1</v>
      </c>
      <c r="E10" s="15">
        <v>1</v>
      </c>
    </row>
    <row r="11" spans="2:5" ht="15">
      <c r="B11" s="13" t="s">
        <v>321</v>
      </c>
      <c r="C11" s="14" t="s">
        <v>322</v>
      </c>
      <c r="D11" s="15">
        <v>0.2</v>
      </c>
      <c r="E11" s="15">
        <v>0.2</v>
      </c>
    </row>
    <row r="12" spans="2:5" ht="15">
      <c r="B12" s="13" t="s">
        <v>323</v>
      </c>
      <c r="C12" s="14" t="s">
        <v>324</v>
      </c>
      <c r="D12" s="15">
        <v>0.6</v>
      </c>
      <c r="E12" s="15">
        <v>0.6</v>
      </c>
    </row>
    <row r="13" spans="2:5" ht="15">
      <c r="B13" s="13" t="s">
        <v>325</v>
      </c>
      <c r="C13" s="14" t="s">
        <v>326</v>
      </c>
      <c r="D13" s="15">
        <v>2.5</v>
      </c>
      <c r="E13" s="15">
        <v>2.5</v>
      </c>
    </row>
    <row r="14" spans="2:5" ht="15">
      <c r="B14" s="13" t="s">
        <v>327</v>
      </c>
      <c r="C14" s="14" t="s">
        <v>328</v>
      </c>
      <c r="D14" s="15">
        <v>3</v>
      </c>
      <c r="E14" s="15">
        <v>3</v>
      </c>
    </row>
    <row r="15" spans="2:5" ht="15">
      <c r="B15" s="13" t="s">
        <v>329</v>
      </c>
      <c r="C15" s="14" t="s">
        <v>330</v>
      </c>
      <c r="D15" s="15">
        <v>8</v>
      </c>
      <c r="E15" s="15">
        <v>8</v>
      </c>
    </row>
    <row r="16" spans="2:5" ht="15">
      <c r="B16" s="13" t="s">
        <v>331</v>
      </c>
      <c r="C16" s="14" t="s">
        <v>332</v>
      </c>
      <c r="D16" s="15">
        <v>0</v>
      </c>
      <c r="E16" s="15">
        <v>0</v>
      </c>
    </row>
    <row r="17" spans="2:5" ht="15">
      <c r="B17" s="12" t="s">
        <v>333</v>
      </c>
      <c r="C17" s="16" t="s">
        <v>334</v>
      </c>
      <c r="D17" s="17">
        <f>SUM(D8:D16)</f>
        <v>36.799999999999997</v>
      </c>
      <c r="E17" s="17">
        <f>SUM(E8:E16)</f>
        <v>36.799999999999997</v>
      </c>
    </row>
    <row r="18" spans="2:5" ht="15">
      <c r="B18" s="222" t="s">
        <v>335</v>
      </c>
      <c r="C18" s="223"/>
      <c r="D18" s="223"/>
      <c r="E18" s="224"/>
    </row>
    <row r="19" spans="2:5" ht="15">
      <c r="B19" s="13" t="s">
        <v>336</v>
      </c>
      <c r="C19" s="14" t="s">
        <v>337</v>
      </c>
      <c r="D19" s="15">
        <v>18.11</v>
      </c>
      <c r="E19" s="15">
        <v>0</v>
      </c>
    </row>
    <row r="20" spans="2:5" ht="15">
      <c r="B20" s="13" t="s">
        <v>338</v>
      </c>
      <c r="C20" s="14" t="s">
        <v>339</v>
      </c>
      <c r="D20" s="15">
        <v>4.1500000000000004</v>
      </c>
      <c r="E20" s="15">
        <v>0</v>
      </c>
    </row>
    <row r="21" spans="2:5" ht="15">
      <c r="B21" s="13" t="s">
        <v>340</v>
      </c>
      <c r="C21" s="14" t="s">
        <v>341</v>
      </c>
      <c r="D21" s="15">
        <v>0.89</v>
      </c>
      <c r="E21" s="15">
        <v>0.67</v>
      </c>
    </row>
    <row r="22" spans="2:5" ht="15">
      <c r="B22" s="13" t="s">
        <v>342</v>
      </c>
      <c r="C22" s="14" t="s">
        <v>343</v>
      </c>
      <c r="D22" s="15">
        <v>10.98</v>
      </c>
      <c r="E22" s="15">
        <v>8.33</v>
      </c>
    </row>
    <row r="23" spans="2:5" ht="15">
      <c r="B23" s="13" t="s">
        <v>344</v>
      </c>
      <c r="C23" s="14" t="s">
        <v>345</v>
      </c>
      <c r="D23" s="15">
        <v>7.0000000000000007E-2</v>
      </c>
      <c r="E23" s="15">
        <v>0.06</v>
      </c>
    </row>
    <row r="24" spans="2:5" ht="15">
      <c r="B24" s="13" t="s">
        <v>346</v>
      </c>
      <c r="C24" s="14" t="s">
        <v>347</v>
      </c>
      <c r="D24" s="15">
        <v>0.73</v>
      </c>
      <c r="E24" s="15">
        <v>0.56000000000000005</v>
      </c>
    </row>
    <row r="25" spans="2:5" ht="15">
      <c r="B25" s="13" t="s">
        <v>348</v>
      </c>
      <c r="C25" s="14" t="s">
        <v>349</v>
      </c>
      <c r="D25" s="15">
        <v>2.68</v>
      </c>
      <c r="E25" s="15">
        <v>0</v>
      </c>
    </row>
    <row r="26" spans="2:5" ht="15">
      <c r="B26" s="13" t="s">
        <v>350</v>
      </c>
      <c r="C26" s="14" t="s">
        <v>351</v>
      </c>
      <c r="D26" s="15">
        <v>0.11</v>
      </c>
      <c r="E26" s="15">
        <v>0.08</v>
      </c>
    </row>
    <row r="27" spans="2:5" ht="15">
      <c r="B27" s="13" t="s">
        <v>352</v>
      </c>
      <c r="C27" s="14" t="s">
        <v>353</v>
      </c>
      <c r="D27" s="15">
        <v>9.27</v>
      </c>
      <c r="E27" s="15">
        <v>7.03</v>
      </c>
    </row>
    <row r="28" spans="2:5" ht="15">
      <c r="B28" s="13" t="s">
        <v>354</v>
      </c>
      <c r="C28" s="14" t="s">
        <v>355</v>
      </c>
      <c r="D28" s="15">
        <v>0.03</v>
      </c>
      <c r="E28" s="15">
        <v>0.03</v>
      </c>
    </row>
    <row r="29" spans="2:5" ht="15">
      <c r="B29" s="12" t="s">
        <v>356</v>
      </c>
      <c r="C29" s="16" t="s">
        <v>357</v>
      </c>
      <c r="D29" s="17">
        <f>SUM(D19:D28)</f>
        <v>47.019999999999996</v>
      </c>
      <c r="E29" s="17">
        <f>SUM(E19:E28)</f>
        <v>16.760000000000002</v>
      </c>
    </row>
    <row r="30" spans="2:5" ht="15">
      <c r="B30" s="222" t="s">
        <v>358</v>
      </c>
      <c r="C30" s="223"/>
      <c r="D30" s="223"/>
      <c r="E30" s="224"/>
    </row>
    <row r="31" spans="2:5" ht="15">
      <c r="B31" s="13" t="s">
        <v>359</v>
      </c>
      <c r="C31" s="14" t="s">
        <v>360</v>
      </c>
      <c r="D31" s="15">
        <v>5.69</v>
      </c>
      <c r="E31" s="15">
        <v>4.32</v>
      </c>
    </row>
    <row r="32" spans="2:5" ht="15">
      <c r="B32" s="13" t="s">
        <v>361</v>
      </c>
      <c r="C32" s="14" t="s">
        <v>362</v>
      </c>
      <c r="D32" s="15">
        <v>0.13</v>
      </c>
      <c r="E32" s="15">
        <v>0.1</v>
      </c>
    </row>
    <row r="33" spans="2:5" ht="15">
      <c r="B33" s="13" t="s">
        <v>363</v>
      </c>
      <c r="C33" s="14" t="s">
        <v>364</v>
      </c>
      <c r="D33" s="15">
        <v>4.47</v>
      </c>
      <c r="E33" s="15">
        <v>3.39</v>
      </c>
    </row>
    <row r="34" spans="2:5" ht="15">
      <c r="B34" s="13" t="s">
        <v>365</v>
      </c>
      <c r="C34" s="14" t="s">
        <v>366</v>
      </c>
      <c r="D34" s="15">
        <v>3.93</v>
      </c>
      <c r="E34" s="15">
        <v>2.98</v>
      </c>
    </row>
    <row r="35" spans="2:5" ht="15">
      <c r="B35" s="13" t="s">
        <v>367</v>
      </c>
      <c r="C35" s="14" t="s">
        <v>368</v>
      </c>
      <c r="D35" s="15">
        <v>0.48</v>
      </c>
      <c r="E35" s="15">
        <v>0.36</v>
      </c>
    </row>
    <row r="36" spans="2:5" ht="15">
      <c r="B36" s="12" t="s">
        <v>369</v>
      </c>
      <c r="C36" s="16" t="s">
        <v>370</v>
      </c>
      <c r="D36" s="17">
        <f>SUM(D31:D35)</f>
        <v>14.7</v>
      </c>
      <c r="E36" s="17">
        <f>SUM(E31:E35)</f>
        <v>11.15</v>
      </c>
    </row>
    <row r="37" spans="2:5" ht="15">
      <c r="B37" s="222" t="s">
        <v>371</v>
      </c>
      <c r="C37" s="223"/>
      <c r="D37" s="223"/>
      <c r="E37" s="224"/>
    </row>
    <row r="38" spans="2:5" ht="15">
      <c r="B38" s="13" t="s">
        <v>372</v>
      </c>
      <c r="C38" s="14" t="s">
        <v>373</v>
      </c>
      <c r="D38" s="15">
        <v>17.3</v>
      </c>
      <c r="E38" s="15">
        <v>6.17</v>
      </c>
    </row>
    <row r="39" spans="2:5" ht="69" customHeight="1">
      <c r="B39" s="13" t="s">
        <v>374</v>
      </c>
      <c r="C39" s="18" t="s">
        <v>375</v>
      </c>
      <c r="D39" s="19">
        <v>0.5</v>
      </c>
      <c r="E39" s="19">
        <v>0.38</v>
      </c>
    </row>
    <row r="40" spans="2:5" ht="15">
      <c r="B40" s="12" t="s">
        <v>376</v>
      </c>
      <c r="C40" s="16" t="s">
        <v>377</v>
      </c>
      <c r="D40" s="17">
        <f>SUM(D38:D39)</f>
        <v>17.8</v>
      </c>
      <c r="E40" s="17">
        <f>SUM(E38:E39)</f>
        <v>6.55</v>
      </c>
    </row>
    <row r="41" spans="2:5" ht="15">
      <c r="B41" s="225" t="s">
        <v>378</v>
      </c>
      <c r="C41" s="225"/>
      <c r="D41" s="20">
        <f>(D17+D29+D36+D40)</f>
        <v>116.32</v>
      </c>
      <c r="E41" s="20">
        <f>E17+E29+E36+E40</f>
        <v>71.260000000000005</v>
      </c>
    </row>
    <row r="42" spans="2:5">
      <c r="B42" s="21"/>
      <c r="C42" s="21"/>
      <c r="D42" s="21"/>
      <c r="E42" s="21"/>
    </row>
    <row r="43" spans="2:5">
      <c r="B43" s="21" t="s">
        <v>379</v>
      </c>
      <c r="C43" s="21"/>
      <c r="D43" s="21"/>
      <c r="E43" s="21"/>
    </row>
  </sheetData>
  <mergeCells count="10">
    <mergeCell ref="B18:E18"/>
    <mergeCell ref="B30:E30"/>
    <mergeCell ref="B37:E37"/>
    <mergeCell ref="B41:C41"/>
    <mergeCell ref="B1:E1"/>
    <mergeCell ref="B2:E2"/>
    <mergeCell ref="B3:E3"/>
    <mergeCell ref="B4:E4"/>
    <mergeCell ref="B5:E5"/>
    <mergeCell ref="B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46"/>
  <sheetViews>
    <sheetView tabSelected="1" topLeftCell="A30" workbookViewId="0">
      <selection activeCell="E48" sqref="E48"/>
    </sheetView>
  </sheetViews>
  <sheetFormatPr defaultRowHeight="14.25"/>
  <cols>
    <col min="2" max="2" width="12.125" customWidth="1"/>
    <col min="3" max="3" width="15.625" customWidth="1"/>
    <col min="4" max="4" width="13.625" customWidth="1"/>
    <col min="9" max="9" width="16.125" customWidth="1"/>
  </cols>
  <sheetData>
    <row r="1" spans="2:9" ht="15" thickBot="1"/>
    <row r="2" spans="2:9">
      <c r="B2" s="193" t="s">
        <v>266</v>
      </c>
      <c r="C2" s="194"/>
      <c r="D2" s="194"/>
      <c r="E2" s="194"/>
      <c r="F2" s="194"/>
      <c r="G2" s="194"/>
      <c r="H2" s="194"/>
      <c r="I2" s="195"/>
    </row>
    <row r="3" spans="2:9">
      <c r="B3" s="196" t="s">
        <v>746</v>
      </c>
      <c r="C3" s="216"/>
      <c r="D3" s="216"/>
      <c r="E3" s="216"/>
      <c r="F3" s="216"/>
      <c r="G3" s="216"/>
      <c r="H3" s="216"/>
      <c r="I3" s="198"/>
    </row>
    <row r="4" spans="2:9" ht="21" customHeight="1" thickBot="1">
      <c r="B4" s="235" t="s">
        <v>747</v>
      </c>
      <c r="C4" s="236"/>
      <c r="D4" s="236"/>
      <c r="E4" s="236"/>
      <c r="F4" s="236"/>
      <c r="G4" s="236"/>
      <c r="H4" s="236"/>
      <c r="I4" s="237"/>
    </row>
    <row r="5" spans="2:9" ht="16.5" thickBot="1">
      <c r="B5" s="238" t="s">
        <v>380</v>
      </c>
      <c r="C5" s="239"/>
      <c r="D5" s="239"/>
      <c r="E5" s="239"/>
      <c r="F5" s="239"/>
      <c r="G5" s="239"/>
      <c r="H5" s="239"/>
      <c r="I5" s="240"/>
    </row>
    <row r="6" spans="2:9" ht="60" customHeight="1" thickBot="1">
      <c r="B6" s="72"/>
      <c r="C6" s="73"/>
      <c r="D6" s="73"/>
      <c r="E6" s="73"/>
      <c r="F6" s="73"/>
      <c r="G6" s="73"/>
      <c r="H6" s="74"/>
      <c r="I6" s="75" t="s">
        <v>381</v>
      </c>
    </row>
    <row r="7" spans="2:9">
      <c r="B7" s="76"/>
      <c r="C7" s="77" t="s">
        <v>382</v>
      </c>
      <c r="D7" s="78"/>
      <c r="E7" s="78"/>
      <c r="F7" s="78"/>
      <c r="G7" s="78"/>
      <c r="H7" s="79"/>
      <c r="I7" s="80">
        <v>4</v>
      </c>
    </row>
    <row r="8" spans="2:9">
      <c r="B8" s="81"/>
      <c r="C8" s="82" t="s">
        <v>748</v>
      </c>
      <c r="D8" s="83"/>
      <c r="E8" s="83"/>
      <c r="F8" s="83"/>
      <c r="G8" s="83"/>
      <c r="H8" s="84"/>
      <c r="I8" s="85">
        <v>1.23</v>
      </c>
    </row>
    <row r="9" spans="2:9" ht="16.5" thickBot="1">
      <c r="B9" s="86" t="s">
        <v>383</v>
      </c>
      <c r="C9" s="87"/>
      <c r="D9" s="87"/>
      <c r="E9" s="87"/>
      <c r="F9" s="87"/>
      <c r="G9" s="87"/>
      <c r="H9" s="88"/>
      <c r="I9" s="89">
        <f>I7+I8</f>
        <v>5.23</v>
      </c>
    </row>
    <row r="10" spans="2:9">
      <c r="B10" s="90" t="s">
        <v>384</v>
      </c>
      <c r="C10" s="78"/>
      <c r="D10" s="78"/>
      <c r="E10" s="78"/>
      <c r="F10" s="78"/>
      <c r="G10" s="78"/>
      <c r="H10" s="79"/>
      <c r="I10" s="80"/>
    </row>
    <row r="11" spans="2:9">
      <c r="B11" s="91" t="s">
        <v>385</v>
      </c>
      <c r="C11" s="92" t="s">
        <v>386</v>
      </c>
      <c r="D11" s="93"/>
      <c r="E11" s="93"/>
      <c r="F11" s="93"/>
      <c r="G11" s="93"/>
      <c r="H11" s="94"/>
      <c r="I11" s="85">
        <v>1.27</v>
      </c>
    </row>
    <row r="12" spans="2:9">
      <c r="B12" s="91" t="s">
        <v>387</v>
      </c>
      <c r="C12" s="92" t="s">
        <v>388</v>
      </c>
      <c r="D12" s="93"/>
      <c r="E12" s="93"/>
      <c r="F12" s="93"/>
      <c r="G12" s="93"/>
      <c r="H12" s="94"/>
      <c r="I12" s="85">
        <v>0.8</v>
      </c>
    </row>
    <row r="13" spans="2:9" ht="15.75">
      <c r="B13" s="95" t="s">
        <v>383</v>
      </c>
      <c r="C13" s="96"/>
      <c r="D13" s="96"/>
      <c r="E13" s="96"/>
      <c r="F13" s="96"/>
      <c r="G13" s="96"/>
      <c r="H13" s="97"/>
      <c r="I13" s="98">
        <f>I11+I12</f>
        <v>2.0700000000000003</v>
      </c>
    </row>
    <row r="14" spans="2:9" ht="24">
      <c r="B14" s="99" t="s">
        <v>389</v>
      </c>
      <c r="C14" s="93"/>
      <c r="D14" s="93"/>
      <c r="E14" s="93"/>
      <c r="F14" s="93"/>
      <c r="G14" s="93"/>
      <c r="H14" s="94"/>
      <c r="I14" s="100" t="s">
        <v>390</v>
      </c>
    </row>
    <row r="15" spans="2:9" ht="15.75">
      <c r="B15" s="101" t="s">
        <v>391</v>
      </c>
      <c r="C15" s="102" t="s">
        <v>392</v>
      </c>
      <c r="D15" s="96"/>
      <c r="E15" s="96"/>
      <c r="F15" s="96"/>
      <c r="G15" s="96"/>
      <c r="H15" s="97"/>
      <c r="I15" s="98">
        <f>I16+I17</f>
        <v>6.15</v>
      </c>
    </row>
    <row r="16" spans="2:9">
      <c r="B16" s="81" t="s">
        <v>393</v>
      </c>
      <c r="C16" s="92" t="s">
        <v>394</v>
      </c>
      <c r="D16" s="93"/>
      <c r="E16" s="93"/>
      <c r="F16" s="93"/>
      <c r="G16" s="93"/>
      <c r="H16" s="94"/>
      <c r="I16" s="85">
        <f>I22</f>
        <v>3.65</v>
      </c>
    </row>
    <row r="17" spans="2:9">
      <c r="B17" s="81" t="s">
        <v>395</v>
      </c>
      <c r="C17" s="92" t="s">
        <v>396</v>
      </c>
      <c r="D17" s="93"/>
      <c r="E17" s="93"/>
      <c r="F17" s="93"/>
      <c r="G17" s="93"/>
      <c r="H17" s="94"/>
      <c r="I17" s="85">
        <v>2.5</v>
      </c>
    </row>
    <row r="18" spans="2:9">
      <c r="B18" s="103" t="s">
        <v>304</v>
      </c>
      <c r="C18" s="104" t="s">
        <v>397</v>
      </c>
      <c r="D18" s="105"/>
      <c r="E18" s="105"/>
      <c r="F18" s="105"/>
      <c r="G18" s="105"/>
      <c r="H18" s="106"/>
      <c r="I18" s="107">
        <v>7.4</v>
      </c>
    </row>
    <row r="19" spans="2:9">
      <c r="B19" s="108"/>
      <c r="C19" s="109"/>
      <c r="D19" s="109"/>
      <c r="E19" s="109"/>
      <c r="F19" s="109"/>
      <c r="G19" s="109"/>
      <c r="H19" s="109"/>
      <c r="I19" s="110"/>
    </row>
    <row r="20" spans="2:9">
      <c r="B20" s="111"/>
      <c r="C20" s="112"/>
      <c r="D20" s="112"/>
      <c r="E20" s="112"/>
      <c r="F20" s="112"/>
      <c r="G20" s="112"/>
      <c r="H20" s="112"/>
      <c r="I20" s="113"/>
    </row>
    <row r="21" spans="2:9" ht="16.5" thickBot="1">
      <c r="B21" s="114" t="s">
        <v>398</v>
      </c>
      <c r="C21" s="115"/>
      <c r="D21" s="115"/>
      <c r="E21" s="115"/>
      <c r="F21" s="115"/>
      <c r="G21" s="115"/>
      <c r="H21" s="115"/>
      <c r="I21" s="116"/>
    </row>
    <row r="22" spans="2:9">
      <c r="B22" s="76" t="s">
        <v>393</v>
      </c>
      <c r="C22" s="77" t="s">
        <v>394</v>
      </c>
      <c r="D22" s="78"/>
      <c r="E22" s="78"/>
      <c r="F22" s="78"/>
      <c r="G22" s="78"/>
      <c r="H22" s="79"/>
      <c r="I22" s="117">
        <f>I23+I24+I25</f>
        <v>3.65</v>
      </c>
    </row>
    <row r="23" spans="2:9">
      <c r="B23" s="118" t="s">
        <v>399</v>
      </c>
      <c r="C23" s="92" t="s">
        <v>400</v>
      </c>
      <c r="D23" s="93"/>
      <c r="E23" s="93"/>
      <c r="F23" s="93"/>
      <c r="G23" s="93"/>
      <c r="H23" s="94"/>
      <c r="I23" s="119">
        <v>0.65</v>
      </c>
    </row>
    <row r="24" spans="2:9">
      <c r="B24" s="81" t="s">
        <v>401</v>
      </c>
      <c r="C24" s="92" t="s">
        <v>402</v>
      </c>
      <c r="D24" s="93"/>
      <c r="E24" s="93"/>
      <c r="F24" s="93"/>
      <c r="G24" s="93"/>
      <c r="H24" s="94"/>
      <c r="I24" s="119">
        <v>3</v>
      </c>
    </row>
    <row r="25" spans="2:9" ht="15" thickBot="1">
      <c r="B25" s="120" t="s">
        <v>403</v>
      </c>
      <c r="C25" s="121" t="s">
        <v>404</v>
      </c>
      <c r="D25" s="122"/>
      <c r="E25" s="122"/>
      <c r="F25" s="122"/>
      <c r="G25" s="122"/>
      <c r="H25" s="123"/>
      <c r="I25" s="124">
        <v>0</v>
      </c>
    </row>
    <row r="26" spans="2:9" ht="16.5" thickBot="1">
      <c r="B26" s="125" t="s">
        <v>405</v>
      </c>
      <c r="C26" s="126"/>
      <c r="D26" s="126"/>
      <c r="E26" s="126"/>
      <c r="F26" s="126"/>
      <c r="G26" s="126"/>
      <c r="H26" s="126"/>
      <c r="I26" s="127"/>
    </row>
    <row r="27" spans="2:9">
      <c r="B27" s="76" t="s">
        <v>395</v>
      </c>
      <c r="C27" s="77" t="s">
        <v>406</v>
      </c>
      <c r="D27" s="78"/>
      <c r="E27" s="78"/>
      <c r="F27" s="78"/>
      <c r="G27" s="78"/>
      <c r="H27" s="79"/>
      <c r="I27" s="117">
        <f>I28</f>
        <v>2.5</v>
      </c>
    </row>
    <row r="28" spans="2:9" ht="15" thickBot="1">
      <c r="B28" s="128" t="s">
        <v>407</v>
      </c>
      <c r="C28" s="121" t="s">
        <v>400</v>
      </c>
      <c r="D28" s="122"/>
      <c r="E28" s="122"/>
      <c r="F28" s="122"/>
      <c r="G28" s="122"/>
      <c r="H28" s="123"/>
      <c r="I28" s="129">
        <v>2.5</v>
      </c>
    </row>
    <row r="29" spans="2:9">
      <c r="B29" s="111"/>
      <c r="C29" s="112"/>
      <c r="D29" s="112"/>
      <c r="E29" s="112"/>
      <c r="F29" s="112"/>
      <c r="G29" s="112"/>
      <c r="H29" s="112"/>
      <c r="I29" s="113"/>
    </row>
    <row r="30" spans="2:9" ht="15.75">
      <c r="B30" s="130" t="s">
        <v>408</v>
      </c>
      <c r="C30" s="131"/>
      <c r="D30" s="131"/>
      <c r="E30" s="131"/>
      <c r="F30" s="132"/>
      <c r="G30" s="132"/>
      <c r="H30" s="132"/>
      <c r="I30" s="133"/>
    </row>
    <row r="31" spans="2:9" ht="17.25">
      <c r="B31" s="134" t="s">
        <v>409</v>
      </c>
      <c r="C31" s="135"/>
      <c r="D31" s="22">
        <f>I7/100</f>
        <v>0.04</v>
      </c>
      <c r="E31" s="135"/>
      <c r="F31" s="112"/>
      <c r="G31" s="136" t="s">
        <v>409</v>
      </c>
      <c r="H31" s="136"/>
      <c r="I31" s="23">
        <f>D31</f>
        <v>0.04</v>
      </c>
    </row>
    <row r="32" spans="2:9" ht="17.25">
      <c r="B32" s="134" t="s">
        <v>410</v>
      </c>
      <c r="C32" s="135"/>
      <c r="D32" s="22">
        <f>I12/100</f>
        <v>8.0000000000000002E-3</v>
      </c>
      <c r="E32" s="135"/>
      <c r="F32" s="112"/>
      <c r="G32" s="136" t="s">
        <v>410</v>
      </c>
      <c r="H32" s="136"/>
      <c r="I32" s="23">
        <f>D32</f>
        <v>8.0000000000000002E-3</v>
      </c>
    </row>
    <row r="33" spans="2:9" ht="17.25">
      <c r="B33" s="134" t="s">
        <v>411</v>
      </c>
      <c r="C33" s="135"/>
      <c r="D33" s="22">
        <f>I11/100</f>
        <v>1.2699999999999999E-2</v>
      </c>
      <c r="E33" s="135"/>
      <c r="F33" s="112"/>
      <c r="G33" s="136" t="s">
        <v>411</v>
      </c>
      <c r="H33" s="136"/>
      <c r="I33" s="23">
        <f>D33</f>
        <v>1.2699999999999999E-2</v>
      </c>
    </row>
    <row r="34" spans="2:9" ht="17.25">
      <c r="B34" s="134" t="s">
        <v>412</v>
      </c>
      <c r="C34" s="135"/>
      <c r="D34" s="137">
        <f>1+D31+D32+D33</f>
        <v>1.0607</v>
      </c>
      <c r="E34" s="135"/>
      <c r="F34" s="112"/>
      <c r="G34" s="136" t="s">
        <v>412</v>
      </c>
      <c r="H34" s="136"/>
      <c r="I34" s="138">
        <f>1+I31+I32+I33</f>
        <v>1.0607</v>
      </c>
    </row>
    <row r="35" spans="2:9" ht="17.25">
      <c r="B35" s="134" t="s">
        <v>413</v>
      </c>
      <c r="C35" s="135"/>
      <c r="D35" s="22">
        <f>I8/100</f>
        <v>1.23E-2</v>
      </c>
      <c r="E35" s="135"/>
      <c r="F35" s="112"/>
      <c r="G35" s="136" t="s">
        <v>413</v>
      </c>
      <c r="H35" s="136"/>
      <c r="I35" s="23">
        <f>D35</f>
        <v>1.23E-2</v>
      </c>
    </row>
    <row r="36" spans="2:9" ht="17.25">
      <c r="B36" s="134" t="s">
        <v>414</v>
      </c>
      <c r="C36" s="135"/>
      <c r="D36" s="137">
        <f>1+D35</f>
        <v>1.0123</v>
      </c>
      <c r="E36" s="135"/>
      <c r="F36" s="112"/>
      <c r="G36" s="136" t="s">
        <v>414</v>
      </c>
      <c r="H36" s="136"/>
      <c r="I36" s="138">
        <f>1+I35</f>
        <v>1.0123</v>
      </c>
    </row>
    <row r="37" spans="2:9" ht="17.25">
      <c r="B37" s="134" t="s">
        <v>415</v>
      </c>
      <c r="C37" s="135"/>
      <c r="D37" s="22">
        <f>I18/100</f>
        <v>7.400000000000001E-2</v>
      </c>
      <c r="E37" s="135"/>
      <c r="F37" s="112"/>
      <c r="G37" s="136" t="s">
        <v>415</v>
      </c>
      <c r="H37" s="136"/>
      <c r="I37" s="23">
        <f>D37</f>
        <v>7.400000000000001E-2</v>
      </c>
    </row>
    <row r="38" spans="2:9" ht="17.25">
      <c r="B38" s="134" t="s">
        <v>416</v>
      </c>
      <c r="C38" s="135"/>
      <c r="D38" s="137">
        <f>1+D37</f>
        <v>1.0740000000000001</v>
      </c>
      <c r="E38" s="135"/>
      <c r="F38" s="112"/>
      <c r="G38" s="136" t="s">
        <v>416</v>
      </c>
      <c r="H38" s="136"/>
      <c r="I38" s="138">
        <f>1+I37</f>
        <v>1.0740000000000001</v>
      </c>
    </row>
    <row r="39" spans="2:9" ht="17.25">
      <c r="B39" s="134"/>
      <c r="C39" s="135"/>
      <c r="D39" s="135"/>
      <c r="E39" s="135"/>
      <c r="F39" s="112"/>
      <c r="G39" s="136"/>
      <c r="H39" s="136"/>
      <c r="I39" s="139"/>
    </row>
    <row r="40" spans="2:9" ht="17.25">
      <c r="B40" s="134" t="s">
        <v>417</v>
      </c>
      <c r="C40" s="135"/>
      <c r="D40" s="22">
        <f>I15/100</f>
        <v>6.1500000000000006E-2</v>
      </c>
      <c r="E40" s="135"/>
      <c r="F40" s="112"/>
      <c r="G40" s="136" t="s">
        <v>417</v>
      </c>
      <c r="H40" s="136"/>
      <c r="I40" s="23">
        <f>D40-(I25/100)</f>
        <v>6.1500000000000006E-2</v>
      </c>
    </row>
    <row r="41" spans="2:9" ht="17.25">
      <c r="B41" s="134" t="s">
        <v>418</v>
      </c>
      <c r="C41" s="135"/>
      <c r="D41" s="137">
        <f>1-D40</f>
        <v>0.9385</v>
      </c>
      <c r="E41" s="135"/>
      <c r="F41" s="112"/>
      <c r="G41" s="136" t="s">
        <v>418</v>
      </c>
      <c r="H41" s="136"/>
      <c r="I41" s="138">
        <f>1-I40</f>
        <v>0.9385</v>
      </c>
    </row>
    <row r="42" spans="2:9" ht="17.25">
      <c r="B42" s="134"/>
      <c r="C42" s="135"/>
      <c r="D42" s="135"/>
      <c r="E42" s="135"/>
      <c r="F42" s="112"/>
      <c r="G42" s="136"/>
      <c r="H42" s="136"/>
      <c r="I42" s="139"/>
    </row>
    <row r="43" spans="2:9" ht="17.25">
      <c r="B43" s="140" t="s">
        <v>419</v>
      </c>
      <c r="C43" s="141"/>
      <c r="D43" s="142">
        <f>(D34*D36*D38)/D41-1</f>
        <v>0.22877342476291962</v>
      </c>
      <c r="E43" s="135"/>
      <c r="F43" s="112"/>
      <c r="G43" s="143" t="s">
        <v>420</v>
      </c>
      <c r="H43" s="144"/>
      <c r="I43" s="145">
        <f>(I34*I36*I38)/I41-1</f>
        <v>0.22877342476291962</v>
      </c>
    </row>
    <row r="44" spans="2:9" ht="15">
      <c r="B44" s="146"/>
      <c r="C44" s="136"/>
      <c r="D44" s="136"/>
      <c r="E44" s="136"/>
      <c r="F44" s="112"/>
      <c r="G44" s="136"/>
      <c r="H44" s="136"/>
      <c r="I44" s="147" t="s">
        <v>421</v>
      </c>
    </row>
    <row r="45" spans="2:9" ht="15">
      <c r="B45" s="146"/>
      <c r="C45" s="136"/>
      <c r="D45" s="136"/>
      <c r="E45" s="136"/>
      <c r="F45" s="136"/>
      <c r="G45" s="241" t="s">
        <v>422</v>
      </c>
      <c r="H45" s="241"/>
      <c r="I45" s="242"/>
    </row>
    <row r="46" spans="2:9" ht="15" thickBot="1">
      <c r="B46" s="24"/>
      <c r="C46" s="25"/>
      <c r="D46" s="25"/>
      <c r="E46" s="25"/>
      <c r="F46" s="25"/>
      <c r="G46" s="243"/>
      <c r="H46" s="243"/>
      <c r="I46" s="244"/>
    </row>
  </sheetData>
  <mergeCells count="5">
    <mergeCell ref="B2:I2"/>
    <mergeCell ref="B3:I3"/>
    <mergeCell ref="B4:I4"/>
    <mergeCell ref="B5:I5"/>
    <mergeCell ref="G45:I46"/>
  </mergeCells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CRONOGRAMA</vt:lpstr>
      <vt:lpstr>CPU</vt:lpstr>
      <vt:lpstr>LS</vt:lpstr>
      <vt:lpstr>BDI</vt:lpstr>
      <vt:lpstr>CRONOGRAMA!Area_de_impressao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Administrator</cp:lastModifiedBy>
  <cp:revision>0</cp:revision>
  <cp:lastPrinted>2023-08-02T17:50:39Z</cp:lastPrinted>
  <dcterms:created xsi:type="dcterms:W3CDTF">2023-01-18T17:10:46Z</dcterms:created>
  <dcterms:modified xsi:type="dcterms:W3CDTF">2023-08-02T17:51:17Z</dcterms:modified>
</cp:coreProperties>
</file>