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omments4.xml" ContentType="application/vnd.openxmlformats-officedocument.spreadsheetml.comments+xml"/>
  <Override PartName="/xl/drawings/drawing16.xml" ContentType="application/vnd.openxmlformats-officedocument.drawing+xml"/>
  <Override PartName="/xl/comments5.xml" ContentType="application/vnd.openxmlformats-officedocument.spreadsheetml.comments+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omments6.xml" ContentType="application/vnd.openxmlformats-officedocument.spreadsheetml.comments+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D:\SESAN\2024\CONCORRÊNCIA\CP 3.2023.024 - Proc. 18.257.2023 Prevenção de inundações\"/>
    </mc:Choice>
  </mc:AlternateContent>
  <xr:revisionPtr revIDLastSave="0" documentId="8_{3E5B3346-31D0-4088-A04C-66FBD6900629}" xr6:coauthVersionLast="45" xr6:coauthVersionMax="45" xr10:uidLastSave="{00000000-0000-0000-0000-000000000000}"/>
  <bookViews>
    <workbookView xWindow="-120" yWindow="-120" windowWidth="20730" windowHeight="11040" tabRatio="867" activeTab="2" xr2:uid="{00000000-000D-0000-FFFF-FFFF00000000}"/>
  </bookViews>
  <sheets>
    <sheet name="RESUMO" sheetId="58" r:id="rId1"/>
    <sheet name="DADOS" sheetId="38" r:id="rId2"/>
    <sheet name="GERAL C INFRA" sheetId="16" r:id="rId3"/>
    <sheet name="Orç PONTE" sheetId="56" r:id="rId4"/>
    <sheet name="PREV INUNDAÇÕES" sheetId="63" r:id="rId5"/>
    <sheet name="CRONOGRAMA" sheetId="26" r:id="rId6"/>
    <sheet name="LS" sheetId="33" r:id="rId7"/>
    <sheet name="BDI" sheetId="34" r:id="rId8"/>
    <sheet name="Composição1a" sheetId="67" r:id="rId9"/>
    <sheet name="Composição2" sheetId="68" r:id="rId10"/>
    <sheet name="Composição3a" sheetId="69" r:id="rId11"/>
    <sheet name="Composição5" sheetId="70" r:id="rId12"/>
    <sheet name="Composição6" sheetId="71" r:id="rId13"/>
    <sheet name="Composição7" sheetId="72" r:id="rId14"/>
    <sheet name="CPU'S" sheetId="73" r:id="rId15"/>
    <sheet name="CPU I" sheetId="47" r:id="rId16"/>
    <sheet name="CPUII" sheetId="48" r:id="rId17"/>
    <sheet name="CPUIII" sheetId="49" r:id="rId18"/>
    <sheet name="CPUIV" sheetId="50" r:id="rId19"/>
    <sheet name="CPU V" sheetId="51" r:id="rId20"/>
    <sheet name="CPU VI" sheetId="52" r:id="rId21"/>
    <sheet name="CPU-VII" sheetId="43" state="hidden" r:id="rId22"/>
    <sheet name="CPU VII" sheetId="53" r:id="rId23"/>
    <sheet name="CPU VIII" sheetId="54" r:id="rId24"/>
    <sheet name="CPU-cbuq" sheetId="24" state="hidden" r:id="rId25"/>
    <sheet name="PV PARA REDE 600" sheetId="35" state="hidden" r:id="rId26"/>
  </sheets>
  <externalReferences>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s>
  <definedNames>
    <definedName name="\0" localSheetId="8">#REF!</definedName>
    <definedName name="\0" localSheetId="9">#REF!</definedName>
    <definedName name="\0" localSheetId="10">#REF!</definedName>
    <definedName name="\0" localSheetId="11">#REF!</definedName>
    <definedName name="\0" localSheetId="13">#REF!</definedName>
    <definedName name="\0" localSheetId="4">#REF!</definedName>
    <definedName name="\0">#REF!</definedName>
    <definedName name="\C" localSheetId="8">#REF!</definedName>
    <definedName name="\C" localSheetId="9">#REF!</definedName>
    <definedName name="\C" localSheetId="10">#REF!</definedName>
    <definedName name="\C" localSheetId="11">#REF!</definedName>
    <definedName name="\C" localSheetId="13">#REF!</definedName>
    <definedName name="\C" localSheetId="4">#REF!</definedName>
    <definedName name="\c">'[1]Bm 8'!#REF!</definedName>
    <definedName name="\D" localSheetId="8">#REF!</definedName>
    <definedName name="\D" localSheetId="9">#REF!</definedName>
    <definedName name="\D" localSheetId="10">#REF!</definedName>
    <definedName name="\D" localSheetId="11">#REF!</definedName>
    <definedName name="\D" localSheetId="13">#REF!</definedName>
    <definedName name="\D" localSheetId="4">#REF!</definedName>
    <definedName name="\d">'[1]Bm 8'!#REF!</definedName>
    <definedName name="\f">#N/A</definedName>
    <definedName name="\G" localSheetId="8">#REF!</definedName>
    <definedName name="\G" localSheetId="9">#REF!</definedName>
    <definedName name="\G" localSheetId="10">#REF!</definedName>
    <definedName name="\G" localSheetId="11">#REF!</definedName>
    <definedName name="\G" localSheetId="13">#REF!</definedName>
    <definedName name="\G" localSheetId="4">#REF!</definedName>
    <definedName name="\G">[2]Reforma!#REF!</definedName>
    <definedName name="\I" localSheetId="8">#REF!</definedName>
    <definedName name="\I" localSheetId="9">#REF!</definedName>
    <definedName name="\I" localSheetId="10">#REF!</definedName>
    <definedName name="\I" localSheetId="11">#REF!</definedName>
    <definedName name="\I" localSheetId="13">#REF!</definedName>
    <definedName name="\I" localSheetId="4">#REF!</definedName>
    <definedName name="\I">[2]Reforma!#REF!</definedName>
    <definedName name="\M" localSheetId="8">#REF!</definedName>
    <definedName name="\M" localSheetId="9">#REF!</definedName>
    <definedName name="\M" localSheetId="10">#REF!</definedName>
    <definedName name="\M" localSheetId="11">#REF!</definedName>
    <definedName name="\M" localSheetId="13">#REF!</definedName>
    <definedName name="\M" localSheetId="4">#REF!</definedName>
    <definedName name="\M">[2]Reforma!#REF!</definedName>
    <definedName name="\P" localSheetId="8">#REF!</definedName>
    <definedName name="\P" localSheetId="9">#REF!</definedName>
    <definedName name="\P" localSheetId="10">#REF!</definedName>
    <definedName name="\P" localSheetId="11">#REF!</definedName>
    <definedName name="\P" localSheetId="13">#REF!</definedName>
    <definedName name="\P" localSheetId="4">#REF!</definedName>
    <definedName name="\p">#N/A</definedName>
    <definedName name="\q" localSheetId="8">#REF!</definedName>
    <definedName name="\q" localSheetId="9">#REF!</definedName>
    <definedName name="\q" localSheetId="10">#REF!</definedName>
    <definedName name="\q" localSheetId="11">#REF!</definedName>
    <definedName name="\q" localSheetId="13">#REF!</definedName>
    <definedName name="\q" localSheetId="4">#REF!</definedName>
    <definedName name="\q">'[1]Bm 8'!#REF!</definedName>
    <definedName name="\R" localSheetId="8">#REF!</definedName>
    <definedName name="\R" localSheetId="9">#REF!</definedName>
    <definedName name="\R" localSheetId="10">#REF!</definedName>
    <definedName name="\R" localSheetId="11">#REF!</definedName>
    <definedName name="\R" localSheetId="13">#REF!</definedName>
    <definedName name="\R" localSheetId="4">#REF!</definedName>
    <definedName name="\R">[2]Reforma!#REF!</definedName>
    <definedName name="\s" localSheetId="8">#REF!</definedName>
    <definedName name="\s" localSheetId="9">#REF!</definedName>
    <definedName name="\s" localSheetId="10">#REF!</definedName>
    <definedName name="\s" localSheetId="11">#REF!</definedName>
    <definedName name="\s" localSheetId="13">#REF!</definedName>
    <definedName name="\s" localSheetId="4">#REF!</definedName>
    <definedName name="\s">'[1]Bm 8'!#REF!</definedName>
    <definedName name="\x" localSheetId="8">#REF!</definedName>
    <definedName name="\x" localSheetId="9">#REF!</definedName>
    <definedName name="\x" localSheetId="10">#REF!</definedName>
    <definedName name="\x" localSheetId="11">#REF!</definedName>
    <definedName name="\x" localSheetId="13">#REF!</definedName>
    <definedName name="\x" localSheetId="4">#REF!</definedName>
    <definedName name="\x">'[1]Bm 8'!#REF!</definedName>
    <definedName name="\Y" localSheetId="8">#REF!</definedName>
    <definedName name="\Y" localSheetId="9">#REF!</definedName>
    <definedName name="\Y" localSheetId="10">#REF!</definedName>
    <definedName name="\Y" localSheetId="11">#REF!</definedName>
    <definedName name="\Y" localSheetId="13">#REF!</definedName>
    <definedName name="\Y" localSheetId="4">#REF!</definedName>
    <definedName name="\Y">[2]Reforma!#REF!</definedName>
    <definedName name="_" localSheetId="8">#REF!</definedName>
    <definedName name="_" localSheetId="9">#REF!</definedName>
    <definedName name="_" localSheetId="10">#REF!</definedName>
    <definedName name="_" localSheetId="11">#REF!</definedName>
    <definedName name="_" localSheetId="13">#REF!</definedName>
    <definedName name="_" localSheetId="4">#REF!</definedName>
    <definedName name="_">[2]Reforma!#REF!</definedName>
    <definedName name="_______________________________________________________________r" localSheetId="14">#REF!</definedName>
    <definedName name="_______________________________________________________________r">#REF!</definedName>
    <definedName name="______________________________________________________________r" localSheetId="14">#REF!</definedName>
    <definedName name="______________________________________________________________r">#REF!</definedName>
    <definedName name="_____________________________________________________________r" localSheetId="14">#REF!</definedName>
    <definedName name="_____________________________________________________________r">#REF!</definedName>
    <definedName name="____________________________________________________________r">#REF!</definedName>
    <definedName name="___________________________________________________________r">#REF!</definedName>
    <definedName name="__________________________________________________________r">#REF!</definedName>
    <definedName name="_________________________________________________________r">#REF!</definedName>
    <definedName name="________________________________________________________r">#REF!</definedName>
    <definedName name="_______________________________________________________r">#REF!</definedName>
    <definedName name="______________________________________________________r">#REF!</definedName>
    <definedName name="_____________________________________________________r">#REF!</definedName>
    <definedName name="____________________________________________________r">#REF!</definedName>
    <definedName name="___________________________________________________r">#REF!</definedName>
    <definedName name="__________________________________________________r">#REF!</definedName>
    <definedName name="_________________________________________________r" localSheetId="8">#REF!</definedName>
    <definedName name="_________________________________________________r" localSheetId="9">#REF!</definedName>
    <definedName name="_________________________________________________r" localSheetId="10">#REF!</definedName>
    <definedName name="_________________________________________________r" localSheetId="11">#REF!</definedName>
    <definedName name="_________________________________________________r" localSheetId="13">#REF!</definedName>
    <definedName name="_________________________________________________r" localSheetId="4">#REF!</definedName>
    <definedName name="_________________________________________________r">#REF!</definedName>
    <definedName name="________________________________________________r" localSheetId="8">#REF!</definedName>
    <definedName name="________________________________________________r" localSheetId="9">#REF!</definedName>
    <definedName name="________________________________________________r" localSheetId="10">#REF!</definedName>
    <definedName name="________________________________________________r" localSheetId="11">#REF!</definedName>
    <definedName name="________________________________________________r" localSheetId="13">#REF!</definedName>
    <definedName name="________________________________________________r" localSheetId="4">#REF!</definedName>
    <definedName name="________________________________________________r">#REF!</definedName>
    <definedName name="_______________________________________________r" localSheetId="8">#REF!</definedName>
    <definedName name="_______________________________________________r" localSheetId="9">#REF!</definedName>
    <definedName name="_______________________________________________r" localSheetId="10">#REF!</definedName>
    <definedName name="_______________________________________________r" localSheetId="11">#REF!</definedName>
    <definedName name="_______________________________________________r" localSheetId="13">#REF!</definedName>
    <definedName name="_______________________________________________r" localSheetId="4">#REF!</definedName>
    <definedName name="_______________________________________________r">#REF!</definedName>
    <definedName name="______________________________________________r" localSheetId="8">#REF!</definedName>
    <definedName name="______________________________________________r" localSheetId="9">#REF!</definedName>
    <definedName name="______________________________________________r" localSheetId="10">#REF!</definedName>
    <definedName name="______________________________________________r" localSheetId="11">#REF!</definedName>
    <definedName name="______________________________________________r" localSheetId="13">#REF!</definedName>
    <definedName name="______________________________________________r" localSheetId="4">#REF!</definedName>
    <definedName name="______________________________________________r">#REF!</definedName>
    <definedName name="_____________________________________________r">#REF!</definedName>
    <definedName name="____________________________________________r" localSheetId="8">#REF!</definedName>
    <definedName name="____________________________________________r" localSheetId="9">#REF!</definedName>
    <definedName name="____________________________________________r" localSheetId="10">#REF!</definedName>
    <definedName name="____________________________________________r" localSheetId="11">#REF!</definedName>
    <definedName name="____________________________________________r" localSheetId="13">#REF!</definedName>
    <definedName name="____________________________________________r" localSheetId="4">#REF!</definedName>
    <definedName name="____________________________________________r">#REF!</definedName>
    <definedName name="___________________________________________r" localSheetId="8">#REF!</definedName>
    <definedName name="___________________________________________r" localSheetId="9">#REF!</definedName>
    <definedName name="___________________________________________r" localSheetId="10">#REF!</definedName>
    <definedName name="___________________________________________r" localSheetId="11">#REF!</definedName>
    <definedName name="___________________________________________r" localSheetId="13">#REF!</definedName>
    <definedName name="___________________________________________r" localSheetId="4">#REF!</definedName>
    <definedName name="___________________________________________r">#REF!</definedName>
    <definedName name="__________________________________________r" localSheetId="8">#REF!</definedName>
    <definedName name="__________________________________________r" localSheetId="9">#REF!</definedName>
    <definedName name="__________________________________________r" localSheetId="10">#REF!</definedName>
    <definedName name="__________________________________________r" localSheetId="11">#REF!</definedName>
    <definedName name="__________________________________________r" localSheetId="13">#REF!</definedName>
    <definedName name="__________________________________________r" localSheetId="4">#REF!</definedName>
    <definedName name="__________________________________________r">#REF!</definedName>
    <definedName name="_________________________________________r" localSheetId="8">#REF!</definedName>
    <definedName name="_________________________________________r" localSheetId="9">#REF!</definedName>
    <definedName name="_________________________________________r" localSheetId="10">#REF!</definedName>
    <definedName name="_________________________________________r" localSheetId="11">#REF!</definedName>
    <definedName name="_________________________________________r" localSheetId="13">#REF!</definedName>
    <definedName name="_________________________________________r" localSheetId="4">#REF!</definedName>
    <definedName name="_________________________________________r">#REF!</definedName>
    <definedName name="________________________________________r" localSheetId="8">#REF!</definedName>
    <definedName name="________________________________________r" localSheetId="9">#REF!</definedName>
    <definedName name="________________________________________r" localSheetId="10">#REF!</definedName>
    <definedName name="________________________________________r" localSheetId="11">#REF!</definedName>
    <definedName name="________________________________________r" localSheetId="13">#REF!</definedName>
    <definedName name="________________________________________r" localSheetId="4">#REF!</definedName>
    <definedName name="________________________________________r">#REF!</definedName>
    <definedName name="_______________________________________r" localSheetId="8">#REF!</definedName>
    <definedName name="_______________________________________r" localSheetId="9">#REF!</definedName>
    <definedName name="_______________________________________r" localSheetId="10">#REF!</definedName>
    <definedName name="_______________________________________r" localSheetId="11">#REF!</definedName>
    <definedName name="_______________________________________r" localSheetId="13">#REF!</definedName>
    <definedName name="_______________________________________r" localSheetId="4">#REF!</definedName>
    <definedName name="_______________________________________r">#REF!</definedName>
    <definedName name="______________________________________r" localSheetId="8">#REF!</definedName>
    <definedName name="______________________________________r" localSheetId="9">#REF!</definedName>
    <definedName name="______________________________________r" localSheetId="10">#REF!</definedName>
    <definedName name="______________________________________r" localSheetId="11">#REF!</definedName>
    <definedName name="______________________________________r" localSheetId="13">#REF!</definedName>
    <definedName name="______________________________________r" localSheetId="4">#REF!</definedName>
    <definedName name="______________________________________r">#REF!</definedName>
    <definedName name="_____________________________________r" localSheetId="8">#REF!</definedName>
    <definedName name="_____________________________________r" localSheetId="9">#REF!</definedName>
    <definedName name="_____________________________________r" localSheetId="10">#REF!</definedName>
    <definedName name="_____________________________________r" localSheetId="11">#REF!</definedName>
    <definedName name="_____________________________________r" localSheetId="13">#REF!</definedName>
    <definedName name="_____________________________________r" localSheetId="4">#REF!</definedName>
    <definedName name="_____________________________________r">#REF!</definedName>
    <definedName name="____________________________________r" localSheetId="8">#REF!</definedName>
    <definedName name="____________________________________r" localSheetId="9">#REF!</definedName>
    <definedName name="____________________________________r" localSheetId="10">#REF!</definedName>
    <definedName name="____________________________________r" localSheetId="11">#REF!</definedName>
    <definedName name="____________________________________r" localSheetId="13">#REF!</definedName>
    <definedName name="____________________________________r" localSheetId="4">#REF!</definedName>
    <definedName name="____________________________________r">#REF!</definedName>
    <definedName name="___________________________________r" localSheetId="8">#REF!</definedName>
    <definedName name="___________________________________r" localSheetId="9">#REF!</definedName>
    <definedName name="___________________________________r" localSheetId="10">#REF!</definedName>
    <definedName name="___________________________________r" localSheetId="11">#REF!</definedName>
    <definedName name="___________________________________r" localSheetId="13">#REF!</definedName>
    <definedName name="___________________________________r" localSheetId="4">#REF!</definedName>
    <definedName name="___________________________________r">#REF!</definedName>
    <definedName name="__________________________________r" localSheetId="8">#REF!</definedName>
    <definedName name="__________________________________r" localSheetId="9">#REF!</definedName>
    <definedName name="__________________________________r" localSheetId="10">#REF!</definedName>
    <definedName name="__________________________________r" localSheetId="11">#REF!</definedName>
    <definedName name="__________________________________r" localSheetId="13">#REF!</definedName>
    <definedName name="__________________________________r" localSheetId="4">#REF!</definedName>
    <definedName name="__________________________________r">#REF!</definedName>
    <definedName name="_________________________________r" localSheetId="8">#REF!</definedName>
    <definedName name="_________________________________r" localSheetId="9">#REF!</definedName>
    <definedName name="_________________________________r" localSheetId="10">#REF!</definedName>
    <definedName name="_________________________________r" localSheetId="11">#REF!</definedName>
    <definedName name="_________________________________r" localSheetId="13">#REF!</definedName>
    <definedName name="_________________________________r" localSheetId="4">#REF!</definedName>
    <definedName name="_________________________________r">#REF!</definedName>
    <definedName name="________________________________BOR1">#REF!</definedName>
    <definedName name="________________________________MAT1" localSheetId="14">#REF!</definedName>
    <definedName name="________________________________MAT1">#REF!</definedName>
    <definedName name="________________________________r" localSheetId="8">#REF!</definedName>
    <definedName name="________________________________r" localSheetId="9">#REF!</definedName>
    <definedName name="________________________________r" localSheetId="10">#REF!</definedName>
    <definedName name="________________________________r" localSheetId="11">#REF!</definedName>
    <definedName name="________________________________r" localSheetId="13">#REF!</definedName>
    <definedName name="________________________________r" localSheetId="4">#REF!</definedName>
    <definedName name="________________________________r">#REF!</definedName>
    <definedName name="_______________________________BOR1">#REF!</definedName>
    <definedName name="_______________________________MAT1" localSheetId="14">#REF!</definedName>
    <definedName name="_______________________________MAT1">#REF!</definedName>
    <definedName name="_______________________________r" localSheetId="8">#REF!</definedName>
    <definedName name="_______________________________r" localSheetId="9">#REF!</definedName>
    <definedName name="_______________________________r" localSheetId="10">#REF!</definedName>
    <definedName name="_______________________________r" localSheetId="11">#REF!</definedName>
    <definedName name="_______________________________r" localSheetId="13">#REF!</definedName>
    <definedName name="_______________________________r" localSheetId="4">#REF!</definedName>
    <definedName name="_______________________________r">#REF!</definedName>
    <definedName name="______________________________BOR1">#REF!</definedName>
    <definedName name="______________________________MAT1" localSheetId="14">#REF!</definedName>
    <definedName name="______________________________MAT1">#REF!</definedName>
    <definedName name="______________________________r" localSheetId="8">#REF!</definedName>
    <definedName name="______________________________r" localSheetId="9">#REF!</definedName>
    <definedName name="______________________________r" localSheetId="10">#REF!</definedName>
    <definedName name="______________________________r" localSheetId="11">#REF!</definedName>
    <definedName name="______________________________r" localSheetId="13">#REF!</definedName>
    <definedName name="______________________________r" localSheetId="4">#REF!</definedName>
    <definedName name="______________________________r">#REF!</definedName>
    <definedName name="_____________________________BOR1">#REF!</definedName>
    <definedName name="_____________________________MAT1" localSheetId="14">#REF!</definedName>
    <definedName name="_____________________________MAT1">#REF!</definedName>
    <definedName name="_____________________________r" localSheetId="8">#REF!</definedName>
    <definedName name="_____________________________r" localSheetId="9">#REF!</definedName>
    <definedName name="_____________________________r" localSheetId="10">#REF!</definedName>
    <definedName name="_____________________________r" localSheetId="11">#REF!</definedName>
    <definedName name="_____________________________r" localSheetId="13">#REF!</definedName>
    <definedName name="_____________________________r" localSheetId="4">#REF!</definedName>
    <definedName name="_____________________________r">#REF!</definedName>
    <definedName name="____________________________BOR1">#REF!</definedName>
    <definedName name="____________________________MAT1" localSheetId="14">#REF!</definedName>
    <definedName name="____________________________MAT1">#REF!</definedName>
    <definedName name="____________________________r" localSheetId="8">#REF!</definedName>
    <definedName name="____________________________r" localSheetId="9">#REF!</definedName>
    <definedName name="____________________________r" localSheetId="10">#REF!</definedName>
    <definedName name="____________________________r" localSheetId="11">#REF!</definedName>
    <definedName name="____________________________r" localSheetId="13">#REF!</definedName>
    <definedName name="____________________________r" localSheetId="4">#REF!</definedName>
    <definedName name="____________________________r">#REF!</definedName>
    <definedName name="___________________________BOR1">#REF!</definedName>
    <definedName name="___________________________MAT1" localSheetId="14">#REF!</definedName>
    <definedName name="___________________________MAT1">#REF!</definedName>
    <definedName name="___________________________r" localSheetId="8">#REF!</definedName>
    <definedName name="___________________________r" localSheetId="9">#REF!</definedName>
    <definedName name="___________________________r" localSheetId="10">#REF!</definedName>
    <definedName name="___________________________r" localSheetId="11">#REF!</definedName>
    <definedName name="___________________________r" localSheetId="13">#REF!</definedName>
    <definedName name="___________________________r" localSheetId="4">#REF!</definedName>
    <definedName name="___________________________r">#REF!</definedName>
    <definedName name="__________________________BOR1">#REF!</definedName>
    <definedName name="__________________________MAT1" localSheetId="14">#REF!</definedName>
    <definedName name="__________________________MAT1">#REF!</definedName>
    <definedName name="__________________________r" localSheetId="8">#REF!</definedName>
    <definedName name="__________________________r" localSheetId="9">#REF!</definedName>
    <definedName name="__________________________r" localSheetId="10">#REF!</definedName>
    <definedName name="__________________________r" localSheetId="11">#REF!</definedName>
    <definedName name="__________________________r" localSheetId="13">#REF!</definedName>
    <definedName name="__________________________r" localSheetId="4">#REF!</definedName>
    <definedName name="__________________________r">#REF!</definedName>
    <definedName name="_________________________BOR1">#REF!</definedName>
    <definedName name="_________________________MAT1" localSheetId="14">#REF!</definedName>
    <definedName name="_________________________MAT1">#REF!</definedName>
    <definedName name="_________________________r" localSheetId="8">#REF!</definedName>
    <definedName name="_________________________r" localSheetId="9">#REF!</definedName>
    <definedName name="_________________________r" localSheetId="10">#REF!</definedName>
    <definedName name="_________________________r" localSheetId="11">#REF!</definedName>
    <definedName name="_________________________r" localSheetId="13">#REF!</definedName>
    <definedName name="_________________________r" localSheetId="4">#REF!</definedName>
    <definedName name="_________________________r">#REF!</definedName>
    <definedName name="________________________BOR1">#REF!</definedName>
    <definedName name="________________________MAT1" localSheetId="14">#REF!</definedName>
    <definedName name="________________________MAT1">#REF!</definedName>
    <definedName name="________________________r" localSheetId="8">#REF!</definedName>
    <definedName name="________________________r" localSheetId="9">#REF!</definedName>
    <definedName name="________________________r" localSheetId="10">#REF!</definedName>
    <definedName name="________________________r" localSheetId="11">#REF!</definedName>
    <definedName name="________________________r" localSheetId="13">#REF!</definedName>
    <definedName name="________________________r" localSheetId="4">#REF!</definedName>
    <definedName name="________________________r">#REF!</definedName>
    <definedName name="_______________________BOR1">#REF!</definedName>
    <definedName name="_______________________MAT1" localSheetId="14">#REF!</definedName>
    <definedName name="_______________________MAT1">#REF!</definedName>
    <definedName name="_______________________r" localSheetId="8">#REF!</definedName>
    <definedName name="_______________________r" localSheetId="9">#REF!</definedName>
    <definedName name="_______________________r" localSheetId="10">#REF!</definedName>
    <definedName name="_______________________r" localSheetId="11">#REF!</definedName>
    <definedName name="_______________________r" localSheetId="13">#REF!</definedName>
    <definedName name="_______________________r" localSheetId="4">#REF!</definedName>
    <definedName name="_______________________r">#REF!</definedName>
    <definedName name="______________________BOR1">#REF!</definedName>
    <definedName name="______________________MAT1" localSheetId="14">#REF!</definedName>
    <definedName name="______________________MAT1">#REF!</definedName>
    <definedName name="______________________r" localSheetId="8">#REF!</definedName>
    <definedName name="______________________r" localSheetId="9">#REF!</definedName>
    <definedName name="______________________r" localSheetId="10">#REF!</definedName>
    <definedName name="______________________r" localSheetId="11">#REF!</definedName>
    <definedName name="______________________r" localSheetId="13">#REF!</definedName>
    <definedName name="______________________r" localSheetId="4">#REF!</definedName>
    <definedName name="______________________r">#REF!</definedName>
    <definedName name="_____________________BOR1">#REF!</definedName>
    <definedName name="_____________________MAT1" localSheetId="14">#REF!</definedName>
    <definedName name="_____________________MAT1">#REF!</definedName>
    <definedName name="_____________________r" localSheetId="8">#REF!</definedName>
    <definedName name="_____________________r" localSheetId="9">#REF!</definedName>
    <definedName name="_____________________r" localSheetId="10">#REF!</definedName>
    <definedName name="_____________________r" localSheetId="11">#REF!</definedName>
    <definedName name="_____________________r" localSheetId="13">#REF!</definedName>
    <definedName name="_____________________r" localSheetId="4">#REF!</definedName>
    <definedName name="_____________________r">#REF!</definedName>
    <definedName name="____________________BOR1">#REF!</definedName>
    <definedName name="____________________MAT1" localSheetId="14">#REF!</definedName>
    <definedName name="____________________MAT1">#REF!</definedName>
    <definedName name="____________________r" localSheetId="8">#REF!</definedName>
    <definedName name="____________________r" localSheetId="9">#REF!</definedName>
    <definedName name="____________________r" localSheetId="10">#REF!</definedName>
    <definedName name="____________________r" localSheetId="11">#REF!</definedName>
    <definedName name="____________________r" localSheetId="13">#REF!</definedName>
    <definedName name="____________________r" localSheetId="4">#REF!</definedName>
    <definedName name="____________________r">#REF!</definedName>
    <definedName name="___________________BOR1">#REF!</definedName>
    <definedName name="___________________MAT1" localSheetId="14">#REF!</definedName>
    <definedName name="___________________MAT1">#REF!</definedName>
    <definedName name="___________________r" localSheetId="8">#REF!</definedName>
    <definedName name="___________________r" localSheetId="9">#REF!</definedName>
    <definedName name="___________________r" localSheetId="10">#REF!</definedName>
    <definedName name="___________________r" localSheetId="11">#REF!</definedName>
    <definedName name="___________________r" localSheetId="13">#REF!</definedName>
    <definedName name="___________________r" localSheetId="4">#REF!</definedName>
    <definedName name="___________________r">#REF!</definedName>
    <definedName name="__________________BOR1" localSheetId="8">#REF!</definedName>
    <definedName name="__________________BOR1" localSheetId="9">#REF!</definedName>
    <definedName name="__________________BOR1" localSheetId="10">#REF!</definedName>
    <definedName name="__________________BOR1" localSheetId="11">#REF!</definedName>
    <definedName name="__________________BOR1" localSheetId="13">#REF!</definedName>
    <definedName name="__________________BOR1" localSheetId="4">#REF!</definedName>
    <definedName name="__________________BOR1">#REF!</definedName>
    <definedName name="__________________MAT1" localSheetId="8">#REF!</definedName>
    <definedName name="__________________MAT1" localSheetId="9">#REF!</definedName>
    <definedName name="__________________MAT1" localSheetId="10">#REF!</definedName>
    <definedName name="__________________MAT1" localSheetId="11">#REF!</definedName>
    <definedName name="__________________MAT1" localSheetId="13">#REF!</definedName>
    <definedName name="__________________MAT1" localSheetId="4">#REF!</definedName>
    <definedName name="__________________MAT1">#REF!</definedName>
    <definedName name="__________________r" localSheetId="8">#REF!</definedName>
    <definedName name="__________________r" localSheetId="9">#REF!</definedName>
    <definedName name="__________________r" localSheetId="10">#REF!</definedName>
    <definedName name="__________________r" localSheetId="11">#REF!</definedName>
    <definedName name="__________________r" localSheetId="13">#REF!</definedName>
    <definedName name="__________________r" localSheetId="4">#REF!</definedName>
    <definedName name="__________________r">#REF!</definedName>
    <definedName name="_________________BOR1" localSheetId="8">#REF!</definedName>
    <definedName name="_________________BOR1" localSheetId="9">#REF!</definedName>
    <definedName name="_________________BOR1" localSheetId="10">#REF!</definedName>
    <definedName name="_________________BOR1" localSheetId="11">#REF!</definedName>
    <definedName name="_________________BOR1" localSheetId="13">#REF!</definedName>
    <definedName name="_________________BOR1" localSheetId="4">#REF!</definedName>
    <definedName name="_________________BOR1">#REF!</definedName>
    <definedName name="_________________MAT1" localSheetId="8">#REF!</definedName>
    <definedName name="_________________MAT1" localSheetId="9">#REF!</definedName>
    <definedName name="_________________MAT1" localSheetId="10">#REF!</definedName>
    <definedName name="_________________MAT1" localSheetId="11">#REF!</definedName>
    <definedName name="_________________MAT1" localSheetId="13">#REF!</definedName>
    <definedName name="_________________MAT1" localSheetId="4">#REF!</definedName>
    <definedName name="_________________MAT1">#REF!</definedName>
    <definedName name="_________________r" localSheetId="8">#REF!</definedName>
    <definedName name="_________________r" localSheetId="9">#REF!</definedName>
    <definedName name="_________________r" localSheetId="10">#REF!</definedName>
    <definedName name="_________________r" localSheetId="11">#REF!</definedName>
    <definedName name="_________________r" localSheetId="13">#REF!</definedName>
    <definedName name="_________________r" localSheetId="4">#REF!</definedName>
    <definedName name="_________________r">#REF!</definedName>
    <definedName name="________________BOR1" localSheetId="8">#REF!</definedName>
    <definedName name="________________BOR1" localSheetId="9">#REF!</definedName>
    <definedName name="________________BOR1" localSheetId="10">#REF!</definedName>
    <definedName name="________________BOR1" localSheetId="11">#REF!</definedName>
    <definedName name="________________BOR1" localSheetId="13">#REF!</definedName>
    <definedName name="________________BOR1" localSheetId="4">#REF!</definedName>
    <definedName name="________________BOR1">#REF!</definedName>
    <definedName name="________________MAT1" localSheetId="8">#REF!</definedName>
    <definedName name="________________MAT1" localSheetId="9">#REF!</definedName>
    <definedName name="________________MAT1" localSheetId="10">#REF!</definedName>
    <definedName name="________________MAT1" localSheetId="11">#REF!</definedName>
    <definedName name="________________MAT1" localSheetId="13">#REF!</definedName>
    <definedName name="________________MAT1" localSheetId="4">#REF!</definedName>
    <definedName name="________________MAT1">#REF!</definedName>
    <definedName name="________________r" localSheetId="8">#REF!</definedName>
    <definedName name="________________r" localSheetId="9">#REF!</definedName>
    <definedName name="________________r" localSheetId="10">#REF!</definedName>
    <definedName name="________________r" localSheetId="11">#REF!</definedName>
    <definedName name="________________r" localSheetId="13">#REF!</definedName>
    <definedName name="________________r" localSheetId="4">#REF!</definedName>
    <definedName name="________________r">#REF!</definedName>
    <definedName name="_______________BOR1" localSheetId="8">#REF!</definedName>
    <definedName name="_______________BOR1" localSheetId="9">#REF!</definedName>
    <definedName name="_______________BOR1" localSheetId="10">#REF!</definedName>
    <definedName name="_______________BOR1" localSheetId="11">#REF!</definedName>
    <definedName name="_______________BOR1" localSheetId="13">#REF!</definedName>
    <definedName name="_______________BOR1" localSheetId="4">#REF!</definedName>
    <definedName name="_______________BOR1">#REF!</definedName>
    <definedName name="_______________MAT1" localSheetId="8">#REF!</definedName>
    <definedName name="_______________MAT1" localSheetId="9">#REF!</definedName>
    <definedName name="_______________MAT1" localSheetId="10">#REF!</definedName>
    <definedName name="_______________MAT1" localSheetId="11">#REF!</definedName>
    <definedName name="_______________MAT1" localSheetId="13">#REF!</definedName>
    <definedName name="_______________MAT1" localSheetId="4">#REF!</definedName>
    <definedName name="_______________MAT1">#REF!</definedName>
    <definedName name="_______________r" localSheetId="8">#REF!</definedName>
    <definedName name="_______________r" localSheetId="9">#REF!</definedName>
    <definedName name="_______________r" localSheetId="10">#REF!</definedName>
    <definedName name="_______________r" localSheetId="11">#REF!</definedName>
    <definedName name="_______________r" localSheetId="13">#REF!</definedName>
    <definedName name="_______________r" localSheetId="4">#REF!</definedName>
    <definedName name="_______________r">#REF!</definedName>
    <definedName name="______________BOR1">#REF!</definedName>
    <definedName name="______________MAT1" localSheetId="8">#REF!</definedName>
    <definedName name="______________MAT1" localSheetId="9">#REF!</definedName>
    <definedName name="______________MAT1" localSheetId="10">#REF!</definedName>
    <definedName name="______________MAT1" localSheetId="11">#REF!</definedName>
    <definedName name="______________MAT1" localSheetId="13">#REF!</definedName>
    <definedName name="______________MAT1" localSheetId="4">#REF!</definedName>
    <definedName name="______________MAT1">#REF!</definedName>
    <definedName name="______________r" localSheetId="8">#REF!</definedName>
    <definedName name="______________r" localSheetId="9">#REF!</definedName>
    <definedName name="______________r" localSheetId="10">#REF!</definedName>
    <definedName name="______________r" localSheetId="11">#REF!</definedName>
    <definedName name="______________r" localSheetId="13">#REF!</definedName>
    <definedName name="______________r" localSheetId="4">#REF!</definedName>
    <definedName name="______________r">#REF!</definedName>
    <definedName name="_____________BOR1" localSheetId="8">#REF!</definedName>
    <definedName name="_____________BOR1" localSheetId="9">#REF!</definedName>
    <definedName name="_____________BOR1" localSheetId="10">#REF!</definedName>
    <definedName name="_____________BOR1" localSheetId="11">#REF!</definedName>
    <definedName name="_____________BOR1" localSheetId="13">#REF!</definedName>
    <definedName name="_____________BOR1" localSheetId="4">#REF!</definedName>
    <definedName name="_____________BOR1">#REF!</definedName>
    <definedName name="_____________MAT1" localSheetId="14">#REF!</definedName>
    <definedName name="_____________MAT1">#REF!</definedName>
    <definedName name="_____________r" localSheetId="8">#REF!</definedName>
    <definedName name="_____________r" localSheetId="9">#REF!</definedName>
    <definedName name="_____________r" localSheetId="10">#REF!</definedName>
    <definedName name="_____________r" localSheetId="11">#REF!</definedName>
    <definedName name="_____________r" localSheetId="13">#REF!</definedName>
    <definedName name="_____________r" localSheetId="4">#REF!</definedName>
    <definedName name="_____________r">#REF!</definedName>
    <definedName name="____________BOR1" localSheetId="8">#REF!</definedName>
    <definedName name="____________BOR1" localSheetId="9">#REF!</definedName>
    <definedName name="____________BOR1" localSheetId="10">#REF!</definedName>
    <definedName name="____________BOR1" localSheetId="11">#REF!</definedName>
    <definedName name="____________BOR1" localSheetId="13">#REF!</definedName>
    <definedName name="____________BOR1" localSheetId="4">#REF!</definedName>
    <definedName name="____________BOR1">#REF!</definedName>
    <definedName name="____________MAT1" localSheetId="8">#REF!</definedName>
    <definedName name="____________MAT1" localSheetId="9">#REF!</definedName>
    <definedName name="____________MAT1" localSheetId="10">#REF!</definedName>
    <definedName name="____________MAT1" localSheetId="11">#REF!</definedName>
    <definedName name="____________MAT1" localSheetId="13">#REF!</definedName>
    <definedName name="____________MAT1" localSheetId="4">#REF!</definedName>
    <definedName name="____________MAT1">#REF!</definedName>
    <definedName name="____________r" localSheetId="8">#REF!</definedName>
    <definedName name="____________r" localSheetId="9">#REF!</definedName>
    <definedName name="____________r" localSheetId="10">#REF!</definedName>
    <definedName name="____________r" localSheetId="11">#REF!</definedName>
    <definedName name="____________r" localSheetId="13">#REF!</definedName>
    <definedName name="____________r" localSheetId="4">#REF!</definedName>
    <definedName name="____________r">#REF!</definedName>
    <definedName name="___________BOR1" localSheetId="8">#REF!</definedName>
    <definedName name="___________BOR1" localSheetId="9">#REF!</definedName>
    <definedName name="___________BOR1" localSheetId="10">#REF!</definedName>
    <definedName name="___________BOR1" localSheetId="11">#REF!</definedName>
    <definedName name="___________BOR1" localSheetId="13">#REF!</definedName>
    <definedName name="___________BOR1" localSheetId="4">#REF!</definedName>
    <definedName name="___________BOR1">#REF!</definedName>
    <definedName name="___________MAT1" localSheetId="8">#REF!</definedName>
    <definedName name="___________MAT1" localSheetId="9">#REF!</definedName>
    <definedName name="___________MAT1" localSheetId="10">#REF!</definedName>
    <definedName name="___________MAT1" localSheetId="11">#REF!</definedName>
    <definedName name="___________MAT1" localSheetId="13">#REF!</definedName>
    <definedName name="___________MAT1" localSheetId="4">#REF!</definedName>
    <definedName name="___________MAT1">#REF!</definedName>
    <definedName name="___________r" localSheetId="8">#REF!</definedName>
    <definedName name="___________r" localSheetId="9">#REF!</definedName>
    <definedName name="___________r" localSheetId="10">#REF!</definedName>
    <definedName name="___________r" localSheetId="11">#REF!</definedName>
    <definedName name="___________r" localSheetId="13">#REF!</definedName>
    <definedName name="___________r" localSheetId="4">#REF!</definedName>
    <definedName name="___________r">#REF!</definedName>
    <definedName name="__________BOR1" localSheetId="8">#REF!</definedName>
    <definedName name="__________BOR1" localSheetId="9">#REF!</definedName>
    <definedName name="__________BOR1" localSheetId="10">#REF!</definedName>
    <definedName name="__________BOR1" localSheetId="11">#REF!</definedName>
    <definedName name="__________BOR1" localSheetId="13">#REF!</definedName>
    <definedName name="__________BOR1" localSheetId="4">#REF!</definedName>
    <definedName name="__________BOR1">#REF!</definedName>
    <definedName name="__________MAT1" localSheetId="8">#REF!</definedName>
    <definedName name="__________MAT1" localSheetId="9">#REF!</definedName>
    <definedName name="__________MAT1" localSheetId="10">#REF!</definedName>
    <definedName name="__________MAT1" localSheetId="11">#REF!</definedName>
    <definedName name="__________MAT1" localSheetId="13">#REF!</definedName>
    <definedName name="__________MAT1" localSheetId="4">#REF!</definedName>
    <definedName name="__________MAT1">#REF!</definedName>
    <definedName name="__________r" localSheetId="8">#REF!</definedName>
    <definedName name="__________r" localSheetId="9">#REF!</definedName>
    <definedName name="__________r" localSheetId="10">#REF!</definedName>
    <definedName name="__________r" localSheetId="11">#REF!</definedName>
    <definedName name="__________r" localSheetId="13">#REF!</definedName>
    <definedName name="__________r" localSheetId="4">#REF!</definedName>
    <definedName name="__________r">#REF!</definedName>
    <definedName name="_________BOR1" localSheetId="8">#REF!</definedName>
    <definedName name="_________BOR1" localSheetId="9">#REF!</definedName>
    <definedName name="_________BOR1" localSheetId="10">#REF!</definedName>
    <definedName name="_________BOR1" localSheetId="11">#REF!</definedName>
    <definedName name="_________BOR1" localSheetId="13">#REF!</definedName>
    <definedName name="_________BOR1" localSheetId="4">#REF!</definedName>
    <definedName name="_________BOR1">#REF!</definedName>
    <definedName name="_________MAT1" localSheetId="8">#REF!</definedName>
    <definedName name="_________MAT1" localSheetId="9">#REF!</definedName>
    <definedName name="_________MAT1" localSheetId="10">#REF!</definedName>
    <definedName name="_________MAT1" localSheetId="11">#REF!</definedName>
    <definedName name="_________MAT1" localSheetId="13">#REF!</definedName>
    <definedName name="_________MAT1" localSheetId="4">#REF!</definedName>
    <definedName name="_________MAT1">#REF!</definedName>
    <definedName name="_________r" localSheetId="8">#REF!</definedName>
    <definedName name="_________r" localSheetId="9">#REF!</definedName>
    <definedName name="_________r" localSheetId="10">#REF!</definedName>
    <definedName name="_________r" localSheetId="11">#REF!</definedName>
    <definedName name="_________r" localSheetId="13">#REF!</definedName>
    <definedName name="_________r" localSheetId="4">#REF!</definedName>
    <definedName name="_________r">#REF!</definedName>
    <definedName name="________BOR1" localSheetId="8">#REF!</definedName>
    <definedName name="________BOR1" localSheetId="9">#REF!</definedName>
    <definedName name="________BOR1" localSheetId="10">#REF!</definedName>
    <definedName name="________BOR1" localSheetId="11">#REF!</definedName>
    <definedName name="________BOR1" localSheetId="13">#REF!</definedName>
    <definedName name="________BOR1" localSheetId="4">#REF!</definedName>
    <definedName name="________BOR1">#REF!</definedName>
    <definedName name="________MAT1" localSheetId="8">#REF!</definedName>
    <definedName name="________MAT1" localSheetId="9">#REF!</definedName>
    <definedName name="________MAT1" localSheetId="10">#REF!</definedName>
    <definedName name="________MAT1" localSheetId="11">#REF!</definedName>
    <definedName name="________MAT1" localSheetId="13">#REF!</definedName>
    <definedName name="________MAT1" localSheetId="4">#REF!</definedName>
    <definedName name="________MAT1">#REF!</definedName>
    <definedName name="________r" localSheetId="8">#REF!</definedName>
    <definedName name="________r" localSheetId="9">#REF!</definedName>
    <definedName name="________r" localSheetId="10">#REF!</definedName>
    <definedName name="________r" localSheetId="11">#REF!</definedName>
    <definedName name="________r" localSheetId="13">#REF!</definedName>
    <definedName name="________r" localSheetId="4">#REF!</definedName>
    <definedName name="________r">#REF!</definedName>
    <definedName name="_______BOR1" localSheetId="8">#REF!</definedName>
    <definedName name="_______BOR1" localSheetId="9">#REF!</definedName>
    <definedName name="_______BOR1" localSheetId="10">#REF!</definedName>
    <definedName name="_______BOR1" localSheetId="11">#REF!</definedName>
    <definedName name="_______BOR1" localSheetId="13">#REF!</definedName>
    <definedName name="_______BOR1" localSheetId="4">#REF!</definedName>
    <definedName name="_______BOR1">#REF!</definedName>
    <definedName name="_______MAT1" localSheetId="8">#REF!</definedName>
    <definedName name="_______MAT1" localSheetId="9">#REF!</definedName>
    <definedName name="_______MAT1" localSheetId="10">#REF!</definedName>
    <definedName name="_______MAT1" localSheetId="11">#REF!</definedName>
    <definedName name="_______MAT1" localSheetId="13">#REF!</definedName>
    <definedName name="_______MAT1" localSheetId="4">#REF!</definedName>
    <definedName name="_______MAT1">#REF!</definedName>
    <definedName name="_______MDO1" localSheetId="8">#REF!</definedName>
    <definedName name="_______MDO1" localSheetId="9">#REF!</definedName>
    <definedName name="_______MDO1" localSheetId="10">#REF!</definedName>
    <definedName name="_______MDO1" localSheetId="11">#REF!</definedName>
    <definedName name="_______MDO1" localSheetId="13">#REF!</definedName>
    <definedName name="_______MDO1" localSheetId="4">#REF!</definedName>
    <definedName name="_______MDO1">#REF!</definedName>
    <definedName name="_______MDO2" localSheetId="8">#REF!</definedName>
    <definedName name="_______MDO2" localSheetId="9">#REF!</definedName>
    <definedName name="_______MDO2" localSheetId="10">#REF!</definedName>
    <definedName name="_______MDO2" localSheetId="11">#REF!</definedName>
    <definedName name="_______MDO2" localSheetId="13">#REF!</definedName>
    <definedName name="_______MDO2" localSheetId="4">#REF!</definedName>
    <definedName name="_______MDO2">#REF!</definedName>
    <definedName name="_______OR14">#REF!</definedName>
    <definedName name="_______OR15">#REF!</definedName>
    <definedName name="_______OR16">#REF!</definedName>
    <definedName name="_______OR17">#REF!</definedName>
    <definedName name="_______OR18">#REF!</definedName>
    <definedName name="_______OR19">#REF!</definedName>
    <definedName name="_______OR2">#REF!</definedName>
    <definedName name="_______OR3">#REF!</definedName>
    <definedName name="_______OR4">#REF!</definedName>
    <definedName name="_______OR5">#REF!</definedName>
    <definedName name="_______OR6">#REF!</definedName>
    <definedName name="_______OR7">#REF!</definedName>
    <definedName name="_______OR8">#REF!</definedName>
    <definedName name="_______OR9">#REF!</definedName>
    <definedName name="_______R" localSheetId="8">#REF!</definedName>
    <definedName name="_______R" localSheetId="9">#REF!</definedName>
    <definedName name="_______R" localSheetId="10">#REF!</definedName>
    <definedName name="_______R" localSheetId="11">#REF!</definedName>
    <definedName name="_______R" localSheetId="13">#REF!</definedName>
    <definedName name="_______R" localSheetId="14">#REF!</definedName>
    <definedName name="_______R" localSheetId="4">#REF!</definedName>
    <definedName name="_______r">#REF!</definedName>
    <definedName name="______BOR1" localSheetId="8">#REF!</definedName>
    <definedName name="______BOR1" localSheetId="9">#REF!</definedName>
    <definedName name="______BOR1" localSheetId="10">#REF!</definedName>
    <definedName name="______BOR1" localSheetId="11">#REF!</definedName>
    <definedName name="______BOR1" localSheetId="13">#REF!</definedName>
    <definedName name="______BOR1" localSheetId="14">#REF!</definedName>
    <definedName name="______BOR1" localSheetId="4">#REF!</definedName>
    <definedName name="______BOR1">#REF!</definedName>
    <definedName name="______MAT1" localSheetId="8">#REF!</definedName>
    <definedName name="______MAT1" localSheetId="9">#REF!</definedName>
    <definedName name="______MAT1" localSheetId="10">#REF!</definedName>
    <definedName name="______MAT1" localSheetId="11">#REF!</definedName>
    <definedName name="______MAT1" localSheetId="13">#REF!</definedName>
    <definedName name="______MAT1" localSheetId="4">#REF!</definedName>
    <definedName name="______MAT1">#REF!</definedName>
    <definedName name="______MDO1" localSheetId="8">#REF!</definedName>
    <definedName name="______MDO1" localSheetId="9">#REF!</definedName>
    <definedName name="______MDO1" localSheetId="10">#REF!</definedName>
    <definedName name="______MDO1" localSheetId="11">#REF!</definedName>
    <definedName name="______MDO1" localSheetId="13">#REF!</definedName>
    <definedName name="______MDO1" localSheetId="4">#REF!</definedName>
    <definedName name="______MDO1">#REF!</definedName>
    <definedName name="______MDO2" localSheetId="8">#REF!</definedName>
    <definedName name="______MDO2" localSheetId="9">#REF!</definedName>
    <definedName name="______MDO2" localSheetId="10">#REF!</definedName>
    <definedName name="______MDO2" localSheetId="11">#REF!</definedName>
    <definedName name="______MDO2" localSheetId="13">#REF!</definedName>
    <definedName name="______MDO2" localSheetId="4">#REF!</definedName>
    <definedName name="______MDO2">#REF!</definedName>
    <definedName name="______OR14">#REF!</definedName>
    <definedName name="______OR15">#REF!</definedName>
    <definedName name="______OR16">#REF!</definedName>
    <definedName name="______OR17">#REF!</definedName>
    <definedName name="______OR18">#REF!</definedName>
    <definedName name="______OR19">#REF!</definedName>
    <definedName name="______OR2">#REF!</definedName>
    <definedName name="______OR3">#REF!</definedName>
    <definedName name="______OR4">#REF!</definedName>
    <definedName name="______OR5">#REF!</definedName>
    <definedName name="______OR6">#REF!</definedName>
    <definedName name="______OR7">#REF!</definedName>
    <definedName name="______OR8">#REF!</definedName>
    <definedName name="______OR9">#REF!</definedName>
    <definedName name="______R" localSheetId="8">#REF!</definedName>
    <definedName name="______R" localSheetId="9">#REF!</definedName>
    <definedName name="______R" localSheetId="10">#REF!</definedName>
    <definedName name="______R" localSheetId="11">#REF!</definedName>
    <definedName name="______R" localSheetId="13">#REF!</definedName>
    <definedName name="______R" localSheetId="14">#REF!</definedName>
    <definedName name="______R" localSheetId="4">#REF!</definedName>
    <definedName name="______r">#REF!</definedName>
    <definedName name="_____BOR1" localSheetId="8">#REF!</definedName>
    <definedName name="_____BOR1" localSheetId="9">#REF!</definedName>
    <definedName name="_____BOR1" localSheetId="10">#REF!</definedName>
    <definedName name="_____BOR1" localSheetId="11">#REF!</definedName>
    <definedName name="_____BOR1" localSheetId="13">#REF!</definedName>
    <definedName name="_____BOR1" localSheetId="4">#REF!</definedName>
    <definedName name="_____BOR1">#REF!</definedName>
    <definedName name="_____KM406407" localSheetId="8">#REF!</definedName>
    <definedName name="_____KM406407" localSheetId="9">#REF!</definedName>
    <definedName name="_____KM406407" localSheetId="10">#REF!</definedName>
    <definedName name="_____KM406407" localSheetId="11">#REF!</definedName>
    <definedName name="_____KM406407" localSheetId="13">#REF!</definedName>
    <definedName name="_____KM406407" localSheetId="4">#REF!</definedName>
    <definedName name="_____KM406407">#REF!</definedName>
    <definedName name="_____MAT1" localSheetId="8">#REF!</definedName>
    <definedName name="_____MAT1" localSheetId="9">#REF!</definedName>
    <definedName name="_____MAT1" localSheetId="10">#REF!</definedName>
    <definedName name="_____MAT1" localSheetId="11">#REF!</definedName>
    <definedName name="_____MAT1" localSheetId="13">#REF!</definedName>
    <definedName name="_____MAT1" localSheetId="4">#REF!</definedName>
    <definedName name="_____MAT1">#REF!</definedName>
    <definedName name="_____MDO1" localSheetId="8">#REF!</definedName>
    <definedName name="_____MDO1" localSheetId="9">#REF!</definedName>
    <definedName name="_____MDO1" localSheetId="10">#REF!</definedName>
    <definedName name="_____MDO1" localSheetId="11">#REF!</definedName>
    <definedName name="_____MDO1" localSheetId="13">#REF!</definedName>
    <definedName name="_____MDO1" localSheetId="4">#REF!</definedName>
    <definedName name="_____MDO1">#REF!</definedName>
    <definedName name="_____MDO2" localSheetId="8">#REF!</definedName>
    <definedName name="_____MDO2" localSheetId="9">#REF!</definedName>
    <definedName name="_____MDO2" localSheetId="10">#REF!</definedName>
    <definedName name="_____MDO2" localSheetId="11">#REF!</definedName>
    <definedName name="_____MDO2" localSheetId="13">#REF!</definedName>
    <definedName name="_____MDO2" localSheetId="4">#REF!</definedName>
    <definedName name="_____MDO2">#REF!</definedName>
    <definedName name="_____OR14">#REF!</definedName>
    <definedName name="_____OR15">#REF!</definedName>
    <definedName name="_____OR16">#REF!</definedName>
    <definedName name="_____OR17">#REF!</definedName>
    <definedName name="_____OR18">#REF!</definedName>
    <definedName name="_____OR19">#REF!</definedName>
    <definedName name="_____OR2">#REF!</definedName>
    <definedName name="_____OR3">#REF!</definedName>
    <definedName name="_____OR4">#REF!</definedName>
    <definedName name="_____OR5">#REF!</definedName>
    <definedName name="_____OR6">#REF!</definedName>
    <definedName name="_____OR7">#REF!</definedName>
    <definedName name="_____OR8">#REF!</definedName>
    <definedName name="_____OR9">#REF!</definedName>
    <definedName name="_____R" localSheetId="8">#REF!</definedName>
    <definedName name="_____R" localSheetId="9">#REF!</definedName>
    <definedName name="_____R" localSheetId="10">#REF!</definedName>
    <definedName name="_____R" localSheetId="11">#REF!</definedName>
    <definedName name="_____R" localSheetId="13">#REF!</definedName>
    <definedName name="_____R" localSheetId="14">#REF!</definedName>
    <definedName name="_____R" localSheetId="4">#REF!</definedName>
    <definedName name="_____r">#REF!</definedName>
    <definedName name="_____TR2">#REF!</definedName>
    <definedName name="_____y" localSheetId="8">#REF!</definedName>
    <definedName name="_____y" localSheetId="9">#REF!</definedName>
    <definedName name="_____y" localSheetId="10">#REF!</definedName>
    <definedName name="_____y" localSheetId="11">#REF!</definedName>
    <definedName name="_____y" localSheetId="13">#REF!</definedName>
    <definedName name="_____y" localSheetId="4">#REF!</definedName>
    <definedName name="_____y">#REF!</definedName>
    <definedName name="____BOR1" localSheetId="8">#REF!</definedName>
    <definedName name="____BOR1" localSheetId="9">#REF!</definedName>
    <definedName name="____BOR1" localSheetId="10">#REF!</definedName>
    <definedName name="____BOR1" localSheetId="11">#REF!</definedName>
    <definedName name="____BOR1" localSheetId="13">#REF!</definedName>
    <definedName name="____BOR1" localSheetId="4">#REF!</definedName>
    <definedName name="____BOR1">#REF!</definedName>
    <definedName name="____KM406407" localSheetId="8">#REF!</definedName>
    <definedName name="____KM406407" localSheetId="9">#REF!</definedName>
    <definedName name="____KM406407" localSheetId="10">#REF!</definedName>
    <definedName name="____KM406407" localSheetId="11">#REF!</definedName>
    <definedName name="____KM406407" localSheetId="13">#REF!</definedName>
    <definedName name="____KM406407" localSheetId="4">#REF!</definedName>
    <definedName name="____KM406407">#REF!</definedName>
    <definedName name="____Km406408" localSheetId="8">#REF!</definedName>
    <definedName name="____Km406408" localSheetId="9">#REF!</definedName>
    <definedName name="____Km406408" localSheetId="10">#REF!</definedName>
    <definedName name="____Km406408" localSheetId="11">#REF!</definedName>
    <definedName name="____Km406408" localSheetId="13">#REF!</definedName>
    <definedName name="____Km406408" localSheetId="4">#REF!</definedName>
    <definedName name="____Km406408">#REF!</definedName>
    <definedName name="____MAT1" localSheetId="8">#REF!</definedName>
    <definedName name="____MAT1" localSheetId="9">#REF!</definedName>
    <definedName name="____MAT1" localSheetId="10">#REF!</definedName>
    <definedName name="____MAT1" localSheetId="11">#REF!</definedName>
    <definedName name="____MAT1" localSheetId="13">#REF!</definedName>
    <definedName name="____MAT1" localSheetId="4">#REF!</definedName>
    <definedName name="____MAT1">#REF!</definedName>
    <definedName name="____MDO1" localSheetId="8">#REF!</definedName>
    <definedName name="____MDO1" localSheetId="9">#REF!</definedName>
    <definedName name="____MDO1" localSheetId="10">#REF!</definedName>
    <definedName name="____MDO1" localSheetId="11">#REF!</definedName>
    <definedName name="____MDO1" localSheetId="13">#REF!</definedName>
    <definedName name="____MDO1" localSheetId="4">#REF!</definedName>
    <definedName name="____MDO1">#REF!</definedName>
    <definedName name="____MDO2" localSheetId="8">#REF!</definedName>
    <definedName name="____MDO2" localSheetId="9">#REF!</definedName>
    <definedName name="____MDO2" localSheetId="10">#REF!</definedName>
    <definedName name="____MDO2" localSheetId="11">#REF!</definedName>
    <definedName name="____MDO2" localSheetId="13">#REF!</definedName>
    <definedName name="____MDO2" localSheetId="4">#REF!</definedName>
    <definedName name="____MDO2">#REF!</definedName>
    <definedName name="____OR14">#REF!</definedName>
    <definedName name="____OR15">#REF!</definedName>
    <definedName name="____OR16">#REF!</definedName>
    <definedName name="____OR17">#REF!</definedName>
    <definedName name="____OR18">#REF!</definedName>
    <definedName name="____OR19">#REF!</definedName>
    <definedName name="____OR2">#REF!</definedName>
    <definedName name="____OR3">#REF!</definedName>
    <definedName name="____OR4">#REF!</definedName>
    <definedName name="____OR5">#REF!</definedName>
    <definedName name="____OR6">#REF!</definedName>
    <definedName name="____OR7">#REF!</definedName>
    <definedName name="____OR8">#REF!</definedName>
    <definedName name="____OR9">#REF!</definedName>
    <definedName name="____R" localSheetId="8">#REF!</definedName>
    <definedName name="____R" localSheetId="9">#REF!</definedName>
    <definedName name="____R" localSheetId="10">#REF!</definedName>
    <definedName name="____R" localSheetId="11">#REF!</definedName>
    <definedName name="____R" localSheetId="13">#REF!</definedName>
    <definedName name="____R" localSheetId="14">#REF!</definedName>
    <definedName name="____R" localSheetId="4">#REF!</definedName>
    <definedName name="____r">#REF!</definedName>
    <definedName name="____s" localSheetId="8">#REF!</definedName>
    <definedName name="____s" localSheetId="9">#REF!</definedName>
    <definedName name="____s" localSheetId="10">#REF!</definedName>
    <definedName name="____s" localSheetId="11">#REF!</definedName>
    <definedName name="____s" localSheetId="13">#REF!</definedName>
    <definedName name="____s" localSheetId="4">#REF!</definedName>
    <definedName name="____s">#REF!</definedName>
    <definedName name="____TR2">#REF!</definedName>
    <definedName name="___BOR1" localSheetId="8">#REF!</definedName>
    <definedName name="___BOR1" localSheetId="9">#REF!</definedName>
    <definedName name="___BOR1" localSheetId="10">#REF!</definedName>
    <definedName name="___BOR1" localSheetId="11">#REF!</definedName>
    <definedName name="___BOR1" localSheetId="13">#REF!</definedName>
    <definedName name="___BOR1" localSheetId="4">#REF!</definedName>
    <definedName name="___BOR1">'[1]Bm 8'!#REF!</definedName>
    <definedName name="___KM406407" localSheetId="8">#REF!</definedName>
    <definedName name="___KM406407" localSheetId="9">#REF!</definedName>
    <definedName name="___KM406407" localSheetId="10">#REF!</definedName>
    <definedName name="___KM406407" localSheetId="11">#REF!</definedName>
    <definedName name="___KM406407" localSheetId="13">#REF!</definedName>
    <definedName name="___KM406407" localSheetId="4">#REF!</definedName>
    <definedName name="___KM406407">#REF!</definedName>
    <definedName name="___MAT1" localSheetId="8">#REF!</definedName>
    <definedName name="___MAT1" localSheetId="9">#REF!</definedName>
    <definedName name="___MAT1" localSheetId="10">#REF!</definedName>
    <definedName name="___MAT1" localSheetId="11">#REF!</definedName>
    <definedName name="___MAT1" localSheetId="13">#REF!</definedName>
    <definedName name="___MAT1" localSheetId="4">#REF!</definedName>
    <definedName name="___MAT1">#REF!</definedName>
    <definedName name="___MDO1" localSheetId="8">#REF!</definedName>
    <definedName name="___MDO1" localSheetId="9">#REF!</definedName>
    <definedName name="___MDO1" localSheetId="10">#REF!</definedName>
    <definedName name="___MDO1" localSheetId="11">#REF!</definedName>
    <definedName name="___MDO1" localSheetId="13">#REF!</definedName>
    <definedName name="___MDO1" localSheetId="4">#REF!</definedName>
    <definedName name="___MDO1">#REF!</definedName>
    <definedName name="___MDO2" localSheetId="8">#REF!</definedName>
    <definedName name="___MDO2" localSheetId="9">#REF!</definedName>
    <definedName name="___MDO2" localSheetId="10">#REF!</definedName>
    <definedName name="___MDO2" localSheetId="11">#REF!</definedName>
    <definedName name="___MDO2" localSheetId="13">#REF!</definedName>
    <definedName name="___MDO2" localSheetId="4">#REF!</definedName>
    <definedName name="___MDO2">#REF!</definedName>
    <definedName name="___OR14">#REF!</definedName>
    <definedName name="___OR15">#REF!</definedName>
    <definedName name="___OR16">#REF!</definedName>
    <definedName name="___OR17">#REF!</definedName>
    <definedName name="___OR18">#REF!</definedName>
    <definedName name="___OR19">#REF!</definedName>
    <definedName name="___OR2">#REF!</definedName>
    <definedName name="___OR3">#REF!</definedName>
    <definedName name="___OR4">#REF!</definedName>
    <definedName name="___OR5">#REF!</definedName>
    <definedName name="___OR6">#REF!</definedName>
    <definedName name="___OR7">#REF!</definedName>
    <definedName name="___OR8">#REF!</definedName>
    <definedName name="___OR9">#REF!</definedName>
    <definedName name="___R" localSheetId="8">#REF!</definedName>
    <definedName name="___R" localSheetId="9">#REF!</definedName>
    <definedName name="___R" localSheetId="10">#REF!</definedName>
    <definedName name="___R" localSheetId="11">#REF!</definedName>
    <definedName name="___R" localSheetId="13">#REF!</definedName>
    <definedName name="___R" localSheetId="14">#REF!</definedName>
    <definedName name="___R" localSheetId="4">#REF!</definedName>
    <definedName name="___r">#REF!</definedName>
    <definedName name="___TR2">#REF!</definedName>
    <definedName name="__123Graph_A" localSheetId="8" hidden="1">#REF!</definedName>
    <definedName name="__123Graph_A" localSheetId="9" hidden="1">#REF!</definedName>
    <definedName name="__123Graph_A" localSheetId="10" hidden="1">#REF!</definedName>
    <definedName name="__123Graph_A" localSheetId="11" hidden="1">#REF!</definedName>
    <definedName name="__123Graph_A" localSheetId="13" hidden="1">#REF!</definedName>
    <definedName name="__123Graph_A" localSheetId="4" hidden="1">#REF!</definedName>
    <definedName name="__123Graph_A" hidden="1">#REF!</definedName>
    <definedName name="__123Graph_B" localSheetId="8" hidden="1">#REF!</definedName>
    <definedName name="__123Graph_B" localSheetId="9" hidden="1">#REF!</definedName>
    <definedName name="__123Graph_B" localSheetId="10" hidden="1">#REF!</definedName>
    <definedName name="__123Graph_B" localSheetId="11" hidden="1">#REF!</definedName>
    <definedName name="__123Graph_B" localSheetId="13" hidden="1">#REF!</definedName>
    <definedName name="__123Graph_B" localSheetId="4" hidden="1">#REF!</definedName>
    <definedName name="__123Graph_B" hidden="1">#REF!</definedName>
    <definedName name="__123Graph_C" localSheetId="8" hidden="1">#REF!</definedName>
    <definedName name="__123Graph_C" localSheetId="9" hidden="1">#REF!</definedName>
    <definedName name="__123Graph_C" localSheetId="10" hidden="1">#REF!</definedName>
    <definedName name="__123Graph_C" localSheetId="11" hidden="1">#REF!</definedName>
    <definedName name="__123Graph_C" localSheetId="13" hidden="1">#REF!</definedName>
    <definedName name="__123Graph_C" localSheetId="4" hidden="1">#REF!</definedName>
    <definedName name="__123Graph_C" hidden="1">#REF!</definedName>
    <definedName name="__123Graph_D" hidden="1">'[3]Etapa Única'!$C$125:$C$134</definedName>
    <definedName name="__123Graph_E" hidden="1">'[3]Etapa Única'!$E$125:$E$134</definedName>
    <definedName name="__123Graph_X" localSheetId="8" hidden="1">#REF!</definedName>
    <definedName name="__123Graph_X" localSheetId="9" hidden="1">#REF!</definedName>
    <definedName name="__123Graph_X" localSheetId="10" hidden="1">#REF!</definedName>
    <definedName name="__123Graph_X" localSheetId="11" hidden="1">#REF!</definedName>
    <definedName name="__123Graph_X" localSheetId="13" hidden="1">#REF!</definedName>
    <definedName name="__123Graph_X" localSheetId="4" hidden="1">#REF!</definedName>
    <definedName name="__123Graph_X" hidden="1">#REF!</definedName>
    <definedName name="__1Excel_BuiltIn_Print_Area_1_1">#REF!</definedName>
    <definedName name="__2Excel_BuiltIn_Print_Area_1_1" localSheetId="8">#REF!</definedName>
    <definedName name="__2Excel_BuiltIn_Print_Area_1_1" localSheetId="9">#REF!</definedName>
    <definedName name="__2Excel_BuiltIn_Print_Area_1_1" localSheetId="10">#REF!</definedName>
    <definedName name="__2Excel_BuiltIn_Print_Area_1_1" localSheetId="11">#REF!</definedName>
    <definedName name="__2Excel_BuiltIn_Print_Area_1_1" localSheetId="13">#REF!</definedName>
    <definedName name="__2Excel_BuiltIn_Print_Area_1_1" localSheetId="4">#REF!</definedName>
    <definedName name="__2Excel_BuiltIn_Print_Area_1_1">#REF!</definedName>
    <definedName name="__BOR1" localSheetId="8">#REF!</definedName>
    <definedName name="__BOR1" localSheetId="9">#REF!</definedName>
    <definedName name="__BOR1" localSheetId="10">#REF!</definedName>
    <definedName name="__BOR1" localSheetId="11">#REF!</definedName>
    <definedName name="__BOR1" localSheetId="13">#REF!</definedName>
    <definedName name="__BOR1" localSheetId="4">#REF!</definedName>
    <definedName name="__BOR1">'[1]Bm 8'!#REF!</definedName>
    <definedName name="__KM406407" localSheetId="8">#REF!</definedName>
    <definedName name="__KM406407" localSheetId="9">#REF!</definedName>
    <definedName name="__KM406407" localSheetId="10">#REF!</definedName>
    <definedName name="__KM406407" localSheetId="11">#REF!</definedName>
    <definedName name="__KM406407" localSheetId="13">#REF!</definedName>
    <definedName name="__KM406407" localSheetId="4">#REF!</definedName>
    <definedName name="__KM406407">#REF!</definedName>
    <definedName name="__MAT1" localSheetId="8">#REF!</definedName>
    <definedName name="__MAT1" localSheetId="9">#REF!</definedName>
    <definedName name="__MAT1" localSheetId="10">#REF!</definedName>
    <definedName name="__MAT1" localSheetId="11">#REF!</definedName>
    <definedName name="__MAT1" localSheetId="13">#REF!</definedName>
    <definedName name="__MAT1" localSheetId="4">#REF!</definedName>
    <definedName name="__MAT1">#REF!</definedName>
    <definedName name="__MDO1" localSheetId="8">#REF!</definedName>
    <definedName name="__MDO1" localSheetId="9">#REF!</definedName>
    <definedName name="__MDO1" localSheetId="10">#REF!</definedName>
    <definedName name="__MDO1" localSheetId="11">#REF!</definedName>
    <definedName name="__MDO1" localSheetId="13">#REF!</definedName>
    <definedName name="__MDO1" localSheetId="4">#REF!</definedName>
    <definedName name="__MDO1">#REF!</definedName>
    <definedName name="__MDO2" localSheetId="8">#REF!</definedName>
    <definedName name="__MDO2" localSheetId="9">#REF!</definedName>
    <definedName name="__MDO2" localSheetId="10">#REF!</definedName>
    <definedName name="__MDO2" localSheetId="11">#REF!</definedName>
    <definedName name="__MDO2" localSheetId="13">#REF!</definedName>
    <definedName name="__MDO2" localSheetId="4">#REF!</definedName>
    <definedName name="__MDO2">#REF!</definedName>
    <definedName name="__OR14">#REF!</definedName>
    <definedName name="__OR15">#REF!</definedName>
    <definedName name="__OR16">#REF!</definedName>
    <definedName name="__OR17">#REF!</definedName>
    <definedName name="__OR18">#REF!</definedName>
    <definedName name="__OR19">#REF!</definedName>
    <definedName name="__OR2">#REF!</definedName>
    <definedName name="__OR3">#REF!</definedName>
    <definedName name="__OR4">#REF!</definedName>
    <definedName name="__OR5">#REF!</definedName>
    <definedName name="__OR6">#REF!</definedName>
    <definedName name="__OR7">#REF!</definedName>
    <definedName name="__OR8">#REF!</definedName>
    <definedName name="__OR9">#REF!</definedName>
    <definedName name="__R" localSheetId="8">#REF!</definedName>
    <definedName name="__R" localSheetId="9">#REF!</definedName>
    <definedName name="__R" localSheetId="10">#REF!</definedName>
    <definedName name="__R" localSheetId="11">#REF!</definedName>
    <definedName name="__R" localSheetId="13">#REF!</definedName>
    <definedName name="__R" localSheetId="14">#REF!</definedName>
    <definedName name="__R" localSheetId="4">#REF!</definedName>
    <definedName name="__r">#REF!</definedName>
    <definedName name="__s" localSheetId="8">#REF!</definedName>
    <definedName name="__s" localSheetId="9">#REF!</definedName>
    <definedName name="__s" localSheetId="10">#REF!</definedName>
    <definedName name="__s" localSheetId="11">#REF!</definedName>
    <definedName name="__s" localSheetId="13">#REF!</definedName>
    <definedName name="__s" localSheetId="4">#REF!</definedName>
    <definedName name="__s">#REF!</definedName>
    <definedName name="__TR2">#REF!</definedName>
    <definedName name="_01_01_2005">#REF!,#REF!</definedName>
    <definedName name="_08.302.01" localSheetId="8">#REF!</definedName>
    <definedName name="_08.302.01" localSheetId="9">#REF!</definedName>
    <definedName name="_08.302.01" localSheetId="10">#REF!</definedName>
    <definedName name="_08.302.01" localSheetId="11">#REF!</definedName>
    <definedName name="_08.302.01" localSheetId="13">#REF!</definedName>
    <definedName name="_08.302.01" localSheetId="14">#REF!</definedName>
    <definedName name="_08.302.01" localSheetId="4">#REF!</definedName>
    <definedName name="_08.302.01">#REF!</definedName>
    <definedName name="_1Excel_BuiltIn_Print_Area_1_1" localSheetId="8">#REF!</definedName>
    <definedName name="_1Excel_BuiltIn_Print_Area_1_1" localSheetId="9">#REF!</definedName>
    <definedName name="_1Excel_BuiltIn_Print_Area_1_1" localSheetId="10">#REF!</definedName>
    <definedName name="_1Excel_BuiltIn_Print_Area_1_1" localSheetId="11">#REF!</definedName>
    <definedName name="_1Excel_BuiltIn_Print_Area_1_1" localSheetId="13">#REF!</definedName>
    <definedName name="_1Excel_BuiltIn_Print_Area_1_1" localSheetId="4">#REF!</definedName>
    <definedName name="_1Excel_BuiltIn_Print_Area_1_1">#REF!</definedName>
    <definedName name="_1Excel_BuiltIn_Print_Area_1_1_1_1_1">#REF!</definedName>
    <definedName name="_2Excel_BuiltIn_Print_Area_1_1" localSheetId="8">#REF!</definedName>
    <definedName name="_2Excel_BuiltIn_Print_Area_1_1" localSheetId="9">#REF!</definedName>
    <definedName name="_2Excel_BuiltIn_Print_Area_1_1" localSheetId="10">#REF!</definedName>
    <definedName name="_2Excel_BuiltIn_Print_Area_1_1" localSheetId="11">#REF!</definedName>
    <definedName name="_2Excel_BuiltIn_Print_Area_1_1" localSheetId="13">#REF!</definedName>
    <definedName name="_2Excel_BuiltIn_Print_Area_1_1" localSheetId="4">#REF!</definedName>
    <definedName name="_2Excel_BuiltIn_Print_Area_1_1">#REF!</definedName>
    <definedName name="_2Excel_BuiltIn_Print_Area_1_1_1_1_1_1">#REF!</definedName>
    <definedName name="_3Excel_BuiltIn_Print_Area_1_1" localSheetId="8">#REF!</definedName>
    <definedName name="_3Excel_BuiltIn_Print_Area_1_1" localSheetId="9">#REF!</definedName>
    <definedName name="_3Excel_BuiltIn_Print_Area_1_1" localSheetId="10">#REF!</definedName>
    <definedName name="_3Excel_BuiltIn_Print_Area_1_1" localSheetId="11">#REF!</definedName>
    <definedName name="_3Excel_BuiltIn_Print_Area_1_1" localSheetId="13">#REF!</definedName>
    <definedName name="_3Excel_BuiltIn_Print_Area_1_1" localSheetId="4">#REF!</definedName>
    <definedName name="_3Excel_BuiltIn_Print_Area_1_1">#REF!</definedName>
    <definedName name="_BD2">#REF!</definedName>
    <definedName name="_BOR1" localSheetId="8">#REF!</definedName>
    <definedName name="_BOR1" localSheetId="9">#REF!</definedName>
    <definedName name="_BOR1" localSheetId="10">#REF!</definedName>
    <definedName name="_BOR1" localSheetId="11">#REF!</definedName>
    <definedName name="_BOR1" localSheetId="13">#REF!</definedName>
    <definedName name="_BOR1" localSheetId="4">#REF!</definedName>
    <definedName name="_BOR1">'[1]Bm 8'!#REF!</definedName>
    <definedName name="_C" localSheetId="8">#REF!</definedName>
    <definedName name="_C" localSheetId="9">#REF!</definedName>
    <definedName name="_C" localSheetId="10">#REF!</definedName>
    <definedName name="_C" localSheetId="11">#REF!</definedName>
    <definedName name="_C" localSheetId="13">#REF!</definedName>
    <definedName name="_C" localSheetId="4">#REF!</definedName>
    <definedName name="_C">#REF!</definedName>
    <definedName name="_C_1" localSheetId="8">#REF!</definedName>
    <definedName name="_C_1" localSheetId="9">#REF!</definedName>
    <definedName name="_C_1" localSheetId="10">#REF!</definedName>
    <definedName name="_C_1" localSheetId="11">#REF!</definedName>
    <definedName name="_C_1" localSheetId="13">#REF!</definedName>
    <definedName name="_C_1" localSheetId="4">#REF!</definedName>
    <definedName name="_C_1">#REF!</definedName>
    <definedName name="_D" localSheetId="8">#REF!</definedName>
    <definedName name="_D" localSheetId="9">#REF!</definedName>
    <definedName name="_D" localSheetId="10">#REF!</definedName>
    <definedName name="_D" localSheetId="11">#REF!</definedName>
    <definedName name="_D" localSheetId="13">#REF!</definedName>
    <definedName name="_D" localSheetId="14">#REF!</definedName>
    <definedName name="_D" localSheetId="4">#REF!</definedName>
    <definedName name="_d">#REF!</definedName>
    <definedName name="_D_1" localSheetId="8">#REF!</definedName>
    <definedName name="_D_1" localSheetId="9">#REF!</definedName>
    <definedName name="_D_1" localSheetId="10">#REF!</definedName>
    <definedName name="_D_1" localSheetId="11">#REF!</definedName>
    <definedName name="_D_1" localSheetId="13">#REF!</definedName>
    <definedName name="_D_1" localSheetId="4">#REF!</definedName>
    <definedName name="_D_1">#REF!</definedName>
    <definedName name="_f" localSheetId="8">#REF!</definedName>
    <definedName name="_f" localSheetId="9">#REF!</definedName>
    <definedName name="_f" localSheetId="10">#REF!</definedName>
    <definedName name="_f" localSheetId="11">#REF!</definedName>
    <definedName name="_f" localSheetId="13">#REF!</definedName>
    <definedName name="_f" localSheetId="4">#REF!</definedName>
    <definedName name="_f">#REF!</definedName>
    <definedName name="_FCCEMED_" localSheetId="8">#REF!</definedName>
    <definedName name="_FCCEMED_" localSheetId="9">#REF!</definedName>
    <definedName name="_FCCEMED_" localSheetId="10">#REF!</definedName>
    <definedName name="_FCCEMED_" localSheetId="11">#REF!</definedName>
    <definedName name="_FCCEMED_" localSheetId="13">#REF!</definedName>
    <definedName name="_FCCEMED_" localSheetId="4">#REF!</definedName>
    <definedName name="_FCCEMED_">[2]Reforma!#REF!</definedName>
    <definedName name="_fer" localSheetId="8">#REF!</definedName>
    <definedName name="_fer" localSheetId="9">#REF!</definedName>
    <definedName name="_fer" localSheetId="10">#REF!</definedName>
    <definedName name="_fer" localSheetId="11">#REF!</definedName>
    <definedName name="_fer" localSheetId="13">#REF!</definedName>
    <definedName name="_fer" localSheetId="4">#REF!</definedName>
    <definedName name="_fer">[2]Reforma!#REF!</definedName>
    <definedName name="_Fill" hidden="1">#REF!</definedName>
    <definedName name="_xlnm._FilterDatabase" localSheetId="2" hidden="1">'GERAL C INFRA'!$A$15:$P$16</definedName>
    <definedName name="_xlnm._FilterDatabase" localSheetId="4" hidden="1">'PREV INUNDAÇÕES'!$A$6:$G$93</definedName>
    <definedName name="_xlnm._FilterDatabase">#REF!</definedName>
    <definedName name="_G" localSheetId="8">#REF!</definedName>
    <definedName name="_G" localSheetId="9">#REF!</definedName>
    <definedName name="_G" localSheetId="10">#REF!</definedName>
    <definedName name="_G" localSheetId="11">#REF!</definedName>
    <definedName name="_G" localSheetId="13">#REF!</definedName>
    <definedName name="_G" localSheetId="4">#REF!</definedName>
    <definedName name="_G">#REF!</definedName>
    <definedName name="_G_1" localSheetId="8">#REF!</definedName>
    <definedName name="_G_1" localSheetId="9">#REF!</definedName>
    <definedName name="_G_1" localSheetId="10">#REF!</definedName>
    <definedName name="_G_1" localSheetId="11">#REF!</definedName>
    <definedName name="_G_1" localSheetId="13">#REF!</definedName>
    <definedName name="_G_1" localSheetId="4">#REF!</definedName>
    <definedName name="_G_1">#REF!</definedName>
    <definedName name="_GOTO_D1_" localSheetId="8">#REF!</definedName>
    <definedName name="_GOTO_D1_" localSheetId="9">#REF!</definedName>
    <definedName name="_GOTO_D1_" localSheetId="10">#REF!</definedName>
    <definedName name="_GOTO_D1_" localSheetId="11">#REF!</definedName>
    <definedName name="_GOTO_D1_" localSheetId="13">#REF!</definedName>
    <definedName name="_GOTO_D1_" localSheetId="4">#REF!</definedName>
    <definedName name="_GOTO_D1_">[2]Reforma!#REF!</definedName>
    <definedName name="_GOTO_E1_" localSheetId="8">#REF!</definedName>
    <definedName name="_GOTO_E1_" localSheetId="9">#REF!</definedName>
    <definedName name="_GOTO_E1_" localSheetId="10">#REF!</definedName>
    <definedName name="_GOTO_E1_" localSheetId="11">#REF!</definedName>
    <definedName name="_GOTO_E1_" localSheetId="13">#REF!</definedName>
    <definedName name="_GOTO_E1_" localSheetId="4">#REF!</definedName>
    <definedName name="_GOTO_E1_">[2]Reforma!#REF!</definedName>
    <definedName name="_GOTO_N1_" localSheetId="8">#REF!</definedName>
    <definedName name="_GOTO_N1_" localSheetId="9">#REF!</definedName>
    <definedName name="_GOTO_N1_" localSheetId="10">#REF!</definedName>
    <definedName name="_GOTO_N1_" localSheetId="11">#REF!</definedName>
    <definedName name="_GOTO_N1_" localSheetId="13">#REF!</definedName>
    <definedName name="_GOTO_N1_" localSheetId="4">#REF!</definedName>
    <definedName name="_GOTO_N1_">[2]Reforma!#REF!</definedName>
    <definedName name="_HOME__" localSheetId="8">#REF!</definedName>
    <definedName name="_HOME__" localSheetId="9">#REF!</definedName>
    <definedName name="_HOME__" localSheetId="10">#REF!</definedName>
    <definedName name="_HOME__" localSheetId="11">#REF!</definedName>
    <definedName name="_HOME__" localSheetId="13">#REF!</definedName>
    <definedName name="_HOME__" localSheetId="4">#REF!</definedName>
    <definedName name="_HOME__">[2]Reforma!#REF!</definedName>
    <definedName name="_I" localSheetId="8">#REF!</definedName>
    <definedName name="_I" localSheetId="9">#REF!</definedName>
    <definedName name="_I" localSheetId="10">#REF!</definedName>
    <definedName name="_I" localSheetId="11">#REF!</definedName>
    <definedName name="_I" localSheetId="13">#REF!</definedName>
    <definedName name="_I" localSheetId="4">#REF!</definedName>
    <definedName name="_I">#REF!</definedName>
    <definedName name="_I_1" localSheetId="8">#REF!</definedName>
    <definedName name="_I_1" localSheetId="9">#REF!</definedName>
    <definedName name="_I_1" localSheetId="10">#REF!</definedName>
    <definedName name="_I_1" localSheetId="11">#REF!</definedName>
    <definedName name="_I_1" localSheetId="13">#REF!</definedName>
    <definedName name="_I_1" localSheetId="4">#REF!</definedName>
    <definedName name="_I_1">#REF!</definedName>
    <definedName name="_Key1" localSheetId="8" hidden="1">#REF!</definedName>
    <definedName name="_Key1" localSheetId="9" hidden="1">#REF!</definedName>
    <definedName name="_Key1" localSheetId="10" hidden="1">#REF!</definedName>
    <definedName name="_Key1" localSheetId="11" hidden="1">#REF!</definedName>
    <definedName name="_Key1" localSheetId="13" hidden="1">#REF!</definedName>
    <definedName name="_Key1" localSheetId="4" hidden="1">#REF!</definedName>
    <definedName name="_Key1" hidden="1">#REF!</definedName>
    <definedName name="_KM406407" localSheetId="8">#REF!</definedName>
    <definedName name="_KM406407" localSheetId="9">#REF!</definedName>
    <definedName name="_KM406407" localSheetId="10">#REF!</definedName>
    <definedName name="_KM406407" localSheetId="11">#REF!</definedName>
    <definedName name="_KM406407" localSheetId="13">#REF!</definedName>
    <definedName name="_KM406407" localSheetId="4">#REF!</definedName>
    <definedName name="_KM406407">#REF!</definedName>
    <definedName name="_M" localSheetId="8">#REF!</definedName>
    <definedName name="_M" localSheetId="9">#REF!</definedName>
    <definedName name="_M" localSheetId="10">#REF!</definedName>
    <definedName name="_M" localSheetId="11">#REF!</definedName>
    <definedName name="_M" localSheetId="13">#REF!</definedName>
    <definedName name="_M" localSheetId="4">#REF!</definedName>
    <definedName name="_M">#REF!</definedName>
    <definedName name="_M_1" localSheetId="8">#REF!</definedName>
    <definedName name="_M_1" localSheetId="9">#REF!</definedName>
    <definedName name="_M_1" localSheetId="10">#REF!</definedName>
    <definedName name="_M_1" localSheetId="11">#REF!</definedName>
    <definedName name="_M_1" localSheetId="13">#REF!</definedName>
    <definedName name="_M_1" localSheetId="4">#REF!</definedName>
    <definedName name="_M_1">#REF!</definedName>
    <definedName name="_MAT1" localSheetId="8">#REF!</definedName>
    <definedName name="_MAT1" localSheetId="9">#REF!</definedName>
    <definedName name="_MAT1" localSheetId="10">#REF!</definedName>
    <definedName name="_MAT1" localSheetId="11">#REF!</definedName>
    <definedName name="_MAT1" localSheetId="13">#REF!</definedName>
    <definedName name="_MAT1" localSheetId="4">#REF!</definedName>
    <definedName name="_MAT1">#REF!</definedName>
    <definedName name="_MDO1" localSheetId="8">#REF!</definedName>
    <definedName name="_MDO1" localSheetId="9">#REF!</definedName>
    <definedName name="_MDO1" localSheetId="10">#REF!</definedName>
    <definedName name="_MDO1" localSheetId="11">#REF!</definedName>
    <definedName name="_MDO1" localSheetId="13">#REF!</definedName>
    <definedName name="_MDO1" localSheetId="4">#REF!</definedName>
    <definedName name="_MDO1">#REF!</definedName>
    <definedName name="_MDO2" localSheetId="8">#REF!</definedName>
    <definedName name="_MDO2" localSheetId="9">#REF!</definedName>
    <definedName name="_MDO2" localSheetId="10">#REF!</definedName>
    <definedName name="_MDO2" localSheetId="11">#REF!</definedName>
    <definedName name="_MDO2" localSheetId="13">#REF!</definedName>
    <definedName name="_MDO2" localSheetId="4">#REF!</definedName>
    <definedName name="_MDO2">#REF!</definedName>
    <definedName name="_MM" localSheetId="8" hidden="1">#REF!</definedName>
    <definedName name="_MM" localSheetId="9" hidden="1">#REF!</definedName>
    <definedName name="_MM" localSheetId="10" hidden="1">#REF!</definedName>
    <definedName name="_MM" localSheetId="11" hidden="1">#REF!</definedName>
    <definedName name="_MM" localSheetId="13" hidden="1">#REF!</definedName>
    <definedName name="_MM" localSheetId="4" hidden="1">#REF!</definedName>
    <definedName name="_MM" hidden="1">#REF!</definedName>
    <definedName name="_OR14">#REF!</definedName>
    <definedName name="_OR15">#REF!</definedName>
    <definedName name="_OR16">#REF!</definedName>
    <definedName name="_OR17">#REF!</definedName>
    <definedName name="_OR18">#REF!</definedName>
    <definedName name="_OR19">#REF!</definedName>
    <definedName name="_OR2">#REF!</definedName>
    <definedName name="_OR3">#REF!</definedName>
    <definedName name="_OR4">#REF!</definedName>
    <definedName name="_OR5">#REF!</definedName>
    <definedName name="_OR6">#REF!</definedName>
    <definedName name="_OR7">#REF!</definedName>
    <definedName name="_OR8">#REF!</definedName>
    <definedName name="_OR9">#REF!</definedName>
    <definedName name="_Order1" hidden="1">255</definedName>
    <definedName name="_P" localSheetId="8">#REF!</definedName>
    <definedName name="_P" localSheetId="9">#REF!</definedName>
    <definedName name="_P" localSheetId="10">#REF!</definedName>
    <definedName name="_P" localSheetId="11">#REF!</definedName>
    <definedName name="_P" localSheetId="13">#REF!</definedName>
    <definedName name="_P" localSheetId="14">#REF!</definedName>
    <definedName name="_P" localSheetId="4">#REF!</definedName>
    <definedName name="_p">#REF!</definedName>
    <definedName name="_P_1" localSheetId="8">#REF!</definedName>
    <definedName name="_P_1" localSheetId="9">#REF!</definedName>
    <definedName name="_P_1" localSheetId="10">#REF!</definedName>
    <definedName name="_P_1" localSheetId="11">#REF!</definedName>
    <definedName name="_P_1" localSheetId="13">#REF!</definedName>
    <definedName name="_P_1" localSheetId="4">#REF!</definedName>
    <definedName name="_P_1">#REF!</definedName>
    <definedName name="_PPOS015Q_AGPQ_" localSheetId="8">#REF!</definedName>
    <definedName name="_PPOS015Q_AGPQ_" localSheetId="9">#REF!</definedName>
    <definedName name="_PPOS015Q_AGPQ_" localSheetId="10">#REF!</definedName>
    <definedName name="_PPOS015Q_AGPQ_" localSheetId="11">#REF!</definedName>
    <definedName name="_PPOS015Q_AGPQ_" localSheetId="13">#REF!</definedName>
    <definedName name="_PPOS015Q_AGPQ_" localSheetId="4">#REF!</definedName>
    <definedName name="_PPOS015Q_AGPQ_">#REF!</definedName>
    <definedName name="_PPOS015Q_AGPQ__6" localSheetId="8">#REF!</definedName>
    <definedName name="_PPOS015Q_AGPQ__6" localSheetId="9">#REF!</definedName>
    <definedName name="_PPOS015Q_AGPQ__6" localSheetId="10">#REF!</definedName>
    <definedName name="_PPOS015Q_AGPQ__6" localSheetId="11">#REF!</definedName>
    <definedName name="_PPOS015Q_AGPQ__6" localSheetId="13">#REF!</definedName>
    <definedName name="_PPOS015Q_AGPQ__6" localSheetId="4">#REF!</definedName>
    <definedName name="_PPOS015Q_AGPQ__6">#REF!</definedName>
    <definedName name="_q">#REF!</definedName>
    <definedName name="_R" localSheetId="8">#REF!</definedName>
    <definedName name="_R" localSheetId="9">#REF!</definedName>
    <definedName name="_R" localSheetId="10">#REF!</definedName>
    <definedName name="_R" localSheetId="11">#REF!</definedName>
    <definedName name="_R" localSheetId="13">#REF!</definedName>
    <definedName name="_R" localSheetId="14">#REF!</definedName>
    <definedName name="_R" localSheetId="4">#REF!</definedName>
    <definedName name="_r">#REF!</definedName>
    <definedName name="_R_1" localSheetId="8">#REF!</definedName>
    <definedName name="_R_1" localSheetId="9">#REF!</definedName>
    <definedName name="_R_1" localSheetId="10">#REF!</definedName>
    <definedName name="_R_1" localSheetId="11">#REF!</definedName>
    <definedName name="_R_1" localSheetId="13">#REF!</definedName>
    <definedName name="_R_1" localSheetId="4">#REF!</definedName>
    <definedName name="_R_1">#REF!</definedName>
    <definedName name="_RAN1">#REF!</definedName>
    <definedName name="_REA1.N10_" localSheetId="8">#REF!</definedName>
    <definedName name="_REA1.N10_" localSheetId="9">#REF!</definedName>
    <definedName name="_REA1.N10_" localSheetId="10">#REF!</definedName>
    <definedName name="_REA1.N10_" localSheetId="11">#REF!</definedName>
    <definedName name="_REA1.N10_" localSheetId="13">#REF!</definedName>
    <definedName name="_REA1.N10_" localSheetId="4">#REF!</definedName>
    <definedName name="_REA1.N10_">[2]Reforma!#REF!</definedName>
    <definedName name="_s">#REF!</definedName>
    <definedName name="_Sort" localSheetId="8" hidden="1">#REF!</definedName>
    <definedName name="_Sort" localSheetId="9" hidden="1">#REF!</definedName>
    <definedName name="_Sort" localSheetId="10" hidden="1">#REF!</definedName>
    <definedName name="_Sort" localSheetId="11" hidden="1">#REF!</definedName>
    <definedName name="_Sort" localSheetId="13" hidden="1">#REF!</definedName>
    <definedName name="_Sort" localSheetId="4" hidden="1">#REF!</definedName>
    <definedName name="_Sort" hidden="1">#REF!</definedName>
    <definedName name="_TIT1">#REF!</definedName>
    <definedName name="_TIT2">#REF!</definedName>
    <definedName name="_TR2">#REF!</definedName>
    <definedName name="_U" localSheetId="8">#REF!</definedName>
    <definedName name="_U" localSheetId="9">#REF!</definedName>
    <definedName name="_U" localSheetId="10">#REF!</definedName>
    <definedName name="_U" localSheetId="11">#REF!</definedName>
    <definedName name="_U" localSheetId="13">#REF!</definedName>
    <definedName name="_U" localSheetId="4">#REF!</definedName>
    <definedName name="_U">#REF!</definedName>
    <definedName name="_wal1">#REF!</definedName>
    <definedName name="_wal10">#REF!</definedName>
    <definedName name="_wal11">#REF!</definedName>
    <definedName name="_wal12">#REF!</definedName>
    <definedName name="_wal13">#REF!</definedName>
    <definedName name="_wal14">#REF!</definedName>
    <definedName name="_wal15">#REF!</definedName>
    <definedName name="_wal16">#REF!</definedName>
    <definedName name="_wal2">#REF!</definedName>
    <definedName name="_wal3">#REF!</definedName>
    <definedName name="_wal5">#REF!</definedName>
    <definedName name="_wal6">#REF!</definedName>
    <definedName name="_wal7">#REF!</definedName>
    <definedName name="_wal8">#REF!</definedName>
    <definedName name="_wal9">#REF!</definedName>
    <definedName name="_WCS13_" localSheetId="8">#REF!</definedName>
    <definedName name="_WCS13_" localSheetId="9">#REF!</definedName>
    <definedName name="_WCS13_" localSheetId="10">#REF!</definedName>
    <definedName name="_WCS13_" localSheetId="11">#REF!</definedName>
    <definedName name="_WCS13_" localSheetId="13">#REF!</definedName>
    <definedName name="_WCS13_" localSheetId="4">#REF!</definedName>
    <definedName name="_WCS13_">[2]Reforma!#REF!</definedName>
    <definedName name="_WCS43_" localSheetId="8">#REF!</definedName>
    <definedName name="_WCS43_" localSheetId="9">#REF!</definedName>
    <definedName name="_WCS43_" localSheetId="10">#REF!</definedName>
    <definedName name="_WCS43_" localSheetId="11">#REF!</definedName>
    <definedName name="_WCS43_" localSheetId="13">#REF!</definedName>
    <definedName name="_WCS43_" localSheetId="4">#REF!</definedName>
    <definedName name="_WCS43_">[2]Reforma!#REF!</definedName>
    <definedName name="_WDCN1.S1_" localSheetId="8">#REF!</definedName>
    <definedName name="_WDCN1.S1_" localSheetId="9">#REF!</definedName>
    <definedName name="_WDCN1.S1_" localSheetId="10">#REF!</definedName>
    <definedName name="_WDCN1.S1_" localSheetId="11">#REF!</definedName>
    <definedName name="_WDCN1.S1_" localSheetId="13">#REF!</definedName>
    <definedName name="_WDCN1.S1_" localSheetId="4">#REF!</definedName>
    <definedName name="_WDCN1.S1_">[2]Reforma!#REF!</definedName>
    <definedName name="_WGZY_" localSheetId="8">#REF!</definedName>
    <definedName name="_WGZY_" localSheetId="9">#REF!</definedName>
    <definedName name="_WGZY_" localSheetId="10">#REF!</definedName>
    <definedName name="_WGZY_" localSheetId="11">#REF!</definedName>
    <definedName name="_WGZY_" localSheetId="13">#REF!</definedName>
    <definedName name="_WGZY_" localSheetId="4">#REF!</definedName>
    <definedName name="_WGZY_">#REF!</definedName>
    <definedName name="_WGZY__6" localSheetId="8">#REF!</definedName>
    <definedName name="_WGZY__6" localSheetId="9">#REF!</definedName>
    <definedName name="_WGZY__6" localSheetId="10">#REF!</definedName>
    <definedName name="_WGZY__6" localSheetId="11">#REF!</definedName>
    <definedName name="_WGZY__6" localSheetId="13">#REF!</definedName>
    <definedName name="_WGZY__6" localSheetId="4">#REF!</definedName>
    <definedName name="_WGZY__6">#REF!</definedName>
    <definedName name="_WICE1_" localSheetId="8">#REF!</definedName>
    <definedName name="_WICE1_" localSheetId="9">#REF!</definedName>
    <definedName name="_WICE1_" localSheetId="10">#REF!</definedName>
    <definedName name="_WICE1_" localSheetId="11">#REF!</definedName>
    <definedName name="_WICE1_" localSheetId="13">#REF!</definedName>
    <definedName name="_WICE1_" localSheetId="4">#REF!</definedName>
    <definedName name="_WICE1_">[2]Reforma!#REF!</definedName>
    <definedName name="_WIRA1.A8_" localSheetId="8">#REF!</definedName>
    <definedName name="_WIRA1.A8_" localSheetId="9">#REF!</definedName>
    <definedName name="_WIRA1.A8_" localSheetId="10">#REF!</definedName>
    <definedName name="_WIRA1.A8_" localSheetId="11">#REF!</definedName>
    <definedName name="_WIRA1.A8_" localSheetId="13">#REF!</definedName>
    <definedName name="_WIRA1.A8_" localSheetId="4">#REF!</definedName>
    <definedName name="_WIRA1.A8_">[2]Reforma!#REF!</definedName>
    <definedName name="_x">#REF!</definedName>
    <definedName name="_Y" localSheetId="8">#REF!</definedName>
    <definedName name="_Y" localSheetId="9">#REF!</definedName>
    <definedName name="_Y" localSheetId="10">#REF!</definedName>
    <definedName name="_Y" localSheetId="11">#REF!</definedName>
    <definedName name="_Y" localSheetId="13">#REF!</definedName>
    <definedName name="_Y" localSheetId="4">#REF!</definedName>
    <definedName name="_Y">#REF!</definedName>
    <definedName name="_Y_1" localSheetId="8">#REF!</definedName>
    <definedName name="_Y_1" localSheetId="9">#REF!</definedName>
    <definedName name="_Y_1" localSheetId="10">#REF!</definedName>
    <definedName name="_Y_1" localSheetId="11">#REF!</definedName>
    <definedName name="_Y_1" localSheetId="13">#REF!</definedName>
    <definedName name="_Y_1" localSheetId="4">#REF!</definedName>
    <definedName name="_Y_1">#REF!</definedName>
    <definedName name="a" localSheetId="8">#REF!</definedName>
    <definedName name="a" localSheetId="9">#REF!</definedName>
    <definedName name="a" localSheetId="10">#REF!</definedName>
    <definedName name="a" localSheetId="11">#REF!</definedName>
    <definedName name="a" localSheetId="13">#REF!</definedName>
    <definedName name="a" localSheetId="14">#REF!</definedName>
    <definedName name="a" localSheetId="4">#REF!</definedName>
    <definedName name="A" hidden="1">{#N/A,#N/A,FALSE,"Planilha";#N/A,#N/A,FALSE,"Resumo";#N/A,#N/A,FALSE,"Fisico";#N/A,#N/A,FALSE,"Financeiro";#N/A,#N/A,FALSE,"Financeiro"}</definedName>
    <definedName name="aa" localSheetId="8">#REF!</definedName>
    <definedName name="aa" localSheetId="9">#REF!</definedName>
    <definedName name="aa" localSheetId="10">#REF!</definedName>
    <definedName name="aa" localSheetId="11">#REF!</definedName>
    <definedName name="aa" localSheetId="13">#REF!</definedName>
    <definedName name="aa" localSheetId="4">#REF!</definedName>
    <definedName name="aa">#REF!</definedName>
    <definedName name="AAA" localSheetId="8">#REF!</definedName>
    <definedName name="AAA" localSheetId="9">#REF!</definedName>
    <definedName name="AAA" localSheetId="10">#REF!</definedName>
    <definedName name="AAA" localSheetId="11">#REF!</definedName>
    <definedName name="AAA" localSheetId="13">#REF!</definedName>
    <definedName name="AAA" localSheetId="4">#REF!</definedName>
    <definedName name="AAA">#REF!</definedName>
    <definedName name="AAAA" localSheetId="8">#REF!</definedName>
    <definedName name="AAAA" localSheetId="9">#REF!</definedName>
    <definedName name="AAAA" localSheetId="10">#REF!</definedName>
    <definedName name="AAAA" localSheetId="11">#REF!</definedName>
    <definedName name="AAAA" localSheetId="13">#REF!</definedName>
    <definedName name="AAAA" localSheetId="4">#REF!</definedName>
    <definedName name="aaaa">#REF!</definedName>
    <definedName name="abc">#REF!</definedName>
    <definedName name="Ac" localSheetId="8">#REF!</definedName>
    <definedName name="Ac" localSheetId="9">#REF!</definedName>
    <definedName name="Ac" localSheetId="10">#REF!</definedName>
    <definedName name="Ac" localSheetId="11">#REF!</definedName>
    <definedName name="Ac" localSheetId="13">#REF!</definedName>
    <definedName name="Ac" localSheetId="4">#REF!</definedName>
    <definedName name="Ac">#REF!</definedName>
    <definedName name="acha.coluna" localSheetId="8">#REF!</definedName>
    <definedName name="acha.coluna" localSheetId="9">#REF!</definedName>
    <definedName name="acha.coluna" localSheetId="10">#REF!</definedName>
    <definedName name="acha.coluna" localSheetId="11">#REF!</definedName>
    <definedName name="acha.coluna" localSheetId="13">#REF!</definedName>
    <definedName name="acha.coluna" localSheetId="4">#REF!</definedName>
    <definedName name="acha.coluna">#REF!</definedName>
    <definedName name="acha.dados" localSheetId="8">#REF!</definedName>
    <definedName name="acha.dados" localSheetId="9">#REF!</definedName>
    <definedName name="acha.dados" localSheetId="10">#REF!</definedName>
    <definedName name="acha.dados" localSheetId="11">#REF!</definedName>
    <definedName name="acha.dados" localSheetId="13">#REF!</definedName>
    <definedName name="acha.dados" localSheetId="4">#REF!</definedName>
    <definedName name="acha.dados">#REF!</definedName>
    <definedName name="acha.linha" localSheetId="8">#REF!</definedName>
    <definedName name="acha.linha" localSheetId="9">#REF!</definedName>
    <definedName name="acha.linha" localSheetId="10">#REF!</definedName>
    <definedName name="acha.linha" localSheetId="11">#REF!</definedName>
    <definedName name="acha.linha" localSheetId="13">#REF!</definedName>
    <definedName name="acha.linha" localSheetId="4">#REF!</definedName>
    <definedName name="acha.linha">#REF!</definedName>
    <definedName name="Acomp">#REF!</definedName>
    <definedName name="agua">#REF!</definedName>
    <definedName name="alcool" localSheetId="8">#REF!</definedName>
    <definedName name="alcool" localSheetId="9">#REF!</definedName>
    <definedName name="alcool" localSheetId="10">#REF!</definedName>
    <definedName name="alcool" localSheetId="11">#REF!</definedName>
    <definedName name="alcool" localSheetId="13">#REF!</definedName>
    <definedName name="alcool" localSheetId="4">#REF!</definedName>
    <definedName name="alcool">#REF!</definedName>
    <definedName name="ANA" localSheetId="8">#REF!</definedName>
    <definedName name="ANA" localSheetId="9">#REF!</definedName>
    <definedName name="ANA" localSheetId="10">#REF!</definedName>
    <definedName name="ANA" localSheetId="11">#REF!</definedName>
    <definedName name="ANA" localSheetId="13">#REF!</definedName>
    <definedName name="ANA" localSheetId="4">#REF!</definedName>
    <definedName name="ana">[4]RESUMO!#REF!</definedName>
    <definedName name="ANO">#REF!</definedName>
    <definedName name="anscount" hidden="1">3</definedName>
    <definedName name="_xlnm.Extract">#REF!</definedName>
    <definedName name="_xlnm.Print_Area" localSheetId="7">BDI!$A$1:$H$52</definedName>
    <definedName name="_xlnm.Print_Area" localSheetId="8">Composição1a!$A$1:$F$40</definedName>
    <definedName name="_xlnm.Print_Area" localSheetId="9">Composição2!$A$1:$F$37</definedName>
    <definedName name="_xlnm.Print_Area" localSheetId="10">Composição3a!$A$1:$I$53</definedName>
    <definedName name="_xlnm.Print_Area" localSheetId="11">Composição5!$A$1:$F$40</definedName>
    <definedName name="_xlnm.Print_Area" localSheetId="12">Composição6!$A$1:$F$39</definedName>
    <definedName name="_xlnm.Print_Area" localSheetId="13">Composição7!$A$1:$F$40</definedName>
    <definedName name="_xlnm.Print_Area" localSheetId="15">'CPU I'!$A$1:$G$35</definedName>
    <definedName name="_xlnm.Print_Area" localSheetId="19">'CPU V'!$A$1:$G$41</definedName>
    <definedName name="_xlnm.Print_Area" localSheetId="20">'CPU VI'!$A$1:$G$41</definedName>
    <definedName name="_xlnm.Print_Area" localSheetId="22">'CPU VII'!$A$1:$G$55</definedName>
    <definedName name="_xlnm.Print_Area" localSheetId="23">'CPU VIII'!$A$1:$G$59</definedName>
    <definedName name="_xlnm.Print_Area" localSheetId="24">'CPU-cbuq'!$A$1:$G$46</definedName>
    <definedName name="_xlnm.Print_Area" localSheetId="16">CPUII!$A$1:$G$35</definedName>
    <definedName name="_xlnm.Print_Area" localSheetId="17">CPUIII!$A$1:$G$40</definedName>
    <definedName name="_xlnm.Print_Area" localSheetId="18">CPUIV!$A$1:$G$40</definedName>
    <definedName name="_xlnm.Print_Area" localSheetId="14">'CPU''S'!$A$1:$G$36</definedName>
    <definedName name="_xlnm.Print_Area" localSheetId="21">'CPU-VII'!$A$1:$G$46</definedName>
    <definedName name="_xlnm.Print_Area" localSheetId="5">CRONOGRAMA!$A$1:$AB$37</definedName>
    <definedName name="_xlnm.Print_Area" localSheetId="1">DADOS!$A$1:$R$50</definedName>
    <definedName name="_xlnm.Print_Area" localSheetId="2">'GERAL C INFRA'!$C$1:$K$155</definedName>
    <definedName name="_xlnm.Print_Area" localSheetId="4">'PREV INUNDAÇÕES'!$A$2:$H$115</definedName>
    <definedName name="_xlnm.Print_Area" localSheetId="0">RESUMO!$C$1:$H$25</definedName>
    <definedName name="_xlnm.Print_Area">#REF!</definedName>
    <definedName name="Área_impressão_IM" localSheetId="8">#REF!</definedName>
    <definedName name="Área_impressão_IM" localSheetId="9">#REF!</definedName>
    <definedName name="Área_impressão_IM" localSheetId="10">#REF!</definedName>
    <definedName name="Área_impressão_IM" localSheetId="11">#REF!</definedName>
    <definedName name="Área_impressão_IM" localSheetId="13">#REF!</definedName>
    <definedName name="Área_impressão_IM" localSheetId="4">#REF!</definedName>
    <definedName name="Área_impressão_IM">#REF!</definedName>
    <definedName name="as">#REF!</definedName>
    <definedName name="Asfaltic" localSheetId="10">Plan1</definedName>
    <definedName name="Asfaltic" localSheetId="4">Plan1</definedName>
    <definedName name="Asfaltic">Plan1</definedName>
    <definedName name="Assentamento" localSheetId="8">#REF!</definedName>
    <definedName name="Assentamento" localSheetId="9">#REF!</definedName>
    <definedName name="Assentamento" localSheetId="10">#REF!</definedName>
    <definedName name="Assentamento" localSheetId="11">#REF!</definedName>
    <definedName name="Assentamento" localSheetId="13">#REF!</definedName>
    <definedName name="Assentamento" localSheetId="4">#REF!</definedName>
    <definedName name="Assentamento">#REF!</definedName>
    <definedName name="Aterro_arenoso">#REF!</definedName>
    <definedName name="AUXILIARES" localSheetId="8">#REF!</definedName>
    <definedName name="AUXILIARES" localSheetId="9">#REF!</definedName>
    <definedName name="AUXILIARES" localSheetId="10">#REF!</definedName>
    <definedName name="AUXILIARES" localSheetId="11">#REF!</definedName>
    <definedName name="AUXILIARES" localSheetId="13">#REF!</definedName>
    <definedName name="AUXILIARES" localSheetId="14">#REF!</definedName>
    <definedName name="AUXILIARES" localSheetId="4">#REF!</definedName>
    <definedName name="AUXILIARES">#REF!</definedName>
    <definedName name="b" localSheetId="8">#REF!</definedName>
    <definedName name="b" localSheetId="9">#REF!</definedName>
    <definedName name="b" localSheetId="10">#REF!</definedName>
    <definedName name="b" localSheetId="11">#REF!</definedName>
    <definedName name="b" localSheetId="13">#REF!</definedName>
    <definedName name="b" localSheetId="4">#REF!</definedName>
    <definedName name="b">#REF!</definedName>
    <definedName name="BA" localSheetId="8">#REF!</definedName>
    <definedName name="BA" localSheetId="9">#REF!</definedName>
    <definedName name="BA" localSheetId="10">#REF!</definedName>
    <definedName name="BA" localSheetId="11">#REF!</definedName>
    <definedName name="BA" localSheetId="13">#REF!</definedName>
    <definedName name="BA" localSheetId="4">#REF!</definedName>
    <definedName name="BA">#REF!</definedName>
    <definedName name="BAA" localSheetId="8">#REF!</definedName>
    <definedName name="BAA" localSheetId="9">#REF!</definedName>
    <definedName name="BAA" localSheetId="10">#REF!</definedName>
    <definedName name="BAA" localSheetId="11">#REF!</definedName>
    <definedName name="BAA" localSheetId="13">#REF!</definedName>
    <definedName name="BAA" localSheetId="4">#REF!</definedName>
    <definedName name="BAA">#REF!</definedName>
    <definedName name="BAB" localSheetId="8">#REF!</definedName>
    <definedName name="BAB" localSheetId="9">#REF!</definedName>
    <definedName name="BAB" localSheetId="10">#REF!</definedName>
    <definedName name="BAB" localSheetId="11">#REF!</definedName>
    <definedName name="BAB" localSheetId="13">#REF!</definedName>
    <definedName name="BAB" localSheetId="4">#REF!</definedName>
    <definedName name="BAB">#REF!</definedName>
    <definedName name="BALSAS">#REF!</definedName>
    <definedName name="BANCO" localSheetId="8">#REF!</definedName>
    <definedName name="BANCO" localSheetId="9">#REF!</definedName>
    <definedName name="BANCO" localSheetId="10">#REF!</definedName>
    <definedName name="BANCO" localSheetId="11">#REF!</definedName>
    <definedName name="BANCO" localSheetId="13">#REF!</definedName>
    <definedName name="BANCO" localSheetId="4">#REF!</definedName>
    <definedName name="BANCO">#REF!</definedName>
    <definedName name="Banco_dados_IM" localSheetId="8">#REF!</definedName>
    <definedName name="Banco_dados_IM" localSheetId="9">#REF!</definedName>
    <definedName name="Banco_dados_IM" localSheetId="10">#REF!</definedName>
    <definedName name="Banco_dados_IM" localSheetId="11">#REF!</definedName>
    <definedName name="Banco_dados_IM" localSheetId="13">#REF!</definedName>
    <definedName name="Banco_dados_IM" localSheetId="4">#REF!</definedName>
    <definedName name="Banco_dados_IM">#REF!</definedName>
    <definedName name="_xlnm.Database" localSheetId="8">#REF!</definedName>
    <definedName name="_xlnm.Database" localSheetId="9">#REF!</definedName>
    <definedName name="_xlnm.Database" localSheetId="10">#REF!</definedName>
    <definedName name="_xlnm.Database" localSheetId="11">#REF!</definedName>
    <definedName name="_xlnm.Database" localSheetId="13">#REF!</definedName>
    <definedName name="_xlnm.Database" localSheetId="4">#REF!</definedName>
    <definedName name="_xlnm.Database">#REF!</definedName>
    <definedName name="Bancos">#REF!</definedName>
    <definedName name="BARRA_DO_CORDA">#REF!</definedName>
    <definedName name="barre">#REF!</definedName>
    <definedName name="bb" localSheetId="8">#REF!</definedName>
    <definedName name="bb" localSheetId="9">#REF!</definedName>
    <definedName name="bb" localSheetId="10">#REF!</definedName>
    <definedName name="bb" localSheetId="11">#REF!</definedName>
    <definedName name="bb" localSheetId="13">#REF!</definedName>
    <definedName name="bb" localSheetId="4">#REF!</definedName>
    <definedName name="bb">#REF!</definedName>
    <definedName name="bbb" localSheetId="8">#REF!</definedName>
    <definedName name="bbb" localSheetId="9">#REF!</definedName>
    <definedName name="bbb" localSheetId="10">#REF!</definedName>
    <definedName name="bbb" localSheetId="11">#REF!</definedName>
    <definedName name="bbb" localSheetId="13">#REF!</definedName>
    <definedName name="bbb" localSheetId="4">#REF!</definedName>
    <definedName name="bbb">#REF!</definedName>
    <definedName name="bbcla">#REF!</definedName>
    <definedName name="BDI" localSheetId="8">#REF!</definedName>
    <definedName name="BDI" localSheetId="9">#REF!</definedName>
    <definedName name="BDI" localSheetId="10">#REF!</definedName>
    <definedName name="BDI" localSheetId="11">#REF!</definedName>
    <definedName name="BDI" localSheetId="13">#REF!</definedName>
    <definedName name="BDI" localSheetId="4">#REF!</definedName>
    <definedName name="BDI">#REF!</definedName>
    <definedName name="BDI_1" localSheetId="8">#REF!</definedName>
    <definedName name="BDI_1" localSheetId="9">#REF!</definedName>
    <definedName name="BDI_1" localSheetId="10">#REF!</definedName>
    <definedName name="BDI_1" localSheetId="11">#REF!</definedName>
    <definedName name="BDI_1" localSheetId="13">#REF!</definedName>
    <definedName name="BDI_1" localSheetId="4">#REF!</definedName>
    <definedName name="BDI_1">[5]RESUMO!#REF!</definedName>
    <definedName name="BDI_EQUIPAMENTOS">#REF!</definedName>
    <definedName name="BDI_REAL" localSheetId="8">#REF!</definedName>
    <definedName name="BDI_REAL" localSheetId="9">#REF!</definedName>
    <definedName name="BDI_REAL" localSheetId="10">#REF!</definedName>
    <definedName name="BDI_REAL" localSheetId="11">#REF!</definedName>
    <definedName name="BDI_REAL" localSheetId="13">#REF!</definedName>
    <definedName name="BDI_REAL" localSheetId="4">#REF!</definedName>
    <definedName name="BDI_REAL">#REF!</definedName>
    <definedName name="BDI_SERVIÇOS">#REF!</definedName>
    <definedName name="BDIc" localSheetId="8">#REF!</definedName>
    <definedName name="BDIc" localSheetId="9">#REF!</definedName>
    <definedName name="BDIc" localSheetId="10">#REF!</definedName>
    <definedName name="BDIc" localSheetId="11">#REF!</definedName>
    <definedName name="BDIc" localSheetId="13">#REF!</definedName>
    <definedName name="BDIc" localSheetId="4">#REF!</definedName>
    <definedName name="BDIc">#REF!</definedName>
    <definedName name="BDIf" localSheetId="8">#REF!</definedName>
    <definedName name="BDIf" localSheetId="9">#REF!</definedName>
    <definedName name="BDIf" localSheetId="10">#REF!</definedName>
    <definedName name="BDIf" localSheetId="11">#REF!</definedName>
    <definedName name="BDIf" localSheetId="13">#REF!</definedName>
    <definedName name="BDIf" localSheetId="4">#REF!</definedName>
    <definedName name="BDIf">#REF!</definedName>
    <definedName name="BDIIVS" localSheetId="8">#REF!</definedName>
    <definedName name="BDIIVS" localSheetId="9">#REF!</definedName>
    <definedName name="BDIIVS" localSheetId="10">#REF!</definedName>
    <definedName name="BDIIVS" localSheetId="11">#REF!</definedName>
    <definedName name="BDIIVS" localSheetId="13">#REF!</definedName>
    <definedName name="BDIIVS" localSheetId="4">#REF!</definedName>
    <definedName name="BDIIVS">#REF!</definedName>
    <definedName name="BI" localSheetId="8">#REF!</definedName>
    <definedName name="BI" localSheetId="9">#REF!</definedName>
    <definedName name="BI" localSheetId="10">#REF!</definedName>
    <definedName name="BI" localSheetId="11">#REF!</definedName>
    <definedName name="BI" localSheetId="13">#REF!</definedName>
    <definedName name="BI" localSheetId="4">#REF!</definedName>
    <definedName name="BI">#REF!</definedName>
    <definedName name="Bloco1">#REF!</definedName>
    <definedName name="Bloco1.2">#REF!</definedName>
    <definedName name="Bloco1.3">#REF!</definedName>
    <definedName name="Bloco10">#REF!</definedName>
    <definedName name="Bloco11">#REF!</definedName>
    <definedName name="Bloco12">#REF!</definedName>
    <definedName name="Bloco13">#REF!</definedName>
    <definedName name="Bloco14">#REF!</definedName>
    <definedName name="Bloco15">#REF!</definedName>
    <definedName name="Bloco16">#REF!</definedName>
    <definedName name="Bloco17">#REF!</definedName>
    <definedName name="Bloco18">#REF!</definedName>
    <definedName name="Bloco19">#REF!</definedName>
    <definedName name="Bloco2">#REF!</definedName>
    <definedName name="Bloco20">#REF!</definedName>
    <definedName name="Bloco203">#REF!</definedName>
    <definedName name="Bloco21">#REF!</definedName>
    <definedName name="Bloco22">#REF!</definedName>
    <definedName name="Bloco23">#REF!</definedName>
    <definedName name="Bloco24">#REF!</definedName>
    <definedName name="Bloco25">#REF!</definedName>
    <definedName name="Bloco3">#REF!</definedName>
    <definedName name="Bloco4">#REF!</definedName>
    <definedName name="Bloco5">#REF!</definedName>
    <definedName name="Bloco6">#REF!</definedName>
    <definedName name="Bloco7">#REF!</definedName>
    <definedName name="Bloco8">#REF!</definedName>
    <definedName name="Bloco9">#REF!</definedName>
    <definedName name="BLOCOS" localSheetId="14" hidden="1">{#N/A,#N/A,FALSE,"Plan1"}</definedName>
    <definedName name="BLOCOS" hidden="1">{#N/A,#N/A,FALSE,"Plan1"}</definedName>
    <definedName name="BM" localSheetId="8">#REF!</definedName>
    <definedName name="BM" localSheetId="9">#REF!</definedName>
    <definedName name="BM" localSheetId="10">#REF!</definedName>
    <definedName name="BM" localSheetId="11">#REF!</definedName>
    <definedName name="BM" localSheetId="13">#REF!</definedName>
    <definedName name="BM" localSheetId="4">#REF!</definedName>
    <definedName name="BM">#REF!</definedName>
    <definedName name="BMM" localSheetId="8">#REF!</definedName>
    <definedName name="BMM" localSheetId="9">#REF!</definedName>
    <definedName name="BMM" localSheetId="10">#REF!</definedName>
    <definedName name="BMM" localSheetId="11">#REF!</definedName>
    <definedName name="BMM" localSheetId="13">#REF!</definedName>
    <definedName name="BMM" localSheetId="4">#REF!</definedName>
    <definedName name="BMM">#REF!</definedName>
    <definedName name="BMMM" localSheetId="8">#REF!</definedName>
    <definedName name="BMMM" localSheetId="9">#REF!</definedName>
    <definedName name="BMMM" localSheetId="10">#REF!</definedName>
    <definedName name="BMMM" localSheetId="11">#REF!</definedName>
    <definedName name="BMMM" localSheetId="13">#REF!</definedName>
    <definedName name="BMMM" localSheetId="4">#REF!</definedName>
    <definedName name="BMMM">#REF!</definedName>
    <definedName name="BN" localSheetId="8">#REF!</definedName>
    <definedName name="BN" localSheetId="9">#REF!</definedName>
    <definedName name="BN" localSheetId="10">#REF!</definedName>
    <definedName name="BN" localSheetId="11">#REF!</definedName>
    <definedName name="BN" localSheetId="13">#REF!</definedName>
    <definedName name="BN" localSheetId="4">#REF!</definedName>
    <definedName name="BN">#REF!</definedName>
    <definedName name="BNN" localSheetId="8">#REF!</definedName>
    <definedName name="BNN" localSheetId="9">#REF!</definedName>
    <definedName name="BNN" localSheetId="10">#REF!</definedName>
    <definedName name="BNN" localSheetId="11">#REF!</definedName>
    <definedName name="BNN" localSheetId="13">#REF!</definedName>
    <definedName name="BNN" localSheetId="4">#REF!</definedName>
    <definedName name="BNN">#REF!</definedName>
    <definedName name="BNNN" localSheetId="8">#REF!</definedName>
    <definedName name="BNNN" localSheetId="9">#REF!</definedName>
    <definedName name="BNNN" localSheetId="10">#REF!</definedName>
    <definedName name="BNNN" localSheetId="11">#REF!</definedName>
    <definedName name="BNNN" localSheetId="13">#REF!</definedName>
    <definedName name="BNNN" localSheetId="4">#REF!</definedName>
    <definedName name="BNNN">#REF!</definedName>
    <definedName name="BO" localSheetId="8">#REF!</definedName>
    <definedName name="BO" localSheetId="9">#REF!</definedName>
    <definedName name="BO" localSheetId="10">#REF!</definedName>
    <definedName name="BO" localSheetId="11">#REF!</definedName>
    <definedName name="BO" localSheetId="13">#REF!</definedName>
    <definedName name="BO" localSheetId="4">#REF!</definedName>
    <definedName name="BO">#REF!</definedName>
    <definedName name="Bomba_putzmeister" localSheetId="8">#REF!</definedName>
    <definedName name="Bomba_putzmeister" localSheetId="9">#REF!</definedName>
    <definedName name="Bomba_putzmeister" localSheetId="10">#REF!</definedName>
    <definedName name="Bomba_putzmeister" localSheetId="11">#REF!</definedName>
    <definedName name="Bomba_putzmeister" localSheetId="13">#REF!</definedName>
    <definedName name="Bomba_putzmeister" localSheetId="4">#REF!</definedName>
    <definedName name="Bomba_putzmeister">#REF!</definedName>
    <definedName name="BR" localSheetId="8">#REF!</definedName>
    <definedName name="BR" localSheetId="9">#REF!</definedName>
    <definedName name="BR" localSheetId="10">#REF!</definedName>
    <definedName name="BR" localSheetId="11">#REF!</definedName>
    <definedName name="BR" localSheetId="13">#REF!</definedName>
    <definedName name="BR" localSheetId="4">#REF!</definedName>
    <definedName name="BR">#REF!</definedName>
    <definedName name="Búfalo">#REF!</definedName>
    <definedName name="ca" localSheetId="8">#REF!</definedName>
    <definedName name="ca" localSheetId="9">#REF!</definedName>
    <definedName name="ca" localSheetId="10">#REF!</definedName>
    <definedName name="ca" localSheetId="11">#REF!</definedName>
    <definedName name="ca" localSheetId="13">#REF!</definedName>
    <definedName name="ca" localSheetId="4">#REF!</definedName>
    <definedName name="ca">#REF!</definedName>
    <definedName name="calinsumos">#REF!</definedName>
    <definedName name="calpunit">#REF!</definedName>
    <definedName name="CAROLINA">#REF!</definedName>
    <definedName name="Carrinho_de_mão">#REF!</definedName>
    <definedName name="Cat">#REF!</definedName>
    <definedName name="Causas_de_Rescisão">#REF!</definedName>
    <definedName name="CBO">#REF!</definedName>
    <definedName name="CCCCCCCC" localSheetId="14" hidden="1">{#N/A,#N/A,FALSE,"Plan1"}</definedName>
    <definedName name="CCCCCCCC" hidden="1">{#N/A,#N/A,FALSE,"Plan1"}</definedName>
    <definedName name="CINSMG">#REF!</definedName>
    <definedName name="CNPJ">'[6]Cad.Fornecedores'!$A$1:$A$65536</definedName>
    <definedName name="Código" localSheetId="8">#REF!</definedName>
    <definedName name="Código" localSheetId="9">#REF!</definedName>
    <definedName name="Código" localSheetId="10">#REF!</definedName>
    <definedName name="Código" localSheetId="11">#REF!</definedName>
    <definedName name="Código" localSheetId="13">#REF!</definedName>
    <definedName name="Código" localSheetId="4">#REF!</definedName>
    <definedName name="Código">#REF!</definedName>
    <definedName name="CODO">#REF!</definedName>
    <definedName name="CODOR18">#REF!</definedName>
    <definedName name="CODOR19">#REF!</definedName>
    <definedName name="CODOR2">#REF!</definedName>
    <definedName name="CODOR3">#REF!</definedName>
    <definedName name="CODOR4">#REF!</definedName>
    <definedName name="CODOR5">#REF!</definedName>
    <definedName name="CODOR6">#REF!</definedName>
    <definedName name="CODOR7">#REF!</definedName>
    <definedName name="CODOR8">#REF!</definedName>
    <definedName name="CODOR9">#REF!</definedName>
    <definedName name="COMP" localSheetId="8">#REF!</definedName>
    <definedName name="COMP" localSheetId="9">#REF!</definedName>
    <definedName name="COMP" localSheetId="10">#REF!</definedName>
    <definedName name="COMP" localSheetId="11">#REF!</definedName>
    <definedName name="COMP" localSheetId="13">#REF!</definedName>
    <definedName name="COMP" localSheetId="4">#REF!</definedName>
    <definedName name="COMP">#REF!</definedName>
    <definedName name="Compactador_de_placa_vibratória">#REF!</definedName>
    <definedName name="compeqp" localSheetId="8">#REF!</definedName>
    <definedName name="compeqp" localSheetId="9">#REF!</definedName>
    <definedName name="compeqp" localSheetId="10">#REF!</definedName>
    <definedName name="compeqp" localSheetId="11">#REF!</definedName>
    <definedName name="compeqp" localSheetId="13">#REF!</definedName>
    <definedName name="compeqp" localSheetId="4">#REF!</definedName>
    <definedName name="compeqp">#REF!</definedName>
    <definedName name="COMPOSIÇÃO">#REF!</definedName>
    <definedName name="Comprimento_Equivalente" localSheetId="8">#REF!</definedName>
    <definedName name="Comprimento_Equivalente" localSheetId="9">#REF!</definedName>
    <definedName name="Comprimento_Equivalente" localSheetId="10">#REF!</definedName>
    <definedName name="Comprimento_Equivalente" localSheetId="11">#REF!</definedName>
    <definedName name="Comprimento_Equivalente" localSheetId="13">#REF!</definedName>
    <definedName name="Comprimento_Equivalente" localSheetId="4">#REF!</definedName>
    <definedName name="Comprimento_Equivalente">#REF!</definedName>
    <definedName name="Condulete_de_alumínio_diam_20mm">#REF!</definedName>
    <definedName name="Condulete_de_alumínio_diam_25mm">#REF!</definedName>
    <definedName name="Condulete_de_alumínio_diam_32mm">#REF!</definedName>
    <definedName name="CONSTRUÇÕES_E_COMÉRCIO">#REF!</definedName>
    <definedName name="Consumodemateriais" localSheetId="8">Plan1</definedName>
    <definedName name="Consumodemateriais" localSheetId="9">Plan1</definedName>
    <definedName name="Consumodemateriais" localSheetId="10">Plan1</definedName>
    <definedName name="Consumodemateriais" localSheetId="11">Plan1</definedName>
    <definedName name="Consumodemateriais" localSheetId="13">Plan1</definedName>
    <definedName name="Consumodemateriais" localSheetId="14">Plan1</definedName>
    <definedName name="Consumodemateriais" localSheetId="4">Plan1</definedName>
    <definedName name="Consumodemateriais">Plan1</definedName>
    <definedName name="contratada" localSheetId="8">#REF!</definedName>
    <definedName name="contratada" localSheetId="9">#REF!</definedName>
    <definedName name="contratada" localSheetId="10">#REF!</definedName>
    <definedName name="contratada" localSheetId="11">#REF!</definedName>
    <definedName name="contratada" localSheetId="13">#REF!</definedName>
    <definedName name="contratada" localSheetId="4">#REF!</definedName>
    <definedName name="contratada">#REF!</definedName>
    <definedName name="CONTRATO">#REF!</definedName>
    <definedName name="copia" localSheetId="8">#REF!</definedName>
    <definedName name="copia" localSheetId="9">#REF!</definedName>
    <definedName name="copia" localSheetId="10">#REF!</definedName>
    <definedName name="copia" localSheetId="11">#REF!</definedName>
    <definedName name="copia" localSheetId="13">#REF!</definedName>
    <definedName name="copia" localSheetId="4">#REF!</definedName>
    <definedName name="copia">#REF!</definedName>
    <definedName name="Cosanpa" localSheetId="10">Plan1</definedName>
    <definedName name="Cosanpa" localSheetId="4">Plan1</definedName>
    <definedName name="Cosanpa">Plan1</definedName>
    <definedName name="CRECHE" localSheetId="8">#REF!</definedName>
    <definedName name="CRECHE" localSheetId="9">#REF!</definedName>
    <definedName name="CRECHE" localSheetId="10">#REF!</definedName>
    <definedName name="CRECHE" localSheetId="11">#REF!</definedName>
    <definedName name="CRECHE" localSheetId="13">#REF!</definedName>
    <definedName name="CRECHE" localSheetId="4">#REF!</definedName>
    <definedName name="CRECHE">#REF!</definedName>
    <definedName name="crono" localSheetId="8">#REF!</definedName>
    <definedName name="crono" localSheetId="9">#REF!</definedName>
    <definedName name="crono" localSheetId="10">#REF!</definedName>
    <definedName name="crono" localSheetId="11">#REF!</definedName>
    <definedName name="crono" localSheetId="13">#REF!</definedName>
    <definedName name="crono" localSheetId="4">#REF!</definedName>
    <definedName name="crono">#REF!</definedName>
    <definedName name="cronomodificado" localSheetId="8">#REF!</definedName>
    <definedName name="cronomodificado" localSheetId="9">#REF!</definedName>
    <definedName name="cronomodificado" localSheetId="10">#REF!</definedName>
    <definedName name="cronomodificado" localSheetId="11">#REF!</definedName>
    <definedName name="cronomodificado" localSheetId="13">#REF!</definedName>
    <definedName name="cronomodificado" localSheetId="4">#REF!</definedName>
    <definedName name="cronomodificado">'[7]Planilha PROJETISTA'!#REF!</definedName>
    <definedName name="CU" localSheetId="8">#REF!</definedName>
    <definedName name="CU" localSheetId="9">#REF!</definedName>
    <definedName name="CU" localSheetId="10">#REF!</definedName>
    <definedName name="CU" localSheetId="11">#REF!</definedName>
    <definedName name="CU" localSheetId="13">#REF!</definedName>
    <definedName name="CU" localSheetId="4">#REF!</definedName>
    <definedName name="CU">#REF!</definedName>
    <definedName name="Curva_de_ferro_galvanizado_pesado_diam_20mm">#REF!</definedName>
    <definedName name="Curva_de_ferro_galvanizado_pesado_diam_25mm">#REF!</definedName>
    <definedName name="Curva_de_ferro_galvanizado_pesado_diam_32mm">#REF!</definedName>
    <definedName name="CustoReal" localSheetId="8">#REF!</definedName>
    <definedName name="CustoReal" localSheetId="9">#REF!</definedName>
    <definedName name="CustoReal" localSheetId="10">#REF!</definedName>
    <definedName name="CustoReal" localSheetId="11">#REF!</definedName>
    <definedName name="CustoReal" localSheetId="13">#REF!</definedName>
    <definedName name="CustoReal" localSheetId="4">#REF!</definedName>
    <definedName name="CustoReal">#REF!</definedName>
    <definedName name="D" localSheetId="8">#REF!</definedName>
    <definedName name="D" localSheetId="9">#REF!</definedName>
    <definedName name="D" localSheetId="10">#REF!</definedName>
    <definedName name="D" localSheetId="11">#REF!</definedName>
    <definedName name="D" localSheetId="13">#REF!</definedName>
    <definedName name="D" localSheetId="14">#REF!</definedName>
    <definedName name="D" localSheetId="4">#REF!</definedName>
    <definedName name="d" hidden="1">{#N/A,#N/A,FALSE,"Planilha";#N/A,#N/A,FALSE,"Resumo";#N/A,#N/A,FALSE,"Fisico";#N/A,#N/A,FALSE,"Financeiro";#N/A,#N/A,FALSE,"Financeiro"}</definedName>
    <definedName name="dados">#REF!</definedName>
    <definedName name="dados10">#REF!</definedName>
    <definedName name="dados2">#REF!</definedName>
    <definedName name="dados3">#REF!</definedName>
    <definedName name="dados5">#REF!</definedName>
    <definedName name="DADOS6">#REF!</definedName>
    <definedName name="dadosadutora">#REF!</definedName>
    <definedName name="dadosesgoto">#REF!</definedName>
    <definedName name="Data" localSheetId="8">#REF!</definedName>
    <definedName name="Data" localSheetId="9">#REF!</definedName>
    <definedName name="Data" localSheetId="10">#REF!</definedName>
    <definedName name="Data" localSheetId="11">#REF!</definedName>
    <definedName name="Data" localSheetId="13">#REF!</definedName>
    <definedName name="Data" localSheetId="14">#REF!</definedName>
    <definedName name="Data" localSheetId="4">#REF!</definedName>
    <definedName name="Data">#REF!</definedName>
    <definedName name="database" localSheetId="8">#REF!</definedName>
    <definedName name="database" localSheetId="9">#REF!</definedName>
    <definedName name="database" localSheetId="10">#REF!</definedName>
    <definedName name="database" localSheetId="11">#REF!</definedName>
    <definedName name="database" localSheetId="13">#REF!</definedName>
    <definedName name="database" localSheetId="4">#REF!</definedName>
    <definedName name="database">#REF!</definedName>
    <definedName name="DD" localSheetId="8">#REF!</definedName>
    <definedName name="DD" localSheetId="9">#REF!</definedName>
    <definedName name="DD" localSheetId="10">#REF!</definedName>
    <definedName name="DD" localSheetId="11">#REF!</definedName>
    <definedName name="DD" localSheetId="13">#REF!</definedName>
    <definedName name="DD" localSheetId="4">#REF!</definedName>
    <definedName name="DD">#REF!</definedName>
    <definedName name="DDDDDD" localSheetId="8">Plan1</definedName>
    <definedName name="DDDDDD" localSheetId="9">Plan1</definedName>
    <definedName name="DDDDDD" localSheetId="10">Plan1</definedName>
    <definedName name="DDDDDD" localSheetId="11">Plan1</definedName>
    <definedName name="DDDDDD" localSheetId="13">Plan1</definedName>
    <definedName name="DDDDDD" localSheetId="14">Plan1</definedName>
    <definedName name="DDDDDD" localSheetId="4">Plan1</definedName>
    <definedName name="DDDDDD">Plan1</definedName>
    <definedName name="def" hidden="1">#REF!</definedName>
    <definedName name="delta" localSheetId="10">Plan1</definedName>
    <definedName name="delta" localSheetId="4">Plan1</definedName>
    <definedName name="delta">Plan1</definedName>
    <definedName name="deltacastanhal" localSheetId="10">Plan1</definedName>
    <definedName name="deltacastanhal" localSheetId="4">Plan1</definedName>
    <definedName name="deltacastanhal">Plan1</definedName>
    <definedName name="demo">#REF!</definedName>
    <definedName name="dep.lote">#REF!</definedName>
    <definedName name="Df" localSheetId="8">#REF!</definedName>
    <definedName name="Df" localSheetId="9">#REF!</definedName>
    <definedName name="Df" localSheetId="10">#REF!</definedName>
    <definedName name="Df" localSheetId="11">#REF!</definedName>
    <definedName name="Df" localSheetId="13">#REF!</definedName>
    <definedName name="Df" localSheetId="4">#REF!</definedName>
    <definedName name="Df">#REF!</definedName>
    <definedName name="DFGGBB" hidden="1">#REF!</definedName>
    <definedName name="dflt1">'[8]Personalizar demonstrativo'!$F$21</definedName>
    <definedName name="dflt2">'[8]Personalizar demonstrativo'!$G$21</definedName>
    <definedName name="DFSGJSDFGLSDG" localSheetId="8">#REF!</definedName>
    <definedName name="DFSGJSDFGLSDG" localSheetId="9">#REF!</definedName>
    <definedName name="DFSGJSDFGLSDG" localSheetId="10">#REF!</definedName>
    <definedName name="DFSGJSDFGLSDG" localSheetId="11">#REF!</definedName>
    <definedName name="DFSGJSDFGLSDG" localSheetId="13">#REF!</definedName>
    <definedName name="DFSGJSDFGLSDG" localSheetId="4">#REF!</definedName>
    <definedName name="DFSGJSDFGLSDG">[9]PLANILHA!#REF!</definedName>
    <definedName name="DIAMETRO" localSheetId="8">#REF!</definedName>
    <definedName name="DIAMETRO" localSheetId="9">#REF!</definedName>
    <definedName name="DIAMETRO" localSheetId="10">#REF!</definedName>
    <definedName name="DIAMETRO" localSheetId="11">#REF!</definedName>
    <definedName name="DIAMETRO" localSheetId="13">#REF!</definedName>
    <definedName name="DIAMETRO" localSheetId="4">#REF!</definedName>
    <definedName name="DIAMETRO">#REF!</definedName>
    <definedName name="diesel" localSheetId="8">#REF!</definedName>
    <definedName name="diesel" localSheetId="9">#REF!</definedName>
    <definedName name="diesel" localSheetId="10">#REF!</definedName>
    <definedName name="diesel" localSheetId="11">#REF!</definedName>
    <definedName name="diesel" localSheetId="13">#REF!</definedName>
    <definedName name="diesel" localSheetId="4">#REF!</definedName>
    <definedName name="diesel">#REF!</definedName>
    <definedName name="DIST_PV1">#REF!</definedName>
    <definedName name="Drive" localSheetId="8">#REF!</definedName>
    <definedName name="Drive" localSheetId="9">#REF!</definedName>
    <definedName name="Drive" localSheetId="10">#REF!</definedName>
    <definedName name="Drive" localSheetId="11">#REF!</definedName>
    <definedName name="Drive" localSheetId="13">#REF!</definedName>
    <definedName name="Drive" localSheetId="4">#REF!</definedName>
    <definedName name="Drive">#REF!</definedName>
    <definedName name="DS">#REF!</definedName>
    <definedName name="dsafsafasf">#REF!</definedName>
    <definedName name="E" localSheetId="8">#REF!</definedName>
    <definedName name="E" localSheetId="9">#REF!</definedName>
    <definedName name="E" localSheetId="10">#REF!</definedName>
    <definedName name="E" localSheetId="11">#REF!</definedName>
    <definedName name="E" localSheetId="13">#REF!</definedName>
    <definedName name="E" localSheetId="14">#REF!</definedName>
    <definedName name="E" localSheetId="4">#REF!</definedName>
    <definedName name="E">#REF!</definedName>
    <definedName name="EDER">#REF!</definedName>
    <definedName name="ee" localSheetId="8">#REF!</definedName>
    <definedName name="ee" localSheetId="9">#REF!</definedName>
    <definedName name="ee" localSheetId="10">#REF!</definedName>
    <definedName name="ee" localSheetId="11">#REF!</definedName>
    <definedName name="ee" localSheetId="13">#REF!</definedName>
    <definedName name="ee" localSheetId="14">#REF!</definedName>
    <definedName name="ee" localSheetId="4">#REF!</definedName>
    <definedName name="EE">#REF!</definedName>
    <definedName name="EEEEE" localSheetId="8">#REF!</definedName>
    <definedName name="EEEEE" localSheetId="9">#REF!</definedName>
    <definedName name="EEEEE" localSheetId="10">#REF!</definedName>
    <definedName name="EEEEE" localSheetId="11">#REF!</definedName>
    <definedName name="EEEEE" localSheetId="13">#REF!</definedName>
    <definedName name="EEEEE" localSheetId="4">#REF!</definedName>
    <definedName name="EEEEE">#REF!</definedName>
    <definedName name="Eletroduto_de_ferro_galvanizado_pesado_diam_20mm">#REF!</definedName>
    <definedName name="Eletroduto_de_ferro_galvanizado_pesado_diam_25mm">#REF!</definedName>
    <definedName name="Eletroduto_de_ferro_galvanizado_pesado_diam_32mm">#REF!</definedName>
    <definedName name="Encarregado">#REF!</definedName>
    <definedName name="ENG_PROD">#REF!</definedName>
    <definedName name="EQPTO" localSheetId="8">#REF!</definedName>
    <definedName name="EQPTO" localSheetId="9">#REF!</definedName>
    <definedName name="EQPTO" localSheetId="10">#REF!</definedName>
    <definedName name="EQPTO" localSheetId="11">#REF!</definedName>
    <definedName name="EQPTO" localSheetId="13">#REF!</definedName>
    <definedName name="EQPTO" localSheetId="4">#REF!</definedName>
    <definedName name="EQPTO">#REF!</definedName>
    <definedName name="equipamento" localSheetId="8">#REF!</definedName>
    <definedName name="equipamento" localSheetId="9">#REF!</definedName>
    <definedName name="equipamento" localSheetId="10">#REF!</definedName>
    <definedName name="equipamento" localSheetId="11">#REF!</definedName>
    <definedName name="equipamento" localSheetId="13">#REF!</definedName>
    <definedName name="equipamento" localSheetId="4">#REF!</definedName>
    <definedName name="equipamento">#REF!</definedName>
    <definedName name="ER" localSheetId="8">#REF!</definedName>
    <definedName name="ER" localSheetId="9">#REF!</definedName>
    <definedName name="ER" localSheetId="10">#REF!</definedName>
    <definedName name="ER" localSheetId="11">#REF!</definedName>
    <definedName name="ER" localSheetId="13">#REF!</definedName>
    <definedName name="ER" localSheetId="4">#REF!</definedName>
    <definedName name="ER">#REF!</definedName>
    <definedName name="errrru" localSheetId="10">Plan1</definedName>
    <definedName name="errrru" localSheetId="4">Plan1</definedName>
    <definedName name="errrru">Plan1</definedName>
    <definedName name="ES" localSheetId="8">#REF!</definedName>
    <definedName name="ES" localSheetId="9">#REF!</definedName>
    <definedName name="ES" localSheetId="10">#REF!</definedName>
    <definedName name="ES" localSheetId="11">#REF!</definedName>
    <definedName name="ES" localSheetId="13">#REF!</definedName>
    <definedName name="ES" localSheetId="4">#REF!</definedName>
    <definedName name="ES">#REF!</definedName>
    <definedName name="ESCAV.MEC.CLAM.SHEL.DEP.LAT">#REF!</definedName>
    <definedName name="ESCAV.MEC.RETRO.DEP.LAT">#REF!</definedName>
    <definedName name="Est">#REF!</definedName>
    <definedName name="Estado_Civil" localSheetId="14">#REF!</definedName>
    <definedName name="Estado_Civil">#REF!</definedName>
    <definedName name="eu" localSheetId="14" hidden="1">{#N/A,#N/A,FALSE,"MO (2)"}</definedName>
    <definedName name="eu" hidden="1">{#N/A,#N/A,FALSE,"MO (2)"}</definedName>
    <definedName name="ex" localSheetId="8">#REF!</definedName>
    <definedName name="ex" localSheetId="9">#REF!</definedName>
    <definedName name="ex" localSheetId="10">#REF!</definedName>
    <definedName name="ex" localSheetId="11">#REF!</definedName>
    <definedName name="ex" localSheetId="13">#REF!</definedName>
    <definedName name="ex" localSheetId="4">#REF!</definedName>
    <definedName name="ex">#REF!</definedName>
    <definedName name="Excel_BuiltIn__FilterDatabase">#REF!</definedName>
    <definedName name="Excel_BuiltIn__FilterDatabase_10">#REF!</definedName>
    <definedName name="Excel_BuiltIn__FilterDatabase_11" localSheetId="8">#REF!</definedName>
    <definedName name="Excel_BuiltIn__FilterDatabase_11" localSheetId="9">#REF!</definedName>
    <definedName name="Excel_BuiltIn__FilterDatabase_11" localSheetId="10">#REF!</definedName>
    <definedName name="Excel_BuiltIn__FilterDatabase_11" localSheetId="11">#REF!</definedName>
    <definedName name="Excel_BuiltIn__FilterDatabase_11" localSheetId="13">#REF!</definedName>
    <definedName name="Excel_BuiltIn__FilterDatabase_11" localSheetId="4">#REF!</definedName>
    <definedName name="Excel_BuiltIn__FilterDatabase_11">#REF!</definedName>
    <definedName name="Excel_BuiltIn__FilterDatabase_12" localSheetId="8">#REF!</definedName>
    <definedName name="Excel_BuiltIn__FilterDatabase_12" localSheetId="9">#REF!</definedName>
    <definedName name="Excel_BuiltIn__FilterDatabase_12" localSheetId="10">#REF!</definedName>
    <definedName name="Excel_BuiltIn__FilterDatabase_12" localSheetId="11">#REF!</definedName>
    <definedName name="Excel_BuiltIn__FilterDatabase_12" localSheetId="13">#REF!</definedName>
    <definedName name="Excel_BuiltIn__FilterDatabase_12" localSheetId="4">#REF!</definedName>
    <definedName name="Excel_BuiltIn__FilterDatabase_12">#REF!</definedName>
    <definedName name="Excel_BuiltIn__FilterDatabase_14">#REF!</definedName>
    <definedName name="Excel_BuiltIn__FilterDatabase_2" localSheetId="8">#REF!</definedName>
    <definedName name="Excel_BuiltIn__FilterDatabase_2" localSheetId="9">#REF!</definedName>
    <definedName name="Excel_BuiltIn__FilterDatabase_2" localSheetId="10">#REF!</definedName>
    <definedName name="Excel_BuiltIn__FilterDatabase_2" localSheetId="11">#REF!</definedName>
    <definedName name="Excel_BuiltIn__FilterDatabase_2" localSheetId="13">#REF!</definedName>
    <definedName name="Excel_BuiltIn__FilterDatabase_2" localSheetId="4">#REF!</definedName>
    <definedName name="Excel_BuiltIn__FilterDatabase_2">#REF!</definedName>
    <definedName name="Excel_BuiltIn__FilterDatabase_3" localSheetId="8">#REF!</definedName>
    <definedName name="Excel_BuiltIn__FilterDatabase_3" localSheetId="9">#REF!</definedName>
    <definedName name="Excel_BuiltIn__FilterDatabase_3" localSheetId="10">#REF!</definedName>
    <definedName name="Excel_BuiltIn__FilterDatabase_3" localSheetId="11">#REF!</definedName>
    <definedName name="Excel_BuiltIn__FilterDatabase_3" localSheetId="13">#REF!</definedName>
    <definedName name="Excel_BuiltIn__FilterDatabase_3" localSheetId="4">#REF!</definedName>
    <definedName name="Excel_BuiltIn__FilterDatabase_3">#REF!</definedName>
    <definedName name="Excel_BuiltIn__FilterDatabase_4" localSheetId="8">#REF!</definedName>
    <definedName name="Excel_BuiltIn__FilterDatabase_4" localSheetId="9">#REF!</definedName>
    <definedName name="Excel_BuiltIn__FilterDatabase_4" localSheetId="10">#REF!</definedName>
    <definedName name="Excel_BuiltIn__FilterDatabase_4" localSheetId="11">#REF!</definedName>
    <definedName name="Excel_BuiltIn__FilterDatabase_4" localSheetId="13">#REF!</definedName>
    <definedName name="Excel_BuiltIn__FilterDatabase_4" localSheetId="4">#REF!</definedName>
    <definedName name="Excel_BuiltIn__FilterDatabase_4">#REF!</definedName>
    <definedName name="Excel_BuiltIn__FilterDatabase_5" localSheetId="8">#REF!</definedName>
    <definedName name="Excel_BuiltIn__FilterDatabase_5" localSheetId="9">#REF!</definedName>
    <definedName name="Excel_BuiltIn__FilterDatabase_5" localSheetId="10">#REF!</definedName>
    <definedName name="Excel_BuiltIn__FilterDatabase_5" localSheetId="11">#REF!</definedName>
    <definedName name="Excel_BuiltIn__FilterDatabase_5" localSheetId="13">#REF!</definedName>
    <definedName name="Excel_BuiltIn__FilterDatabase_5" localSheetId="4">#REF!</definedName>
    <definedName name="Excel_BuiltIn__FilterDatabase_5">#REF!</definedName>
    <definedName name="Excel_BuiltIn__FilterDatabase_6" localSheetId="8">#REF!</definedName>
    <definedName name="Excel_BuiltIn__FilterDatabase_6" localSheetId="9">#REF!</definedName>
    <definedName name="Excel_BuiltIn__FilterDatabase_6" localSheetId="10">#REF!</definedName>
    <definedName name="Excel_BuiltIn__FilterDatabase_6" localSheetId="11">#REF!</definedName>
    <definedName name="Excel_BuiltIn__FilterDatabase_6" localSheetId="13">#REF!</definedName>
    <definedName name="Excel_BuiltIn__FilterDatabase_6" localSheetId="4">#REF!</definedName>
    <definedName name="Excel_BuiltIn__FilterDatabase_6">#REF!</definedName>
    <definedName name="Excel_BuiltIn__FilterDatabase_7" localSheetId="8">#REF!</definedName>
    <definedName name="Excel_BuiltIn__FilterDatabase_7" localSheetId="9">#REF!</definedName>
    <definedName name="Excel_BuiltIn__FilterDatabase_7" localSheetId="10">#REF!</definedName>
    <definedName name="Excel_BuiltIn__FilterDatabase_7" localSheetId="11">#REF!</definedName>
    <definedName name="Excel_BuiltIn__FilterDatabase_7" localSheetId="13">#REF!</definedName>
    <definedName name="Excel_BuiltIn__FilterDatabase_7" localSheetId="4">#REF!</definedName>
    <definedName name="Excel_BuiltIn__FilterDatabase_7">#REF!</definedName>
    <definedName name="Excel_BuiltIn__FilterDatabase_8" localSheetId="8">#REF!</definedName>
    <definedName name="Excel_BuiltIn__FilterDatabase_8" localSheetId="9">#REF!</definedName>
    <definedName name="Excel_BuiltIn__FilterDatabase_8" localSheetId="10">#REF!</definedName>
    <definedName name="Excel_BuiltIn__FilterDatabase_8" localSheetId="11">#REF!</definedName>
    <definedName name="Excel_BuiltIn__FilterDatabase_8" localSheetId="13">#REF!</definedName>
    <definedName name="Excel_BuiltIn__FilterDatabase_8" localSheetId="4">#REF!</definedName>
    <definedName name="Excel_BuiltIn__FilterDatabase_8">#REF!</definedName>
    <definedName name="Excel_BuiltIn__FilterDatabase_9" localSheetId="8">#REF!</definedName>
    <definedName name="Excel_BuiltIn__FilterDatabase_9" localSheetId="9">#REF!</definedName>
    <definedName name="Excel_BuiltIn__FilterDatabase_9" localSheetId="10">#REF!</definedName>
    <definedName name="Excel_BuiltIn__FilterDatabase_9" localSheetId="11">#REF!</definedName>
    <definedName name="Excel_BuiltIn__FilterDatabase_9" localSheetId="13">#REF!</definedName>
    <definedName name="Excel_BuiltIn__FilterDatabase_9" localSheetId="4">#REF!</definedName>
    <definedName name="Excel_BuiltIn__FilterDatabase_9">#REF!</definedName>
    <definedName name="Excel_BuiltIn_Database" localSheetId="8">#REF!</definedName>
    <definedName name="Excel_BuiltIn_Database" localSheetId="9">#REF!</definedName>
    <definedName name="Excel_BuiltIn_Database" localSheetId="10">#REF!</definedName>
    <definedName name="Excel_BuiltIn_Database" localSheetId="11">#REF!</definedName>
    <definedName name="Excel_BuiltIn_Database" localSheetId="13">#REF!</definedName>
    <definedName name="Excel_BuiltIn_Database" localSheetId="4">#REF!</definedName>
    <definedName name="Excel_BuiltIn_Database">#REF!</definedName>
    <definedName name="Excel_BuiltIn_Database_1" localSheetId="8">#REF!</definedName>
    <definedName name="Excel_BuiltIn_Database_1" localSheetId="9">#REF!</definedName>
    <definedName name="Excel_BuiltIn_Database_1" localSheetId="10">#REF!</definedName>
    <definedName name="Excel_BuiltIn_Database_1" localSheetId="11">#REF!</definedName>
    <definedName name="Excel_BuiltIn_Database_1" localSheetId="13">#REF!</definedName>
    <definedName name="Excel_BuiltIn_Database_1" localSheetId="4">#REF!</definedName>
    <definedName name="Excel_BuiltIn_Database_1">#REF!</definedName>
    <definedName name="Excel_BuiltIn_Database_6" localSheetId="8">#REF!</definedName>
    <definedName name="Excel_BuiltIn_Database_6" localSheetId="9">#REF!</definedName>
    <definedName name="Excel_BuiltIn_Database_6" localSheetId="10">#REF!</definedName>
    <definedName name="Excel_BuiltIn_Database_6" localSheetId="11">#REF!</definedName>
    <definedName name="Excel_BuiltIn_Database_6" localSheetId="13">#REF!</definedName>
    <definedName name="Excel_BuiltIn_Database_6" localSheetId="4">#REF!</definedName>
    <definedName name="Excel_BuiltIn_Database_6">#REF!</definedName>
    <definedName name="Excel_BuiltIn_Print_Area">#REF!</definedName>
    <definedName name="Excel_BuiltIn_Print_Area_0">#REF!</definedName>
    <definedName name="Excel_BuiltIn_Print_Area_1">#REF!</definedName>
    <definedName name="Excel_BuiltIn_Print_Area_1_1">#REF!</definedName>
    <definedName name="Excel_BuiltIn_Print_Area_1_1_1">#REF!</definedName>
    <definedName name="Excel_BuiltIn_Print_Area_1_1_1_1">#REF!</definedName>
    <definedName name="Excel_BuiltIn_Print_Area_1_1_1_2">#REF!</definedName>
    <definedName name="Excel_BuiltIn_Print_Area_16_1">#REF!</definedName>
    <definedName name="Excel_BuiltIn_Print_Area_2">#REF!</definedName>
    <definedName name="Excel_BuiltIn_Print_Area_2_1" localSheetId="8">#REF!</definedName>
    <definedName name="Excel_BuiltIn_Print_Area_2_1" localSheetId="9">#REF!</definedName>
    <definedName name="Excel_BuiltIn_Print_Area_2_1" localSheetId="10">#REF!</definedName>
    <definedName name="Excel_BuiltIn_Print_Area_2_1" localSheetId="11">#REF!</definedName>
    <definedName name="Excel_BuiltIn_Print_Area_2_1" localSheetId="13">#REF!</definedName>
    <definedName name="Excel_BuiltIn_Print_Area_2_1" localSheetId="4">#REF!</definedName>
    <definedName name="Excel_BuiltIn_Print_Area_2_1">#REF!</definedName>
    <definedName name="Excel_BuiltIn_Print_Area_3" localSheetId="8">#REF!</definedName>
    <definedName name="Excel_BuiltIn_Print_Area_3" localSheetId="9">#REF!</definedName>
    <definedName name="Excel_BuiltIn_Print_Area_3" localSheetId="10">#REF!</definedName>
    <definedName name="Excel_BuiltIn_Print_Area_3" localSheetId="11">#REF!</definedName>
    <definedName name="Excel_BuiltIn_Print_Area_3" localSheetId="13">#REF!</definedName>
    <definedName name="Excel_BuiltIn_Print_Area_3" localSheetId="4">#REF!</definedName>
    <definedName name="Excel_BuiltIn_Print_Area_3">#REF!</definedName>
    <definedName name="Excel_BuiltIn_Print_Area_4" localSheetId="8">#REF!</definedName>
    <definedName name="Excel_BuiltIn_Print_Area_4" localSheetId="9">#REF!</definedName>
    <definedName name="Excel_BuiltIn_Print_Area_4" localSheetId="10">#REF!</definedName>
    <definedName name="Excel_BuiltIn_Print_Area_4" localSheetId="11">#REF!</definedName>
    <definedName name="Excel_BuiltIn_Print_Area_4" localSheetId="13">#REF!</definedName>
    <definedName name="Excel_BuiltIn_Print_Area_4" localSheetId="4">#REF!</definedName>
    <definedName name="Excel_BuiltIn_Print_Area_4">#REF!</definedName>
    <definedName name="Excel_BuiltIn_Print_Area_5">"$#REF!.$A$1:$I$104"</definedName>
    <definedName name="Excel_BuiltIn_Print_Area_6">"$#REF!.$A$1:$K$102"</definedName>
    <definedName name="Excel_BuiltIn_Print_Area_6_1" localSheetId="8">#REF!</definedName>
    <definedName name="Excel_BuiltIn_Print_Area_6_1" localSheetId="9">#REF!</definedName>
    <definedName name="Excel_BuiltIn_Print_Area_6_1" localSheetId="10">#REF!</definedName>
    <definedName name="Excel_BuiltIn_Print_Area_6_1" localSheetId="11">#REF!</definedName>
    <definedName name="Excel_BuiltIn_Print_Area_6_1" localSheetId="13">#REF!</definedName>
    <definedName name="Excel_BuiltIn_Print_Area_6_1" localSheetId="14">#REF!</definedName>
    <definedName name="Excel_BuiltIn_Print_Area_6_1" localSheetId="4">#REF!</definedName>
    <definedName name="Excel_BuiltIn_Print_Area_6_1">#REF!</definedName>
    <definedName name="Excel_BuiltIn_Print_Area_7">"$#REF!.$A$1:$M$101"</definedName>
    <definedName name="Excel_BuiltIn_Print_Titles">#REF!</definedName>
    <definedName name="Excel_BuiltIn_Print_Titles_0">#REF!</definedName>
    <definedName name="Excel_BuiltIn_Print_Titles_1">#REF!</definedName>
    <definedName name="Excel_BuiltIn_Print_Titles_1_1">#REF!</definedName>
    <definedName name="Excel_BuiltIn_Print_Titles_2" localSheetId="8">#REF!</definedName>
    <definedName name="Excel_BuiltIn_Print_Titles_2" localSheetId="9">#REF!</definedName>
    <definedName name="Excel_BuiltIn_Print_Titles_2" localSheetId="10">#REF!</definedName>
    <definedName name="Excel_BuiltIn_Print_Titles_2" localSheetId="11">#REF!</definedName>
    <definedName name="Excel_BuiltIn_Print_Titles_2" localSheetId="13">#REF!</definedName>
    <definedName name="Excel_BuiltIn_Print_Titles_2" localSheetId="4">#REF!</definedName>
    <definedName name="Excel_BuiltIn_Print_Titles_2">#REF!</definedName>
    <definedName name="Excel_BuiltIn_Print_Titles_3" localSheetId="8">#REF!</definedName>
    <definedName name="Excel_BuiltIn_Print_Titles_3" localSheetId="9">#REF!</definedName>
    <definedName name="Excel_BuiltIn_Print_Titles_3" localSheetId="10">#REF!</definedName>
    <definedName name="Excel_BuiltIn_Print_Titles_3" localSheetId="11">#REF!</definedName>
    <definedName name="Excel_BuiltIn_Print_Titles_3" localSheetId="13">#REF!</definedName>
    <definedName name="Excel_BuiltIn_Print_Titles_3" localSheetId="4">#REF!</definedName>
    <definedName name="Excel_BuiltIn_Print_Titles_3">#REF!</definedName>
    <definedName name="Excel_BuiltIn_Print_Titles_4" localSheetId="8">#REF!</definedName>
    <definedName name="Excel_BuiltIn_Print_Titles_4" localSheetId="9">#REF!</definedName>
    <definedName name="Excel_BuiltIn_Print_Titles_4" localSheetId="10">#REF!</definedName>
    <definedName name="Excel_BuiltIn_Print_Titles_4" localSheetId="11">#REF!</definedName>
    <definedName name="Excel_BuiltIn_Print_Titles_4" localSheetId="13">#REF!</definedName>
    <definedName name="Excel_BuiltIn_Print_Titles_4" localSheetId="4">#REF!</definedName>
    <definedName name="Excel_BuiltIn_Print_Titles_4">#REF!</definedName>
    <definedName name="Excel_BuiltIn_Print_Titles_5">"$#REF!.$A$1:$AMJ$16"</definedName>
    <definedName name="Excel_BuiltIn_Print_Titles_6">"$#REF!.$A$1:$AMJ$16"</definedName>
    <definedName name="Excel_BuiltIn_Print_Titles_6_1" localSheetId="8">#REF!</definedName>
    <definedName name="Excel_BuiltIn_Print_Titles_6_1" localSheetId="9">#REF!</definedName>
    <definedName name="Excel_BuiltIn_Print_Titles_6_1" localSheetId="10">#REF!</definedName>
    <definedName name="Excel_BuiltIn_Print_Titles_6_1" localSheetId="11">#REF!</definedName>
    <definedName name="Excel_BuiltIn_Print_Titles_6_1" localSheetId="13">#REF!</definedName>
    <definedName name="Excel_BuiltIn_Print_Titles_6_1" localSheetId="14">#REF!</definedName>
    <definedName name="Excel_BuiltIn_Print_Titles_6_1" localSheetId="4">#REF!</definedName>
    <definedName name="Excel_BuiltIn_Print_Titles_6_1">#REF!</definedName>
    <definedName name="Excel_BuiltIn_Print_Titles_7">"$#REF!.$A$1:$AMJ$16"</definedName>
    <definedName name="exe" localSheetId="8">#REF!</definedName>
    <definedName name="exe" localSheetId="9">#REF!</definedName>
    <definedName name="exe" localSheetId="10">#REF!</definedName>
    <definedName name="exe" localSheetId="11">#REF!</definedName>
    <definedName name="exe" localSheetId="13">#REF!</definedName>
    <definedName name="exe" localSheetId="14">#REF!</definedName>
    <definedName name="exe" localSheetId="4">#REF!</definedName>
    <definedName name="exe">#REF!</definedName>
    <definedName name="Exist" localSheetId="8">#REF!</definedName>
    <definedName name="Exist" localSheetId="9">#REF!</definedName>
    <definedName name="Exist" localSheetId="10">#REF!</definedName>
    <definedName name="Exist" localSheetId="11">#REF!</definedName>
    <definedName name="Exist" localSheetId="13">#REF!</definedName>
    <definedName name="Exist" localSheetId="4">#REF!</definedName>
    <definedName name="Exist">#REF!</definedName>
    <definedName name="F" localSheetId="8" hidden="1">#REF!</definedName>
    <definedName name="F" localSheetId="9" hidden="1">#REF!</definedName>
    <definedName name="F" localSheetId="10" hidden="1">#REF!</definedName>
    <definedName name="F" localSheetId="11" hidden="1">#REF!</definedName>
    <definedName name="F" localSheetId="13" hidden="1">#REF!</definedName>
    <definedName name="F" localSheetId="4" hidden="1">#REF!</definedName>
    <definedName name="F" hidden="1">#REF!</definedName>
    <definedName name="F_01_120" localSheetId="8">#REF!</definedName>
    <definedName name="F_01_120" localSheetId="9">#REF!</definedName>
    <definedName name="F_01_120" localSheetId="10">#REF!</definedName>
    <definedName name="F_01_120" localSheetId="11">#REF!</definedName>
    <definedName name="F_01_120" localSheetId="13">#REF!</definedName>
    <definedName name="F_01_120" localSheetId="4">#REF!</definedName>
    <definedName name="F_01_120">#REF!</definedName>
    <definedName name="F_01_150" localSheetId="8">#REF!</definedName>
    <definedName name="F_01_150" localSheetId="9">#REF!</definedName>
    <definedName name="F_01_150" localSheetId="10">#REF!</definedName>
    <definedName name="F_01_150" localSheetId="11">#REF!</definedName>
    <definedName name="F_01_150" localSheetId="13">#REF!</definedName>
    <definedName name="F_01_150" localSheetId="4">#REF!</definedName>
    <definedName name="F_01_150">#REF!</definedName>
    <definedName name="F_01_180" localSheetId="8">#REF!</definedName>
    <definedName name="F_01_180" localSheetId="9">#REF!</definedName>
    <definedName name="F_01_180" localSheetId="10">#REF!</definedName>
    <definedName name="F_01_180" localSheetId="11">#REF!</definedName>
    <definedName name="F_01_180" localSheetId="13">#REF!</definedName>
    <definedName name="F_01_180" localSheetId="4">#REF!</definedName>
    <definedName name="F_01_180">#REF!</definedName>
    <definedName name="F_01_210" localSheetId="8">#REF!</definedName>
    <definedName name="F_01_210" localSheetId="9">#REF!</definedName>
    <definedName name="F_01_210" localSheetId="10">#REF!</definedName>
    <definedName name="F_01_210" localSheetId="11">#REF!</definedName>
    <definedName name="F_01_210" localSheetId="13">#REF!</definedName>
    <definedName name="F_01_210" localSheetId="4">#REF!</definedName>
    <definedName name="F_01_210">#REF!</definedName>
    <definedName name="F_01_240" localSheetId="8">#REF!</definedName>
    <definedName name="F_01_240" localSheetId="9">#REF!</definedName>
    <definedName name="F_01_240" localSheetId="10">#REF!</definedName>
    <definedName name="F_01_240" localSheetId="11">#REF!</definedName>
    <definedName name="F_01_240" localSheetId="13">#REF!</definedName>
    <definedName name="F_01_240" localSheetId="4">#REF!</definedName>
    <definedName name="F_01_240">#REF!</definedName>
    <definedName name="F_01_270" localSheetId="8">#REF!</definedName>
    <definedName name="F_01_270" localSheetId="9">#REF!</definedName>
    <definedName name="F_01_270" localSheetId="10">#REF!</definedName>
    <definedName name="F_01_270" localSheetId="11">#REF!</definedName>
    <definedName name="F_01_270" localSheetId="13">#REF!</definedName>
    <definedName name="F_01_270" localSheetId="4">#REF!</definedName>
    <definedName name="F_01_270">#REF!</definedName>
    <definedName name="F_01_30" localSheetId="8">#REF!</definedName>
    <definedName name="F_01_30" localSheetId="9">#REF!</definedName>
    <definedName name="F_01_30" localSheetId="10">#REF!</definedName>
    <definedName name="F_01_30" localSheetId="11">#REF!</definedName>
    <definedName name="F_01_30" localSheetId="13">#REF!</definedName>
    <definedName name="F_01_30" localSheetId="4">#REF!</definedName>
    <definedName name="F_01_30">#REF!</definedName>
    <definedName name="F_01_300" localSheetId="8">#REF!</definedName>
    <definedName name="F_01_300" localSheetId="9">#REF!</definedName>
    <definedName name="F_01_300" localSheetId="10">#REF!</definedName>
    <definedName name="F_01_300" localSheetId="11">#REF!</definedName>
    <definedName name="F_01_300" localSheetId="13">#REF!</definedName>
    <definedName name="F_01_300" localSheetId="4">#REF!</definedName>
    <definedName name="F_01_300">#REF!</definedName>
    <definedName name="F_01_330" localSheetId="8">#REF!</definedName>
    <definedName name="F_01_330" localSheetId="9">#REF!</definedName>
    <definedName name="F_01_330" localSheetId="10">#REF!</definedName>
    <definedName name="F_01_330" localSheetId="11">#REF!</definedName>
    <definedName name="F_01_330" localSheetId="13">#REF!</definedName>
    <definedName name="F_01_330" localSheetId="4">#REF!</definedName>
    <definedName name="F_01_330">#REF!</definedName>
    <definedName name="F_01_360" localSheetId="8">#REF!</definedName>
    <definedName name="F_01_360" localSheetId="9">#REF!</definedName>
    <definedName name="F_01_360" localSheetId="10">#REF!</definedName>
    <definedName name="F_01_360" localSheetId="11">#REF!</definedName>
    <definedName name="F_01_360" localSheetId="13">#REF!</definedName>
    <definedName name="F_01_360" localSheetId="4">#REF!</definedName>
    <definedName name="F_01_360">#REF!</definedName>
    <definedName name="F_01_390" localSheetId="8">#REF!</definedName>
    <definedName name="F_01_390" localSheetId="9">#REF!</definedName>
    <definedName name="F_01_390" localSheetId="10">#REF!</definedName>
    <definedName name="F_01_390" localSheetId="11">#REF!</definedName>
    <definedName name="F_01_390" localSheetId="13">#REF!</definedName>
    <definedName name="F_01_390" localSheetId="4">#REF!</definedName>
    <definedName name="F_01_390">#REF!</definedName>
    <definedName name="F_01_420" localSheetId="8">#REF!</definedName>
    <definedName name="F_01_420" localSheetId="9">#REF!</definedName>
    <definedName name="F_01_420" localSheetId="10">#REF!</definedName>
    <definedName name="F_01_420" localSheetId="11">#REF!</definedName>
    <definedName name="F_01_420" localSheetId="13">#REF!</definedName>
    <definedName name="F_01_420" localSheetId="4">#REF!</definedName>
    <definedName name="F_01_420">#REF!</definedName>
    <definedName name="F_01_450" localSheetId="8">#REF!</definedName>
    <definedName name="F_01_450" localSheetId="9">#REF!</definedName>
    <definedName name="F_01_450" localSheetId="10">#REF!</definedName>
    <definedName name="F_01_450" localSheetId="11">#REF!</definedName>
    <definedName name="F_01_450" localSheetId="13">#REF!</definedName>
    <definedName name="F_01_450" localSheetId="4">#REF!</definedName>
    <definedName name="F_01_450">#REF!</definedName>
    <definedName name="F_01_480" localSheetId="8">#REF!</definedName>
    <definedName name="F_01_480" localSheetId="9">#REF!</definedName>
    <definedName name="F_01_480" localSheetId="10">#REF!</definedName>
    <definedName name="F_01_480" localSheetId="11">#REF!</definedName>
    <definedName name="F_01_480" localSheetId="13">#REF!</definedName>
    <definedName name="F_01_480" localSheetId="4">#REF!</definedName>
    <definedName name="F_01_480">#REF!</definedName>
    <definedName name="F_01_510" localSheetId="8">#REF!</definedName>
    <definedName name="F_01_510" localSheetId="9">#REF!</definedName>
    <definedName name="F_01_510" localSheetId="10">#REF!</definedName>
    <definedName name="F_01_510" localSheetId="11">#REF!</definedName>
    <definedName name="F_01_510" localSheetId="13">#REF!</definedName>
    <definedName name="F_01_510" localSheetId="4">#REF!</definedName>
    <definedName name="F_01_510">#REF!</definedName>
    <definedName name="F_01_540" localSheetId="8">#REF!</definedName>
    <definedName name="F_01_540" localSheetId="9">#REF!</definedName>
    <definedName name="F_01_540" localSheetId="10">#REF!</definedName>
    <definedName name="F_01_540" localSheetId="11">#REF!</definedName>
    <definedName name="F_01_540" localSheetId="13">#REF!</definedName>
    <definedName name="F_01_540" localSheetId="4">#REF!</definedName>
    <definedName name="F_01_540">#REF!</definedName>
    <definedName name="F_01_570" localSheetId="8">#REF!</definedName>
    <definedName name="F_01_570" localSheetId="9">#REF!</definedName>
    <definedName name="F_01_570" localSheetId="10">#REF!</definedName>
    <definedName name="F_01_570" localSheetId="11">#REF!</definedName>
    <definedName name="F_01_570" localSheetId="13">#REF!</definedName>
    <definedName name="F_01_570" localSheetId="4">#REF!</definedName>
    <definedName name="F_01_570">#REF!</definedName>
    <definedName name="F_01_60" localSheetId="8">#REF!</definedName>
    <definedName name="F_01_60" localSheetId="9">#REF!</definedName>
    <definedName name="F_01_60" localSheetId="10">#REF!</definedName>
    <definedName name="F_01_60" localSheetId="11">#REF!</definedName>
    <definedName name="F_01_60" localSheetId="13">#REF!</definedName>
    <definedName name="F_01_60" localSheetId="4">#REF!</definedName>
    <definedName name="F_01_60">#REF!</definedName>
    <definedName name="F_01_600" localSheetId="8">#REF!</definedName>
    <definedName name="F_01_600" localSheetId="9">#REF!</definedName>
    <definedName name="F_01_600" localSheetId="10">#REF!</definedName>
    <definedName name="F_01_600" localSheetId="11">#REF!</definedName>
    <definedName name="F_01_600" localSheetId="13">#REF!</definedName>
    <definedName name="F_01_600" localSheetId="4">#REF!</definedName>
    <definedName name="F_01_600">#REF!</definedName>
    <definedName name="F_01_630" localSheetId="8">#REF!</definedName>
    <definedName name="F_01_630" localSheetId="9">#REF!</definedName>
    <definedName name="F_01_630" localSheetId="10">#REF!</definedName>
    <definedName name="F_01_630" localSheetId="11">#REF!</definedName>
    <definedName name="F_01_630" localSheetId="13">#REF!</definedName>
    <definedName name="F_01_630" localSheetId="4">#REF!</definedName>
    <definedName name="F_01_630">#REF!</definedName>
    <definedName name="F_01_660" localSheetId="8">#REF!</definedName>
    <definedName name="F_01_660" localSheetId="9">#REF!</definedName>
    <definedName name="F_01_660" localSheetId="10">#REF!</definedName>
    <definedName name="F_01_660" localSheetId="11">#REF!</definedName>
    <definedName name="F_01_660" localSheetId="13">#REF!</definedName>
    <definedName name="F_01_660" localSheetId="4">#REF!</definedName>
    <definedName name="F_01_660">#REF!</definedName>
    <definedName name="F_01_690" localSheetId="8">#REF!</definedName>
    <definedName name="F_01_690" localSheetId="9">#REF!</definedName>
    <definedName name="F_01_690" localSheetId="10">#REF!</definedName>
    <definedName name="F_01_690" localSheetId="11">#REF!</definedName>
    <definedName name="F_01_690" localSheetId="13">#REF!</definedName>
    <definedName name="F_01_690" localSheetId="4">#REF!</definedName>
    <definedName name="F_01_690">#REF!</definedName>
    <definedName name="F_01_720" localSheetId="8">#REF!</definedName>
    <definedName name="F_01_720" localSheetId="9">#REF!</definedName>
    <definedName name="F_01_720" localSheetId="10">#REF!</definedName>
    <definedName name="F_01_720" localSheetId="11">#REF!</definedName>
    <definedName name="F_01_720" localSheetId="13">#REF!</definedName>
    <definedName name="F_01_720" localSheetId="4">#REF!</definedName>
    <definedName name="F_01_720">#REF!</definedName>
    <definedName name="F_01_90" localSheetId="8">#REF!</definedName>
    <definedName name="F_01_90" localSheetId="9">#REF!</definedName>
    <definedName name="F_01_90" localSheetId="10">#REF!</definedName>
    <definedName name="F_01_90" localSheetId="11">#REF!</definedName>
    <definedName name="F_01_90" localSheetId="13">#REF!</definedName>
    <definedName name="F_01_90" localSheetId="4">#REF!</definedName>
    <definedName name="F_01_90">#REF!</definedName>
    <definedName name="F_02_120" localSheetId="8">#REF!</definedName>
    <definedName name="F_02_120" localSheetId="9">#REF!</definedName>
    <definedName name="F_02_120" localSheetId="10">#REF!</definedName>
    <definedName name="F_02_120" localSheetId="11">#REF!</definedName>
    <definedName name="F_02_120" localSheetId="13">#REF!</definedName>
    <definedName name="F_02_120" localSheetId="4">#REF!</definedName>
    <definedName name="F_02_120">#REF!</definedName>
    <definedName name="F_02_150" localSheetId="8">#REF!</definedName>
    <definedName name="F_02_150" localSheetId="9">#REF!</definedName>
    <definedName name="F_02_150" localSheetId="10">#REF!</definedName>
    <definedName name="F_02_150" localSheetId="11">#REF!</definedName>
    <definedName name="F_02_150" localSheetId="13">#REF!</definedName>
    <definedName name="F_02_150" localSheetId="4">#REF!</definedName>
    <definedName name="F_02_150">#REF!</definedName>
    <definedName name="F_02_180" localSheetId="8">#REF!</definedName>
    <definedName name="F_02_180" localSheetId="9">#REF!</definedName>
    <definedName name="F_02_180" localSheetId="10">#REF!</definedName>
    <definedName name="F_02_180" localSheetId="11">#REF!</definedName>
    <definedName name="F_02_180" localSheetId="13">#REF!</definedName>
    <definedName name="F_02_180" localSheetId="4">#REF!</definedName>
    <definedName name="F_02_180">#REF!</definedName>
    <definedName name="F_02_210" localSheetId="8">#REF!</definedName>
    <definedName name="F_02_210" localSheetId="9">#REF!</definedName>
    <definedName name="F_02_210" localSheetId="10">#REF!</definedName>
    <definedName name="F_02_210" localSheetId="11">#REF!</definedName>
    <definedName name="F_02_210" localSheetId="13">#REF!</definedName>
    <definedName name="F_02_210" localSheetId="4">#REF!</definedName>
    <definedName name="F_02_210">#REF!</definedName>
    <definedName name="F_02_240" localSheetId="8">#REF!</definedName>
    <definedName name="F_02_240" localSheetId="9">#REF!</definedName>
    <definedName name="F_02_240" localSheetId="10">#REF!</definedName>
    <definedName name="F_02_240" localSheetId="11">#REF!</definedName>
    <definedName name="F_02_240" localSheetId="13">#REF!</definedName>
    <definedName name="F_02_240" localSheetId="4">#REF!</definedName>
    <definedName name="F_02_240">#REF!</definedName>
    <definedName name="F_02_270" localSheetId="8">#REF!</definedName>
    <definedName name="F_02_270" localSheetId="9">#REF!</definedName>
    <definedName name="F_02_270" localSheetId="10">#REF!</definedName>
    <definedName name="F_02_270" localSheetId="11">#REF!</definedName>
    <definedName name="F_02_270" localSheetId="13">#REF!</definedName>
    <definedName name="F_02_270" localSheetId="4">#REF!</definedName>
    <definedName name="F_02_270">#REF!</definedName>
    <definedName name="F_02_30" localSheetId="8">#REF!</definedName>
    <definedName name="F_02_30" localSheetId="9">#REF!</definedName>
    <definedName name="F_02_30" localSheetId="10">#REF!</definedName>
    <definedName name="F_02_30" localSheetId="11">#REF!</definedName>
    <definedName name="F_02_30" localSheetId="13">#REF!</definedName>
    <definedName name="F_02_30" localSheetId="4">#REF!</definedName>
    <definedName name="F_02_30">#REF!</definedName>
    <definedName name="F_02_300" localSheetId="8">#REF!</definedName>
    <definedName name="F_02_300" localSheetId="9">#REF!</definedName>
    <definedName name="F_02_300" localSheetId="10">#REF!</definedName>
    <definedName name="F_02_300" localSheetId="11">#REF!</definedName>
    <definedName name="F_02_300" localSheetId="13">#REF!</definedName>
    <definedName name="F_02_300" localSheetId="4">#REF!</definedName>
    <definedName name="F_02_300">#REF!</definedName>
    <definedName name="F_02_330" localSheetId="8">#REF!</definedName>
    <definedName name="F_02_330" localSheetId="9">#REF!</definedName>
    <definedName name="F_02_330" localSheetId="10">#REF!</definedName>
    <definedName name="F_02_330" localSheetId="11">#REF!</definedName>
    <definedName name="F_02_330" localSheetId="13">#REF!</definedName>
    <definedName name="F_02_330" localSheetId="4">#REF!</definedName>
    <definedName name="F_02_330">#REF!</definedName>
    <definedName name="F_02_360" localSheetId="8">#REF!</definedName>
    <definedName name="F_02_360" localSheetId="9">#REF!</definedName>
    <definedName name="F_02_360" localSheetId="10">#REF!</definedName>
    <definedName name="F_02_360" localSheetId="11">#REF!</definedName>
    <definedName name="F_02_360" localSheetId="13">#REF!</definedName>
    <definedName name="F_02_360" localSheetId="4">#REF!</definedName>
    <definedName name="F_02_360">#REF!</definedName>
    <definedName name="F_02_390" localSheetId="8">#REF!</definedName>
    <definedName name="F_02_390" localSheetId="9">#REF!</definedName>
    <definedName name="F_02_390" localSheetId="10">#REF!</definedName>
    <definedName name="F_02_390" localSheetId="11">#REF!</definedName>
    <definedName name="F_02_390" localSheetId="13">#REF!</definedName>
    <definedName name="F_02_390" localSheetId="4">#REF!</definedName>
    <definedName name="F_02_390">#REF!</definedName>
    <definedName name="F_02_420" localSheetId="8">#REF!</definedName>
    <definedName name="F_02_420" localSheetId="9">#REF!</definedName>
    <definedName name="F_02_420" localSheetId="10">#REF!</definedName>
    <definedName name="F_02_420" localSheetId="11">#REF!</definedName>
    <definedName name="F_02_420" localSheetId="13">#REF!</definedName>
    <definedName name="F_02_420" localSheetId="4">#REF!</definedName>
    <definedName name="F_02_420">#REF!</definedName>
    <definedName name="F_02_450" localSheetId="8">#REF!</definedName>
    <definedName name="F_02_450" localSheetId="9">#REF!</definedName>
    <definedName name="F_02_450" localSheetId="10">#REF!</definedName>
    <definedName name="F_02_450" localSheetId="11">#REF!</definedName>
    <definedName name="F_02_450" localSheetId="13">#REF!</definedName>
    <definedName name="F_02_450" localSheetId="4">#REF!</definedName>
    <definedName name="F_02_450">#REF!</definedName>
    <definedName name="F_02_480" localSheetId="8">#REF!</definedName>
    <definedName name="F_02_480" localSheetId="9">#REF!</definedName>
    <definedName name="F_02_480" localSheetId="10">#REF!</definedName>
    <definedName name="F_02_480" localSheetId="11">#REF!</definedName>
    <definedName name="F_02_480" localSheetId="13">#REF!</definedName>
    <definedName name="F_02_480" localSheetId="4">#REF!</definedName>
    <definedName name="F_02_480">#REF!</definedName>
    <definedName name="F_02_510" localSheetId="8">#REF!</definedName>
    <definedName name="F_02_510" localSheetId="9">#REF!</definedName>
    <definedName name="F_02_510" localSheetId="10">#REF!</definedName>
    <definedName name="F_02_510" localSheetId="11">#REF!</definedName>
    <definedName name="F_02_510" localSheetId="13">#REF!</definedName>
    <definedName name="F_02_510" localSheetId="4">#REF!</definedName>
    <definedName name="F_02_510">#REF!</definedName>
    <definedName name="F_02_540" localSheetId="8">#REF!</definedName>
    <definedName name="F_02_540" localSheetId="9">#REF!</definedName>
    <definedName name="F_02_540" localSheetId="10">#REF!</definedName>
    <definedName name="F_02_540" localSheetId="11">#REF!</definedName>
    <definedName name="F_02_540" localSheetId="13">#REF!</definedName>
    <definedName name="F_02_540" localSheetId="4">#REF!</definedName>
    <definedName name="F_02_540">#REF!</definedName>
    <definedName name="F_02_570" localSheetId="8">#REF!</definedName>
    <definedName name="F_02_570" localSheetId="9">#REF!</definedName>
    <definedName name="F_02_570" localSheetId="10">#REF!</definedName>
    <definedName name="F_02_570" localSheetId="11">#REF!</definedName>
    <definedName name="F_02_570" localSheetId="13">#REF!</definedName>
    <definedName name="F_02_570" localSheetId="4">#REF!</definedName>
    <definedName name="F_02_570">#REF!</definedName>
    <definedName name="F_02_60" localSheetId="8">#REF!</definedName>
    <definedName name="F_02_60" localSheetId="9">#REF!</definedName>
    <definedName name="F_02_60" localSheetId="10">#REF!</definedName>
    <definedName name="F_02_60" localSheetId="11">#REF!</definedName>
    <definedName name="F_02_60" localSheetId="13">#REF!</definedName>
    <definedName name="F_02_60" localSheetId="4">#REF!</definedName>
    <definedName name="F_02_60">#REF!</definedName>
    <definedName name="F_02_600" localSheetId="8">#REF!</definedName>
    <definedName name="F_02_600" localSheetId="9">#REF!</definedName>
    <definedName name="F_02_600" localSheetId="10">#REF!</definedName>
    <definedName name="F_02_600" localSheetId="11">#REF!</definedName>
    <definedName name="F_02_600" localSheetId="13">#REF!</definedName>
    <definedName name="F_02_600" localSheetId="4">#REF!</definedName>
    <definedName name="F_02_600">#REF!</definedName>
    <definedName name="F_02_630" localSheetId="8">#REF!</definedName>
    <definedName name="F_02_630" localSheetId="9">#REF!</definedName>
    <definedName name="F_02_630" localSheetId="10">#REF!</definedName>
    <definedName name="F_02_630" localSheetId="11">#REF!</definedName>
    <definedName name="F_02_630" localSheetId="13">#REF!</definedName>
    <definedName name="F_02_630" localSheetId="4">#REF!</definedName>
    <definedName name="F_02_630">#REF!</definedName>
    <definedName name="F_02_660" localSheetId="8">#REF!</definedName>
    <definedName name="F_02_660" localSheetId="9">#REF!</definedName>
    <definedName name="F_02_660" localSheetId="10">#REF!</definedName>
    <definedName name="F_02_660" localSheetId="11">#REF!</definedName>
    <definedName name="F_02_660" localSheetId="13">#REF!</definedName>
    <definedName name="F_02_660" localSheetId="4">#REF!</definedName>
    <definedName name="F_02_660">#REF!</definedName>
    <definedName name="F_02_690" localSheetId="8">#REF!</definedName>
    <definedName name="F_02_690" localSheetId="9">#REF!</definedName>
    <definedName name="F_02_690" localSheetId="10">#REF!</definedName>
    <definedName name="F_02_690" localSheetId="11">#REF!</definedName>
    <definedName name="F_02_690" localSheetId="13">#REF!</definedName>
    <definedName name="F_02_690" localSheetId="4">#REF!</definedName>
    <definedName name="F_02_690">#REF!</definedName>
    <definedName name="F_02_720" localSheetId="8">#REF!</definedName>
    <definedName name="F_02_720" localSheetId="9">#REF!</definedName>
    <definedName name="F_02_720" localSheetId="10">#REF!</definedName>
    <definedName name="F_02_720" localSheetId="11">#REF!</definedName>
    <definedName name="F_02_720" localSheetId="13">#REF!</definedName>
    <definedName name="F_02_720" localSheetId="4">#REF!</definedName>
    <definedName name="F_02_720">#REF!</definedName>
    <definedName name="F_02_90" localSheetId="8">#REF!</definedName>
    <definedName name="F_02_90" localSheetId="9">#REF!</definedName>
    <definedName name="F_02_90" localSheetId="10">#REF!</definedName>
    <definedName name="F_02_90" localSheetId="11">#REF!</definedName>
    <definedName name="F_02_90" localSheetId="13">#REF!</definedName>
    <definedName name="F_02_90" localSheetId="4">#REF!</definedName>
    <definedName name="F_02_90">#REF!</definedName>
    <definedName name="F_03_120" localSheetId="8">#REF!</definedName>
    <definedName name="F_03_120" localSheetId="9">#REF!</definedName>
    <definedName name="F_03_120" localSheetId="10">#REF!</definedName>
    <definedName name="F_03_120" localSheetId="11">#REF!</definedName>
    <definedName name="F_03_120" localSheetId="13">#REF!</definedName>
    <definedName name="F_03_120" localSheetId="4">#REF!</definedName>
    <definedName name="F_03_120">#REF!</definedName>
    <definedName name="F_03_150" localSheetId="8">#REF!</definedName>
    <definedName name="F_03_150" localSheetId="9">#REF!</definedName>
    <definedName name="F_03_150" localSheetId="10">#REF!</definedName>
    <definedName name="F_03_150" localSheetId="11">#REF!</definedName>
    <definedName name="F_03_150" localSheetId="13">#REF!</definedName>
    <definedName name="F_03_150" localSheetId="4">#REF!</definedName>
    <definedName name="F_03_150">#REF!</definedName>
    <definedName name="F_03_180" localSheetId="8">#REF!</definedName>
    <definedName name="F_03_180" localSheetId="9">#REF!</definedName>
    <definedName name="F_03_180" localSheetId="10">#REF!</definedName>
    <definedName name="F_03_180" localSheetId="11">#REF!</definedName>
    <definedName name="F_03_180" localSheetId="13">#REF!</definedName>
    <definedName name="F_03_180" localSheetId="4">#REF!</definedName>
    <definedName name="F_03_180">#REF!</definedName>
    <definedName name="F_03_210" localSheetId="8">#REF!</definedName>
    <definedName name="F_03_210" localSheetId="9">#REF!</definedName>
    <definedName name="F_03_210" localSheetId="10">#REF!</definedName>
    <definedName name="F_03_210" localSheetId="11">#REF!</definedName>
    <definedName name="F_03_210" localSheetId="13">#REF!</definedName>
    <definedName name="F_03_210" localSheetId="4">#REF!</definedName>
    <definedName name="F_03_210">#REF!</definedName>
    <definedName name="F_03_240" localSheetId="8">#REF!</definedName>
    <definedName name="F_03_240" localSheetId="9">#REF!</definedName>
    <definedName name="F_03_240" localSheetId="10">#REF!</definedName>
    <definedName name="F_03_240" localSheetId="11">#REF!</definedName>
    <definedName name="F_03_240" localSheetId="13">#REF!</definedName>
    <definedName name="F_03_240" localSheetId="4">#REF!</definedName>
    <definedName name="F_03_240">#REF!</definedName>
    <definedName name="F_03_270" localSheetId="8">#REF!</definedName>
    <definedName name="F_03_270" localSheetId="9">#REF!</definedName>
    <definedName name="F_03_270" localSheetId="10">#REF!</definedName>
    <definedName name="F_03_270" localSheetId="11">#REF!</definedName>
    <definedName name="F_03_270" localSheetId="13">#REF!</definedName>
    <definedName name="F_03_270" localSheetId="4">#REF!</definedName>
    <definedName name="F_03_270">#REF!</definedName>
    <definedName name="F_03_30" localSheetId="8">#REF!</definedName>
    <definedName name="F_03_30" localSheetId="9">#REF!</definedName>
    <definedName name="F_03_30" localSheetId="10">#REF!</definedName>
    <definedName name="F_03_30" localSheetId="11">#REF!</definedName>
    <definedName name="F_03_30" localSheetId="13">#REF!</definedName>
    <definedName name="F_03_30" localSheetId="4">#REF!</definedName>
    <definedName name="F_03_30">#REF!</definedName>
    <definedName name="F_03_300" localSheetId="8">#REF!</definedName>
    <definedName name="F_03_300" localSheetId="9">#REF!</definedName>
    <definedName name="F_03_300" localSheetId="10">#REF!</definedName>
    <definedName name="F_03_300" localSheetId="11">#REF!</definedName>
    <definedName name="F_03_300" localSheetId="13">#REF!</definedName>
    <definedName name="F_03_300" localSheetId="4">#REF!</definedName>
    <definedName name="F_03_300">#REF!</definedName>
    <definedName name="F_03_330" localSheetId="8">#REF!</definedName>
    <definedName name="F_03_330" localSheetId="9">#REF!</definedName>
    <definedName name="F_03_330" localSheetId="10">#REF!</definedName>
    <definedName name="F_03_330" localSheetId="11">#REF!</definedName>
    <definedName name="F_03_330" localSheetId="13">#REF!</definedName>
    <definedName name="F_03_330" localSheetId="4">#REF!</definedName>
    <definedName name="F_03_330">#REF!</definedName>
    <definedName name="F_03_360" localSheetId="8">#REF!</definedName>
    <definedName name="F_03_360" localSheetId="9">#REF!</definedName>
    <definedName name="F_03_360" localSheetId="10">#REF!</definedName>
    <definedName name="F_03_360" localSheetId="11">#REF!</definedName>
    <definedName name="F_03_360" localSheetId="13">#REF!</definedName>
    <definedName name="F_03_360" localSheetId="4">#REF!</definedName>
    <definedName name="F_03_360">#REF!</definedName>
    <definedName name="F_03_390" localSheetId="8">#REF!</definedName>
    <definedName name="F_03_390" localSheetId="9">#REF!</definedName>
    <definedName name="F_03_390" localSheetId="10">#REF!</definedName>
    <definedName name="F_03_390" localSheetId="11">#REF!</definedName>
    <definedName name="F_03_390" localSheetId="13">#REF!</definedName>
    <definedName name="F_03_390" localSheetId="4">#REF!</definedName>
    <definedName name="F_03_390">#REF!</definedName>
    <definedName name="F_03_420" localSheetId="8">#REF!</definedName>
    <definedName name="F_03_420" localSheetId="9">#REF!</definedName>
    <definedName name="F_03_420" localSheetId="10">#REF!</definedName>
    <definedName name="F_03_420" localSheetId="11">#REF!</definedName>
    <definedName name="F_03_420" localSheetId="13">#REF!</definedName>
    <definedName name="F_03_420" localSheetId="4">#REF!</definedName>
    <definedName name="F_03_420">#REF!</definedName>
    <definedName name="F_03_450" localSheetId="8">#REF!</definedName>
    <definedName name="F_03_450" localSheetId="9">#REF!</definedName>
    <definedName name="F_03_450" localSheetId="10">#REF!</definedName>
    <definedName name="F_03_450" localSheetId="11">#REF!</definedName>
    <definedName name="F_03_450" localSheetId="13">#REF!</definedName>
    <definedName name="F_03_450" localSheetId="4">#REF!</definedName>
    <definedName name="F_03_450">#REF!</definedName>
    <definedName name="F_03_480" localSheetId="8">#REF!</definedName>
    <definedName name="F_03_480" localSheetId="9">#REF!</definedName>
    <definedName name="F_03_480" localSheetId="10">#REF!</definedName>
    <definedName name="F_03_480" localSheetId="11">#REF!</definedName>
    <definedName name="F_03_480" localSheetId="13">#REF!</definedName>
    <definedName name="F_03_480" localSheetId="4">#REF!</definedName>
    <definedName name="F_03_480">#REF!</definedName>
    <definedName name="F_03_510" localSheetId="8">#REF!</definedName>
    <definedName name="F_03_510" localSheetId="9">#REF!</definedName>
    <definedName name="F_03_510" localSheetId="10">#REF!</definedName>
    <definedName name="F_03_510" localSheetId="11">#REF!</definedName>
    <definedName name="F_03_510" localSheetId="13">#REF!</definedName>
    <definedName name="F_03_510" localSheetId="4">#REF!</definedName>
    <definedName name="F_03_510">#REF!</definedName>
    <definedName name="F_03_540" localSheetId="8">#REF!</definedName>
    <definedName name="F_03_540" localSheetId="9">#REF!</definedName>
    <definedName name="F_03_540" localSheetId="10">#REF!</definedName>
    <definedName name="F_03_540" localSheetId="11">#REF!</definedName>
    <definedName name="F_03_540" localSheetId="13">#REF!</definedName>
    <definedName name="F_03_540" localSheetId="4">#REF!</definedName>
    <definedName name="F_03_540">#REF!</definedName>
    <definedName name="F_03_570" localSheetId="8">#REF!</definedName>
    <definedName name="F_03_570" localSheetId="9">#REF!</definedName>
    <definedName name="F_03_570" localSheetId="10">#REF!</definedName>
    <definedName name="F_03_570" localSheetId="11">#REF!</definedName>
    <definedName name="F_03_570" localSheetId="13">#REF!</definedName>
    <definedName name="F_03_570" localSheetId="4">#REF!</definedName>
    <definedName name="F_03_570">#REF!</definedName>
    <definedName name="F_03_60" localSheetId="8">#REF!</definedName>
    <definedName name="F_03_60" localSheetId="9">#REF!</definedName>
    <definedName name="F_03_60" localSheetId="10">#REF!</definedName>
    <definedName name="F_03_60" localSheetId="11">#REF!</definedName>
    <definedName name="F_03_60" localSheetId="13">#REF!</definedName>
    <definedName name="F_03_60" localSheetId="4">#REF!</definedName>
    <definedName name="F_03_60">#REF!</definedName>
    <definedName name="F_03_600" localSheetId="8">#REF!</definedName>
    <definedName name="F_03_600" localSheetId="9">#REF!</definedName>
    <definedName name="F_03_600" localSheetId="10">#REF!</definedName>
    <definedName name="F_03_600" localSheetId="11">#REF!</definedName>
    <definedName name="F_03_600" localSheetId="13">#REF!</definedName>
    <definedName name="F_03_600" localSheetId="4">#REF!</definedName>
    <definedName name="F_03_600">#REF!</definedName>
    <definedName name="F_03_630" localSheetId="8">#REF!</definedName>
    <definedName name="F_03_630" localSheetId="9">#REF!</definedName>
    <definedName name="F_03_630" localSheetId="10">#REF!</definedName>
    <definedName name="F_03_630" localSheetId="11">#REF!</definedName>
    <definedName name="F_03_630" localSheetId="13">#REF!</definedName>
    <definedName name="F_03_630" localSheetId="4">#REF!</definedName>
    <definedName name="F_03_630">#REF!</definedName>
    <definedName name="F_03_660" localSheetId="8">#REF!</definedName>
    <definedName name="F_03_660" localSheetId="9">#REF!</definedName>
    <definedName name="F_03_660" localSheetId="10">#REF!</definedName>
    <definedName name="F_03_660" localSheetId="11">#REF!</definedName>
    <definedName name="F_03_660" localSheetId="13">#REF!</definedName>
    <definedName name="F_03_660" localSheetId="4">#REF!</definedName>
    <definedName name="F_03_660">#REF!</definedName>
    <definedName name="F_03_690" localSheetId="8">#REF!</definedName>
    <definedName name="F_03_690" localSheetId="9">#REF!</definedName>
    <definedName name="F_03_690" localSheetId="10">#REF!</definedName>
    <definedName name="F_03_690" localSheetId="11">#REF!</definedName>
    <definedName name="F_03_690" localSheetId="13">#REF!</definedName>
    <definedName name="F_03_690" localSheetId="4">#REF!</definedName>
    <definedName name="F_03_690">#REF!</definedName>
    <definedName name="F_03_720" localSheetId="8">#REF!</definedName>
    <definedName name="F_03_720" localSheetId="9">#REF!</definedName>
    <definedName name="F_03_720" localSheetId="10">#REF!</definedName>
    <definedName name="F_03_720" localSheetId="11">#REF!</definedName>
    <definedName name="F_03_720" localSheetId="13">#REF!</definedName>
    <definedName name="F_03_720" localSheetId="4">#REF!</definedName>
    <definedName name="F_03_720">#REF!</definedName>
    <definedName name="F_03_90" localSheetId="8">#REF!</definedName>
    <definedName name="F_03_90" localSheetId="9">#REF!</definedName>
    <definedName name="F_03_90" localSheetId="10">#REF!</definedName>
    <definedName name="F_03_90" localSheetId="11">#REF!</definedName>
    <definedName name="F_03_90" localSheetId="13">#REF!</definedName>
    <definedName name="F_03_90" localSheetId="4">#REF!</definedName>
    <definedName name="F_03_90">#REF!</definedName>
    <definedName name="F_04_120" localSheetId="8">#REF!</definedName>
    <definedName name="F_04_120" localSheetId="9">#REF!</definedName>
    <definedName name="F_04_120" localSheetId="10">#REF!</definedName>
    <definedName name="F_04_120" localSheetId="11">#REF!</definedName>
    <definedName name="F_04_120" localSheetId="13">#REF!</definedName>
    <definedName name="F_04_120" localSheetId="4">#REF!</definedName>
    <definedName name="F_04_120">#REF!</definedName>
    <definedName name="F_04_150" localSheetId="8">#REF!</definedName>
    <definedName name="F_04_150" localSheetId="9">#REF!</definedName>
    <definedName name="F_04_150" localSheetId="10">#REF!</definedName>
    <definedName name="F_04_150" localSheetId="11">#REF!</definedName>
    <definedName name="F_04_150" localSheetId="13">#REF!</definedName>
    <definedName name="F_04_150" localSheetId="4">#REF!</definedName>
    <definedName name="F_04_150">#REF!</definedName>
    <definedName name="F_04_180" localSheetId="8">#REF!</definedName>
    <definedName name="F_04_180" localSheetId="9">#REF!</definedName>
    <definedName name="F_04_180" localSheetId="10">#REF!</definedName>
    <definedName name="F_04_180" localSheetId="11">#REF!</definedName>
    <definedName name="F_04_180" localSheetId="13">#REF!</definedName>
    <definedName name="F_04_180" localSheetId="4">#REF!</definedName>
    <definedName name="F_04_180">#REF!</definedName>
    <definedName name="F_04_210" localSheetId="8">#REF!</definedName>
    <definedName name="F_04_210" localSheetId="9">#REF!</definedName>
    <definedName name="F_04_210" localSheetId="10">#REF!</definedName>
    <definedName name="F_04_210" localSheetId="11">#REF!</definedName>
    <definedName name="F_04_210" localSheetId="13">#REF!</definedName>
    <definedName name="F_04_210" localSheetId="4">#REF!</definedName>
    <definedName name="F_04_210">#REF!</definedName>
    <definedName name="F_04_240" localSheetId="8">#REF!</definedName>
    <definedName name="F_04_240" localSheetId="9">#REF!</definedName>
    <definedName name="F_04_240" localSheetId="10">#REF!</definedName>
    <definedName name="F_04_240" localSheetId="11">#REF!</definedName>
    <definedName name="F_04_240" localSheetId="13">#REF!</definedName>
    <definedName name="F_04_240" localSheetId="4">#REF!</definedName>
    <definedName name="F_04_240">#REF!</definedName>
    <definedName name="F_04_270" localSheetId="8">#REF!</definedName>
    <definedName name="F_04_270" localSheetId="9">#REF!</definedName>
    <definedName name="F_04_270" localSheetId="10">#REF!</definedName>
    <definedName name="F_04_270" localSheetId="11">#REF!</definedName>
    <definedName name="F_04_270" localSheetId="13">#REF!</definedName>
    <definedName name="F_04_270" localSheetId="4">#REF!</definedName>
    <definedName name="F_04_270">#REF!</definedName>
    <definedName name="F_04_30" localSheetId="8">#REF!</definedName>
    <definedName name="F_04_30" localSheetId="9">#REF!</definedName>
    <definedName name="F_04_30" localSheetId="10">#REF!</definedName>
    <definedName name="F_04_30" localSheetId="11">#REF!</definedName>
    <definedName name="F_04_30" localSheetId="13">#REF!</definedName>
    <definedName name="F_04_30" localSheetId="4">#REF!</definedName>
    <definedName name="F_04_30">#REF!</definedName>
    <definedName name="F_04_300" localSheetId="8">#REF!</definedName>
    <definedName name="F_04_300" localSheetId="9">#REF!</definedName>
    <definedName name="F_04_300" localSheetId="10">#REF!</definedName>
    <definedName name="F_04_300" localSheetId="11">#REF!</definedName>
    <definedName name="F_04_300" localSheetId="13">#REF!</definedName>
    <definedName name="F_04_300" localSheetId="4">#REF!</definedName>
    <definedName name="F_04_300">#REF!</definedName>
    <definedName name="F_04_330" localSheetId="8">#REF!</definedName>
    <definedName name="F_04_330" localSheetId="9">#REF!</definedName>
    <definedName name="F_04_330" localSheetId="10">#REF!</definedName>
    <definedName name="F_04_330" localSheetId="11">#REF!</definedName>
    <definedName name="F_04_330" localSheetId="13">#REF!</definedName>
    <definedName name="F_04_330" localSheetId="4">#REF!</definedName>
    <definedName name="F_04_330">#REF!</definedName>
    <definedName name="F_04_360" localSheetId="8">#REF!</definedName>
    <definedName name="F_04_360" localSheetId="9">#REF!</definedName>
    <definedName name="F_04_360" localSheetId="10">#REF!</definedName>
    <definedName name="F_04_360" localSheetId="11">#REF!</definedName>
    <definedName name="F_04_360" localSheetId="13">#REF!</definedName>
    <definedName name="F_04_360" localSheetId="4">#REF!</definedName>
    <definedName name="F_04_360">#REF!</definedName>
    <definedName name="F_04_390" localSheetId="8">#REF!</definedName>
    <definedName name="F_04_390" localSheetId="9">#REF!</definedName>
    <definedName name="F_04_390" localSheetId="10">#REF!</definedName>
    <definedName name="F_04_390" localSheetId="11">#REF!</definedName>
    <definedName name="F_04_390" localSheetId="13">#REF!</definedName>
    <definedName name="F_04_390" localSheetId="4">#REF!</definedName>
    <definedName name="F_04_390">#REF!</definedName>
    <definedName name="F_04_420" localSheetId="8">#REF!</definedName>
    <definedName name="F_04_420" localSheetId="9">#REF!</definedName>
    <definedName name="F_04_420" localSheetId="10">#REF!</definedName>
    <definedName name="F_04_420" localSheetId="11">#REF!</definedName>
    <definedName name="F_04_420" localSheetId="13">#REF!</definedName>
    <definedName name="F_04_420" localSheetId="4">#REF!</definedName>
    <definedName name="F_04_420">#REF!</definedName>
    <definedName name="F_04_450" localSheetId="8">#REF!</definedName>
    <definedName name="F_04_450" localSheetId="9">#REF!</definedName>
    <definedName name="F_04_450" localSheetId="10">#REF!</definedName>
    <definedName name="F_04_450" localSheetId="11">#REF!</definedName>
    <definedName name="F_04_450" localSheetId="13">#REF!</definedName>
    <definedName name="F_04_450" localSheetId="4">#REF!</definedName>
    <definedName name="F_04_450">#REF!</definedName>
    <definedName name="F_04_480" localSheetId="8">#REF!</definedName>
    <definedName name="F_04_480" localSheetId="9">#REF!</definedName>
    <definedName name="F_04_480" localSheetId="10">#REF!</definedName>
    <definedName name="F_04_480" localSheetId="11">#REF!</definedName>
    <definedName name="F_04_480" localSheetId="13">#REF!</definedName>
    <definedName name="F_04_480" localSheetId="4">#REF!</definedName>
    <definedName name="F_04_480">#REF!</definedName>
    <definedName name="F_04_510" localSheetId="8">#REF!</definedName>
    <definedName name="F_04_510" localSheetId="9">#REF!</definedName>
    <definedName name="F_04_510" localSheetId="10">#REF!</definedName>
    <definedName name="F_04_510" localSheetId="11">#REF!</definedName>
    <definedName name="F_04_510" localSheetId="13">#REF!</definedName>
    <definedName name="F_04_510" localSheetId="4">#REF!</definedName>
    <definedName name="F_04_510">#REF!</definedName>
    <definedName name="F_04_540" localSheetId="8">#REF!</definedName>
    <definedName name="F_04_540" localSheetId="9">#REF!</definedName>
    <definedName name="F_04_540" localSheetId="10">#REF!</definedName>
    <definedName name="F_04_540" localSheetId="11">#REF!</definedName>
    <definedName name="F_04_540" localSheetId="13">#REF!</definedName>
    <definedName name="F_04_540" localSheetId="4">#REF!</definedName>
    <definedName name="F_04_540">#REF!</definedName>
    <definedName name="F_04_570" localSheetId="8">#REF!</definedName>
    <definedName name="F_04_570" localSheetId="9">#REF!</definedName>
    <definedName name="F_04_570" localSheetId="10">#REF!</definedName>
    <definedName name="F_04_570" localSheetId="11">#REF!</definedName>
    <definedName name="F_04_570" localSheetId="13">#REF!</definedName>
    <definedName name="F_04_570" localSheetId="4">#REF!</definedName>
    <definedName name="F_04_570">#REF!</definedName>
    <definedName name="F_04_60" localSheetId="8">#REF!</definedName>
    <definedName name="F_04_60" localSheetId="9">#REF!</definedName>
    <definedName name="F_04_60" localSheetId="10">#REF!</definedName>
    <definedName name="F_04_60" localSheetId="11">#REF!</definedName>
    <definedName name="F_04_60" localSheetId="13">#REF!</definedName>
    <definedName name="F_04_60" localSheetId="4">#REF!</definedName>
    <definedName name="F_04_60">#REF!</definedName>
    <definedName name="F_04_600" localSheetId="8">#REF!</definedName>
    <definedName name="F_04_600" localSheetId="9">#REF!</definedName>
    <definedName name="F_04_600" localSheetId="10">#REF!</definedName>
    <definedName name="F_04_600" localSheetId="11">#REF!</definedName>
    <definedName name="F_04_600" localSheetId="13">#REF!</definedName>
    <definedName name="F_04_600" localSheetId="4">#REF!</definedName>
    <definedName name="F_04_600">#REF!</definedName>
    <definedName name="F_04_630" localSheetId="8">#REF!</definedName>
    <definedName name="F_04_630" localSheetId="9">#REF!</definedName>
    <definedName name="F_04_630" localSheetId="10">#REF!</definedName>
    <definedName name="F_04_630" localSheetId="11">#REF!</definedName>
    <definedName name="F_04_630" localSheetId="13">#REF!</definedName>
    <definedName name="F_04_630" localSheetId="4">#REF!</definedName>
    <definedName name="F_04_630">#REF!</definedName>
    <definedName name="F_04_660" localSheetId="8">#REF!</definedName>
    <definedName name="F_04_660" localSheetId="9">#REF!</definedName>
    <definedName name="F_04_660" localSheetId="10">#REF!</definedName>
    <definedName name="F_04_660" localSheetId="11">#REF!</definedName>
    <definedName name="F_04_660" localSheetId="13">#REF!</definedName>
    <definedName name="F_04_660" localSheetId="4">#REF!</definedName>
    <definedName name="F_04_660">#REF!</definedName>
    <definedName name="F_04_690" localSheetId="8">#REF!</definedName>
    <definedName name="F_04_690" localSheetId="9">#REF!</definedName>
    <definedName name="F_04_690" localSheetId="10">#REF!</definedName>
    <definedName name="F_04_690" localSheetId="11">#REF!</definedName>
    <definedName name="F_04_690" localSheetId="13">#REF!</definedName>
    <definedName name="F_04_690" localSheetId="4">#REF!</definedName>
    <definedName name="F_04_690">#REF!</definedName>
    <definedName name="F_04_720" localSheetId="8">#REF!</definedName>
    <definedName name="F_04_720" localSheetId="9">#REF!</definedName>
    <definedName name="F_04_720" localSheetId="10">#REF!</definedName>
    <definedName name="F_04_720" localSheetId="11">#REF!</definedName>
    <definedName name="F_04_720" localSheetId="13">#REF!</definedName>
    <definedName name="F_04_720" localSheetId="4">#REF!</definedName>
    <definedName name="F_04_720">#REF!</definedName>
    <definedName name="F_04_90" localSheetId="8">#REF!</definedName>
    <definedName name="F_04_90" localSheetId="9">#REF!</definedName>
    <definedName name="F_04_90" localSheetId="10">#REF!</definedName>
    <definedName name="F_04_90" localSheetId="11">#REF!</definedName>
    <definedName name="F_04_90" localSheetId="13">#REF!</definedName>
    <definedName name="F_04_90" localSheetId="4">#REF!</definedName>
    <definedName name="F_04_90">#REF!</definedName>
    <definedName name="F_05_120" localSheetId="8">#REF!</definedName>
    <definedName name="F_05_120" localSheetId="9">#REF!</definedName>
    <definedName name="F_05_120" localSheetId="10">#REF!</definedName>
    <definedName name="F_05_120" localSheetId="11">#REF!</definedName>
    <definedName name="F_05_120" localSheetId="13">#REF!</definedName>
    <definedName name="F_05_120" localSheetId="4">#REF!</definedName>
    <definedName name="F_05_120">#REF!</definedName>
    <definedName name="F_05_150" localSheetId="8">#REF!</definedName>
    <definedName name="F_05_150" localSheetId="9">#REF!</definedName>
    <definedName name="F_05_150" localSheetId="10">#REF!</definedName>
    <definedName name="F_05_150" localSheetId="11">#REF!</definedName>
    <definedName name="F_05_150" localSheetId="13">#REF!</definedName>
    <definedName name="F_05_150" localSheetId="4">#REF!</definedName>
    <definedName name="F_05_150">#REF!</definedName>
    <definedName name="F_05_180" localSheetId="8">#REF!</definedName>
    <definedName name="F_05_180" localSheetId="9">#REF!</definedName>
    <definedName name="F_05_180" localSheetId="10">#REF!</definedName>
    <definedName name="F_05_180" localSheetId="11">#REF!</definedName>
    <definedName name="F_05_180" localSheetId="13">#REF!</definedName>
    <definedName name="F_05_180" localSheetId="4">#REF!</definedName>
    <definedName name="F_05_180">#REF!</definedName>
    <definedName name="F_05_210" localSheetId="8">#REF!</definedName>
    <definedName name="F_05_210" localSheetId="9">#REF!</definedName>
    <definedName name="F_05_210" localSheetId="10">#REF!</definedName>
    <definedName name="F_05_210" localSheetId="11">#REF!</definedName>
    <definedName name="F_05_210" localSheetId="13">#REF!</definedName>
    <definedName name="F_05_210" localSheetId="4">#REF!</definedName>
    <definedName name="F_05_210">#REF!</definedName>
    <definedName name="F_05_240" localSheetId="8">#REF!</definedName>
    <definedName name="F_05_240" localSheetId="9">#REF!</definedName>
    <definedName name="F_05_240" localSheetId="10">#REF!</definedName>
    <definedName name="F_05_240" localSheetId="11">#REF!</definedName>
    <definedName name="F_05_240" localSheetId="13">#REF!</definedName>
    <definedName name="F_05_240" localSheetId="4">#REF!</definedName>
    <definedName name="F_05_240">#REF!</definedName>
    <definedName name="F_05_270" localSheetId="8">#REF!</definedName>
    <definedName name="F_05_270" localSheetId="9">#REF!</definedName>
    <definedName name="F_05_270" localSheetId="10">#REF!</definedName>
    <definedName name="F_05_270" localSheetId="11">#REF!</definedName>
    <definedName name="F_05_270" localSheetId="13">#REF!</definedName>
    <definedName name="F_05_270" localSheetId="4">#REF!</definedName>
    <definedName name="F_05_270">#REF!</definedName>
    <definedName name="F_05_30" localSheetId="8">#REF!</definedName>
    <definedName name="F_05_30" localSheetId="9">#REF!</definedName>
    <definedName name="F_05_30" localSheetId="10">#REF!</definedName>
    <definedName name="F_05_30" localSheetId="11">#REF!</definedName>
    <definedName name="F_05_30" localSheetId="13">#REF!</definedName>
    <definedName name="F_05_30" localSheetId="4">#REF!</definedName>
    <definedName name="F_05_30">#REF!</definedName>
    <definedName name="F_05_300" localSheetId="8">#REF!</definedName>
    <definedName name="F_05_300" localSheetId="9">#REF!</definedName>
    <definedName name="F_05_300" localSheetId="10">#REF!</definedName>
    <definedName name="F_05_300" localSheetId="11">#REF!</definedName>
    <definedName name="F_05_300" localSheetId="13">#REF!</definedName>
    <definedName name="F_05_300" localSheetId="4">#REF!</definedName>
    <definedName name="F_05_300">#REF!</definedName>
    <definedName name="F_05_330" localSheetId="8">#REF!</definedName>
    <definedName name="F_05_330" localSheetId="9">#REF!</definedName>
    <definedName name="F_05_330" localSheetId="10">#REF!</definedName>
    <definedName name="F_05_330" localSheetId="11">#REF!</definedName>
    <definedName name="F_05_330" localSheetId="13">#REF!</definedName>
    <definedName name="F_05_330" localSheetId="4">#REF!</definedName>
    <definedName name="F_05_330">#REF!</definedName>
    <definedName name="F_05_360" localSheetId="8">#REF!</definedName>
    <definedName name="F_05_360" localSheetId="9">#REF!</definedName>
    <definedName name="F_05_360" localSheetId="10">#REF!</definedName>
    <definedName name="F_05_360" localSheetId="11">#REF!</definedName>
    <definedName name="F_05_360" localSheetId="13">#REF!</definedName>
    <definedName name="F_05_360" localSheetId="4">#REF!</definedName>
    <definedName name="F_05_360">#REF!</definedName>
    <definedName name="F_05_390" localSheetId="8">#REF!</definedName>
    <definedName name="F_05_390" localSheetId="9">#REF!</definedName>
    <definedName name="F_05_390" localSheetId="10">#REF!</definedName>
    <definedName name="F_05_390" localSheetId="11">#REF!</definedName>
    <definedName name="F_05_390" localSheetId="13">#REF!</definedName>
    <definedName name="F_05_390" localSheetId="4">#REF!</definedName>
    <definedName name="F_05_390">#REF!</definedName>
    <definedName name="F_05_420" localSheetId="8">#REF!</definedName>
    <definedName name="F_05_420" localSheetId="9">#REF!</definedName>
    <definedName name="F_05_420" localSheetId="10">#REF!</definedName>
    <definedName name="F_05_420" localSheetId="11">#REF!</definedName>
    <definedName name="F_05_420" localSheetId="13">#REF!</definedName>
    <definedName name="F_05_420" localSheetId="4">#REF!</definedName>
    <definedName name="F_05_420">#REF!</definedName>
    <definedName name="F_05_450" localSheetId="8">#REF!</definedName>
    <definedName name="F_05_450" localSheetId="9">#REF!</definedName>
    <definedName name="F_05_450" localSheetId="10">#REF!</definedName>
    <definedName name="F_05_450" localSheetId="11">#REF!</definedName>
    <definedName name="F_05_450" localSheetId="13">#REF!</definedName>
    <definedName name="F_05_450" localSheetId="4">#REF!</definedName>
    <definedName name="F_05_450">#REF!</definedName>
    <definedName name="F_05_480" localSheetId="8">#REF!</definedName>
    <definedName name="F_05_480" localSheetId="9">#REF!</definedName>
    <definedName name="F_05_480" localSheetId="10">#REF!</definedName>
    <definedName name="F_05_480" localSheetId="11">#REF!</definedName>
    <definedName name="F_05_480" localSheetId="13">#REF!</definedName>
    <definedName name="F_05_480" localSheetId="4">#REF!</definedName>
    <definedName name="F_05_480">#REF!</definedName>
    <definedName name="F_05_510" localSheetId="8">#REF!</definedName>
    <definedName name="F_05_510" localSheetId="9">#REF!</definedName>
    <definedName name="F_05_510" localSheetId="10">#REF!</definedName>
    <definedName name="F_05_510" localSheetId="11">#REF!</definedName>
    <definedName name="F_05_510" localSheetId="13">#REF!</definedName>
    <definedName name="F_05_510" localSheetId="4">#REF!</definedName>
    <definedName name="F_05_510">#REF!</definedName>
    <definedName name="F_05_540" localSheetId="8">#REF!</definedName>
    <definedName name="F_05_540" localSheetId="9">#REF!</definedName>
    <definedName name="F_05_540" localSheetId="10">#REF!</definedName>
    <definedName name="F_05_540" localSheetId="11">#REF!</definedName>
    <definedName name="F_05_540" localSheetId="13">#REF!</definedName>
    <definedName name="F_05_540" localSheetId="4">#REF!</definedName>
    <definedName name="F_05_540">#REF!</definedName>
    <definedName name="F_05_570" localSheetId="8">#REF!</definedName>
    <definedName name="F_05_570" localSheetId="9">#REF!</definedName>
    <definedName name="F_05_570" localSheetId="10">#REF!</definedName>
    <definedName name="F_05_570" localSheetId="11">#REF!</definedName>
    <definedName name="F_05_570" localSheetId="13">#REF!</definedName>
    <definedName name="F_05_570" localSheetId="4">#REF!</definedName>
    <definedName name="F_05_570">#REF!</definedName>
    <definedName name="F_05_60" localSheetId="8">#REF!</definedName>
    <definedName name="F_05_60" localSheetId="9">#REF!</definedName>
    <definedName name="F_05_60" localSheetId="10">#REF!</definedName>
    <definedName name="F_05_60" localSheetId="11">#REF!</definedName>
    <definedName name="F_05_60" localSheetId="13">#REF!</definedName>
    <definedName name="F_05_60" localSheetId="4">#REF!</definedName>
    <definedName name="F_05_60">#REF!</definedName>
    <definedName name="F_05_600" localSheetId="8">#REF!</definedName>
    <definedName name="F_05_600" localSheetId="9">#REF!</definedName>
    <definedName name="F_05_600" localSheetId="10">#REF!</definedName>
    <definedName name="F_05_600" localSheetId="11">#REF!</definedName>
    <definedName name="F_05_600" localSheetId="13">#REF!</definedName>
    <definedName name="F_05_600" localSheetId="4">#REF!</definedName>
    <definedName name="F_05_600">#REF!</definedName>
    <definedName name="F_05_630" localSheetId="8">#REF!</definedName>
    <definedName name="F_05_630" localSheetId="9">#REF!</definedName>
    <definedName name="F_05_630" localSheetId="10">#REF!</definedName>
    <definedName name="F_05_630" localSheetId="11">#REF!</definedName>
    <definedName name="F_05_630" localSheetId="13">#REF!</definedName>
    <definedName name="F_05_630" localSheetId="4">#REF!</definedName>
    <definedName name="F_05_630">#REF!</definedName>
    <definedName name="F_05_660" localSheetId="8">#REF!</definedName>
    <definedName name="F_05_660" localSheetId="9">#REF!</definedName>
    <definedName name="F_05_660" localSheetId="10">#REF!</definedName>
    <definedName name="F_05_660" localSheetId="11">#REF!</definedName>
    <definedName name="F_05_660" localSheetId="13">#REF!</definedName>
    <definedName name="F_05_660" localSheetId="4">#REF!</definedName>
    <definedName name="F_05_660">#REF!</definedName>
    <definedName name="F_05_690" localSheetId="8">#REF!</definedName>
    <definedName name="F_05_690" localSheetId="9">#REF!</definedName>
    <definedName name="F_05_690" localSheetId="10">#REF!</definedName>
    <definedName name="F_05_690" localSheetId="11">#REF!</definedName>
    <definedName name="F_05_690" localSheetId="13">#REF!</definedName>
    <definedName name="F_05_690" localSheetId="4">#REF!</definedName>
    <definedName name="F_05_690">#REF!</definedName>
    <definedName name="F_05_720" localSheetId="8">#REF!</definedName>
    <definedName name="F_05_720" localSheetId="9">#REF!</definedName>
    <definedName name="F_05_720" localSheetId="10">#REF!</definedName>
    <definedName name="F_05_720" localSheetId="11">#REF!</definedName>
    <definedName name="F_05_720" localSheetId="13">#REF!</definedName>
    <definedName name="F_05_720" localSheetId="4">#REF!</definedName>
    <definedName name="F_05_720">#REF!</definedName>
    <definedName name="F_05_90" localSheetId="8">#REF!</definedName>
    <definedName name="F_05_90" localSheetId="9">#REF!</definedName>
    <definedName name="F_05_90" localSheetId="10">#REF!</definedName>
    <definedName name="F_05_90" localSheetId="11">#REF!</definedName>
    <definedName name="F_05_90" localSheetId="13">#REF!</definedName>
    <definedName name="F_05_90" localSheetId="4">#REF!</definedName>
    <definedName name="F_05_90">#REF!</definedName>
    <definedName name="F_06_120" localSheetId="8">#REF!</definedName>
    <definedName name="F_06_120" localSheetId="9">#REF!</definedName>
    <definedName name="F_06_120" localSheetId="10">#REF!</definedName>
    <definedName name="F_06_120" localSheetId="11">#REF!</definedName>
    <definedName name="F_06_120" localSheetId="13">#REF!</definedName>
    <definedName name="F_06_120" localSheetId="4">#REF!</definedName>
    <definedName name="F_06_120">#REF!</definedName>
    <definedName name="F_06_150" localSheetId="8">#REF!</definedName>
    <definedName name="F_06_150" localSheetId="9">#REF!</definedName>
    <definedName name="F_06_150" localSheetId="10">#REF!</definedName>
    <definedName name="F_06_150" localSheetId="11">#REF!</definedName>
    <definedName name="F_06_150" localSheetId="13">#REF!</definedName>
    <definedName name="F_06_150" localSheetId="4">#REF!</definedName>
    <definedName name="F_06_150">#REF!</definedName>
    <definedName name="F_06_180" localSheetId="8">#REF!</definedName>
    <definedName name="F_06_180" localSheetId="9">#REF!</definedName>
    <definedName name="F_06_180" localSheetId="10">#REF!</definedName>
    <definedName name="F_06_180" localSheetId="11">#REF!</definedName>
    <definedName name="F_06_180" localSheetId="13">#REF!</definedName>
    <definedName name="F_06_180" localSheetId="4">#REF!</definedName>
    <definedName name="F_06_180">#REF!</definedName>
    <definedName name="F_06_210" localSheetId="8">#REF!</definedName>
    <definedName name="F_06_210" localSheetId="9">#REF!</definedName>
    <definedName name="F_06_210" localSheetId="10">#REF!</definedName>
    <definedName name="F_06_210" localSheetId="11">#REF!</definedName>
    <definedName name="F_06_210" localSheetId="13">#REF!</definedName>
    <definedName name="F_06_210" localSheetId="4">#REF!</definedName>
    <definedName name="F_06_210">#REF!</definedName>
    <definedName name="F_06_240" localSheetId="8">#REF!</definedName>
    <definedName name="F_06_240" localSheetId="9">#REF!</definedName>
    <definedName name="F_06_240" localSheetId="10">#REF!</definedName>
    <definedName name="F_06_240" localSheetId="11">#REF!</definedName>
    <definedName name="F_06_240" localSheetId="13">#REF!</definedName>
    <definedName name="F_06_240" localSheetId="4">#REF!</definedName>
    <definedName name="F_06_240">#REF!</definedName>
    <definedName name="F_06_270" localSheetId="8">#REF!</definedName>
    <definedName name="F_06_270" localSheetId="9">#REF!</definedName>
    <definedName name="F_06_270" localSheetId="10">#REF!</definedName>
    <definedName name="F_06_270" localSheetId="11">#REF!</definedName>
    <definedName name="F_06_270" localSheetId="13">#REF!</definedName>
    <definedName name="F_06_270" localSheetId="4">#REF!</definedName>
    <definedName name="F_06_270">#REF!</definedName>
    <definedName name="F_06_30" localSheetId="8">#REF!</definedName>
    <definedName name="F_06_30" localSheetId="9">#REF!</definedName>
    <definedName name="F_06_30" localSheetId="10">#REF!</definedName>
    <definedName name="F_06_30" localSheetId="11">#REF!</definedName>
    <definedName name="F_06_30" localSheetId="13">#REF!</definedName>
    <definedName name="F_06_30" localSheetId="4">#REF!</definedName>
    <definedName name="F_06_30">#REF!</definedName>
    <definedName name="F_06_300" localSheetId="8">#REF!</definedName>
    <definedName name="F_06_300" localSheetId="9">#REF!</definedName>
    <definedName name="F_06_300" localSheetId="10">#REF!</definedName>
    <definedName name="F_06_300" localSheetId="11">#REF!</definedName>
    <definedName name="F_06_300" localSheetId="13">#REF!</definedName>
    <definedName name="F_06_300" localSheetId="4">#REF!</definedName>
    <definedName name="F_06_300">#REF!</definedName>
    <definedName name="F_06_330" localSheetId="8">#REF!</definedName>
    <definedName name="F_06_330" localSheetId="9">#REF!</definedName>
    <definedName name="F_06_330" localSheetId="10">#REF!</definedName>
    <definedName name="F_06_330" localSheetId="11">#REF!</definedName>
    <definedName name="F_06_330" localSheetId="13">#REF!</definedName>
    <definedName name="F_06_330" localSheetId="4">#REF!</definedName>
    <definedName name="F_06_330">#REF!</definedName>
    <definedName name="F_06_360" localSheetId="8">#REF!</definedName>
    <definedName name="F_06_360" localSheetId="9">#REF!</definedName>
    <definedName name="F_06_360" localSheetId="10">#REF!</definedName>
    <definedName name="F_06_360" localSheetId="11">#REF!</definedName>
    <definedName name="F_06_360" localSheetId="13">#REF!</definedName>
    <definedName name="F_06_360" localSheetId="4">#REF!</definedName>
    <definedName name="F_06_360">#REF!</definedName>
    <definedName name="F_06_390" localSheetId="8">#REF!</definedName>
    <definedName name="F_06_390" localSheetId="9">#REF!</definedName>
    <definedName name="F_06_390" localSheetId="10">#REF!</definedName>
    <definedName name="F_06_390" localSheetId="11">#REF!</definedName>
    <definedName name="F_06_390" localSheetId="13">#REF!</definedName>
    <definedName name="F_06_390" localSheetId="4">#REF!</definedName>
    <definedName name="F_06_390">#REF!</definedName>
    <definedName name="F_06_420" localSheetId="8">#REF!</definedName>
    <definedName name="F_06_420" localSheetId="9">#REF!</definedName>
    <definedName name="F_06_420" localSheetId="10">#REF!</definedName>
    <definedName name="F_06_420" localSheetId="11">#REF!</definedName>
    <definedName name="F_06_420" localSheetId="13">#REF!</definedName>
    <definedName name="F_06_420" localSheetId="4">#REF!</definedName>
    <definedName name="F_06_420">#REF!</definedName>
    <definedName name="F_06_450" localSheetId="8">#REF!</definedName>
    <definedName name="F_06_450" localSheetId="9">#REF!</definedName>
    <definedName name="F_06_450" localSheetId="10">#REF!</definedName>
    <definedName name="F_06_450" localSheetId="11">#REF!</definedName>
    <definedName name="F_06_450" localSheetId="13">#REF!</definedName>
    <definedName name="F_06_450" localSheetId="4">#REF!</definedName>
    <definedName name="F_06_450">#REF!</definedName>
    <definedName name="F_06_480" localSheetId="8">#REF!</definedName>
    <definedName name="F_06_480" localSheetId="9">#REF!</definedName>
    <definedName name="F_06_480" localSheetId="10">#REF!</definedName>
    <definedName name="F_06_480" localSheetId="11">#REF!</definedName>
    <definedName name="F_06_480" localSheetId="13">#REF!</definedName>
    <definedName name="F_06_480" localSheetId="4">#REF!</definedName>
    <definedName name="F_06_480">#REF!</definedName>
    <definedName name="F_06_510" localSheetId="8">#REF!</definedName>
    <definedName name="F_06_510" localSheetId="9">#REF!</definedName>
    <definedName name="F_06_510" localSheetId="10">#REF!</definedName>
    <definedName name="F_06_510" localSheetId="11">#REF!</definedName>
    <definedName name="F_06_510" localSheetId="13">#REF!</definedName>
    <definedName name="F_06_510" localSheetId="4">#REF!</definedName>
    <definedName name="F_06_510">#REF!</definedName>
    <definedName name="F_06_540" localSheetId="8">#REF!</definedName>
    <definedName name="F_06_540" localSheetId="9">#REF!</definedName>
    <definedName name="F_06_540" localSheetId="10">#REF!</definedName>
    <definedName name="F_06_540" localSheetId="11">#REF!</definedName>
    <definedName name="F_06_540" localSheetId="13">#REF!</definedName>
    <definedName name="F_06_540" localSheetId="4">#REF!</definedName>
    <definedName name="F_06_540">#REF!</definedName>
    <definedName name="F_06_570" localSheetId="8">#REF!</definedName>
    <definedName name="F_06_570" localSheetId="9">#REF!</definedName>
    <definedName name="F_06_570" localSheetId="10">#REF!</definedName>
    <definedName name="F_06_570" localSheetId="11">#REF!</definedName>
    <definedName name="F_06_570" localSheetId="13">#REF!</definedName>
    <definedName name="F_06_570" localSheetId="4">#REF!</definedName>
    <definedName name="F_06_570">#REF!</definedName>
    <definedName name="F_06_60" localSheetId="8">#REF!</definedName>
    <definedName name="F_06_60" localSheetId="9">#REF!</definedName>
    <definedName name="F_06_60" localSheetId="10">#REF!</definedName>
    <definedName name="F_06_60" localSheetId="11">#REF!</definedName>
    <definedName name="F_06_60" localSheetId="13">#REF!</definedName>
    <definedName name="F_06_60" localSheetId="4">#REF!</definedName>
    <definedName name="F_06_60">#REF!</definedName>
    <definedName name="F_06_600" localSheetId="8">#REF!</definedName>
    <definedName name="F_06_600" localSheetId="9">#REF!</definedName>
    <definedName name="F_06_600" localSheetId="10">#REF!</definedName>
    <definedName name="F_06_600" localSheetId="11">#REF!</definedName>
    <definedName name="F_06_600" localSheetId="13">#REF!</definedName>
    <definedName name="F_06_600" localSheetId="4">#REF!</definedName>
    <definedName name="F_06_600">#REF!</definedName>
    <definedName name="F_06_630" localSheetId="8">#REF!</definedName>
    <definedName name="F_06_630" localSheetId="9">#REF!</definedName>
    <definedName name="F_06_630" localSheetId="10">#REF!</definedName>
    <definedName name="F_06_630" localSheetId="11">#REF!</definedName>
    <definedName name="F_06_630" localSheetId="13">#REF!</definedName>
    <definedName name="F_06_630" localSheetId="4">#REF!</definedName>
    <definedName name="F_06_630">#REF!</definedName>
    <definedName name="F_06_660" localSheetId="8">#REF!</definedName>
    <definedName name="F_06_660" localSheetId="9">#REF!</definedName>
    <definedName name="F_06_660" localSheetId="10">#REF!</definedName>
    <definedName name="F_06_660" localSheetId="11">#REF!</definedName>
    <definedName name="F_06_660" localSheetId="13">#REF!</definedName>
    <definedName name="F_06_660" localSheetId="4">#REF!</definedName>
    <definedName name="F_06_660">#REF!</definedName>
    <definedName name="F_06_690" localSheetId="8">#REF!</definedName>
    <definedName name="F_06_690" localSheetId="9">#REF!</definedName>
    <definedName name="F_06_690" localSheetId="10">#REF!</definedName>
    <definedName name="F_06_690" localSheetId="11">#REF!</definedName>
    <definedName name="F_06_690" localSheetId="13">#REF!</definedName>
    <definedName name="F_06_690" localSheetId="4">#REF!</definedName>
    <definedName name="F_06_690">#REF!</definedName>
    <definedName name="F_06_720" localSheetId="8">#REF!</definedName>
    <definedName name="F_06_720" localSheetId="9">#REF!</definedName>
    <definedName name="F_06_720" localSheetId="10">#REF!</definedName>
    <definedName name="F_06_720" localSheetId="11">#REF!</definedName>
    <definedName name="F_06_720" localSheetId="13">#REF!</definedName>
    <definedName name="F_06_720" localSheetId="4">#REF!</definedName>
    <definedName name="F_06_720">#REF!</definedName>
    <definedName name="F_06_90" localSheetId="8">#REF!</definedName>
    <definedName name="F_06_90" localSheetId="9">#REF!</definedName>
    <definedName name="F_06_90" localSheetId="10">#REF!</definedName>
    <definedName name="F_06_90" localSheetId="11">#REF!</definedName>
    <definedName name="F_06_90" localSheetId="13">#REF!</definedName>
    <definedName name="F_06_90" localSheetId="4">#REF!</definedName>
    <definedName name="F_06_90">#REF!</definedName>
    <definedName name="F_07_120" localSheetId="8">#REF!</definedName>
    <definedName name="F_07_120" localSheetId="9">#REF!</definedName>
    <definedName name="F_07_120" localSheetId="10">#REF!</definedName>
    <definedName name="F_07_120" localSheetId="11">#REF!</definedName>
    <definedName name="F_07_120" localSheetId="13">#REF!</definedName>
    <definedName name="F_07_120" localSheetId="4">#REF!</definedName>
    <definedName name="F_07_120">#REF!</definedName>
    <definedName name="F_07_150" localSheetId="8">#REF!</definedName>
    <definedName name="F_07_150" localSheetId="9">#REF!</definedName>
    <definedName name="F_07_150" localSheetId="10">#REF!</definedName>
    <definedName name="F_07_150" localSheetId="11">#REF!</definedName>
    <definedName name="F_07_150" localSheetId="13">#REF!</definedName>
    <definedName name="F_07_150" localSheetId="4">#REF!</definedName>
    <definedName name="F_07_150">#REF!</definedName>
    <definedName name="F_07_180" localSheetId="8">#REF!</definedName>
    <definedName name="F_07_180" localSheetId="9">#REF!</definedName>
    <definedName name="F_07_180" localSheetId="10">#REF!</definedName>
    <definedName name="F_07_180" localSheetId="11">#REF!</definedName>
    <definedName name="F_07_180" localSheetId="13">#REF!</definedName>
    <definedName name="F_07_180" localSheetId="4">#REF!</definedName>
    <definedName name="F_07_180">#REF!</definedName>
    <definedName name="F_07_210" localSheetId="8">#REF!</definedName>
    <definedName name="F_07_210" localSheetId="9">#REF!</definedName>
    <definedName name="F_07_210" localSheetId="10">#REF!</definedName>
    <definedName name="F_07_210" localSheetId="11">#REF!</definedName>
    <definedName name="F_07_210" localSheetId="13">#REF!</definedName>
    <definedName name="F_07_210" localSheetId="4">#REF!</definedName>
    <definedName name="F_07_210">#REF!</definedName>
    <definedName name="F_07_240" localSheetId="8">#REF!</definedName>
    <definedName name="F_07_240" localSheetId="9">#REF!</definedName>
    <definedName name="F_07_240" localSheetId="10">#REF!</definedName>
    <definedName name="F_07_240" localSheetId="11">#REF!</definedName>
    <definedName name="F_07_240" localSheetId="13">#REF!</definedName>
    <definedName name="F_07_240" localSheetId="4">#REF!</definedName>
    <definedName name="F_07_240">#REF!</definedName>
    <definedName name="F_07_270" localSheetId="8">#REF!</definedName>
    <definedName name="F_07_270" localSheetId="9">#REF!</definedName>
    <definedName name="F_07_270" localSheetId="10">#REF!</definedName>
    <definedName name="F_07_270" localSheetId="11">#REF!</definedName>
    <definedName name="F_07_270" localSheetId="13">#REF!</definedName>
    <definedName name="F_07_270" localSheetId="4">#REF!</definedName>
    <definedName name="F_07_270">#REF!</definedName>
    <definedName name="F_07_30" localSheetId="8">#REF!</definedName>
    <definedName name="F_07_30" localSheetId="9">#REF!</definedName>
    <definedName name="F_07_30" localSheetId="10">#REF!</definedName>
    <definedName name="F_07_30" localSheetId="11">#REF!</definedName>
    <definedName name="F_07_30" localSheetId="13">#REF!</definedName>
    <definedName name="F_07_30" localSheetId="4">#REF!</definedName>
    <definedName name="F_07_30">#REF!</definedName>
    <definedName name="F_07_300" localSheetId="8">#REF!</definedName>
    <definedName name="F_07_300" localSheetId="9">#REF!</definedName>
    <definedName name="F_07_300" localSheetId="10">#REF!</definedName>
    <definedName name="F_07_300" localSheetId="11">#REF!</definedName>
    <definedName name="F_07_300" localSheetId="13">#REF!</definedName>
    <definedName name="F_07_300" localSheetId="4">#REF!</definedName>
    <definedName name="F_07_300">#REF!</definedName>
    <definedName name="F_07_330" localSheetId="8">#REF!</definedName>
    <definedName name="F_07_330" localSheetId="9">#REF!</definedName>
    <definedName name="F_07_330" localSheetId="10">#REF!</definedName>
    <definedName name="F_07_330" localSheetId="11">#REF!</definedName>
    <definedName name="F_07_330" localSheetId="13">#REF!</definedName>
    <definedName name="F_07_330" localSheetId="4">#REF!</definedName>
    <definedName name="F_07_330">#REF!</definedName>
    <definedName name="F_07_360" localSheetId="8">#REF!</definedName>
    <definedName name="F_07_360" localSheetId="9">#REF!</definedName>
    <definedName name="F_07_360" localSheetId="10">#REF!</definedName>
    <definedName name="F_07_360" localSheetId="11">#REF!</definedName>
    <definedName name="F_07_360" localSheetId="13">#REF!</definedName>
    <definedName name="F_07_360" localSheetId="4">#REF!</definedName>
    <definedName name="F_07_360">#REF!</definedName>
    <definedName name="F_07_390" localSheetId="8">#REF!</definedName>
    <definedName name="F_07_390" localSheetId="9">#REF!</definedName>
    <definedName name="F_07_390" localSheetId="10">#REF!</definedName>
    <definedName name="F_07_390" localSheetId="11">#REF!</definedName>
    <definedName name="F_07_390" localSheetId="13">#REF!</definedName>
    <definedName name="F_07_390" localSheetId="4">#REF!</definedName>
    <definedName name="F_07_390">#REF!</definedName>
    <definedName name="F_07_420" localSheetId="8">#REF!</definedName>
    <definedName name="F_07_420" localSheetId="9">#REF!</definedName>
    <definedName name="F_07_420" localSheetId="10">#REF!</definedName>
    <definedName name="F_07_420" localSheetId="11">#REF!</definedName>
    <definedName name="F_07_420" localSheetId="13">#REF!</definedName>
    <definedName name="F_07_420" localSheetId="4">#REF!</definedName>
    <definedName name="F_07_420">#REF!</definedName>
    <definedName name="F_07_450" localSheetId="8">#REF!</definedName>
    <definedName name="F_07_450" localSheetId="9">#REF!</definedName>
    <definedName name="F_07_450" localSheetId="10">#REF!</definedName>
    <definedName name="F_07_450" localSheetId="11">#REF!</definedName>
    <definedName name="F_07_450" localSheetId="13">#REF!</definedName>
    <definedName name="F_07_450" localSheetId="4">#REF!</definedName>
    <definedName name="F_07_450">#REF!</definedName>
    <definedName name="F_07_480" localSheetId="8">#REF!</definedName>
    <definedName name="F_07_480" localSheetId="9">#REF!</definedName>
    <definedName name="F_07_480" localSheetId="10">#REF!</definedName>
    <definedName name="F_07_480" localSheetId="11">#REF!</definedName>
    <definedName name="F_07_480" localSheetId="13">#REF!</definedName>
    <definedName name="F_07_480" localSheetId="4">#REF!</definedName>
    <definedName name="F_07_480">#REF!</definedName>
    <definedName name="F_07_510" localSheetId="8">#REF!</definedName>
    <definedName name="F_07_510" localSheetId="9">#REF!</definedName>
    <definedName name="F_07_510" localSheetId="10">#REF!</definedName>
    <definedName name="F_07_510" localSheetId="11">#REF!</definedName>
    <definedName name="F_07_510" localSheetId="13">#REF!</definedName>
    <definedName name="F_07_510" localSheetId="4">#REF!</definedName>
    <definedName name="F_07_510">#REF!</definedName>
    <definedName name="F_07_540" localSheetId="8">#REF!</definedName>
    <definedName name="F_07_540" localSheetId="9">#REF!</definedName>
    <definedName name="F_07_540" localSheetId="10">#REF!</definedName>
    <definedName name="F_07_540" localSheetId="11">#REF!</definedName>
    <definedName name="F_07_540" localSheetId="13">#REF!</definedName>
    <definedName name="F_07_540" localSheetId="4">#REF!</definedName>
    <definedName name="F_07_540">#REF!</definedName>
    <definedName name="F_07_570" localSheetId="8">#REF!</definedName>
    <definedName name="F_07_570" localSheetId="9">#REF!</definedName>
    <definedName name="F_07_570" localSheetId="10">#REF!</definedName>
    <definedName name="F_07_570" localSheetId="11">#REF!</definedName>
    <definedName name="F_07_570" localSheetId="13">#REF!</definedName>
    <definedName name="F_07_570" localSheetId="4">#REF!</definedName>
    <definedName name="F_07_570">#REF!</definedName>
    <definedName name="F_07_60" localSheetId="8">#REF!</definedName>
    <definedName name="F_07_60" localSheetId="9">#REF!</definedName>
    <definedName name="F_07_60" localSheetId="10">#REF!</definedName>
    <definedName name="F_07_60" localSheetId="11">#REF!</definedName>
    <definedName name="F_07_60" localSheetId="13">#REF!</definedName>
    <definedName name="F_07_60" localSheetId="4">#REF!</definedName>
    <definedName name="F_07_60">#REF!</definedName>
    <definedName name="F_07_600" localSheetId="8">#REF!</definedName>
    <definedName name="F_07_600" localSheetId="9">#REF!</definedName>
    <definedName name="F_07_600" localSheetId="10">#REF!</definedName>
    <definedName name="F_07_600" localSheetId="11">#REF!</definedName>
    <definedName name="F_07_600" localSheetId="13">#REF!</definedName>
    <definedName name="F_07_600" localSheetId="4">#REF!</definedName>
    <definedName name="F_07_600">#REF!</definedName>
    <definedName name="F_07_630" localSheetId="8">#REF!</definedName>
    <definedName name="F_07_630" localSheetId="9">#REF!</definedName>
    <definedName name="F_07_630" localSheetId="10">#REF!</definedName>
    <definedName name="F_07_630" localSheetId="11">#REF!</definedName>
    <definedName name="F_07_630" localSheetId="13">#REF!</definedName>
    <definedName name="F_07_630" localSheetId="4">#REF!</definedName>
    <definedName name="F_07_630">#REF!</definedName>
    <definedName name="F_07_660" localSheetId="8">#REF!</definedName>
    <definedName name="F_07_660" localSheetId="9">#REF!</definedName>
    <definedName name="F_07_660" localSheetId="10">#REF!</definedName>
    <definedName name="F_07_660" localSheetId="11">#REF!</definedName>
    <definedName name="F_07_660" localSheetId="13">#REF!</definedName>
    <definedName name="F_07_660" localSheetId="4">#REF!</definedName>
    <definedName name="F_07_660">#REF!</definedName>
    <definedName name="F_07_690" localSheetId="8">#REF!</definedName>
    <definedName name="F_07_690" localSheetId="9">#REF!</definedName>
    <definedName name="F_07_690" localSheetId="10">#REF!</definedName>
    <definedName name="F_07_690" localSheetId="11">#REF!</definedName>
    <definedName name="F_07_690" localSheetId="13">#REF!</definedName>
    <definedName name="F_07_690" localSheetId="4">#REF!</definedName>
    <definedName name="F_07_690">#REF!</definedName>
    <definedName name="F_07_720" localSheetId="8">#REF!</definedName>
    <definedName name="F_07_720" localSheetId="9">#REF!</definedName>
    <definedName name="F_07_720" localSheetId="10">#REF!</definedName>
    <definedName name="F_07_720" localSheetId="11">#REF!</definedName>
    <definedName name="F_07_720" localSheetId="13">#REF!</definedName>
    <definedName name="F_07_720" localSheetId="4">#REF!</definedName>
    <definedName name="F_07_720">#REF!</definedName>
    <definedName name="F_07_90" localSheetId="8">#REF!</definedName>
    <definedName name="F_07_90" localSheetId="9">#REF!</definedName>
    <definedName name="F_07_90" localSheetId="10">#REF!</definedName>
    <definedName name="F_07_90" localSheetId="11">#REF!</definedName>
    <definedName name="F_07_90" localSheetId="13">#REF!</definedName>
    <definedName name="F_07_90" localSheetId="4">#REF!</definedName>
    <definedName name="F_07_90">#REF!</definedName>
    <definedName name="F_08_120" localSheetId="8">#REF!</definedName>
    <definedName name="F_08_120" localSheetId="9">#REF!</definedName>
    <definedName name="F_08_120" localSheetId="10">#REF!</definedName>
    <definedName name="F_08_120" localSheetId="11">#REF!</definedName>
    <definedName name="F_08_120" localSheetId="13">#REF!</definedName>
    <definedName name="F_08_120" localSheetId="4">#REF!</definedName>
    <definedName name="F_08_120">#REF!</definedName>
    <definedName name="F_08_150" localSheetId="8">#REF!</definedName>
    <definedName name="F_08_150" localSheetId="9">#REF!</definedName>
    <definedName name="F_08_150" localSheetId="10">#REF!</definedName>
    <definedName name="F_08_150" localSheetId="11">#REF!</definedName>
    <definedName name="F_08_150" localSheetId="13">#REF!</definedName>
    <definedName name="F_08_150" localSheetId="4">#REF!</definedName>
    <definedName name="F_08_150">#REF!</definedName>
    <definedName name="F_08_180" localSheetId="8">#REF!</definedName>
    <definedName name="F_08_180" localSheetId="9">#REF!</definedName>
    <definedName name="F_08_180" localSheetId="10">#REF!</definedName>
    <definedName name="F_08_180" localSheetId="11">#REF!</definedName>
    <definedName name="F_08_180" localSheetId="13">#REF!</definedName>
    <definedName name="F_08_180" localSheetId="4">#REF!</definedName>
    <definedName name="F_08_180">#REF!</definedName>
    <definedName name="F_08_210" localSheetId="8">#REF!</definedName>
    <definedName name="F_08_210" localSheetId="9">#REF!</definedName>
    <definedName name="F_08_210" localSheetId="10">#REF!</definedName>
    <definedName name="F_08_210" localSheetId="11">#REF!</definedName>
    <definedName name="F_08_210" localSheetId="13">#REF!</definedName>
    <definedName name="F_08_210" localSheetId="4">#REF!</definedName>
    <definedName name="F_08_210">#REF!</definedName>
    <definedName name="F_08_240" localSheetId="8">#REF!</definedName>
    <definedName name="F_08_240" localSheetId="9">#REF!</definedName>
    <definedName name="F_08_240" localSheetId="10">#REF!</definedName>
    <definedName name="F_08_240" localSheetId="11">#REF!</definedName>
    <definedName name="F_08_240" localSheetId="13">#REF!</definedName>
    <definedName name="F_08_240" localSheetId="4">#REF!</definedName>
    <definedName name="F_08_240">#REF!</definedName>
    <definedName name="F_08_270" localSheetId="8">#REF!</definedName>
    <definedName name="F_08_270" localSheetId="9">#REF!</definedName>
    <definedName name="F_08_270" localSheetId="10">#REF!</definedName>
    <definedName name="F_08_270" localSheetId="11">#REF!</definedName>
    <definedName name="F_08_270" localSheetId="13">#REF!</definedName>
    <definedName name="F_08_270" localSheetId="4">#REF!</definedName>
    <definedName name="F_08_270">#REF!</definedName>
    <definedName name="F_08_30" localSheetId="8">#REF!</definedName>
    <definedName name="F_08_30" localSheetId="9">#REF!</definedName>
    <definedName name="F_08_30" localSheetId="10">#REF!</definedName>
    <definedName name="F_08_30" localSheetId="11">#REF!</definedName>
    <definedName name="F_08_30" localSheetId="13">#REF!</definedName>
    <definedName name="F_08_30" localSheetId="4">#REF!</definedName>
    <definedName name="F_08_30">#REF!</definedName>
    <definedName name="F_08_300" localSheetId="8">#REF!</definedName>
    <definedName name="F_08_300" localSheetId="9">#REF!</definedName>
    <definedName name="F_08_300" localSheetId="10">#REF!</definedName>
    <definedName name="F_08_300" localSheetId="11">#REF!</definedName>
    <definedName name="F_08_300" localSheetId="13">#REF!</definedName>
    <definedName name="F_08_300" localSheetId="4">#REF!</definedName>
    <definedName name="F_08_300">#REF!</definedName>
    <definedName name="F_08_330" localSheetId="8">#REF!</definedName>
    <definedName name="F_08_330" localSheetId="9">#REF!</definedName>
    <definedName name="F_08_330" localSheetId="10">#REF!</definedName>
    <definedName name="F_08_330" localSheetId="11">#REF!</definedName>
    <definedName name="F_08_330" localSheetId="13">#REF!</definedName>
    <definedName name="F_08_330" localSheetId="4">#REF!</definedName>
    <definedName name="F_08_330">#REF!</definedName>
    <definedName name="F_08_360" localSheetId="8">#REF!</definedName>
    <definedName name="F_08_360" localSheetId="9">#REF!</definedName>
    <definedName name="F_08_360" localSheetId="10">#REF!</definedName>
    <definedName name="F_08_360" localSheetId="11">#REF!</definedName>
    <definedName name="F_08_360" localSheetId="13">#REF!</definedName>
    <definedName name="F_08_360" localSheetId="4">#REF!</definedName>
    <definedName name="F_08_360">#REF!</definedName>
    <definedName name="F_08_390" localSheetId="8">#REF!</definedName>
    <definedName name="F_08_390" localSheetId="9">#REF!</definedName>
    <definedName name="F_08_390" localSheetId="10">#REF!</definedName>
    <definedName name="F_08_390" localSheetId="11">#REF!</definedName>
    <definedName name="F_08_390" localSheetId="13">#REF!</definedName>
    <definedName name="F_08_390" localSheetId="4">#REF!</definedName>
    <definedName name="F_08_390">#REF!</definedName>
    <definedName name="F_08_420" localSheetId="8">#REF!</definedName>
    <definedName name="F_08_420" localSheetId="9">#REF!</definedName>
    <definedName name="F_08_420" localSheetId="10">#REF!</definedName>
    <definedName name="F_08_420" localSheetId="11">#REF!</definedName>
    <definedName name="F_08_420" localSheetId="13">#REF!</definedName>
    <definedName name="F_08_420" localSheetId="4">#REF!</definedName>
    <definedName name="F_08_420">#REF!</definedName>
    <definedName name="F_08_450" localSheetId="8">#REF!</definedName>
    <definedName name="F_08_450" localSheetId="9">#REF!</definedName>
    <definedName name="F_08_450" localSheetId="10">#REF!</definedName>
    <definedName name="F_08_450" localSheetId="11">#REF!</definedName>
    <definedName name="F_08_450" localSheetId="13">#REF!</definedName>
    <definedName name="F_08_450" localSheetId="4">#REF!</definedName>
    <definedName name="F_08_450">#REF!</definedName>
    <definedName name="F_08_480" localSheetId="8">#REF!</definedName>
    <definedName name="F_08_480" localSheetId="9">#REF!</definedName>
    <definedName name="F_08_480" localSheetId="10">#REF!</definedName>
    <definedName name="F_08_480" localSheetId="11">#REF!</definedName>
    <definedName name="F_08_480" localSheetId="13">#REF!</definedName>
    <definedName name="F_08_480" localSheetId="4">#REF!</definedName>
    <definedName name="F_08_480">#REF!</definedName>
    <definedName name="F_08_510" localSheetId="8">#REF!</definedName>
    <definedName name="F_08_510" localSheetId="9">#REF!</definedName>
    <definedName name="F_08_510" localSheetId="10">#REF!</definedName>
    <definedName name="F_08_510" localSheetId="11">#REF!</definedName>
    <definedName name="F_08_510" localSheetId="13">#REF!</definedName>
    <definedName name="F_08_510" localSheetId="4">#REF!</definedName>
    <definedName name="F_08_510">#REF!</definedName>
    <definedName name="F_08_540" localSheetId="8">#REF!</definedName>
    <definedName name="F_08_540" localSheetId="9">#REF!</definedName>
    <definedName name="F_08_540" localSheetId="10">#REF!</definedName>
    <definedName name="F_08_540" localSheetId="11">#REF!</definedName>
    <definedName name="F_08_540" localSheetId="13">#REF!</definedName>
    <definedName name="F_08_540" localSheetId="4">#REF!</definedName>
    <definedName name="F_08_540">#REF!</definedName>
    <definedName name="F_08_570" localSheetId="8">#REF!</definedName>
    <definedName name="F_08_570" localSheetId="9">#REF!</definedName>
    <definedName name="F_08_570" localSheetId="10">#REF!</definedName>
    <definedName name="F_08_570" localSheetId="11">#REF!</definedName>
    <definedName name="F_08_570" localSheetId="13">#REF!</definedName>
    <definedName name="F_08_570" localSheetId="4">#REF!</definedName>
    <definedName name="F_08_570">#REF!</definedName>
    <definedName name="F_08_60" localSheetId="8">#REF!</definedName>
    <definedName name="F_08_60" localSheetId="9">#REF!</definedName>
    <definedName name="F_08_60" localSheetId="10">#REF!</definedName>
    <definedName name="F_08_60" localSheetId="11">#REF!</definedName>
    <definedName name="F_08_60" localSheetId="13">#REF!</definedName>
    <definedName name="F_08_60" localSheetId="4">#REF!</definedName>
    <definedName name="F_08_60">#REF!</definedName>
    <definedName name="F_08_600" localSheetId="8">#REF!</definedName>
    <definedName name="F_08_600" localSheetId="9">#REF!</definedName>
    <definedName name="F_08_600" localSheetId="10">#REF!</definedName>
    <definedName name="F_08_600" localSheetId="11">#REF!</definedName>
    <definedName name="F_08_600" localSheetId="13">#REF!</definedName>
    <definedName name="F_08_600" localSheetId="4">#REF!</definedName>
    <definedName name="F_08_600">#REF!</definedName>
    <definedName name="F_08_630" localSheetId="8">#REF!</definedName>
    <definedName name="F_08_630" localSheetId="9">#REF!</definedName>
    <definedName name="F_08_630" localSheetId="10">#REF!</definedName>
    <definedName name="F_08_630" localSheetId="11">#REF!</definedName>
    <definedName name="F_08_630" localSheetId="13">#REF!</definedName>
    <definedName name="F_08_630" localSheetId="4">#REF!</definedName>
    <definedName name="F_08_630">#REF!</definedName>
    <definedName name="F_08_660" localSheetId="8">#REF!</definedName>
    <definedName name="F_08_660" localSheetId="9">#REF!</definedName>
    <definedName name="F_08_660" localSheetId="10">#REF!</definedName>
    <definedName name="F_08_660" localSheetId="11">#REF!</definedName>
    <definedName name="F_08_660" localSheetId="13">#REF!</definedName>
    <definedName name="F_08_660" localSheetId="4">#REF!</definedName>
    <definedName name="F_08_660">#REF!</definedName>
    <definedName name="F_08_690" localSheetId="8">#REF!</definedName>
    <definedName name="F_08_690" localSheetId="9">#REF!</definedName>
    <definedName name="F_08_690" localSheetId="10">#REF!</definedName>
    <definedName name="F_08_690" localSheetId="11">#REF!</definedName>
    <definedName name="F_08_690" localSheetId="13">#REF!</definedName>
    <definedName name="F_08_690" localSheetId="4">#REF!</definedName>
    <definedName name="F_08_690">#REF!</definedName>
    <definedName name="F_08_720" localSheetId="8">#REF!</definedName>
    <definedName name="F_08_720" localSheetId="9">#REF!</definedName>
    <definedName name="F_08_720" localSheetId="10">#REF!</definedName>
    <definedName name="F_08_720" localSheetId="11">#REF!</definedName>
    <definedName name="F_08_720" localSheetId="13">#REF!</definedName>
    <definedName name="F_08_720" localSheetId="4">#REF!</definedName>
    <definedName name="F_08_720">#REF!</definedName>
    <definedName name="F_08_90" localSheetId="8">#REF!</definedName>
    <definedName name="F_08_90" localSheetId="9">#REF!</definedName>
    <definedName name="F_08_90" localSheetId="10">#REF!</definedName>
    <definedName name="F_08_90" localSheetId="11">#REF!</definedName>
    <definedName name="F_08_90" localSheetId="13">#REF!</definedName>
    <definedName name="F_08_90" localSheetId="4">#REF!</definedName>
    <definedName name="F_08_90">#REF!</definedName>
    <definedName name="F_09_120" localSheetId="8">#REF!</definedName>
    <definedName name="F_09_120" localSheetId="9">#REF!</definedName>
    <definedName name="F_09_120" localSheetId="10">#REF!</definedName>
    <definedName name="F_09_120" localSheetId="11">#REF!</definedName>
    <definedName name="F_09_120" localSheetId="13">#REF!</definedName>
    <definedName name="F_09_120" localSheetId="4">#REF!</definedName>
    <definedName name="F_09_120">#REF!</definedName>
    <definedName name="F_09_150" localSheetId="8">#REF!</definedName>
    <definedName name="F_09_150" localSheetId="9">#REF!</definedName>
    <definedName name="F_09_150" localSheetId="10">#REF!</definedName>
    <definedName name="F_09_150" localSheetId="11">#REF!</definedName>
    <definedName name="F_09_150" localSheetId="13">#REF!</definedName>
    <definedName name="F_09_150" localSheetId="4">#REF!</definedName>
    <definedName name="F_09_150">#REF!</definedName>
    <definedName name="F_09_180" localSheetId="8">#REF!</definedName>
    <definedName name="F_09_180" localSheetId="9">#REF!</definedName>
    <definedName name="F_09_180" localSheetId="10">#REF!</definedName>
    <definedName name="F_09_180" localSheetId="11">#REF!</definedName>
    <definedName name="F_09_180" localSheetId="13">#REF!</definedName>
    <definedName name="F_09_180" localSheetId="4">#REF!</definedName>
    <definedName name="F_09_180">#REF!</definedName>
    <definedName name="F_09_210" localSheetId="8">#REF!</definedName>
    <definedName name="F_09_210" localSheetId="9">#REF!</definedName>
    <definedName name="F_09_210" localSheetId="10">#REF!</definedName>
    <definedName name="F_09_210" localSheetId="11">#REF!</definedName>
    <definedName name="F_09_210" localSheetId="13">#REF!</definedName>
    <definedName name="F_09_210" localSheetId="4">#REF!</definedName>
    <definedName name="F_09_210">#REF!</definedName>
    <definedName name="F_09_240" localSheetId="8">#REF!</definedName>
    <definedName name="F_09_240" localSheetId="9">#REF!</definedName>
    <definedName name="F_09_240" localSheetId="10">#REF!</definedName>
    <definedName name="F_09_240" localSheetId="11">#REF!</definedName>
    <definedName name="F_09_240" localSheetId="13">#REF!</definedName>
    <definedName name="F_09_240" localSheetId="4">#REF!</definedName>
    <definedName name="F_09_240">#REF!</definedName>
    <definedName name="F_09_270" localSheetId="8">#REF!</definedName>
    <definedName name="F_09_270" localSheetId="9">#REF!</definedName>
    <definedName name="F_09_270" localSheetId="10">#REF!</definedName>
    <definedName name="F_09_270" localSheetId="11">#REF!</definedName>
    <definedName name="F_09_270" localSheetId="13">#REF!</definedName>
    <definedName name="F_09_270" localSheetId="4">#REF!</definedName>
    <definedName name="F_09_270">#REF!</definedName>
    <definedName name="F_09_30" localSheetId="8">#REF!</definedName>
    <definedName name="F_09_30" localSheetId="9">#REF!</definedName>
    <definedName name="F_09_30" localSheetId="10">#REF!</definedName>
    <definedName name="F_09_30" localSheetId="11">#REF!</definedName>
    <definedName name="F_09_30" localSheetId="13">#REF!</definedName>
    <definedName name="F_09_30" localSheetId="4">#REF!</definedName>
    <definedName name="F_09_30">#REF!</definedName>
    <definedName name="F_09_300" localSheetId="8">#REF!</definedName>
    <definedName name="F_09_300" localSheetId="9">#REF!</definedName>
    <definedName name="F_09_300" localSheetId="10">#REF!</definedName>
    <definedName name="F_09_300" localSheetId="11">#REF!</definedName>
    <definedName name="F_09_300" localSheetId="13">#REF!</definedName>
    <definedName name="F_09_300" localSheetId="4">#REF!</definedName>
    <definedName name="F_09_300">#REF!</definedName>
    <definedName name="F_09_330" localSheetId="8">#REF!</definedName>
    <definedName name="F_09_330" localSheetId="9">#REF!</definedName>
    <definedName name="F_09_330" localSheetId="10">#REF!</definedName>
    <definedName name="F_09_330" localSheetId="11">#REF!</definedName>
    <definedName name="F_09_330" localSheetId="13">#REF!</definedName>
    <definedName name="F_09_330" localSheetId="4">#REF!</definedName>
    <definedName name="F_09_330">#REF!</definedName>
    <definedName name="F_09_360" localSheetId="8">#REF!</definedName>
    <definedName name="F_09_360" localSheetId="9">#REF!</definedName>
    <definedName name="F_09_360" localSheetId="10">#REF!</definedName>
    <definedName name="F_09_360" localSheetId="11">#REF!</definedName>
    <definedName name="F_09_360" localSheetId="13">#REF!</definedName>
    <definedName name="F_09_360" localSheetId="4">#REF!</definedName>
    <definedName name="F_09_360">#REF!</definedName>
    <definedName name="F_09_390" localSheetId="8">#REF!</definedName>
    <definedName name="F_09_390" localSheetId="9">#REF!</definedName>
    <definedName name="F_09_390" localSheetId="10">#REF!</definedName>
    <definedName name="F_09_390" localSheetId="11">#REF!</definedName>
    <definedName name="F_09_390" localSheetId="13">#REF!</definedName>
    <definedName name="F_09_390" localSheetId="4">#REF!</definedName>
    <definedName name="F_09_390">#REF!</definedName>
    <definedName name="F_09_420" localSheetId="8">#REF!</definedName>
    <definedName name="F_09_420" localSheetId="9">#REF!</definedName>
    <definedName name="F_09_420" localSheetId="10">#REF!</definedName>
    <definedName name="F_09_420" localSheetId="11">#REF!</definedName>
    <definedName name="F_09_420" localSheetId="13">#REF!</definedName>
    <definedName name="F_09_420" localSheetId="4">#REF!</definedName>
    <definedName name="F_09_420">#REF!</definedName>
    <definedName name="F_09_450" localSheetId="8">#REF!</definedName>
    <definedName name="F_09_450" localSheetId="9">#REF!</definedName>
    <definedName name="F_09_450" localSheetId="10">#REF!</definedName>
    <definedName name="F_09_450" localSheetId="11">#REF!</definedName>
    <definedName name="F_09_450" localSheetId="13">#REF!</definedName>
    <definedName name="F_09_450" localSheetId="4">#REF!</definedName>
    <definedName name="F_09_450">#REF!</definedName>
    <definedName name="F_09_480" localSheetId="8">#REF!</definedName>
    <definedName name="F_09_480" localSheetId="9">#REF!</definedName>
    <definedName name="F_09_480" localSheetId="10">#REF!</definedName>
    <definedName name="F_09_480" localSheetId="11">#REF!</definedName>
    <definedName name="F_09_480" localSheetId="13">#REF!</definedName>
    <definedName name="F_09_480" localSheetId="4">#REF!</definedName>
    <definedName name="F_09_480">#REF!</definedName>
    <definedName name="F_09_510" localSheetId="8">#REF!</definedName>
    <definedName name="F_09_510" localSheetId="9">#REF!</definedName>
    <definedName name="F_09_510" localSheetId="10">#REF!</definedName>
    <definedName name="F_09_510" localSheetId="11">#REF!</definedName>
    <definedName name="F_09_510" localSheetId="13">#REF!</definedName>
    <definedName name="F_09_510" localSheetId="4">#REF!</definedName>
    <definedName name="F_09_510">#REF!</definedName>
    <definedName name="F_09_540" localSheetId="8">#REF!</definedName>
    <definedName name="F_09_540" localSheetId="9">#REF!</definedName>
    <definedName name="F_09_540" localSheetId="10">#REF!</definedName>
    <definedName name="F_09_540" localSheetId="11">#REF!</definedName>
    <definedName name="F_09_540" localSheetId="13">#REF!</definedName>
    <definedName name="F_09_540" localSheetId="4">#REF!</definedName>
    <definedName name="F_09_540">#REF!</definedName>
    <definedName name="F_09_570" localSheetId="8">#REF!</definedName>
    <definedName name="F_09_570" localSheetId="9">#REF!</definedName>
    <definedName name="F_09_570" localSheetId="10">#REF!</definedName>
    <definedName name="F_09_570" localSheetId="11">#REF!</definedName>
    <definedName name="F_09_570" localSheetId="13">#REF!</definedName>
    <definedName name="F_09_570" localSheetId="4">#REF!</definedName>
    <definedName name="F_09_570">#REF!</definedName>
    <definedName name="F_09_60" localSheetId="8">#REF!</definedName>
    <definedName name="F_09_60" localSheetId="9">#REF!</definedName>
    <definedName name="F_09_60" localSheetId="10">#REF!</definedName>
    <definedName name="F_09_60" localSheetId="11">#REF!</definedName>
    <definedName name="F_09_60" localSheetId="13">#REF!</definedName>
    <definedName name="F_09_60" localSheetId="4">#REF!</definedName>
    <definedName name="F_09_60">#REF!</definedName>
    <definedName name="F_09_600" localSheetId="8">#REF!</definedName>
    <definedName name="F_09_600" localSheetId="9">#REF!</definedName>
    <definedName name="F_09_600" localSheetId="10">#REF!</definedName>
    <definedName name="F_09_600" localSheetId="11">#REF!</definedName>
    <definedName name="F_09_600" localSheetId="13">#REF!</definedName>
    <definedName name="F_09_600" localSheetId="4">#REF!</definedName>
    <definedName name="F_09_600">#REF!</definedName>
    <definedName name="F_09_630" localSheetId="8">#REF!</definedName>
    <definedName name="F_09_630" localSheetId="9">#REF!</definedName>
    <definedName name="F_09_630" localSheetId="10">#REF!</definedName>
    <definedName name="F_09_630" localSheetId="11">#REF!</definedName>
    <definedName name="F_09_630" localSheetId="13">#REF!</definedName>
    <definedName name="F_09_630" localSheetId="4">#REF!</definedName>
    <definedName name="F_09_630">#REF!</definedName>
    <definedName name="F_09_660" localSheetId="8">#REF!</definedName>
    <definedName name="F_09_660" localSheetId="9">#REF!</definedName>
    <definedName name="F_09_660" localSheetId="10">#REF!</definedName>
    <definedName name="F_09_660" localSheetId="11">#REF!</definedName>
    <definedName name="F_09_660" localSheetId="13">#REF!</definedName>
    <definedName name="F_09_660" localSheetId="4">#REF!</definedName>
    <definedName name="F_09_660">#REF!</definedName>
    <definedName name="F_09_690" localSheetId="8">#REF!</definedName>
    <definedName name="F_09_690" localSheetId="9">#REF!</definedName>
    <definedName name="F_09_690" localSheetId="10">#REF!</definedName>
    <definedName name="F_09_690" localSheetId="11">#REF!</definedName>
    <definedName name="F_09_690" localSheetId="13">#REF!</definedName>
    <definedName name="F_09_690" localSheetId="4">#REF!</definedName>
    <definedName name="F_09_690">#REF!</definedName>
    <definedName name="F_09_720" localSheetId="8">#REF!</definedName>
    <definedName name="F_09_720" localSheetId="9">#REF!</definedName>
    <definedName name="F_09_720" localSheetId="10">#REF!</definedName>
    <definedName name="F_09_720" localSheetId="11">#REF!</definedName>
    <definedName name="F_09_720" localSheetId="13">#REF!</definedName>
    <definedName name="F_09_720" localSheetId="4">#REF!</definedName>
    <definedName name="F_09_720">#REF!</definedName>
    <definedName name="F_09_90" localSheetId="8">#REF!</definedName>
    <definedName name="F_09_90" localSheetId="9">#REF!</definedName>
    <definedName name="F_09_90" localSheetId="10">#REF!</definedName>
    <definedName name="F_09_90" localSheetId="11">#REF!</definedName>
    <definedName name="F_09_90" localSheetId="13">#REF!</definedName>
    <definedName name="F_09_90" localSheetId="4">#REF!</definedName>
    <definedName name="F_09_90">#REF!</definedName>
    <definedName name="F_10_120" localSheetId="8">#REF!</definedName>
    <definedName name="F_10_120" localSheetId="9">#REF!</definedName>
    <definedName name="F_10_120" localSheetId="10">#REF!</definedName>
    <definedName name="F_10_120" localSheetId="11">#REF!</definedName>
    <definedName name="F_10_120" localSheetId="13">#REF!</definedName>
    <definedName name="F_10_120" localSheetId="4">#REF!</definedName>
    <definedName name="F_10_120">#REF!</definedName>
    <definedName name="F_10_150" localSheetId="8">#REF!</definedName>
    <definedName name="F_10_150" localSheetId="9">#REF!</definedName>
    <definedName name="F_10_150" localSheetId="10">#REF!</definedName>
    <definedName name="F_10_150" localSheetId="11">#REF!</definedName>
    <definedName name="F_10_150" localSheetId="13">#REF!</definedName>
    <definedName name="F_10_150" localSheetId="4">#REF!</definedName>
    <definedName name="F_10_150">#REF!</definedName>
    <definedName name="F_10_180" localSheetId="8">#REF!</definedName>
    <definedName name="F_10_180" localSheetId="9">#REF!</definedName>
    <definedName name="F_10_180" localSheetId="10">#REF!</definedName>
    <definedName name="F_10_180" localSheetId="11">#REF!</definedName>
    <definedName name="F_10_180" localSheetId="13">#REF!</definedName>
    <definedName name="F_10_180" localSheetId="4">#REF!</definedName>
    <definedName name="F_10_180">#REF!</definedName>
    <definedName name="F_10_210" localSheetId="8">#REF!</definedName>
    <definedName name="F_10_210" localSheetId="9">#REF!</definedName>
    <definedName name="F_10_210" localSheetId="10">#REF!</definedName>
    <definedName name="F_10_210" localSheetId="11">#REF!</definedName>
    <definedName name="F_10_210" localSheetId="13">#REF!</definedName>
    <definedName name="F_10_210" localSheetId="4">#REF!</definedName>
    <definedName name="F_10_210">#REF!</definedName>
    <definedName name="F_10_240" localSheetId="8">#REF!</definedName>
    <definedName name="F_10_240" localSheetId="9">#REF!</definedName>
    <definedName name="F_10_240" localSheetId="10">#REF!</definedName>
    <definedName name="F_10_240" localSheetId="11">#REF!</definedName>
    <definedName name="F_10_240" localSheetId="13">#REF!</definedName>
    <definedName name="F_10_240" localSheetId="4">#REF!</definedName>
    <definedName name="F_10_240">#REF!</definedName>
    <definedName name="F_10_270" localSheetId="8">#REF!</definedName>
    <definedName name="F_10_270" localSheetId="9">#REF!</definedName>
    <definedName name="F_10_270" localSheetId="10">#REF!</definedName>
    <definedName name="F_10_270" localSheetId="11">#REF!</definedName>
    <definedName name="F_10_270" localSheetId="13">#REF!</definedName>
    <definedName name="F_10_270" localSheetId="4">#REF!</definedName>
    <definedName name="F_10_270">#REF!</definedName>
    <definedName name="F_10_30" localSheetId="8">#REF!</definedName>
    <definedName name="F_10_30" localSheetId="9">#REF!</definedName>
    <definedName name="F_10_30" localSheetId="10">#REF!</definedName>
    <definedName name="F_10_30" localSheetId="11">#REF!</definedName>
    <definedName name="F_10_30" localSheetId="13">#REF!</definedName>
    <definedName name="F_10_30" localSheetId="4">#REF!</definedName>
    <definedName name="F_10_30">#REF!</definedName>
    <definedName name="F_10_300" localSheetId="8">#REF!</definedName>
    <definedName name="F_10_300" localSheetId="9">#REF!</definedName>
    <definedName name="F_10_300" localSheetId="10">#REF!</definedName>
    <definedName name="F_10_300" localSheetId="11">#REF!</definedName>
    <definedName name="F_10_300" localSheetId="13">#REF!</definedName>
    <definedName name="F_10_300" localSheetId="4">#REF!</definedName>
    <definedName name="F_10_300">#REF!</definedName>
    <definedName name="F_10_330" localSheetId="8">#REF!</definedName>
    <definedName name="F_10_330" localSheetId="9">#REF!</definedName>
    <definedName name="F_10_330" localSheetId="10">#REF!</definedName>
    <definedName name="F_10_330" localSheetId="11">#REF!</definedName>
    <definedName name="F_10_330" localSheetId="13">#REF!</definedName>
    <definedName name="F_10_330" localSheetId="4">#REF!</definedName>
    <definedName name="F_10_330">#REF!</definedName>
    <definedName name="F_10_360" localSheetId="8">#REF!</definedName>
    <definedName name="F_10_360" localSheetId="9">#REF!</definedName>
    <definedName name="F_10_360" localSheetId="10">#REF!</definedName>
    <definedName name="F_10_360" localSheetId="11">#REF!</definedName>
    <definedName name="F_10_360" localSheetId="13">#REF!</definedName>
    <definedName name="F_10_360" localSheetId="4">#REF!</definedName>
    <definedName name="F_10_360">#REF!</definedName>
    <definedName name="F_10_390" localSheetId="8">#REF!</definedName>
    <definedName name="F_10_390" localSheetId="9">#REF!</definedName>
    <definedName name="F_10_390" localSheetId="10">#REF!</definedName>
    <definedName name="F_10_390" localSheetId="11">#REF!</definedName>
    <definedName name="F_10_390" localSheetId="13">#REF!</definedName>
    <definedName name="F_10_390" localSheetId="4">#REF!</definedName>
    <definedName name="F_10_390">#REF!</definedName>
    <definedName name="F_10_420" localSheetId="8">#REF!</definedName>
    <definedName name="F_10_420" localSheetId="9">#REF!</definedName>
    <definedName name="F_10_420" localSheetId="10">#REF!</definedName>
    <definedName name="F_10_420" localSheetId="11">#REF!</definedName>
    <definedName name="F_10_420" localSheetId="13">#REF!</definedName>
    <definedName name="F_10_420" localSheetId="4">#REF!</definedName>
    <definedName name="F_10_420">#REF!</definedName>
    <definedName name="F_10_450" localSheetId="8">#REF!</definedName>
    <definedName name="F_10_450" localSheetId="9">#REF!</definedName>
    <definedName name="F_10_450" localSheetId="10">#REF!</definedName>
    <definedName name="F_10_450" localSheetId="11">#REF!</definedName>
    <definedName name="F_10_450" localSheetId="13">#REF!</definedName>
    <definedName name="F_10_450" localSheetId="4">#REF!</definedName>
    <definedName name="F_10_450">#REF!</definedName>
    <definedName name="F_10_480" localSheetId="8">#REF!</definedName>
    <definedName name="F_10_480" localSheetId="9">#REF!</definedName>
    <definedName name="F_10_480" localSheetId="10">#REF!</definedName>
    <definedName name="F_10_480" localSheetId="11">#REF!</definedName>
    <definedName name="F_10_480" localSheetId="13">#REF!</definedName>
    <definedName name="F_10_480" localSheetId="4">#REF!</definedName>
    <definedName name="F_10_480">#REF!</definedName>
    <definedName name="F_10_510" localSheetId="8">#REF!</definedName>
    <definedName name="F_10_510" localSheetId="9">#REF!</definedName>
    <definedName name="F_10_510" localSheetId="10">#REF!</definedName>
    <definedName name="F_10_510" localSheetId="11">#REF!</definedName>
    <definedName name="F_10_510" localSheetId="13">#REF!</definedName>
    <definedName name="F_10_510" localSheetId="4">#REF!</definedName>
    <definedName name="F_10_510">#REF!</definedName>
    <definedName name="F_10_540" localSheetId="8">#REF!</definedName>
    <definedName name="F_10_540" localSheetId="9">#REF!</definedName>
    <definedName name="F_10_540" localSheetId="10">#REF!</definedName>
    <definedName name="F_10_540" localSheetId="11">#REF!</definedName>
    <definedName name="F_10_540" localSheetId="13">#REF!</definedName>
    <definedName name="F_10_540" localSheetId="4">#REF!</definedName>
    <definedName name="F_10_540">#REF!</definedName>
    <definedName name="F_10_570" localSheetId="8">#REF!</definedName>
    <definedName name="F_10_570" localSheetId="9">#REF!</definedName>
    <definedName name="F_10_570" localSheetId="10">#REF!</definedName>
    <definedName name="F_10_570" localSheetId="11">#REF!</definedName>
    <definedName name="F_10_570" localSheetId="13">#REF!</definedName>
    <definedName name="F_10_570" localSheetId="4">#REF!</definedName>
    <definedName name="F_10_570">#REF!</definedName>
    <definedName name="F_10_60" localSheetId="8">#REF!</definedName>
    <definedName name="F_10_60" localSheetId="9">#REF!</definedName>
    <definedName name="F_10_60" localSheetId="10">#REF!</definedName>
    <definedName name="F_10_60" localSheetId="11">#REF!</definedName>
    <definedName name="F_10_60" localSheetId="13">#REF!</definedName>
    <definedName name="F_10_60" localSheetId="4">#REF!</definedName>
    <definedName name="F_10_60">#REF!</definedName>
    <definedName name="F_10_600" localSheetId="8">#REF!</definedName>
    <definedName name="F_10_600" localSheetId="9">#REF!</definedName>
    <definedName name="F_10_600" localSheetId="10">#REF!</definedName>
    <definedName name="F_10_600" localSheetId="11">#REF!</definedName>
    <definedName name="F_10_600" localSheetId="13">#REF!</definedName>
    <definedName name="F_10_600" localSheetId="4">#REF!</definedName>
    <definedName name="F_10_600">#REF!</definedName>
    <definedName name="F_10_630" localSheetId="8">#REF!</definedName>
    <definedName name="F_10_630" localSheetId="9">#REF!</definedName>
    <definedName name="F_10_630" localSheetId="10">#REF!</definedName>
    <definedName name="F_10_630" localSheetId="11">#REF!</definedName>
    <definedName name="F_10_630" localSheetId="13">#REF!</definedName>
    <definedName name="F_10_630" localSheetId="4">#REF!</definedName>
    <definedName name="F_10_630">#REF!</definedName>
    <definedName name="F_10_660" localSheetId="8">#REF!</definedName>
    <definedName name="F_10_660" localSheetId="9">#REF!</definedName>
    <definedName name="F_10_660" localSheetId="10">#REF!</definedName>
    <definedName name="F_10_660" localSheetId="11">#REF!</definedName>
    <definedName name="F_10_660" localSheetId="13">#REF!</definedName>
    <definedName name="F_10_660" localSheetId="4">#REF!</definedName>
    <definedName name="F_10_660">#REF!</definedName>
    <definedName name="F_10_690" localSheetId="8">#REF!</definedName>
    <definedName name="F_10_690" localSheetId="9">#REF!</definedName>
    <definedName name="F_10_690" localSheetId="10">#REF!</definedName>
    <definedName name="F_10_690" localSheetId="11">#REF!</definedName>
    <definedName name="F_10_690" localSheetId="13">#REF!</definedName>
    <definedName name="F_10_690" localSheetId="4">#REF!</definedName>
    <definedName name="F_10_690">#REF!</definedName>
    <definedName name="F_10_720" localSheetId="8">#REF!</definedName>
    <definedName name="F_10_720" localSheetId="9">#REF!</definedName>
    <definedName name="F_10_720" localSheetId="10">#REF!</definedName>
    <definedName name="F_10_720" localSheetId="11">#REF!</definedName>
    <definedName name="F_10_720" localSheetId="13">#REF!</definedName>
    <definedName name="F_10_720" localSheetId="4">#REF!</definedName>
    <definedName name="F_10_720">#REF!</definedName>
    <definedName name="F_10_90" localSheetId="8">#REF!</definedName>
    <definedName name="F_10_90" localSheetId="9">#REF!</definedName>
    <definedName name="F_10_90" localSheetId="10">#REF!</definedName>
    <definedName name="F_10_90" localSheetId="11">#REF!</definedName>
    <definedName name="F_10_90" localSheetId="13">#REF!</definedName>
    <definedName name="F_10_90" localSheetId="4">#REF!</definedName>
    <definedName name="F_10_90">#REF!</definedName>
    <definedName name="F_11_120" localSheetId="8">#REF!</definedName>
    <definedName name="F_11_120" localSheetId="9">#REF!</definedName>
    <definedName name="F_11_120" localSheetId="10">#REF!</definedName>
    <definedName name="F_11_120" localSheetId="11">#REF!</definedName>
    <definedName name="F_11_120" localSheetId="13">#REF!</definedName>
    <definedName name="F_11_120" localSheetId="4">#REF!</definedName>
    <definedName name="F_11_120">#REF!</definedName>
    <definedName name="F_11_150" localSheetId="8">#REF!</definedName>
    <definedName name="F_11_150" localSheetId="9">#REF!</definedName>
    <definedName name="F_11_150" localSheetId="10">#REF!</definedName>
    <definedName name="F_11_150" localSheetId="11">#REF!</definedName>
    <definedName name="F_11_150" localSheetId="13">#REF!</definedName>
    <definedName name="F_11_150" localSheetId="4">#REF!</definedName>
    <definedName name="F_11_150">#REF!</definedName>
    <definedName name="F_11_180" localSheetId="8">#REF!</definedName>
    <definedName name="F_11_180" localSheetId="9">#REF!</definedName>
    <definedName name="F_11_180" localSheetId="10">#REF!</definedName>
    <definedName name="F_11_180" localSheetId="11">#REF!</definedName>
    <definedName name="F_11_180" localSheetId="13">#REF!</definedName>
    <definedName name="F_11_180" localSheetId="4">#REF!</definedName>
    <definedName name="F_11_180">#REF!</definedName>
    <definedName name="F_11_210" localSheetId="8">#REF!</definedName>
    <definedName name="F_11_210" localSheetId="9">#REF!</definedName>
    <definedName name="F_11_210" localSheetId="10">#REF!</definedName>
    <definedName name="F_11_210" localSheetId="11">#REF!</definedName>
    <definedName name="F_11_210" localSheetId="13">#REF!</definedName>
    <definedName name="F_11_210" localSheetId="4">#REF!</definedName>
    <definedName name="F_11_210">#REF!</definedName>
    <definedName name="F_11_240" localSheetId="8">#REF!</definedName>
    <definedName name="F_11_240" localSheetId="9">#REF!</definedName>
    <definedName name="F_11_240" localSheetId="10">#REF!</definedName>
    <definedName name="F_11_240" localSheetId="11">#REF!</definedName>
    <definedName name="F_11_240" localSheetId="13">#REF!</definedName>
    <definedName name="F_11_240" localSheetId="4">#REF!</definedName>
    <definedName name="F_11_240">#REF!</definedName>
    <definedName name="F_11_270" localSheetId="8">#REF!</definedName>
    <definedName name="F_11_270" localSheetId="9">#REF!</definedName>
    <definedName name="F_11_270" localSheetId="10">#REF!</definedName>
    <definedName name="F_11_270" localSheetId="11">#REF!</definedName>
    <definedName name="F_11_270" localSheetId="13">#REF!</definedName>
    <definedName name="F_11_270" localSheetId="4">#REF!</definedName>
    <definedName name="F_11_270">#REF!</definedName>
    <definedName name="F_11_30" localSheetId="8">#REF!</definedName>
    <definedName name="F_11_30" localSheetId="9">#REF!</definedName>
    <definedName name="F_11_30" localSheetId="10">#REF!</definedName>
    <definedName name="F_11_30" localSheetId="11">#REF!</definedName>
    <definedName name="F_11_30" localSheetId="13">#REF!</definedName>
    <definedName name="F_11_30" localSheetId="4">#REF!</definedName>
    <definedName name="F_11_30">#REF!</definedName>
    <definedName name="F_11_300" localSheetId="8">#REF!</definedName>
    <definedName name="F_11_300" localSheetId="9">#REF!</definedName>
    <definedName name="F_11_300" localSheetId="10">#REF!</definedName>
    <definedName name="F_11_300" localSheetId="11">#REF!</definedName>
    <definedName name="F_11_300" localSheetId="13">#REF!</definedName>
    <definedName name="F_11_300" localSheetId="4">#REF!</definedName>
    <definedName name="F_11_300">#REF!</definedName>
    <definedName name="F_11_330" localSheetId="8">#REF!</definedName>
    <definedName name="F_11_330" localSheetId="9">#REF!</definedName>
    <definedName name="F_11_330" localSheetId="10">#REF!</definedName>
    <definedName name="F_11_330" localSheetId="11">#REF!</definedName>
    <definedName name="F_11_330" localSheetId="13">#REF!</definedName>
    <definedName name="F_11_330" localSheetId="4">#REF!</definedName>
    <definedName name="F_11_330">#REF!</definedName>
    <definedName name="F_11_360" localSheetId="8">#REF!</definedName>
    <definedName name="F_11_360" localSheetId="9">#REF!</definedName>
    <definedName name="F_11_360" localSheetId="10">#REF!</definedName>
    <definedName name="F_11_360" localSheetId="11">#REF!</definedName>
    <definedName name="F_11_360" localSheetId="13">#REF!</definedName>
    <definedName name="F_11_360" localSheetId="4">#REF!</definedName>
    <definedName name="F_11_360">#REF!</definedName>
    <definedName name="F_11_390" localSheetId="8">#REF!</definedName>
    <definedName name="F_11_390" localSheetId="9">#REF!</definedName>
    <definedName name="F_11_390" localSheetId="10">#REF!</definedName>
    <definedName name="F_11_390" localSheetId="11">#REF!</definedName>
    <definedName name="F_11_390" localSheetId="13">#REF!</definedName>
    <definedName name="F_11_390" localSheetId="4">#REF!</definedName>
    <definedName name="F_11_390">#REF!</definedName>
    <definedName name="F_11_420" localSheetId="8">#REF!</definedName>
    <definedName name="F_11_420" localSheetId="9">#REF!</definedName>
    <definedName name="F_11_420" localSheetId="10">#REF!</definedName>
    <definedName name="F_11_420" localSheetId="11">#REF!</definedName>
    <definedName name="F_11_420" localSheetId="13">#REF!</definedName>
    <definedName name="F_11_420" localSheetId="4">#REF!</definedName>
    <definedName name="F_11_420">#REF!</definedName>
    <definedName name="F_11_450" localSheetId="8">#REF!</definedName>
    <definedName name="F_11_450" localSheetId="9">#REF!</definedName>
    <definedName name="F_11_450" localSheetId="10">#REF!</definedName>
    <definedName name="F_11_450" localSheetId="11">#REF!</definedName>
    <definedName name="F_11_450" localSheetId="13">#REF!</definedName>
    <definedName name="F_11_450" localSheetId="4">#REF!</definedName>
    <definedName name="F_11_450">#REF!</definedName>
    <definedName name="F_11_480" localSheetId="8">#REF!</definedName>
    <definedName name="F_11_480" localSheetId="9">#REF!</definedName>
    <definedName name="F_11_480" localSheetId="10">#REF!</definedName>
    <definedName name="F_11_480" localSheetId="11">#REF!</definedName>
    <definedName name="F_11_480" localSheetId="13">#REF!</definedName>
    <definedName name="F_11_480" localSheetId="4">#REF!</definedName>
    <definedName name="F_11_480">#REF!</definedName>
    <definedName name="F_11_510" localSheetId="8">#REF!</definedName>
    <definedName name="F_11_510" localSheetId="9">#REF!</definedName>
    <definedName name="F_11_510" localSheetId="10">#REF!</definedName>
    <definedName name="F_11_510" localSheetId="11">#REF!</definedName>
    <definedName name="F_11_510" localSheetId="13">#REF!</definedName>
    <definedName name="F_11_510" localSheetId="4">#REF!</definedName>
    <definedName name="F_11_510">#REF!</definedName>
    <definedName name="F_11_540" localSheetId="8">#REF!</definedName>
    <definedName name="F_11_540" localSheetId="9">#REF!</definedName>
    <definedName name="F_11_540" localSheetId="10">#REF!</definedName>
    <definedName name="F_11_540" localSheetId="11">#REF!</definedName>
    <definedName name="F_11_540" localSheetId="13">#REF!</definedName>
    <definedName name="F_11_540" localSheetId="4">#REF!</definedName>
    <definedName name="F_11_540">#REF!</definedName>
    <definedName name="F_11_570" localSheetId="8">#REF!</definedName>
    <definedName name="F_11_570" localSheetId="9">#REF!</definedName>
    <definedName name="F_11_570" localSheetId="10">#REF!</definedName>
    <definedName name="F_11_570" localSheetId="11">#REF!</definedName>
    <definedName name="F_11_570" localSheetId="13">#REF!</definedName>
    <definedName name="F_11_570" localSheetId="4">#REF!</definedName>
    <definedName name="F_11_570">#REF!</definedName>
    <definedName name="F_11_60" localSheetId="8">#REF!</definedName>
    <definedName name="F_11_60" localSheetId="9">#REF!</definedName>
    <definedName name="F_11_60" localSheetId="10">#REF!</definedName>
    <definedName name="F_11_60" localSheetId="11">#REF!</definedName>
    <definedName name="F_11_60" localSheetId="13">#REF!</definedName>
    <definedName name="F_11_60" localSheetId="4">#REF!</definedName>
    <definedName name="F_11_60">#REF!</definedName>
    <definedName name="F_11_600" localSheetId="8">#REF!</definedName>
    <definedName name="F_11_600" localSheetId="9">#REF!</definedName>
    <definedName name="F_11_600" localSheetId="10">#REF!</definedName>
    <definedName name="F_11_600" localSheetId="11">#REF!</definedName>
    <definedName name="F_11_600" localSheetId="13">#REF!</definedName>
    <definedName name="F_11_600" localSheetId="4">#REF!</definedName>
    <definedName name="F_11_600">#REF!</definedName>
    <definedName name="F_11_630" localSheetId="8">#REF!</definedName>
    <definedName name="F_11_630" localSheetId="9">#REF!</definedName>
    <definedName name="F_11_630" localSheetId="10">#REF!</definedName>
    <definedName name="F_11_630" localSheetId="11">#REF!</definedName>
    <definedName name="F_11_630" localSheetId="13">#REF!</definedName>
    <definedName name="F_11_630" localSheetId="4">#REF!</definedName>
    <definedName name="F_11_630">#REF!</definedName>
    <definedName name="F_11_660" localSheetId="8">#REF!</definedName>
    <definedName name="F_11_660" localSheetId="9">#REF!</definedName>
    <definedName name="F_11_660" localSheetId="10">#REF!</definedName>
    <definedName name="F_11_660" localSheetId="11">#REF!</definedName>
    <definedName name="F_11_660" localSheetId="13">#REF!</definedName>
    <definedName name="F_11_660" localSheetId="4">#REF!</definedName>
    <definedName name="F_11_660">#REF!</definedName>
    <definedName name="F_11_690" localSheetId="8">#REF!</definedName>
    <definedName name="F_11_690" localSheetId="9">#REF!</definedName>
    <definedName name="F_11_690" localSheetId="10">#REF!</definedName>
    <definedName name="F_11_690" localSheetId="11">#REF!</definedName>
    <definedName name="F_11_690" localSheetId="13">#REF!</definedName>
    <definedName name="F_11_690" localSheetId="4">#REF!</definedName>
    <definedName name="F_11_690">#REF!</definedName>
    <definedName name="F_11_720" localSheetId="8">#REF!</definedName>
    <definedName name="F_11_720" localSheetId="9">#REF!</definedName>
    <definedName name="F_11_720" localSheetId="10">#REF!</definedName>
    <definedName name="F_11_720" localSheetId="11">#REF!</definedName>
    <definedName name="F_11_720" localSheetId="13">#REF!</definedName>
    <definedName name="F_11_720" localSheetId="4">#REF!</definedName>
    <definedName name="F_11_720">#REF!</definedName>
    <definedName name="F_11_90" localSheetId="8">#REF!</definedName>
    <definedName name="F_11_90" localSheetId="9">#REF!</definedName>
    <definedName name="F_11_90" localSheetId="10">#REF!</definedName>
    <definedName name="F_11_90" localSheetId="11">#REF!</definedName>
    <definedName name="F_11_90" localSheetId="13">#REF!</definedName>
    <definedName name="F_11_90" localSheetId="4">#REF!</definedName>
    <definedName name="F_11_90">#REF!</definedName>
    <definedName name="F_12_120" localSheetId="8">#REF!</definedName>
    <definedName name="F_12_120" localSheetId="9">#REF!</definedName>
    <definedName name="F_12_120" localSheetId="10">#REF!</definedName>
    <definedName name="F_12_120" localSheetId="11">#REF!</definedName>
    <definedName name="F_12_120" localSheetId="13">#REF!</definedName>
    <definedName name="F_12_120" localSheetId="4">#REF!</definedName>
    <definedName name="F_12_120">#REF!</definedName>
    <definedName name="F_12_150" localSheetId="8">#REF!</definedName>
    <definedName name="F_12_150" localSheetId="9">#REF!</definedName>
    <definedName name="F_12_150" localSheetId="10">#REF!</definedName>
    <definedName name="F_12_150" localSheetId="11">#REF!</definedName>
    <definedName name="F_12_150" localSheetId="13">#REF!</definedName>
    <definedName name="F_12_150" localSheetId="4">#REF!</definedName>
    <definedName name="F_12_150">#REF!</definedName>
    <definedName name="F_12_180" localSheetId="8">#REF!</definedName>
    <definedName name="F_12_180" localSheetId="9">#REF!</definedName>
    <definedName name="F_12_180" localSheetId="10">#REF!</definedName>
    <definedName name="F_12_180" localSheetId="11">#REF!</definedName>
    <definedName name="F_12_180" localSheetId="13">#REF!</definedName>
    <definedName name="F_12_180" localSheetId="4">#REF!</definedName>
    <definedName name="F_12_180">#REF!</definedName>
    <definedName name="F_12_210" localSheetId="8">#REF!</definedName>
    <definedName name="F_12_210" localSheetId="9">#REF!</definedName>
    <definedName name="F_12_210" localSheetId="10">#REF!</definedName>
    <definedName name="F_12_210" localSheetId="11">#REF!</definedName>
    <definedName name="F_12_210" localSheetId="13">#REF!</definedName>
    <definedName name="F_12_210" localSheetId="4">#REF!</definedName>
    <definedName name="F_12_210">#REF!</definedName>
    <definedName name="F_12_240" localSheetId="8">#REF!</definedName>
    <definedName name="F_12_240" localSheetId="9">#REF!</definedName>
    <definedName name="F_12_240" localSheetId="10">#REF!</definedName>
    <definedName name="F_12_240" localSheetId="11">#REF!</definedName>
    <definedName name="F_12_240" localSheetId="13">#REF!</definedName>
    <definedName name="F_12_240" localSheetId="4">#REF!</definedName>
    <definedName name="F_12_240">#REF!</definedName>
    <definedName name="F_12_270" localSheetId="8">#REF!</definedName>
    <definedName name="F_12_270" localSheetId="9">#REF!</definedName>
    <definedName name="F_12_270" localSheetId="10">#REF!</definedName>
    <definedName name="F_12_270" localSheetId="11">#REF!</definedName>
    <definedName name="F_12_270" localSheetId="13">#REF!</definedName>
    <definedName name="F_12_270" localSheetId="4">#REF!</definedName>
    <definedName name="F_12_270">#REF!</definedName>
    <definedName name="F_12_30" localSheetId="8">#REF!</definedName>
    <definedName name="F_12_30" localSheetId="9">#REF!</definedName>
    <definedName name="F_12_30" localSheetId="10">#REF!</definedName>
    <definedName name="F_12_30" localSheetId="11">#REF!</definedName>
    <definedName name="F_12_30" localSheetId="13">#REF!</definedName>
    <definedName name="F_12_30" localSheetId="4">#REF!</definedName>
    <definedName name="F_12_30">#REF!</definedName>
    <definedName name="F_12_300" localSheetId="8">#REF!</definedName>
    <definedName name="F_12_300" localSheetId="9">#REF!</definedName>
    <definedName name="F_12_300" localSheetId="10">#REF!</definedName>
    <definedName name="F_12_300" localSheetId="11">#REF!</definedName>
    <definedName name="F_12_300" localSheetId="13">#REF!</definedName>
    <definedName name="F_12_300" localSheetId="4">#REF!</definedName>
    <definedName name="F_12_300">#REF!</definedName>
    <definedName name="F_12_330" localSheetId="8">#REF!</definedName>
    <definedName name="F_12_330" localSheetId="9">#REF!</definedName>
    <definedName name="F_12_330" localSheetId="10">#REF!</definedName>
    <definedName name="F_12_330" localSheetId="11">#REF!</definedName>
    <definedName name="F_12_330" localSheetId="13">#REF!</definedName>
    <definedName name="F_12_330" localSheetId="4">#REF!</definedName>
    <definedName name="F_12_330">#REF!</definedName>
    <definedName name="F_12_360" localSheetId="8">#REF!</definedName>
    <definedName name="F_12_360" localSheetId="9">#REF!</definedName>
    <definedName name="F_12_360" localSheetId="10">#REF!</definedName>
    <definedName name="F_12_360" localSheetId="11">#REF!</definedName>
    <definedName name="F_12_360" localSheetId="13">#REF!</definedName>
    <definedName name="F_12_360" localSheetId="4">#REF!</definedName>
    <definedName name="F_12_360">#REF!</definedName>
    <definedName name="F_12_390" localSheetId="8">#REF!</definedName>
    <definedName name="F_12_390" localSheetId="9">#REF!</definedName>
    <definedName name="F_12_390" localSheetId="10">#REF!</definedName>
    <definedName name="F_12_390" localSheetId="11">#REF!</definedName>
    <definedName name="F_12_390" localSheetId="13">#REF!</definedName>
    <definedName name="F_12_390" localSheetId="4">#REF!</definedName>
    <definedName name="F_12_390">#REF!</definedName>
    <definedName name="F_12_420" localSheetId="8">#REF!</definedName>
    <definedName name="F_12_420" localSheetId="9">#REF!</definedName>
    <definedName name="F_12_420" localSheetId="10">#REF!</definedName>
    <definedName name="F_12_420" localSheetId="11">#REF!</definedName>
    <definedName name="F_12_420" localSheetId="13">#REF!</definedName>
    <definedName name="F_12_420" localSheetId="4">#REF!</definedName>
    <definedName name="F_12_420">#REF!</definedName>
    <definedName name="F_12_450" localSheetId="8">#REF!</definedName>
    <definedName name="F_12_450" localSheetId="9">#REF!</definedName>
    <definedName name="F_12_450" localSheetId="10">#REF!</definedName>
    <definedName name="F_12_450" localSheetId="11">#REF!</definedName>
    <definedName name="F_12_450" localSheetId="13">#REF!</definedName>
    <definedName name="F_12_450" localSheetId="4">#REF!</definedName>
    <definedName name="F_12_450">#REF!</definedName>
    <definedName name="F_12_480" localSheetId="8">#REF!</definedName>
    <definedName name="F_12_480" localSheetId="9">#REF!</definedName>
    <definedName name="F_12_480" localSheetId="10">#REF!</definedName>
    <definedName name="F_12_480" localSheetId="11">#REF!</definedName>
    <definedName name="F_12_480" localSheetId="13">#REF!</definedName>
    <definedName name="F_12_480" localSheetId="4">#REF!</definedName>
    <definedName name="F_12_480">#REF!</definedName>
    <definedName name="F_12_510" localSheetId="8">#REF!</definedName>
    <definedName name="F_12_510" localSheetId="9">#REF!</definedName>
    <definedName name="F_12_510" localSheetId="10">#REF!</definedName>
    <definedName name="F_12_510" localSheetId="11">#REF!</definedName>
    <definedName name="F_12_510" localSheetId="13">#REF!</definedName>
    <definedName name="F_12_510" localSheetId="4">#REF!</definedName>
    <definedName name="F_12_510">#REF!</definedName>
    <definedName name="F_12_540" localSheetId="8">#REF!</definedName>
    <definedName name="F_12_540" localSheetId="9">#REF!</definedName>
    <definedName name="F_12_540" localSheetId="10">#REF!</definedName>
    <definedName name="F_12_540" localSheetId="11">#REF!</definedName>
    <definedName name="F_12_540" localSheetId="13">#REF!</definedName>
    <definedName name="F_12_540" localSheetId="4">#REF!</definedName>
    <definedName name="F_12_540">#REF!</definedName>
    <definedName name="F_12_570" localSheetId="8">#REF!</definedName>
    <definedName name="F_12_570" localSheetId="9">#REF!</definedName>
    <definedName name="F_12_570" localSheetId="10">#REF!</definedName>
    <definedName name="F_12_570" localSheetId="11">#REF!</definedName>
    <definedName name="F_12_570" localSheetId="13">#REF!</definedName>
    <definedName name="F_12_570" localSheetId="4">#REF!</definedName>
    <definedName name="F_12_570">#REF!</definedName>
    <definedName name="F_12_60" localSheetId="8">#REF!</definedName>
    <definedName name="F_12_60" localSheetId="9">#REF!</definedName>
    <definedName name="F_12_60" localSheetId="10">#REF!</definedName>
    <definedName name="F_12_60" localSheetId="11">#REF!</definedName>
    <definedName name="F_12_60" localSheetId="13">#REF!</definedName>
    <definedName name="F_12_60" localSheetId="4">#REF!</definedName>
    <definedName name="F_12_60">#REF!</definedName>
    <definedName name="F_12_600" localSheetId="8">#REF!</definedName>
    <definedName name="F_12_600" localSheetId="9">#REF!</definedName>
    <definedName name="F_12_600" localSheetId="10">#REF!</definedName>
    <definedName name="F_12_600" localSheetId="11">#REF!</definedName>
    <definedName name="F_12_600" localSheetId="13">#REF!</definedName>
    <definedName name="F_12_600" localSheetId="4">#REF!</definedName>
    <definedName name="F_12_600">#REF!</definedName>
    <definedName name="F_12_630" localSheetId="8">#REF!</definedName>
    <definedName name="F_12_630" localSheetId="9">#REF!</definedName>
    <definedName name="F_12_630" localSheetId="10">#REF!</definedName>
    <definedName name="F_12_630" localSheetId="11">#REF!</definedName>
    <definedName name="F_12_630" localSheetId="13">#REF!</definedName>
    <definedName name="F_12_630" localSheetId="4">#REF!</definedName>
    <definedName name="F_12_630">#REF!</definedName>
    <definedName name="F_12_660" localSheetId="8">#REF!</definedName>
    <definedName name="F_12_660" localSheetId="9">#REF!</definedName>
    <definedName name="F_12_660" localSheetId="10">#REF!</definedName>
    <definedName name="F_12_660" localSheetId="11">#REF!</definedName>
    <definedName name="F_12_660" localSheetId="13">#REF!</definedName>
    <definedName name="F_12_660" localSheetId="4">#REF!</definedName>
    <definedName name="F_12_660">#REF!</definedName>
    <definedName name="F_12_690" localSheetId="8">#REF!</definedName>
    <definedName name="F_12_690" localSheetId="9">#REF!</definedName>
    <definedName name="F_12_690" localSheetId="10">#REF!</definedName>
    <definedName name="F_12_690" localSheetId="11">#REF!</definedName>
    <definedName name="F_12_690" localSheetId="13">#REF!</definedName>
    <definedName name="F_12_690" localSheetId="4">#REF!</definedName>
    <definedName name="F_12_690">#REF!</definedName>
    <definedName name="F_12_720" localSheetId="8">#REF!</definedName>
    <definedName name="F_12_720" localSheetId="9">#REF!</definedName>
    <definedName name="F_12_720" localSheetId="10">#REF!</definedName>
    <definedName name="F_12_720" localSheetId="11">#REF!</definedName>
    <definedName name="F_12_720" localSheetId="13">#REF!</definedName>
    <definedName name="F_12_720" localSheetId="4">#REF!</definedName>
    <definedName name="F_12_720">#REF!</definedName>
    <definedName name="F_12_90" localSheetId="8">#REF!</definedName>
    <definedName name="F_12_90" localSheetId="9">#REF!</definedName>
    <definedName name="F_12_90" localSheetId="10">#REF!</definedName>
    <definedName name="F_12_90" localSheetId="11">#REF!</definedName>
    <definedName name="F_12_90" localSheetId="13">#REF!</definedName>
    <definedName name="F_12_90" localSheetId="4">#REF!</definedName>
    <definedName name="F_12_90">#REF!</definedName>
    <definedName name="F_13_120" localSheetId="8">#REF!</definedName>
    <definedName name="F_13_120" localSheetId="9">#REF!</definedName>
    <definedName name="F_13_120" localSheetId="10">#REF!</definedName>
    <definedName name="F_13_120" localSheetId="11">#REF!</definedName>
    <definedName name="F_13_120" localSheetId="13">#REF!</definedName>
    <definedName name="F_13_120" localSheetId="4">#REF!</definedName>
    <definedName name="F_13_120">#REF!</definedName>
    <definedName name="F_13_150" localSheetId="8">#REF!</definedName>
    <definedName name="F_13_150" localSheetId="9">#REF!</definedName>
    <definedName name="F_13_150" localSheetId="10">#REF!</definedName>
    <definedName name="F_13_150" localSheetId="11">#REF!</definedName>
    <definedName name="F_13_150" localSheetId="13">#REF!</definedName>
    <definedName name="F_13_150" localSheetId="4">#REF!</definedName>
    <definedName name="F_13_150">#REF!</definedName>
    <definedName name="F_13_180" localSheetId="8">#REF!</definedName>
    <definedName name="F_13_180" localSheetId="9">#REF!</definedName>
    <definedName name="F_13_180" localSheetId="10">#REF!</definedName>
    <definedName name="F_13_180" localSheetId="11">#REF!</definedName>
    <definedName name="F_13_180" localSheetId="13">#REF!</definedName>
    <definedName name="F_13_180" localSheetId="4">#REF!</definedName>
    <definedName name="F_13_180">#REF!</definedName>
    <definedName name="F_13_210" localSheetId="8">#REF!</definedName>
    <definedName name="F_13_210" localSheetId="9">#REF!</definedName>
    <definedName name="F_13_210" localSheetId="10">#REF!</definedName>
    <definedName name="F_13_210" localSheetId="11">#REF!</definedName>
    <definedName name="F_13_210" localSheetId="13">#REF!</definedName>
    <definedName name="F_13_210" localSheetId="4">#REF!</definedName>
    <definedName name="F_13_210">#REF!</definedName>
    <definedName name="F_13_240" localSheetId="8">#REF!</definedName>
    <definedName name="F_13_240" localSheetId="9">#REF!</definedName>
    <definedName name="F_13_240" localSheetId="10">#REF!</definedName>
    <definedName name="F_13_240" localSheetId="11">#REF!</definedName>
    <definedName name="F_13_240" localSheetId="13">#REF!</definedName>
    <definedName name="F_13_240" localSheetId="4">#REF!</definedName>
    <definedName name="F_13_240">#REF!</definedName>
    <definedName name="F_13_270" localSheetId="8">#REF!</definedName>
    <definedName name="F_13_270" localSheetId="9">#REF!</definedName>
    <definedName name="F_13_270" localSheetId="10">#REF!</definedName>
    <definedName name="F_13_270" localSheetId="11">#REF!</definedName>
    <definedName name="F_13_270" localSheetId="13">#REF!</definedName>
    <definedName name="F_13_270" localSheetId="4">#REF!</definedName>
    <definedName name="F_13_270">#REF!</definedName>
    <definedName name="F_13_30" localSheetId="8">#REF!</definedName>
    <definedName name="F_13_30" localSheetId="9">#REF!</definedName>
    <definedName name="F_13_30" localSheetId="10">#REF!</definedName>
    <definedName name="F_13_30" localSheetId="11">#REF!</definedName>
    <definedName name="F_13_30" localSheetId="13">#REF!</definedName>
    <definedName name="F_13_30" localSheetId="4">#REF!</definedName>
    <definedName name="F_13_30">#REF!</definedName>
    <definedName name="F_13_300" localSheetId="8">#REF!</definedName>
    <definedName name="F_13_300" localSheetId="9">#REF!</definedName>
    <definedName name="F_13_300" localSheetId="10">#REF!</definedName>
    <definedName name="F_13_300" localSheetId="11">#REF!</definedName>
    <definedName name="F_13_300" localSheetId="13">#REF!</definedName>
    <definedName name="F_13_300" localSheetId="4">#REF!</definedName>
    <definedName name="F_13_300">#REF!</definedName>
    <definedName name="F_13_330" localSheetId="8">#REF!</definedName>
    <definedName name="F_13_330" localSheetId="9">#REF!</definedName>
    <definedName name="F_13_330" localSheetId="10">#REF!</definedName>
    <definedName name="F_13_330" localSheetId="11">#REF!</definedName>
    <definedName name="F_13_330" localSheetId="13">#REF!</definedName>
    <definedName name="F_13_330" localSheetId="4">#REF!</definedName>
    <definedName name="F_13_330">#REF!</definedName>
    <definedName name="F_13_360" localSheetId="8">#REF!</definedName>
    <definedName name="F_13_360" localSheetId="9">#REF!</definedName>
    <definedName name="F_13_360" localSheetId="10">#REF!</definedName>
    <definedName name="F_13_360" localSheetId="11">#REF!</definedName>
    <definedName name="F_13_360" localSheetId="13">#REF!</definedName>
    <definedName name="F_13_360" localSheetId="4">#REF!</definedName>
    <definedName name="F_13_360">#REF!</definedName>
    <definedName name="F_13_390" localSheetId="8">#REF!</definedName>
    <definedName name="F_13_390" localSheetId="9">#REF!</definedName>
    <definedName name="F_13_390" localSheetId="10">#REF!</definedName>
    <definedName name="F_13_390" localSheetId="11">#REF!</definedName>
    <definedName name="F_13_390" localSheetId="13">#REF!</definedName>
    <definedName name="F_13_390" localSheetId="4">#REF!</definedName>
    <definedName name="F_13_390">#REF!</definedName>
    <definedName name="F_13_420" localSheetId="8">#REF!</definedName>
    <definedName name="F_13_420" localSheetId="9">#REF!</definedName>
    <definedName name="F_13_420" localSheetId="10">#REF!</definedName>
    <definedName name="F_13_420" localSheetId="11">#REF!</definedName>
    <definedName name="F_13_420" localSheetId="13">#REF!</definedName>
    <definedName name="F_13_420" localSheetId="4">#REF!</definedName>
    <definedName name="F_13_420">#REF!</definedName>
    <definedName name="F_13_450" localSheetId="8">#REF!</definedName>
    <definedName name="F_13_450" localSheetId="9">#REF!</definedName>
    <definedName name="F_13_450" localSheetId="10">#REF!</definedName>
    <definedName name="F_13_450" localSheetId="11">#REF!</definedName>
    <definedName name="F_13_450" localSheetId="13">#REF!</definedName>
    <definedName name="F_13_450" localSheetId="4">#REF!</definedName>
    <definedName name="F_13_450">#REF!</definedName>
    <definedName name="F_13_480" localSheetId="8">#REF!</definedName>
    <definedName name="F_13_480" localSheetId="9">#REF!</definedName>
    <definedName name="F_13_480" localSheetId="10">#REF!</definedName>
    <definedName name="F_13_480" localSheetId="11">#REF!</definedName>
    <definedName name="F_13_480" localSheetId="13">#REF!</definedName>
    <definedName name="F_13_480" localSheetId="4">#REF!</definedName>
    <definedName name="F_13_480">#REF!</definedName>
    <definedName name="F_13_510" localSheetId="8">#REF!</definedName>
    <definedName name="F_13_510" localSheetId="9">#REF!</definedName>
    <definedName name="F_13_510" localSheetId="10">#REF!</definedName>
    <definedName name="F_13_510" localSheetId="11">#REF!</definedName>
    <definedName name="F_13_510" localSheetId="13">#REF!</definedName>
    <definedName name="F_13_510" localSheetId="4">#REF!</definedName>
    <definedName name="F_13_510">#REF!</definedName>
    <definedName name="F_13_540" localSheetId="8">#REF!</definedName>
    <definedName name="F_13_540" localSheetId="9">#REF!</definedName>
    <definedName name="F_13_540" localSheetId="10">#REF!</definedName>
    <definedName name="F_13_540" localSheetId="11">#REF!</definedName>
    <definedName name="F_13_540" localSheetId="13">#REF!</definedName>
    <definedName name="F_13_540" localSheetId="4">#REF!</definedName>
    <definedName name="F_13_540">#REF!</definedName>
    <definedName name="F_13_570" localSheetId="8">#REF!</definedName>
    <definedName name="F_13_570" localSheetId="9">#REF!</definedName>
    <definedName name="F_13_570" localSheetId="10">#REF!</definedName>
    <definedName name="F_13_570" localSheetId="11">#REF!</definedName>
    <definedName name="F_13_570" localSheetId="13">#REF!</definedName>
    <definedName name="F_13_570" localSheetId="4">#REF!</definedName>
    <definedName name="F_13_570">#REF!</definedName>
    <definedName name="F_13_60" localSheetId="8">#REF!</definedName>
    <definedName name="F_13_60" localSheetId="9">#REF!</definedName>
    <definedName name="F_13_60" localSheetId="10">#REF!</definedName>
    <definedName name="F_13_60" localSheetId="11">#REF!</definedName>
    <definedName name="F_13_60" localSheetId="13">#REF!</definedName>
    <definedName name="F_13_60" localSheetId="4">#REF!</definedName>
    <definedName name="F_13_60">#REF!</definedName>
    <definedName name="F_13_600" localSheetId="8">#REF!</definedName>
    <definedName name="F_13_600" localSheetId="9">#REF!</definedName>
    <definedName name="F_13_600" localSheetId="10">#REF!</definedName>
    <definedName name="F_13_600" localSheetId="11">#REF!</definedName>
    <definedName name="F_13_600" localSheetId="13">#REF!</definedName>
    <definedName name="F_13_600" localSheetId="4">#REF!</definedName>
    <definedName name="F_13_600">#REF!</definedName>
    <definedName name="F_13_630" localSheetId="8">#REF!</definedName>
    <definedName name="F_13_630" localSheetId="9">#REF!</definedName>
    <definedName name="F_13_630" localSheetId="10">#REF!</definedName>
    <definedName name="F_13_630" localSheetId="11">#REF!</definedName>
    <definedName name="F_13_630" localSheetId="13">#REF!</definedName>
    <definedName name="F_13_630" localSheetId="4">#REF!</definedName>
    <definedName name="F_13_630">#REF!</definedName>
    <definedName name="F_13_660" localSheetId="8">#REF!</definedName>
    <definedName name="F_13_660" localSheetId="9">#REF!</definedName>
    <definedName name="F_13_660" localSheetId="10">#REF!</definedName>
    <definedName name="F_13_660" localSheetId="11">#REF!</definedName>
    <definedName name="F_13_660" localSheetId="13">#REF!</definedName>
    <definedName name="F_13_660" localSheetId="4">#REF!</definedName>
    <definedName name="F_13_660">#REF!</definedName>
    <definedName name="F_13_690" localSheetId="8">#REF!</definedName>
    <definedName name="F_13_690" localSheetId="9">#REF!</definedName>
    <definedName name="F_13_690" localSheetId="10">#REF!</definedName>
    <definedName name="F_13_690" localSheetId="11">#REF!</definedName>
    <definedName name="F_13_690" localSheetId="13">#REF!</definedName>
    <definedName name="F_13_690" localSheetId="4">#REF!</definedName>
    <definedName name="F_13_690">#REF!</definedName>
    <definedName name="F_13_720" localSheetId="8">#REF!</definedName>
    <definedName name="F_13_720" localSheetId="9">#REF!</definedName>
    <definedName name="F_13_720" localSheetId="10">#REF!</definedName>
    <definedName name="F_13_720" localSheetId="11">#REF!</definedName>
    <definedName name="F_13_720" localSheetId="13">#REF!</definedName>
    <definedName name="F_13_720" localSheetId="4">#REF!</definedName>
    <definedName name="F_13_720">#REF!</definedName>
    <definedName name="F_13_90" localSheetId="8">#REF!</definedName>
    <definedName name="F_13_90" localSheetId="9">#REF!</definedName>
    <definedName name="F_13_90" localSheetId="10">#REF!</definedName>
    <definedName name="F_13_90" localSheetId="11">#REF!</definedName>
    <definedName name="F_13_90" localSheetId="13">#REF!</definedName>
    <definedName name="F_13_90" localSheetId="4">#REF!</definedName>
    <definedName name="F_13_90">#REF!</definedName>
    <definedName name="F_14_120" localSheetId="8">#REF!</definedName>
    <definedName name="F_14_120" localSheetId="9">#REF!</definedName>
    <definedName name="F_14_120" localSheetId="10">#REF!</definedName>
    <definedName name="F_14_120" localSheetId="11">#REF!</definedName>
    <definedName name="F_14_120" localSheetId="13">#REF!</definedName>
    <definedName name="F_14_120" localSheetId="4">#REF!</definedName>
    <definedName name="F_14_120">#REF!</definedName>
    <definedName name="F_14_150" localSheetId="8">#REF!</definedName>
    <definedName name="F_14_150" localSheetId="9">#REF!</definedName>
    <definedName name="F_14_150" localSheetId="10">#REF!</definedName>
    <definedName name="F_14_150" localSheetId="11">#REF!</definedName>
    <definedName name="F_14_150" localSheetId="13">#REF!</definedName>
    <definedName name="F_14_150" localSheetId="4">#REF!</definedName>
    <definedName name="F_14_150">#REF!</definedName>
    <definedName name="F_14_180" localSheetId="8">#REF!</definedName>
    <definedName name="F_14_180" localSheetId="9">#REF!</definedName>
    <definedName name="F_14_180" localSheetId="10">#REF!</definedName>
    <definedName name="F_14_180" localSheetId="11">#REF!</definedName>
    <definedName name="F_14_180" localSheetId="13">#REF!</definedName>
    <definedName name="F_14_180" localSheetId="4">#REF!</definedName>
    <definedName name="F_14_180">#REF!</definedName>
    <definedName name="F_14_210" localSheetId="8">#REF!</definedName>
    <definedName name="F_14_210" localSheetId="9">#REF!</definedName>
    <definedName name="F_14_210" localSheetId="10">#REF!</definedName>
    <definedName name="F_14_210" localSheetId="11">#REF!</definedName>
    <definedName name="F_14_210" localSheetId="13">#REF!</definedName>
    <definedName name="F_14_210" localSheetId="4">#REF!</definedName>
    <definedName name="F_14_210">#REF!</definedName>
    <definedName name="F_14_240" localSheetId="8">#REF!</definedName>
    <definedName name="F_14_240" localSheetId="9">#REF!</definedName>
    <definedName name="F_14_240" localSheetId="10">#REF!</definedName>
    <definedName name="F_14_240" localSheetId="11">#REF!</definedName>
    <definedName name="F_14_240" localSheetId="13">#REF!</definedName>
    <definedName name="F_14_240" localSheetId="4">#REF!</definedName>
    <definedName name="F_14_240">#REF!</definedName>
    <definedName name="F_14_270" localSheetId="8">#REF!</definedName>
    <definedName name="F_14_270" localSheetId="9">#REF!</definedName>
    <definedName name="F_14_270" localSheetId="10">#REF!</definedName>
    <definedName name="F_14_270" localSheetId="11">#REF!</definedName>
    <definedName name="F_14_270" localSheetId="13">#REF!</definedName>
    <definedName name="F_14_270" localSheetId="4">#REF!</definedName>
    <definedName name="F_14_270">#REF!</definedName>
    <definedName name="F_14_30" localSheetId="8">#REF!</definedName>
    <definedName name="F_14_30" localSheetId="9">#REF!</definedName>
    <definedName name="F_14_30" localSheetId="10">#REF!</definedName>
    <definedName name="F_14_30" localSheetId="11">#REF!</definedName>
    <definedName name="F_14_30" localSheetId="13">#REF!</definedName>
    <definedName name="F_14_30" localSheetId="4">#REF!</definedName>
    <definedName name="F_14_30">#REF!</definedName>
    <definedName name="F_14_300" localSheetId="8">#REF!</definedName>
    <definedName name="F_14_300" localSheetId="9">#REF!</definedName>
    <definedName name="F_14_300" localSheetId="10">#REF!</definedName>
    <definedName name="F_14_300" localSheetId="11">#REF!</definedName>
    <definedName name="F_14_300" localSheetId="13">#REF!</definedName>
    <definedName name="F_14_300" localSheetId="4">#REF!</definedName>
    <definedName name="F_14_300">#REF!</definedName>
    <definedName name="F_14_330" localSheetId="8">#REF!</definedName>
    <definedName name="F_14_330" localSheetId="9">#REF!</definedName>
    <definedName name="F_14_330" localSheetId="10">#REF!</definedName>
    <definedName name="F_14_330" localSheetId="11">#REF!</definedName>
    <definedName name="F_14_330" localSheetId="13">#REF!</definedName>
    <definedName name="F_14_330" localSheetId="4">#REF!</definedName>
    <definedName name="F_14_330">#REF!</definedName>
    <definedName name="F_14_360" localSheetId="8">#REF!</definedName>
    <definedName name="F_14_360" localSheetId="9">#REF!</definedName>
    <definedName name="F_14_360" localSheetId="10">#REF!</definedName>
    <definedName name="F_14_360" localSheetId="11">#REF!</definedName>
    <definedName name="F_14_360" localSheetId="13">#REF!</definedName>
    <definedName name="F_14_360" localSheetId="4">#REF!</definedName>
    <definedName name="F_14_360">#REF!</definedName>
    <definedName name="F_14_390" localSheetId="8">#REF!</definedName>
    <definedName name="F_14_390" localSheetId="9">#REF!</definedName>
    <definedName name="F_14_390" localSheetId="10">#REF!</definedName>
    <definedName name="F_14_390" localSheetId="11">#REF!</definedName>
    <definedName name="F_14_390" localSheetId="13">#REF!</definedName>
    <definedName name="F_14_390" localSheetId="4">#REF!</definedName>
    <definedName name="F_14_390">#REF!</definedName>
    <definedName name="F_14_420" localSheetId="8">#REF!</definedName>
    <definedName name="F_14_420" localSheetId="9">#REF!</definedName>
    <definedName name="F_14_420" localSheetId="10">#REF!</definedName>
    <definedName name="F_14_420" localSheetId="11">#REF!</definedName>
    <definedName name="F_14_420" localSheetId="13">#REF!</definedName>
    <definedName name="F_14_420" localSheetId="4">#REF!</definedName>
    <definedName name="F_14_420">#REF!</definedName>
    <definedName name="F_14_450" localSheetId="8">#REF!</definedName>
    <definedName name="F_14_450" localSheetId="9">#REF!</definedName>
    <definedName name="F_14_450" localSheetId="10">#REF!</definedName>
    <definedName name="F_14_450" localSheetId="11">#REF!</definedName>
    <definedName name="F_14_450" localSheetId="13">#REF!</definedName>
    <definedName name="F_14_450" localSheetId="4">#REF!</definedName>
    <definedName name="F_14_450">#REF!</definedName>
    <definedName name="F_14_480" localSheetId="8">#REF!</definedName>
    <definedName name="F_14_480" localSheetId="9">#REF!</definedName>
    <definedName name="F_14_480" localSheetId="10">#REF!</definedName>
    <definedName name="F_14_480" localSheetId="11">#REF!</definedName>
    <definedName name="F_14_480" localSheetId="13">#REF!</definedName>
    <definedName name="F_14_480" localSheetId="4">#REF!</definedName>
    <definedName name="F_14_480">#REF!</definedName>
    <definedName name="F_14_510" localSheetId="8">#REF!</definedName>
    <definedName name="F_14_510" localSheetId="9">#REF!</definedName>
    <definedName name="F_14_510" localSheetId="10">#REF!</definedName>
    <definedName name="F_14_510" localSheetId="11">#REF!</definedName>
    <definedName name="F_14_510" localSheetId="13">#REF!</definedName>
    <definedName name="F_14_510" localSheetId="4">#REF!</definedName>
    <definedName name="F_14_510">#REF!</definedName>
    <definedName name="F_14_540" localSheetId="8">#REF!</definedName>
    <definedName name="F_14_540" localSheetId="9">#REF!</definedName>
    <definedName name="F_14_540" localSheetId="10">#REF!</definedName>
    <definedName name="F_14_540" localSheetId="11">#REF!</definedName>
    <definedName name="F_14_540" localSheetId="13">#REF!</definedName>
    <definedName name="F_14_540" localSheetId="4">#REF!</definedName>
    <definedName name="F_14_540">#REF!</definedName>
    <definedName name="F_14_570" localSheetId="8">#REF!</definedName>
    <definedName name="F_14_570" localSheetId="9">#REF!</definedName>
    <definedName name="F_14_570" localSheetId="10">#REF!</definedName>
    <definedName name="F_14_570" localSheetId="11">#REF!</definedName>
    <definedName name="F_14_570" localSheetId="13">#REF!</definedName>
    <definedName name="F_14_570" localSheetId="4">#REF!</definedName>
    <definedName name="F_14_570">#REF!</definedName>
    <definedName name="F_14_60" localSheetId="8">#REF!</definedName>
    <definedName name="F_14_60" localSheetId="9">#REF!</definedName>
    <definedName name="F_14_60" localSheetId="10">#REF!</definedName>
    <definedName name="F_14_60" localSheetId="11">#REF!</definedName>
    <definedName name="F_14_60" localSheetId="13">#REF!</definedName>
    <definedName name="F_14_60" localSheetId="4">#REF!</definedName>
    <definedName name="F_14_60">#REF!</definedName>
    <definedName name="F_14_600" localSheetId="8">#REF!</definedName>
    <definedName name="F_14_600" localSheetId="9">#REF!</definedName>
    <definedName name="F_14_600" localSheetId="10">#REF!</definedName>
    <definedName name="F_14_600" localSheetId="11">#REF!</definedName>
    <definedName name="F_14_600" localSheetId="13">#REF!</definedName>
    <definedName name="F_14_600" localSheetId="4">#REF!</definedName>
    <definedName name="F_14_600">#REF!</definedName>
    <definedName name="F_14_630" localSheetId="8">#REF!</definedName>
    <definedName name="F_14_630" localSheetId="9">#REF!</definedName>
    <definedName name="F_14_630" localSheetId="10">#REF!</definedName>
    <definedName name="F_14_630" localSheetId="11">#REF!</definedName>
    <definedName name="F_14_630" localSheetId="13">#REF!</definedName>
    <definedName name="F_14_630" localSheetId="4">#REF!</definedName>
    <definedName name="F_14_630">#REF!</definedName>
    <definedName name="F_14_660" localSheetId="8">#REF!</definedName>
    <definedName name="F_14_660" localSheetId="9">#REF!</definedName>
    <definedName name="F_14_660" localSheetId="10">#REF!</definedName>
    <definedName name="F_14_660" localSheetId="11">#REF!</definedName>
    <definedName name="F_14_660" localSheetId="13">#REF!</definedName>
    <definedName name="F_14_660" localSheetId="4">#REF!</definedName>
    <definedName name="F_14_660">#REF!</definedName>
    <definedName name="F_14_690" localSheetId="8">#REF!</definedName>
    <definedName name="F_14_690" localSheetId="9">#REF!</definedName>
    <definedName name="F_14_690" localSheetId="10">#REF!</definedName>
    <definedName name="F_14_690" localSheetId="11">#REF!</definedName>
    <definedName name="F_14_690" localSheetId="13">#REF!</definedName>
    <definedName name="F_14_690" localSheetId="4">#REF!</definedName>
    <definedName name="F_14_690">#REF!</definedName>
    <definedName name="F_14_720" localSheetId="8">#REF!</definedName>
    <definedName name="F_14_720" localSheetId="9">#REF!</definedName>
    <definedName name="F_14_720" localSheetId="10">#REF!</definedName>
    <definedName name="F_14_720" localSheetId="11">#REF!</definedName>
    <definedName name="F_14_720" localSheetId="13">#REF!</definedName>
    <definedName name="F_14_720" localSheetId="4">#REF!</definedName>
    <definedName name="F_14_720">#REF!</definedName>
    <definedName name="F_14_90" localSheetId="8">#REF!</definedName>
    <definedName name="F_14_90" localSheetId="9">#REF!</definedName>
    <definedName name="F_14_90" localSheetId="10">#REF!</definedName>
    <definedName name="F_14_90" localSheetId="11">#REF!</definedName>
    <definedName name="F_14_90" localSheetId="13">#REF!</definedName>
    <definedName name="F_14_90" localSheetId="4">#REF!</definedName>
    <definedName name="F_14_90">#REF!</definedName>
    <definedName name="F_15_120" localSheetId="8">#REF!</definedName>
    <definedName name="F_15_120" localSheetId="9">#REF!</definedName>
    <definedName name="F_15_120" localSheetId="10">#REF!</definedName>
    <definedName name="F_15_120" localSheetId="11">#REF!</definedName>
    <definedName name="F_15_120" localSheetId="13">#REF!</definedName>
    <definedName name="F_15_120" localSheetId="4">#REF!</definedName>
    <definedName name="F_15_120">#REF!</definedName>
    <definedName name="F_15_150" localSheetId="8">#REF!</definedName>
    <definedName name="F_15_150" localSheetId="9">#REF!</definedName>
    <definedName name="F_15_150" localSheetId="10">#REF!</definedName>
    <definedName name="F_15_150" localSheetId="11">#REF!</definedName>
    <definedName name="F_15_150" localSheetId="13">#REF!</definedName>
    <definedName name="F_15_150" localSheetId="4">#REF!</definedName>
    <definedName name="F_15_150">#REF!</definedName>
    <definedName name="F_15_180" localSheetId="8">#REF!</definedName>
    <definedName name="F_15_180" localSheetId="9">#REF!</definedName>
    <definedName name="F_15_180" localSheetId="10">#REF!</definedName>
    <definedName name="F_15_180" localSheetId="11">#REF!</definedName>
    <definedName name="F_15_180" localSheetId="13">#REF!</definedName>
    <definedName name="F_15_180" localSheetId="4">#REF!</definedName>
    <definedName name="F_15_180">#REF!</definedName>
    <definedName name="F_15_210" localSheetId="8">#REF!</definedName>
    <definedName name="F_15_210" localSheetId="9">#REF!</definedName>
    <definedName name="F_15_210" localSheetId="10">#REF!</definedName>
    <definedName name="F_15_210" localSheetId="11">#REF!</definedName>
    <definedName name="F_15_210" localSheetId="13">#REF!</definedName>
    <definedName name="F_15_210" localSheetId="4">#REF!</definedName>
    <definedName name="F_15_210">#REF!</definedName>
    <definedName name="F_15_240" localSheetId="8">#REF!</definedName>
    <definedName name="F_15_240" localSheetId="9">#REF!</definedName>
    <definedName name="F_15_240" localSheetId="10">#REF!</definedName>
    <definedName name="F_15_240" localSheetId="11">#REF!</definedName>
    <definedName name="F_15_240" localSheetId="13">#REF!</definedName>
    <definedName name="F_15_240" localSheetId="4">#REF!</definedName>
    <definedName name="F_15_240">#REF!</definedName>
    <definedName name="F_15_270" localSheetId="8">#REF!</definedName>
    <definedName name="F_15_270" localSheetId="9">#REF!</definedName>
    <definedName name="F_15_270" localSheetId="10">#REF!</definedName>
    <definedName name="F_15_270" localSheetId="11">#REF!</definedName>
    <definedName name="F_15_270" localSheetId="13">#REF!</definedName>
    <definedName name="F_15_270" localSheetId="4">#REF!</definedName>
    <definedName name="F_15_270">#REF!</definedName>
    <definedName name="F_15_30" localSheetId="8">#REF!</definedName>
    <definedName name="F_15_30" localSheetId="9">#REF!</definedName>
    <definedName name="F_15_30" localSheetId="10">#REF!</definedName>
    <definedName name="F_15_30" localSheetId="11">#REF!</definedName>
    <definedName name="F_15_30" localSheetId="13">#REF!</definedName>
    <definedName name="F_15_30" localSheetId="4">#REF!</definedName>
    <definedName name="F_15_30">#REF!</definedName>
    <definedName name="F_15_300" localSheetId="8">#REF!</definedName>
    <definedName name="F_15_300" localSheetId="9">#REF!</definedName>
    <definedName name="F_15_300" localSheetId="10">#REF!</definedName>
    <definedName name="F_15_300" localSheetId="11">#REF!</definedName>
    <definedName name="F_15_300" localSheetId="13">#REF!</definedName>
    <definedName name="F_15_300" localSheetId="4">#REF!</definedName>
    <definedName name="F_15_300">#REF!</definedName>
    <definedName name="F_15_330" localSheetId="8">#REF!</definedName>
    <definedName name="F_15_330" localSheetId="9">#REF!</definedName>
    <definedName name="F_15_330" localSheetId="10">#REF!</definedName>
    <definedName name="F_15_330" localSheetId="11">#REF!</definedName>
    <definedName name="F_15_330" localSheetId="13">#REF!</definedName>
    <definedName name="F_15_330" localSheetId="4">#REF!</definedName>
    <definedName name="F_15_330">#REF!</definedName>
    <definedName name="F_15_360" localSheetId="8">#REF!</definedName>
    <definedName name="F_15_360" localSheetId="9">#REF!</definedName>
    <definedName name="F_15_360" localSheetId="10">#REF!</definedName>
    <definedName name="F_15_360" localSheetId="11">#REF!</definedName>
    <definedName name="F_15_360" localSheetId="13">#REF!</definedName>
    <definedName name="F_15_360" localSheetId="4">#REF!</definedName>
    <definedName name="F_15_360">#REF!</definedName>
    <definedName name="F_15_390" localSheetId="8">#REF!</definedName>
    <definedName name="F_15_390" localSheetId="9">#REF!</definedName>
    <definedName name="F_15_390" localSheetId="10">#REF!</definedName>
    <definedName name="F_15_390" localSheetId="11">#REF!</definedName>
    <definedName name="F_15_390" localSheetId="13">#REF!</definedName>
    <definedName name="F_15_390" localSheetId="4">#REF!</definedName>
    <definedName name="F_15_390">#REF!</definedName>
    <definedName name="F_15_420" localSheetId="8">#REF!</definedName>
    <definedName name="F_15_420" localSheetId="9">#REF!</definedName>
    <definedName name="F_15_420" localSheetId="10">#REF!</definedName>
    <definedName name="F_15_420" localSheetId="11">#REF!</definedName>
    <definedName name="F_15_420" localSheetId="13">#REF!</definedName>
    <definedName name="F_15_420" localSheetId="4">#REF!</definedName>
    <definedName name="F_15_420">#REF!</definedName>
    <definedName name="F_15_450" localSheetId="8">#REF!</definedName>
    <definedName name="F_15_450" localSheetId="9">#REF!</definedName>
    <definedName name="F_15_450" localSheetId="10">#REF!</definedName>
    <definedName name="F_15_450" localSheetId="11">#REF!</definedName>
    <definedName name="F_15_450" localSheetId="13">#REF!</definedName>
    <definedName name="F_15_450" localSheetId="4">#REF!</definedName>
    <definedName name="F_15_450">#REF!</definedName>
    <definedName name="F_15_480" localSheetId="8">#REF!</definedName>
    <definedName name="F_15_480" localSheetId="9">#REF!</definedName>
    <definedName name="F_15_480" localSheetId="10">#REF!</definedName>
    <definedName name="F_15_480" localSheetId="11">#REF!</definedName>
    <definedName name="F_15_480" localSheetId="13">#REF!</definedName>
    <definedName name="F_15_480" localSheetId="4">#REF!</definedName>
    <definedName name="F_15_480">#REF!</definedName>
    <definedName name="F_15_510" localSheetId="8">#REF!</definedName>
    <definedName name="F_15_510" localSheetId="9">#REF!</definedName>
    <definedName name="F_15_510" localSheetId="10">#REF!</definedName>
    <definedName name="F_15_510" localSheetId="11">#REF!</definedName>
    <definedName name="F_15_510" localSheetId="13">#REF!</definedName>
    <definedName name="F_15_510" localSheetId="4">#REF!</definedName>
    <definedName name="F_15_510">#REF!</definedName>
    <definedName name="F_15_540" localSheetId="8">#REF!</definedName>
    <definedName name="F_15_540" localSheetId="9">#REF!</definedName>
    <definedName name="F_15_540" localSheetId="10">#REF!</definedName>
    <definedName name="F_15_540" localSheetId="11">#REF!</definedName>
    <definedName name="F_15_540" localSheetId="13">#REF!</definedName>
    <definedName name="F_15_540" localSheetId="4">#REF!</definedName>
    <definedName name="F_15_540">#REF!</definedName>
    <definedName name="F_15_570" localSheetId="8">#REF!</definedName>
    <definedName name="F_15_570" localSheetId="9">#REF!</definedName>
    <definedName name="F_15_570" localSheetId="10">#REF!</definedName>
    <definedName name="F_15_570" localSheetId="11">#REF!</definedName>
    <definedName name="F_15_570" localSheetId="13">#REF!</definedName>
    <definedName name="F_15_570" localSheetId="4">#REF!</definedName>
    <definedName name="F_15_570">#REF!</definedName>
    <definedName name="F_15_60" localSheetId="8">#REF!</definedName>
    <definedName name="F_15_60" localSheetId="9">#REF!</definedName>
    <definedName name="F_15_60" localSheetId="10">#REF!</definedName>
    <definedName name="F_15_60" localSheetId="11">#REF!</definedName>
    <definedName name="F_15_60" localSheetId="13">#REF!</definedName>
    <definedName name="F_15_60" localSheetId="4">#REF!</definedName>
    <definedName name="F_15_60">#REF!</definedName>
    <definedName name="F_15_600" localSheetId="8">#REF!</definedName>
    <definedName name="F_15_600" localSheetId="9">#REF!</definedName>
    <definedName name="F_15_600" localSheetId="10">#REF!</definedName>
    <definedName name="F_15_600" localSheetId="11">#REF!</definedName>
    <definedName name="F_15_600" localSheetId="13">#REF!</definedName>
    <definedName name="F_15_600" localSheetId="4">#REF!</definedName>
    <definedName name="F_15_600">#REF!</definedName>
    <definedName name="F_15_630" localSheetId="8">#REF!</definedName>
    <definedName name="F_15_630" localSheetId="9">#REF!</definedName>
    <definedName name="F_15_630" localSheetId="10">#REF!</definedName>
    <definedName name="F_15_630" localSheetId="11">#REF!</definedName>
    <definedName name="F_15_630" localSheetId="13">#REF!</definedName>
    <definedName name="F_15_630" localSheetId="4">#REF!</definedName>
    <definedName name="F_15_630">#REF!</definedName>
    <definedName name="F_15_660" localSheetId="8">#REF!</definedName>
    <definedName name="F_15_660" localSheetId="9">#REF!</definedName>
    <definedName name="F_15_660" localSheetId="10">#REF!</definedName>
    <definedName name="F_15_660" localSheetId="11">#REF!</definedName>
    <definedName name="F_15_660" localSheetId="13">#REF!</definedName>
    <definedName name="F_15_660" localSheetId="4">#REF!</definedName>
    <definedName name="F_15_660">#REF!</definedName>
    <definedName name="F_15_690" localSheetId="8">#REF!</definedName>
    <definedName name="F_15_690" localSheetId="9">#REF!</definedName>
    <definedName name="F_15_690" localSheetId="10">#REF!</definedName>
    <definedName name="F_15_690" localSheetId="11">#REF!</definedName>
    <definedName name="F_15_690" localSheetId="13">#REF!</definedName>
    <definedName name="F_15_690" localSheetId="4">#REF!</definedName>
    <definedName name="F_15_690">#REF!</definedName>
    <definedName name="F_15_720" localSheetId="8">#REF!</definedName>
    <definedName name="F_15_720" localSheetId="9">#REF!</definedName>
    <definedName name="F_15_720" localSheetId="10">#REF!</definedName>
    <definedName name="F_15_720" localSheetId="11">#REF!</definedName>
    <definedName name="F_15_720" localSheetId="13">#REF!</definedName>
    <definedName name="F_15_720" localSheetId="4">#REF!</definedName>
    <definedName name="F_15_720">#REF!</definedName>
    <definedName name="F_15_90" localSheetId="8">#REF!</definedName>
    <definedName name="F_15_90" localSheetId="9">#REF!</definedName>
    <definedName name="F_15_90" localSheetId="10">#REF!</definedName>
    <definedName name="F_15_90" localSheetId="11">#REF!</definedName>
    <definedName name="F_15_90" localSheetId="13">#REF!</definedName>
    <definedName name="F_15_90" localSheetId="4">#REF!</definedName>
    <definedName name="F_15_90">#REF!</definedName>
    <definedName name="F_16_120" localSheetId="8">#REF!</definedName>
    <definedName name="F_16_120" localSheetId="9">#REF!</definedName>
    <definedName name="F_16_120" localSheetId="10">#REF!</definedName>
    <definedName name="F_16_120" localSheetId="11">#REF!</definedName>
    <definedName name="F_16_120" localSheetId="13">#REF!</definedName>
    <definedName name="F_16_120" localSheetId="4">#REF!</definedName>
    <definedName name="F_16_120">#REF!</definedName>
    <definedName name="F_16_150" localSheetId="8">#REF!</definedName>
    <definedName name="F_16_150" localSheetId="9">#REF!</definedName>
    <definedName name="F_16_150" localSheetId="10">#REF!</definedName>
    <definedName name="F_16_150" localSheetId="11">#REF!</definedName>
    <definedName name="F_16_150" localSheetId="13">#REF!</definedName>
    <definedName name="F_16_150" localSheetId="4">#REF!</definedName>
    <definedName name="F_16_150">#REF!</definedName>
    <definedName name="F_16_180" localSheetId="8">#REF!</definedName>
    <definedName name="F_16_180" localSheetId="9">#REF!</definedName>
    <definedName name="F_16_180" localSheetId="10">#REF!</definedName>
    <definedName name="F_16_180" localSheetId="11">#REF!</definedName>
    <definedName name="F_16_180" localSheetId="13">#REF!</definedName>
    <definedName name="F_16_180" localSheetId="4">#REF!</definedName>
    <definedName name="F_16_180">#REF!</definedName>
    <definedName name="F_16_210" localSheetId="8">#REF!</definedName>
    <definedName name="F_16_210" localSheetId="9">#REF!</definedName>
    <definedName name="F_16_210" localSheetId="10">#REF!</definedName>
    <definedName name="F_16_210" localSheetId="11">#REF!</definedName>
    <definedName name="F_16_210" localSheetId="13">#REF!</definedName>
    <definedName name="F_16_210" localSheetId="4">#REF!</definedName>
    <definedName name="F_16_210">#REF!</definedName>
    <definedName name="F_16_240" localSheetId="8">#REF!</definedName>
    <definedName name="F_16_240" localSheetId="9">#REF!</definedName>
    <definedName name="F_16_240" localSheetId="10">#REF!</definedName>
    <definedName name="F_16_240" localSheetId="11">#REF!</definedName>
    <definedName name="F_16_240" localSheetId="13">#REF!</definedName>
    <definedName name="F_16_240" localSheetId="4">#REF!</definedName>
    <definedName name="F_16_240">#REF!</definedName>
    <definedName name="F_16_270" localSheetId="8">#REF!</definedName>
    <definedName name="F_16_270" localSheetId="9">#REF!</definedName>
    <definedName name="F_16_270" localSheetId="10">#REF!</definedName>
    <definedName name="F_16_270" localSheetId="11">#REF!</definedName>
    <definedName name="F_16_270" localSheetId="13">#REF!</definedName>
    <definedName name="F_16_270" localSheetId="4">#REF!</definedName>
    <definedName name="F_16_270">#REF!</definedName>
    <definedName name="F_16_30" localSheetId="8">#REF!</definedName>
    <definedName name="F_16_30" localSheetId="9">#REF!</definedName>
    <definedName name="F_16_30" localSheetId="10">#REF!</definedName>
    <definedName name="F_16_30" localSheetId="11">#REF!</definedName>
    <definedName name="F_16_30" localSheetId="13">#REF!</definedName>
    <definedName name="F_16_30" localSheetId="4">#REF!</definedName>
    <definedName name="F_16_30">#REF!</definedName>
    <definedName name="F_16_300" localSheetId="8">#REF!</definedName>
    <definedName name="F_16_300" localSheetId="9">#REF!</definedName>
    <definedName name="F_16_300" localSheetId="10">#REF!</definedName>
    <definedName name="F_16_300" localSheetId="11">#REF!</definedName>
    <definedName name="F_16_300" localSheetId="13">#REF!</definedName>
    <definedName name="F_16_300" localSheetId="4">#REF!</definedName>
    <definedName name="F_16_300">#REF!</definedName>
    <definedName name="F_16_330" localSheetId="8">#REF!</definedName>
    <definedName name="F_16_330" localSheetId="9">#REF!</definedName>
    <definedName name="F_16_330" localSheetId="10">#REF!</definedName>
    <definedName name="F_16_330" localSheetId="11">#REF!</definedName>
    <definedName name="F_16_330" localSheetId="13">#REF!</definedName>
    <definedName name="F_16_330" localSheetId="4">#REF!</definedName>
    <definedName name="F_16_330">#REF!</definedName>
    <definedName name="F_16_360" localSheetId="8">#REF!</definedName>
    <definedName name="F_16_360" localSheetId="9">#REF!</definedName>
    <definedName name="F_16_360" localSheetId="10">#REF!</definedName>
    <definedName name="F_16_360" localSheetId="11">#REF!</definedName>
    <definedName name="F_16_360" localSheetId="13">#REF!</definedName>
    <definedName name="F_16_360" localSheetId="4">#REF!</definedName>
    <definedName name="F_16_360">#REF!</definedName>
    <definedName name="F_16_390" localSheetId="8">#REF!</definedName>
    <definedName name="F_16_390" localSheetId="9">#REF!</definedName>
    <definedName name="F_16_390" localSheetId="10">#REF!</definedName>
    <definedName name="F_16_390" localSheetId="11">#REF!</definedName>
    <definedName name="F_16_390" localSheetId="13">#REF!</definedName>
    <definedName name="F_16_390" localSheetId="4">#REF!</definedName>
    <definedName name="F_16_390">#REF!</definedName>
    <definedName name="F_16_420" localSheetId="8">#REF!</definedName>
    <definedName name="F_16_420" localSheetId="9">#REF!</definedName>
    <definedName name="F_16_420" localSheetId="10">#REF!</definedName>
    <definedName name="F_16_420" localSheetId="11">#REF!</definedName>
    <definedName name="F_16_420" localSheetId="13">#REF!</definedName>
    <definedName name="F_16_420" localSheetId="4">#REF!</definedName>
    <definedName name="F_16_420">#REF!</definedName>
    <definedName name="F_16_450" localSheetId="8">#REF!</definedName>
    <definedName name="F_16_450" localSheetId="9">#REF!</definedName>
    <definedName name="F_16_450" localSheetId="10">#REF!</definedName>
    <definedName name="F_16_450" localSheetId="11">#REF!</definedName>
    <definedName name="F_16_450" localSheetId="13">#REF!</definedName>
    <definedName name="F_16_450" localSheetId="4">#REF!</definedName>
    <definedName name="F_16_450">#REF!</definedName>
    <definedName name="F_16_480" localSheetId="8">#REF!</definedName>
    <definedName name="F_16_480" localSheetId="9">#REF!</definedName>
    <definedName name="F_16_480" localSheetId="10">#REF!</definedName>
    <definedName name="F_16_480" localSheetId="11">#REF!</definedName>
    <definedName name="F_16_480" localSheetId="13">#REF!</definedName>
    <definedName name="F_16_480" localSheetId="4">#REF!</definedName>
    <definedName name="F_16_480">#REF!</definedName>
    <definedName name="F_16_510" localSheetId="8">#REF!</definedName>
    <definedName name="F_16_510" localSheetId="9">#REF!</definedName>
    <definedName name="F_16_510" localSheetId="10">#REF!</definedName>
    <definedName name="F_16_510" localSheetId="11">#REF!</definedName>
    <definedName name="F_16_510" localSheetId="13">#REF!</definedName>
    <definedName name="F_16_510" localSheetId="4">#REF!</definedName>
    <definedName name="F_16_510">#REF!</definedName>
    <definedName name="F_16_540" localSheetId="8">#REF!</definedName>
    <definedName name="F_16_540" localSheetId="9">#REF!</definedName>
    <definedName name="F_16_540" localSheetId="10">#REF!</definedName>
    <definedName name="F_16_540" localSheetId="11">#REF!</definedName>
    <definedName name="F_16_540" localSheetId="13">#REF!</definedName>
    <definedName name="F_16_540" localSheetId="4">#REF!</definedName>
    <definedName name="F_16_540">#REF!</definedName>
    <definedName name="F_16_570" localSheetId="8">#REF!</definedName>
    <definedName name="F_16_570" localSheetId="9">#REF!</definedName>
    <definedName name="F_16_570" localSheetId="10">#REF!</definedName>
    <definedName name="F_16_570" localSheetId="11">#REF!</definedName>
    <definedName name="F_16_570" localSheetId="13">#REF!</definedName>
    <definedName name="F_16_570" localSheetId="4">#REF!</definedName>
    <definedName name="F_16_570">#REF!</definedName>
    <definedName name="F_16_60" localSheetId="8">#REF!</definedName>
    <definedName name="F_16_60" localSheetId="9">#REF!</definedName>
    <definedName name="F_16_60" localSheetId="10">#REF!</definedName>
    <definedName name="F_16_60" localSheetId="11">#REF!</definedName>
    <definedName name="F_16_60" localSheetId="13">#REF!</definedName>
    <definedName name="F_16_60" localSheetId="4">#REF!</definedName>
    <definedName name="F_16_60">#REF!</definedName>
    <definedName name="F_16_600" localSheetId="8">#REF!</definedName>
    <definedName name="F_16_600" localSheetId="9">#REF!</definedName>
    <definedName name="F_16_600" localSheetId="10">#REF!</definedName>
    <definedName name="F_16_600" localSheetId="11">#REF!</definedName>
    <definedName name="F_16_600" localSheetId="13">#REF!</definedName>
    <definedName name="F_16_600" localSheetId="4">#REF!</definedName>
    <definedName name="F_16_600">#REF!</definedName>
    <definedName name="F_16_630" localSheetId="8">#REF!</definedName>
    <definedName name="F_16_630" localSheetId="9">#REF!</definedName>
    <definedName name="F_16_630" localSheetId="10">#REF!</definedName>
    <definedName name="F_16_630" localSheetId="11">#REF!</definedName>
    <definedName name="F_16_630" localSheetId="13">#REF!</definedName>
    <definedName name="F_16_630" localSheetId="4">#REF!</definedName>
    <definedName name="F_16_630">#REF!</definedName>
    <definedName name="F_16_660" localSheetId="8">#REF!</definedName>
    <definedName name="F_16_660" localSheetId="9">#REF!</definedName>
    <definedName name="F_16_660" localSheetId="10">#REF!</definedName>
    <definedName name="F_16_660" localSheetId="11">#REF!</definedName>
    <definedName name="F_16_660" localSheetId="13">#REF!</definedName>
    <definedName name="F_16_660" localSheetId="4">#REF!</definedName>
    <definedName name="F_16_660">#REF!</definedName>
    <definedName name="F_16_690" localSheetId="8">#REF!</definedName>
    <definedName name="F_16_690" localSheetId="9">#REF!</definedName>
    <definedName name="F_16_690" localSheetId="10">#REF!</definedName>
    <definedName name="F_16_690" localSheetId="11">#REF!</definedName>
    <definedName name="F_16_690" localSheetId="13">#REF!</definedName>
    <definedName name="F_16_690" localSheetId="4">#REF!</definedName>
    <definedName name="F_16_690">#REF!</definedName>
    <definedName name="F_16_720" localSheetId="8">#REF!</definedName>
    <definedName name="F_16_720" localSheetId="9">#REF!</definedName>
    <definedName name="F_16_720" localSheetId="10">#REF!</definedName>
    <definedName name="F_16_720" localSheetId="11">#REF!</definedName>
    <definedName name="F_16_720" localSheetId="13">#REF!</definedName>
    <definedName name="F_16_720" localSheetId="4">#REF!</definedName>
    <definedName name="F_16_720">#REF!</definedName>
    <definedName name="F_16_90" localSheetId="8">#REF!</definedName>
    <definedName name="F_16_90" localSheetId="9">#REF!</definedName>
    <definedName name="F_16_90" localSheetId="10">#REF!</definedName>
    <definedName name="F_16_90" localSheetId="11">#REF!</definedName>
    <definedName name="F_16_90" localSheetId="13">#REF!</definedName>
    <definedName name="F_16_90" localSheetId="4">#REF!</definedName>
    <definedName name="F_16_90">#REF!</definedName>
    <definedName name="F_17_120" localSheetId="8">#REF!</definedName>
    <definedName name="F_17_120" localSheetId="9">#REF!</definedName>
    <definedName name="F_17_120" localSheetId="10">#REF!</definedName>
    <definedName name="F_17_120" localSheetId="11">#REF!</definedName>
    <definedName name="F_17_120" localSheetId="13">#REF!</definedName>
    <definedName name="F_17_120" localSheetId="4">#REF!</definedName>
    <definedName name="F_17_120">#REF!</definedName>
    <definedName name="F_17_150" localSheetId="8">#REF!</definedName>
    <definedName name="F_17_150" localSheetId="9">#REF!</definedName>
    <definedName name="F_17_150" localSheetId="10">#REF!</definedName>
    <definedName name="F_17_150" localSheetId="11">#REF!</definedName>
    <definedName name="F_17_150" localSheetId="13">#REF!</definedName>
    <definedName name="F_17_150" localSheetId="4">#REF!</definedName>
    <definedName name="F_17_150">#REF!</definedName>
    <definedName name="F_17_180" localSheetId="8">#REF!</definedName>
    <definedName name="F_17_180" localSheetId="9">#REF!</definedName>
    <definedName name="F_17_180" localSheetId="10">#REF!</definedName>
    <definedName name="F_17_180" localSheetId="11">#REF!</definedName>
    <definedName name="F_17_180" localSheetId="13">#REF!</definedName>
    <definedName name="F_17_180" localSheetId="4">#REF!</definedName>
    <definedName name="F_17_180">#REF!</definedName>
    <definedName name="F_17_210" localSheetId="8">#REF!</definedName>
    <definedName name="F_17_210" localSheetId="9">#REF!</definedName>
    <definedName name="F_17_210" localSheetId="10">#REF!</definedName>
    <definedName name="F_17_210" localSheetId="11">#REF!</definedName>
    <definedName name="F_17_210" localSheetId="13">#REF!</definedName>
    <definedName name="F_17_210" localSheetId="4">#REF!</definedName>
    <definedName name="F_17_210">#REF!</definedName>
    <definedName name="F_17_240" localSheetId="8">#REF!</definedName>
    <definedName name="F_17_240" localSheetId="9">#REF!</definedName>
    <definedName name="F_17_240" localSheetId="10">#REF!</definedName>
    <definedName name="F_17_240" localSheetId="11">#REF!</definedName>
    <definedName name="F_17_240" localSheetId="13">#REF!</definedName>
    <definedName name="F_17_240" localSheetId="4">#REF!</definedName>
    <definedName name="F_17_240">#REF!</definedName>
    <definedName name="F_17_270" localSheetId="8">#REF!</definedName>
    <definedName name="F_17_270" localSheetId="9">#REF!</definedName>
    <definedName name="F_17_270" localSheetId="10">#REF!</definedName>
    <definedName name="F_17_270" localSheetId="11">#REF!</definedName>
    <definedName name="F_17_270" localSheetId="13">#REF!</definedName>
    <definedName name="F_17_270" localSheetId="4">#REF!</definedName>
    <definedName name="F_17_270">#REF!</definedName>
    <definedName name="F_17_30" localSheetId="8">#REF!</definedName>
    <definedName name="F_17_30" localSheetId="9">#REF!</definedName>
    <definedName name="F_17_30" localSheetId="10">#REF!</definedName>
    <definedName name="F_17_30" localSheetId="11">#REF!</definedName>
    <definedName name="F_17_30" localSheetId="13">#REF!</definedName>
    <definedName name="F_17_30" localSheetId="4">#REF!</definedName>
    <definedName name="F_17_30">#REF!</definedName>
    <definedName name="F_17_300" localSheetId="8">#REF!</definedName>
    <definedName name="F_17_300" localSheetId="9">#REF!</definedName>
    <definedName name="F_17_300" localSheetId="10">#REF!</definedName>
    <definedName name="F_17_300" localSheetId="11">#REF!</definedName>
    <definedName name="F_17_300" localSheetId="13">#REF!</definedName>
    <definedName name="F_17_300" localSheetId="4">#REF!</definedName>
    <definedName name="F_17_300">#REF!</definedName>
    <definedName name="F_17_330" localSheetId="8">#REF!</definedName>
    <definedName name="F_17_330" localSheetId="9">#REF!</definedName>
    <definedName name="F_17_330" localSheetId="10">#REF!</definedName>
    <definedName name="F_17_330" localSheetId="11">#REF!</definedName>
    <definedName name="F_17_330" localSheetId="13">#REF!</definedName>
    <definedName name="F_17_330" localSheetId="4">#REF!</definedName>
    <definedName name="F_17_330">#REF!</definedName>
    <definedName name="F_17_360" localSheetId="8">#REF!</definedName>
    <definedName name="F_17_360" localSheetId="9">#REF!</definedName>
    <definedName name="F_17_360" localSheetId="10">#REF!</definedName>
    <definedName name="F_17_360" localSheetId="11">#REF!</definedName>
    <definedName name="F_17_360" localSheetId="13">#REF!</definedName>
    <definedName name="F_17_360" localSheetId="4">#REF!</definedName>
    <definedName name="F_17_360">#REF!</definedName>
    <definedName name="F_17_390" localSheetId="8">#REF!</definedName>
    <definedName name="F_17_390" localSheetId="9">#REF!</definedName>
    <definedName name="F_17_390" localSheetId="10">#REF!</definedName>
    <definedName name="F_17_390" localSheetId="11">#REF!</definedName>
    <definedName name="F_17_390" localSheetId="13">#REF!</definedName>
    <definedName name="F_17_390" localSheetId="4">#REF!</definedName>
    <definedName name="F_17_390">#REF!</definedName>
    <definedName name="F_17_420" localSheetId="8">#REF!</definedName>
    <definedName name="F_17_420" localSheetId="9">#REF!</definedName>
    <definedName name="F_17_420" localSheetId="10">#REF!</definedName>
    <definedName name="F_17_420" localSheetId="11">#REF!</definedName>
    <definedName name="F_17_420" localSheetId="13">#REF!</definedName>
    <definedName name="F_17_420" localSheetId="4">#REF!</definedName>
    <definedName name="F_17_420">#REF!</definedName>
    <definedName name="F_17_450" localSheetId="8">#REF!</definedName>
    <definedName name="F_17_450" localSheetId="9">#REF!</definedName>
    <definedName name="F_17_450" localSheetId="10">#REF!</definedName>
    <definedName name="F_17_450" localSheetId="11">#REF!</definedName>
    <definedName name="F_17_450" localSheetId="13">#REF!</definedName>
    <definedName name="F_17_450" localSheetId="4">#REF!</definedName>
    <definedName name="F_17_450">#REF!</definedName>
    <definedName name="F_17_480" localSheetId="8">#REF!</definedName>
    <definedName name="F_17_480" localSheetId="9">#REF!</definedName>
    <definedName name="F_17_480" localSheetId="10">#REF!</definedName>
    <definedName name="F_17_480" localSheetId="11">#REF!</definedName>
    <definedName name="F_17_480" localSheetId="13">#REF!</definedName>
    <definedName name="F_17_480" localSheetId="4">#REF!</definedName>
    <definedName name="F_17_480">#REF!</definedName>
    <definedName name="F_17_510" localSheetId="8">#REF!</definedName>
    <definedName name="F_17_510" localSheetId="9">#REF!</definedName>
    <definedName name="F_17_510" localSheetId="10">#REF!</definedName>
    <definedName name="F_17_510" localSheetId="11">#REF!</definedName>
    <definedName name="F_17_510" localSheetId="13">#REF!</definedName>
    <definedName name="F_17_510" localSheetId="4">#REF!</definedName>
    <definedName name="F_17_510">#REF!</definedName>
    <definedName name="F_17_540" localSheetId="8">#REF!</definedName>
    <definedName name="F_17_540" localSheetId="9">#REF!</definedName>
    <definedName name="F_17_540" localSheetId="10">#REF!</definedName>
    <definedName name="F_17_540" localSheetId="11">#REF!</definedName>
    <definedName name="F_17_540" localSheetId="13">#REF!</definedName>
    <definedName name="F_17_540" localSheetId="4">#REF!</definedName>
    <definedName name="F_17_540">#REF!</definedName>
    <definedName name="F_17_570" localSheetId="8">#REF!</definedName>
    <definedName name="F_17_570" localSheetId="9">#REF!</definedName>
    <definedName name="F_17_570" localSheetId="10">#REF!</definedName>
    <definedName name="F_17_570" localSheetId="11">#REF!</definedName>
    <definedName name="F_17_570" localSheetId="13">#REF!</definedName>
    <definedName name="F_17_570" localSheetId="4">#REF!</definedName>
    <definedName name="F_17_570">#REF!</definedName>
    <definedName name="F_17_60" localSheetId="8">#REF!</definedName>
    <definedName name="F_17_60" localSheetId="9">#REF!</definedName>
    <definedName name="F_17_60" localSheetId="10">#REF!</definedName>
    <definedName name="F_17_60" localSheetId="11">#REF!</definedName>
    <definedName name="F_17_60" localSheetId="13">#REF!</definedName>
    <definedName name="F_17_60" localSheetId="4">#REF!</definedName>
    <definedName name="F_17_60">#REF!</definedName>
    <definedName name="F_17_600" localSheetId="8">#REF!</definedName>
    <definedName name="F_17_600" localSheetId="9">#REF!</definedName>
    <definedName name="F_17_600" localSheetId="10">#REF!</definedName>
    <definedName name="F_17_600" localSheetId="11">#REF!</definedName>
    <definedName name="F_17_600" localSheetId="13">#REF!</definedName>
    <definedName name="F_17_600" localSheetId="4">#REF!</definedName>
    <definedName name="F_17_600">#REF!</definedName>
    <definedName name="F_17_630" localSheetId="8">#REF!</definedName>
    <definedName name="F_17_630" localSheetId="9">#REF!</definedName>
    <definedName name="F_17_630" localSheetId="10">#REF!</definedName>
    <definedName name="F_17_630" localSheetId="11">#REF!</definedName>
    <definedName name="F_17_630" localSheetId="13">#REF!</definedName>
    <definedName name="F_17_630" localSheetId="4">#REF!</definedName>
    <definedName name="F_17_630">#REF!</definedName>
    <definedName name="F_17_660" localSheetId="8">#REF!</definedName>
    <definedName name="F_17_660" localSheetId="9">#REF!</definedName>
    <definedName name="F_17_660" localSheetId="10">#REF!</definedName>
    <definedName name="F_17_660" localSheetId="11">#REF!</definedName>
    <definedName name="F_17_660" localSheetId="13">#REF!</definedName>
    <definedName name="F_17_660" localSheetId="4">#REF!</definedName>
    <definedName name="F_17_660">#REF!</definedName>
    <definedName name="F_17_690" localSheetId="8">#REF!</definedName>
    <definedName name="F_17_690" localSheetId="9">#REF!</definedName>
    <definedName name="F_17_690" localSheetId="10">#REF!</definedName>
    <definedName name="F_17_690" localSheetId="11">#REF!</definedName>
    <definedName name="F_17_690" localSheetId="13">#REF!</definedName>
    <definedName name="F_17_690" localSheetId="4">#REF!</definedName>
    <definedName name="F_17_690">#REF!</definedName>
    <definedName name="F_17_720" localSheetId="8">#REF!</definedName>
    <definedName name="F_17_720" localSheetId="9">#REF!</definedName>
    <definedName name="F_17_720" localSheetId="10">#REF!</definedName>
    <definedName name="F_17_720" localSheetId="11">#REF!</definedName>
    <definedName name="F_17_720" localSheetId="13">#REF!</definedName>
    <definedName name="F_17_720" localSheetId="4">#REF!</definedName>
    <definedName name="F_17_720">#REF!</definedName>
    <definedName name="F_17_90" localSheetId="8">#REF!</definedName>
    <definedName name="F_17_90" localSheetId="9">#REF!</definedName>
    <definedName name="F_17_90" localSheetId="10">#REF!</definedName>
    <definedName name="F_17_90" localSheetId="11">#REF!</definedName>
    <definedName name="F_17_90" localSheetId="13">#REF!</definedName>
    <definedName name="F_17_90" localSheetId="4">#REF!</definedName>
    <definedName name="F_17_90">#REF!</definedName>
    <definedName name="F_18_120" localSheetId="8">#REF!</definedName>
    <definedName name="F_18_120" localSheetId="9">#REF!</definedName>
    <definedName name="F_18_120" localSheetId="10">#REF!</definedName>
    <definedName name="F_18_120" localSheetId="11">#REF!</definedName>
    <definedName name="F_18_120" localSheetId="13">#REF!</definedName>
    <definedName name="F_18_120" localSheetId="4">#REF!</definedName>
    <definedName name="F_18_120">#REF!</definedName>
    <definedName name="F_18_150" localSheetId="8">#REF!</definedName>
    <definedName name="F_18_150" localSheetId="9">#REF!</definedName>
    <definedName name="F_18_150" localSheetId="10">#REF!</definedName>
    <definedName name="F_18_150" localSheetId="11">#REF!</definedName>
    <definedName name="F_18_150" localSheetId="13">#REF!</definedName>
    <definedName name="F_18_150" localSheetId="4">#REF!</definedName>
    <definedName name="F_18_150">#REF!</definedName>
    <definedName name="F_18_180" localSheetId="8">#REF!</definedName>
    <definedName name="F_18_180" localSheetId="9">#REF!</definedName>
    <definedName name="F_18_180" localSheetId="10">#REF!</definedName>
    <definedName name="F_18_180" localSheetId="11">#REF!</definedName>
    <definedName name="F_18_180" localSheetId="13">#REF!</definedName>
    <definedName name="F_18_180" localSheetId="4">#REF!</definedName>
    <definedName name="F_18_180">#REF!</definedName>
    <definedName name="F_18_210" localSheetId="8">#REF!</definedName>
    <definedName name="F_18_210" localSheetId="9">#REF!</definedName>
    <definedName name="F_18_210" localSheetId="10">#REF!</definedName>
    <definedName name="F_18_210" localSheetId="11">#REF!</definedName>
    <definedName name="F_18_210" localSheetId="13">#REF!</definedName>
    <definedName name="F_18_210" localSheetId="4">#REF!</definedName>
    <definedName name="F_18_210">#REF!</definedName>
    <definedName name="F_18_240" localSheetId="8">#REF!</definedName>
    <definedName name="F_18_240" localSheetId="9">#REF!</definedName>
    <definedName name="F_18_240" localSheetId="10">#REF!</definedName>
    <definedName name="F_18_240" localSheetId="11">#REF!</definedName>
    <definedName name="F_18_240" localSheetId="13">#REF!</definedName>
    <definedName name="F_18_240" localSheetId="4">#REF!</definedName>
    <definedName name="F_18_240">#REF!</definedName>
    <definedName name="F_18_270" localSheetId="8">#REF!</definedName>
    <definedName name="F_18_270" localSheetId="9">#REF!</definedName>
    <definedName name="F_18_270" localSheetId="10">#REF!</definedName>
    <definedName name="F_18_270" localSheetId="11">#REF!</definedName>
    <definedName name="F_18_270" localSheetId="13">#REF!</definedName>
    <definedName name="F_18_270" localSheetId="4">#REF!</definedName>
    <definedName name="F_18_270">#REF!</definedName>
    <definedName name="F_18_30" localSheetId="8">#REF!</definedName>
    <definedName name="F_18_30" localSheetId="9">#REF!</definedName>
    <definedName name="F_18_30" localSheetId="10">#REF!</definedName>
    <definedName name="F_18_30" localSheetId="11">#REF!</definedName>
    <definedName name="F_18_30" localSheetId="13">#REF!</definedName>
    <definedName name="F_18_30" localSheetId="4">#REF!</definedName>
    <definedName name="F_18_30">#REF!</definedName>
    <definedName name="F_18_300" localSheetId="8">#REF!</definedName>
    <definedName name="F_18_300" localSheetId="9">#REF!</definedName>
    <definedName name="F_18_300" localSheetId="10">#REF!</definedName>
    <definedName name="F_18_300" localSheetId="11">#REF!</definedName>
    <definedName name="F_18_300" localSheetId="13">#REF!</definedName>
    <definedName name="F_18_300" localSheetId="4">#REF!</definedName>
    <definedName name="F_18_300">#REF!</definedName>
    <definedName name="F_18_330" localSheetId="8">#REF!</definedName>
    <definedName name="F_18_330" localSheetId="9">#REF!</definedName>
    <definedName name="F_18_330" localSheetId="10">#REF!</definedName>
    <definedName name="F_18_330" localSheetId="11">#REF!</definedName>
    <definedName name="F_18_330" localSheetId="13">#REF!</definedName>
    <definedName name="F_18_330" localSheetId="4">#REF!</definedName>
    <definedName name="F_18_330">#REF!</definedName>
    <definedName name="F_18_360" localSheetId="8">#REF!</definedName>
    <definedName name="F_18_360" localSheetId="9">#REF!</definedName>
    <definedName name="F_18_360" localSheetId="10">#REF!</definedName>
    <definedName name="F_18_360" localSheetId="11">#REF!</definedName>
    <definedName name="F_18_360" localSheetId="13">#REF!</definedName>
    <definedName name="F_18_360" localSheetId="4">#REF!</definedName>
    <definedName name="F_18_360">#REF!</definedName>
    <definedName name="F_18_390" localSheetId="8">#REF!</definedName>
    <definedName name="F_18_390" localSheetId="9">#REF!</definedName>
    <definedName name="F_18_390" localSheetId="10">#REF!</definedName>
    <definedName name="F_18_390" localSheetId="11">#REF!</definedName>
    <definedName name="F_18_390" localSheetId="13">#REF!</definedName>
    <definedName name="F_18_390" localSheetId="4">#REF!</definedName>
    <definedName name="F_18_390">#REF!</definedName>
    <definedName name="F_18_420" localSheetId="8">#REF!</definedName>
    <definedName name="F_18_420" localSheetId="9">#REF!</definedName>
    <definedName name="F_18_420" localSheetId="10">#REF!</definedName>
    <definedName name="F_18_420" localSheetId="11">#REF!</definedName>
    <definedName name="F_18_420" localSheetId="13">#REF!</definedName>
    <definedName name="F_18_420" localSheetId="4">#REF!</definedName>
    <definedName name="F_18_420">#REF!</definedName>
    <definedName name="F_18_450" localSheetId="8">#REF!</definedName>
    <definedName name="F_18_450" localSheetId="9">#REF!</definedName>
    <definedName name="F_18_450" localSheetId="10">#REF!</definedName>
    <definedName name="F_18_450" localSheetId="11">#REF!</definedName>
    <definedName name="F_18_450" localSheetId="13">#REF!</definedName>
    <definedName name="F_18_450" localSheetId="4">#REF!</definedName>
    <definedName name="F_18_450">#REF!</definedName>
    <definedName name="F_18_480" localSheetId="8">#REF!</definedName>
    <definedName name="F_18_480" localSheetId="9">#REF!</definedName>
    <definedName name="F_18_480" localSheetId="10">#REF!</definedName>
    <definedName name="F_18_480" localSheetId="11">#REF!</definedName>
    <definedName name="F_18_480" localSheetId="13">#REF!</definedName>
    <definedName name="F_18_480" localSheetId="4">#REF!</definedName>
    <definedName name="F_18_480">#REF!</definedName>
    <definedName name="F_18_510" localSheetId="8">#REF!</definedName>
    <definedName name="F_18_510" localSheetId="9">#REF!</definedName>
    <definedName name="F_18_510" localSheetId="10">#REF!</definedName>
    <definedName name="F_18_510" localSheetId="11">#REF!</definedName>
    <definedName name="F_18_510" localSheetId="13">#REF!</definedName>
    <definedName name="F_18_510" localSheetId="4">#REF!</definedName>
    <definedName name="F_18_510">#REF!</definedName>
    <definedName name="F_18_540" localSheetId="8">#REF!</definedName>
    <definedName name="F_18_540" localSheetId="9">#REF!</definedName>
    <definedName name="F_18_540" localSheetId="10">#REF!</definedName>
    <definedName name="F_18_540" localSheetId="11">#REF!</definedName>
    <definedName name="F_18_540" localSheetId="13">#REF!</definedName>
    <definedName name="F_18_540" localSheetId="4">#REF!</definedName>
    <definedName name="F_18_540">#REF!</definedName>
    <definedName name="F_18_570" localSheetId="8">#REF!</definedName>
    <definedName name="F_18_570" localSheetId="9">#REF!</definedName>
    <definedName name="F_18_570" localSheetId="10">#REF!</definedName>
    <definedName name="F_18_570" localSheetId="11">#REF!</definedName>
    <definedName name="F_18_570" localSheetId="13">#REF!</definedName>
    <definedName name="F_18_570" localSheetId="4">#REF!</definedName>
    <definedName name="F_18_570">#REF!</definedName>
    <definedName name="F_18_60" localSheetId="8">#REF!</definedName>
    <definedName name="F_18_60" localSheetId="9">#REF!</definedName>
    <definedName name="F_18_60" localSheetId="10">#REF!</definedName>
    <definedName name="F_18_60" localSheetId="11">#REF!</definedName>
    <definedName name="F_18_60" localSheetId="13">#REF!</definedName>
    <definedName name="F_18_60" localSheetId="4">#REF!</definedName>
    <definedName name="F_18_60">#REF!</definedName>
    <definedName name="F_18_600" localSheetId="8">#REF!</definedName>
    <definedName name="F_18_600" localSheetId="9">#REF!</definedName>
    <definedName name="F_18_600" localSheetId="10">#REF!</definedName>
    <definedName name="F_18_600" localSheetId="11">#REF!</definedName>
    <definedName name="F_18_600" localSheetId="13">#REF!</definedName>
    <definedName name="F_18_600" localSheetId="4">#REF!</definedName>
    <definedName name="F_18_600">#REF!</definedName>
    <definedName name="F_18_630" localSheetId="8">#REF!</definedName>
    <definedName name="F_18_630" localSheetId="9">#REF!</definedName>
    <definedName name="F_18_630" localSheetId="10">#REF!</definedName>
    <definedName name="F_18_630" localSheetId="11">#REF!</definedName>
    <definedName name="F_18_630" localSheetId="13">#REF!</definedName>
    <definedName name="F_18_630" localSheetId="4">#REF!</definedName>
    <definedName name="F_18_630">#REF!</definedName>
    <definedName name="F_18_660" localSheetId="8">#REF!</definedName>
    <definedName name="F_18_660" localSheetId="9">#REF!</definedName>
    <definedName name="F_18_660" localSheetId="10">#REF!</definedName>
    <definedName name="F_18_660" localSheetId="11">#REF!</definedName>
    <definedName name="F_18_660" localSheetId="13">#REF!</definedName>
    <definedName name="F_18_660" localSheetId="4">#REF!</definedName>
    <definedName name="F_18_660">#REF!</definedName>
    <definedName name="F_18_690" localSheetId="8">#REF!</definedName>
    <definedName name="F_18_690" localSheetId="9">#REF!</definedName>
    <definedName name="F_18_690" localSheetId="10">#REF!</definedName>
    <definedName name="F_18_690" localSheetId="11">#REF!</definedName>
    <definedName name="F_18_690" localSheetId="13">#REF!</definedName>
    <definedName name="F_18_690" localSheetId="4">#REF!</definedName>
    <definedName name="F_18_690">#REF!</definedName>
    <definedName name="F_18_720" localSheetId="8">#REF!</definedName>
    <definedName name="F_18_720" localSheetId="9">#REF!</definedName>
    <definedName name="F_18_720" localSheetId="10">#REF!</definedName>
    <definedName name="F_18_720" localSheetId="11">#REF!</definedName>
    <definedName name="F_18_720" localSheetId="13">#REF!</definedName>
    <definedName name="F_18_720" localSheetId="4">#REF!</definedName>
    <definedName name="F_18_720">#REF!</definedName>
    <definedName name="F_18_90" localSheetId="8">#REF!</definedName>
    <definedName name="F_18_90" localSheetId="9">#REF!</definedName>
    <definedName name="F_18_90" localSheetId="10">#REF!</definedName>
    <definedName name="F_18_90" localSheetId="11">#REF!</definedName>
    <definedName name="F_18_90" localSheetId="13">#REF!</definedName>
    <definedName name="F_18_90" localSheetId="4">#REF!</definedName>
    <definedName name="F_18_90">#REF!</definedName>
    <definedName name="F_19_120" localSheetId="8">#REF!</definedName>
    <definedName name="F_19_120" localSheetId="9">#REF!</definedName>
    <definedName name="F_19_120" localSheetId="10">#REF!</definedName>
    <definedName name="F_19_120" localSheetId="11">#REF!</definedName>
    <definedName name="F_19_120" localSheetId="13">#REF!</definedName>
    <definedName name="F_19_120" localSheetId="4">#REF!</definedName>
    <definedName name="F_19_120">#REF!</definedName>
    <definedName name="F_19_150" localSheetId="8">#REF!</definedName>
    <definedName name="F_19_150" localSheetId="9">#REF!</definedName>
    <definedName name="F_19_150" localSheetId="10">#REF!</definedName>
    <definedName name="F_19_150" localSheetId="11">#REF!</definedName>
    <definedName name="F_19_150" localSheetId="13">#REF!</definedName>
    <definedName name="F_19_150" localSheetId="4">#REF!</definedName>
    <definedName name="F_19_150">#REF!</definedName>
    <definedName name="F_19_180" localSheetId="8">#REF!</definedName>
    <definedName name="F_19_180" localSheetId="9">#REF!</definedName>
    <definedName name="F_19_180" localSheetId="10">#REF!</definedName>
    <definedName name="F_19_180" localSheetId="11">#REF!</definedName>
    <definedName name="F_19_180" localSheetId="13">#REF!</definedName>
    <definedName name="F_19_180" localSheetId="4">#REF!</definedName>
    <definedName name="F_19_180">#REF!</definedName>
    <definedName name="F_19_210" localSheetId="8">#REF!</definedName>
    <definedName name="F_19_210" localSheetId="9">#REF!</definedName>
    <definedName name="F_19_210" localSheetId="10">#REF!</definedName>
    <definedName name="F_19_210" localSheetId="11">#REF!</definedName>
    <definedName name="F_19_210" localSheetId="13">#REF!</definedName>
    <definedName name="F_19_210" localSheetId="4">#REF!</definedName>
    <definedName name="F_19_210">#REF!</definedName>
    <definedName name="F_19_240" localSheetId="8">#REF!</definedName>
    <definedName name="F_19_240" localSheetId="9">#REF!</definedName>
    <definedName name="F_19_240" localSheetId="10">#REF!</definedName>
    <definedName name="F_19_240" localSheetId="11">#REF!</definedName>
    <definedName name="F_19_240" localSheetId="13">#REF!</definedName>
    <definedName name="F_19_240" localSheetId="4">#REF!</definedName>
    <definedName name="F_19_240">#REF!</definedName>
    <definedName name="F_19_270" localSheetId="8">#REF!</definedName>
    <definedName name="F_19_270" localSheetId="9">#REF!</definedName>
    <definedName name="F_19_270" localSheetId="10">#REF!</definedName>
    <definedName name="F_19_270" localSheetId="11">#REF!</definedName>
    <definedName name="F_19_270" localSheetId="13">#REF!</definedName>
    <definedName name="F_19_270" localSheetId="4">#REF!</definedName>
    <definedName name="F_19_270">#REF!</definedName>
    <definedName name="F_19_30" localSheetId="8">#REF!</definedName>
    <definedName name="F_19_30" localSheetId="9">#REF!</definedName>
    <definedName name="F_19_30" localSheetId="10">#REF!</definedName>
    <definedName name="F_19_30" localSheetId="11">#REF!</definedName>
    <definedName name="F_19_30" localSheetId="13">#REF!</definedName>
    <definedName name="F_19_30" localSheetId="4">#REF!</definedName>
    <definedName name="F_19_30">#REF!</definedName>
    <definedName name="F_19_300" localSheetId="8">#REF!</definedName>
    <definedName name="F_19_300" localSheetId="9">#REF!</definedName>
    <definedName name="F_19_300" localSheetId="10">#REF!</definedName>
    <definedName name="F_19_300" localSheetId="11">#REF!</definedName>
    <definedName name="F_19_300" localSheetId="13">#REF!</definedName>
    <definedName name="F_19_300" localSheetId="4">#REF!</definedName>
    <definedName name="F_19_300">#REF!</definedName>
    <definedName name="F_19_330" localSheetId="8">#REF!</definedName>
    <definedName name="F_19_330" localSheetId="9">#REF!</definedName>
    <definedName name="F_19_330" localSheetId="10">#REF!</definedName>
    <definedName name="F_19_330" localSheetId="11">#REF!</definedName>
    <definedName name="F_19_330" localSheetId="13">#REF!</definedName>
    <definedName name="F_19_330" localSheetId="4">#REF!</definedName>
    <definedName name="F_19_330">#REF!</definedName>
    <definedName name="F_19_360" localSheetId="8">#REF!</definedName>
    <definedName name="F_19_360" localSheetId="9">#REF!</definedName>
    <definedName name="F_19_360" localSheetId="10">#REF!</definedName>
    <definedName name="F_19_360" localSheetId="11">#REF!</definedName>
    <definedName name="F_19_360" localSheetId="13">#REF!</definedName>
    <definedName name="F_19_360" localSheetId="4">#REF!</definedName>
    <definedName name="F_19_360">#REF!</definedName>
    <definedName name="F_19_390" localSheetId="8">#REF!</definedName>
    <definedName name="F_19_390" localSheetId="9">#REF!</definedName>
    <definedName name="F_19_390" localSheetId="10">#REF!</definedName>
    <definedName name="F_19_390" localSheetId="11">#REF!</definedName>
    <definedName name="F_19_390" localSheetId="13">#REF!</definedName>
    <definedName name="F_19_390" localSheetId="4">#REF!</definedName>
    <definedName name="F_19_390">#REF!</definedName>
    <definedName name="F_19_420" localSheetId="8">#REF!</definedName>
    <definedName name="F_19_420" localSheetId="9">#REF!</definedName>
    <definedName name="F_19_420" localSheetId="10">#REF!</definedName>
    <definedName name="F_19_420" localSheetId="11">#REF!</definedName>
    <definedName name="F_19_420" localSheetId="13">#REF!</definedName>
    <definedName name="F_19_420" localSheetId="4">#REF!</definedName>
    <definedName name="F_19_420">#REF!</definedName>
    <definedName name="F_19_450" localSheetId="8">#REF!</definedName>
    <definedName name="F_19_450" localSheetId="9">#REF!</definedName>
    <definedName name="F_19_450" localSheetId="10">#REF!</definedName>
    <definedName name="F_19_450" localSheetId="11">#REF!</definedName>
    <definedName name="F_19_450" localSheetId="13">#REF!</definedName>
    <definedName name="F_19_450" localSheetId="4">#REF!</definedName>
    <definedName name="F_19_450">#REF!</definedName>
    <definedName name="F_19_480" localSheetId="8">#REF!</definedName>
    <definedName name="F_19_480" localSheetId="9">#REF!</definedName>
    <definedName name="F_19_480" localSheetId="10">#REF!</definedName>
    <definedName name="F_19_480" localSheetId="11">#REF!</definedName>
    <definedName name="F_19_480" localSheetId="13">#REF!</definedName>
    <definedName name="F_19_480" localSheetId="4">#REF!</definedName>
    <definedName name="F_19_480">#REF!</definedName>
    <definedName name="F_19_510" localSheetId="8">#REF!</definedName>
    <definedName name="F_19_510" localSheetId="9">#REF!</definedName>
    <definedName name="F_19_510" localSheetId="10">#REF!</definedName>
    <definedName name="F_19_510" localSheetId="11">#REF!</definedName>
    <definedName name="F_19_510" localSheetId="13">#REF!</definedName>
    <definedName name="F_19_510" localSheetId="4">#REF!</definedName>
    <definedName name="F_19_510">#REF!</definedName>
    <definedName name="F_19_540" localSheetId="8">#REF!</definedName>
    <definedName name="F_19_540" localSheetId="9">#REF!</definedName>
    <definedName name="F_19_540" localSheetId="10">#REF!</definedName>
    <definedName name="F_19_540" localSheetId="11">#REF!</definedName>
    <definedName name="F_19_540" localSheetId="13">#REF!</definedName>
    <definedName name="F_19_540" localSheetId="4">#REF!</definedName>
    <definedName name="F_19_540">#REF!</definedName>
    <definedName name="F_19_570" localSheetId="8">#REF!</definedName>
    <definedName name="F_19_570" localSheetId="9">#REF!</definedName>
    <definedName name="F_19_570" localSheetId="10">#REF!</definedName>
    <definedName name="F_19_570" localSheetId="11">#REF!</definedName>
    <definedName name="F_19_570" localSheetId="13">#REF!</definedName>
    <definedName name="F_19_570" localSheetId="4">#REF!</definedName>
    <definedName name="F_19_570">#REF!</definedName>
    <definedName name="F_19_60" localSheetId="8">#REF!</definedName>
    <definedName name="F_19_60" localSheetId="9">#REF!</definedName>
    <definedName name="F_19_60" localSheetId="10">#REF!</definedName>
    <definedName name="F_19_60" localSheetId="11">#REF!</definedName>
    <definedName name="F_19_60" localSheetId="13">#REF!</definedName>
    <definedName name="F_19_60" localSheetId="4">#REF!</definedName>
    <definedName name="F_19_60">#REF!</definedName>
    <definedName name="F_19_600" localSheetId="8">#REF!</definedName>
    <definedName name="F_19_600" localSheetId="9">#REF!</definedName>
    <definedName name="F_19_600" localSheetId="10">#REF!</definedName>
    <definedName name="F_19_600" localSheetId="11">#REF!</definedName>
    <definedName name="F_19_600" localSheetId="13">#REF!</definedName>
    <definedName name="F_19_600" localSheetId="4">#REF!</definedName>
    <definedName name="F_19_600">#REF!</definedName>
    <definedName name="F_19_630" localSheetId="8">#REF!</definedName>
    <definedName name="F_19_630" localSheetId="9">#REF!</definedName>
    <definedName name="F_19_630" localSheetId="10">#REF!</definedName>
    <definedName name="F_19_630" localSheetId="11">#REF!</definedName>
    <definedName name="F_19_630" localSheetId="13">#REF!</definedName>
    <definedName name="F_19_630" localSheetId="4">#REF!</definedName>
    <definedName name="F_19_630">#REF!</definedName>
    <definedName name="F_19_660" localSheetId="8">#REF!</definedName>
    <definedName name="F_19_660" localSheetId="9">#REF!</definedName>
    <definedName name="F_19_660" localSheetId="10">#REF!</definedName>
    <definedName name="F_19_660" localSheetId="11">#REF!</definedName>
    <definedName name="F_19_660" localSheetId="13">#REF!</definedName>
    <definedName name="F_19_660" localSheetId="4">#REF!</definedName>
    <definedName name="F_19_660">#REF!</definedName>
    <definedName name="F_19_690" localSheetId="8">#REF!</definedName>
    <definedName name="F_19_690" localSheetId="9">#REF!</definedName>
    <definedName name="F_19_690" localSheetId="10">#REF!</definedName>
    <definedName name="F_19_690" localSheetId="11">#REF!</definedName>
    <definedName name="F_19_690" localSheetId="13">#REF!</definedName>
    <definedName name="F_19_690" localSheetId="4">#REF!</definedName>
    <definedName name="F_19_690">#REF!</definedName>
    <definedName name="F_19_720" localSheetId="8">#REF!</definedName>
    <definedName name="F_19_720" localSheetId="9">#REF!</definedName>
    <definedName name="F_19_720" localSheetId="10">#REF!</definedName>
    <definedName name="F_19_720" localSheetId="11">#REF!</definedName>
    <definedName name="F_19_720" localSheetId="13">#REF!</definedName>
    <definedName name="F_19_720" localSheetId="4">#REF!</definedName>
    <definedName name="F_19_720">#REF!</definedName>
    <definedName name="F_19_90" localSheetId="8">#REF!</definedName>
    <definedName name="F_19_90" localSheetId="9">#REF!</definedName>
    <definedName name="F_19_90" localSheetId="10">#REF!</definedName>
    <definedName name="F_19_90" localSheetId="11">#REF!</definedName>
    <definedName name="F_19_90" localSheetId="13">#REF!</definedName>
    <definedName name="F_19_90" localSheetId="4">#REF!</definedName>
    <definedName name="F_19_90">#REF!</definedName>
    <definedName name="F_20_120" localSheetId="8">#REF!</definedName>
    <definedName name="F_20_120" localSheetId="9">#REF!</definedName>
    <definedName name="F_20_120" localSheetId="10">#REF!</definedName>
    <definedName name="F_20_120" localSheetId="11">#REF!</definedName>
    <definedName name="F_20_120" localSheetId="13">#REF!</definedName>
    <definedName name="F_20_120" localSheetId="4">#REF!</definedName>
    <definedName name="F_20_120">#REF!</definedName>
    <definedName name="F_20_150" localSheetId="8">#REF!</definedName>
    <definedName name="F_20_150" localSheetId="9">#REF!</definedName>
    <definedName name="F_20_150" localSheetId="10">#REF!</definedName>
    <definedName name="F_20_150" localSheetId="11">#REF!</definedName>
    <definedName name="F_20_150" localSheetId="13">#REF!</definedName>
    <definedName name="F_20_150" localSheetId="4">#REF!</definedName>
    <definedName name="F_20_150">#REF!</definedName>
    <definedName name="F_20_180" localSheetId="8">#REF!</definedName>
    <definedName name="F_20_180" localSheetId="9">#REF!</definedName>
    <definedName name="F_20_180" localSheetId="10">#REF!</definedName>
    <definedName name="F_20_180" localSheetId="11">#REF!</definedName>
    <definedName name="F_20_180" localSheetId="13">#REF!</definedName>
    <definedName name="F_20_180" localSheetId="4">#REF!</definedName>
    <definedName name="F_20_180">#REF!</definedName>
    <definedName name="F_20_210" localSheetId="8">#REF!</definedName>
    <definedName name="F_20_210" localSheetId="9">#REF!</definedName>
    <definedName name="F_20_210" localSheetId="10">#REF!</definedName>
    <definedName name="F_20_210" localSheetId="11">#REF!</definedName>
    <definedName name="F_20_210" localSheetId="13">#REF!</definedName>
    <definedName name="F_20_210" localSheetId="4">#REF!</definedName>
    <definedName name="F_20_210">#REF!</definedName>
    <definedName name="F_20_240" localSheetId="8">#REF!</definedName>
    <definedName name="F_20_240" localSheetId="9">#REF!</definedName>
    <definedName name="F_20_240" localSheetId="10">#REF!</definedName>
    <definedName name="F_20_240" localSheetId="11">#REF!</definedName>
    <definedName name="F_20_240" localSheetId="13">#REF!</definedName>
    <definedName name="F_20_240" localSheetId="4">#REF!</definedName>
    <definedName name="F_20_240">#REF!</definedName>
    <definedName name="F_20_270" localSheetId="8">#REF!</definedName>
    <definedName name="F_20_270" localSheetId="9">#REF!</definedName>
    <definedName name="F_20_270" localSheetId="10">#REF!</definedName>
    <definedName name="F_20_270" localSheetId="11">#REF!</definedName>
    <definedName name="F_20_270" localSheetId="13">#REF!</definedName>
    <definedName name="F_20_270" localSheetId="4">#REF!</definedName>
    <definedName name="F_20_270">#REF!</definedName>
    <definedName name="F_20_30" localSheetId="8">#REF!</definedName>
    <definedName name="F_20_30" localSheetId="9">#REF!</definedName>
    <definedName name="F_20_30" localSheetId="10">#REF!</definedName>
    <definedName name="F_20_30" localSheetId="11">#REF!</definedName>
    <definedName name="F_20_30" localSheetId="13">#REF!</definedName>
    <definedName name="F_20_30" localSheetId="4">#REF!</definedName>
    <definedName name="F_20_30">#REF!</definedName>
    <definedName name="F_20_300" localSheetId="8">#REF!</definedName>
    <definedName name="F_20_300" localSheetId="9">#REF!</definedName>
    <definedName name="F_20_300" localSheetId="10">#REF!</definedName>
    <definedName name="F_20_300" localSheetId="11">#REF!</definedName>
    <definedName name="F_20_300" localSheetId="13">#REF!</definedName>
    <definedName name="F_20_300" localSheetId="4">#REF!</definedName>
    <definedName name="F_20_300">#REF!</definedName>
    <definedName name="F_20_330" localSheetId="8">#REF!</definedName>
    <definedName name="F_20_330" localSheetId="9">#REF!</definedName>
    <definedName name="F_20_330" localSheetId="10">#REF!</definedName>
    <definedName name="F_20_330" localSheetId="11">#REF!</definedName>
    <definedName name="F_20_330" localSheetId="13">#REF!</definedName>
    <definedName name="F_20_330" localSheetId="4">#REF!</definedName>
    <definedName name="F_20_330">#REF!</definedName>
    <definedName name="F_20_360" localSheetId="8">#REF!</definedName>
    <definedName name="F_20_360" localSheetId="9">#REF!</definedName>
    <definedName name="F_20_360" localSheetId="10">#REF!</definedName>
    <definedName name="F_20_360" localSheetId="11">#REF!</definedName>
    <definedName name="F_20_360" localSheetId="13">#REF!</definedName>
    <definedName name="F_20_360" localSheetId="4">#REF!</definedName>
    <definedName name="F_20_360">#REF!</definedName>
    <definedName name="F_20_390" localSheetId="8">#REF!</definedName>
    <definedName name="F_20_390" localSheetId="9">#REF!</definedName>
    <definedName name="F_20_390" localSheetId="10">#REF!</definedName>
    <definedName name="F_20_390" localSheetId="11">#REF!</definedName>
    <definedName name="F_20_390" localSheetId="13">#REF!</definedName>
    <definedName name="F_20_390" localSheetId="4">#REF!</definedName>
    <definedName name="F_20_390">#REF!</definedName>
    <definedName name="F_20_420" localSheetId="8">#REF!</definedName>
    <definedName name="F_20_420" localSheetId="9">#REF!</definedName>
    <definedName name="F_20_420" localSheetId="10">#REF!</definedName>
    <definedName name="F_20_420" localSheetId="11">#REF!</definedName>
    <definedName name="F_20_420" localSheetId="13">#REF!</definedName>
    <definedName name="F_20_420" localSheetId="4">#REF!</definedName>
    <definedName name="F_20_420">#REF!</definedName>
    <definedName name="F_20_450" localSheetId="8">#REF!</definedName>
    <definedName name="F_20_450" localSheetId="9">#REF!</definedName>
    <definedName name="F_20_450" localSheetId="10">#REF!</definedName>
    <definedName name="F_20_450" localSheetId="11">#REF!</definedName>
    <definedName name="F_20_450" localSheetId="13">#REF!</definedName>
    <definedName name="F_20_450" localSheetId="4">#REF!</definedName>
    <definedName name="F_20_450">#REF!</definedName>
    <definedName name="F_20_480" localSheetId="8">#REF!</definedName>
    <definedName name="F_20_480" localSheetId="9">#REF!</definedName>
    <definedName name="F_20_480" localSheetId="10">#REF!</definedName>
    <definedName name="F_20_480" localSheetId="11">#REF!</definedName>
    <definedName name="F_20_480" localSheetId="13">#REF!</definedName>
    <definedName name="F_20_480" localSheetId="4">#REF!</definedName>
    <definedName name="F_20_480">#REF!</definedName>
    <definedName name="F_20_510" localSheetId="8">#REF!</definedName>
    <definedName name="F_20_510" localSheetId="9">#REF!</definedName>
    <definedName name="F_20_510" localSheetId="10">#REF!</definedName>
    <definedName name="F_20_510" localSheetId="11">#REF!</definedName>
    <definedName name="F_20_510" localSheetId="13">#REF!</definedName>
    <definedName name="F_20_510" localSheetId="4">#REF!</definedName>
    <definedName name="F_20_510">#REF!</definedName>
    <definedName name="F_20_540" localSheetId="8">#REF!</definedName>
    <definedName name="F_20_540" localSheetId="9">#REF!</definedName>
    <definedName name="F_20_540" localSheetId="10">#REF!</definedName>
    <definedName name="F_20_540" localSheetId="11">#REF!</definedName>
    <definedName name="F_20_540" localSheetId="13">#REF!</definedName>
    <definedName name="F_20_540" localSheetId="4">#REF!</definedName>
    <definedName name="F_20_540">#REF!</definedName>
    <definedName name="F_20_570" localSheetId="8">#REF!</definedName>
    <definedName name="F_20_570" localSheetId="9">#REF!</definedName>
    <definedName name="F_20_570" localSheetId="10">#REF!</definedName>
    <definedName name="F_20_570" localSheetId="11">#REF!</definedName>
    <definedName name="F_20_570" localSheetId="13">#REF!</definedName>
    <definedName name="F_20_570" localSheetId="4">#REF!</definedName>
    <definedName name="F_20_570">#REF!</definedName>
    <definedName name="F_20_60" localSheetId="8">#REF!</definedName>
    <definedName name="F_20_60" localSheetId="9">#REF!</definedName>
    <definedName name="F_20_60" localSheetId="10">#REF!</definedName>
    <definedName name="F_20_60" localSheetId="11">#REF!</definedName>
    <definedName name="F_20_60" localSheetId="13">#REF!</definedName>
    <definedName name="F_20_60" localSheetId="4">#REF!</definedName>
    <definedName name="F_20_60">#REF!</definedName>
    <definedName name="F_20_600" localSheetId="8">#REF!</definedName>
    <definedName name="F_20_600" localSheetId="9">#REF!</definedName>
    <definedName name="F_20_600" localSheetId="10">#REF!</definedName>
    <definedName name="F_20_600" localSheetId="11">#REF!</definedName>
    <definedName name="F_20_600" localSheetId="13">#REF!</definedName>
    <definedName name="F_20_600" localSheetId="4">#REF!</definedName>
    <definedName name="F_20_600">#REF!</definedName>
    <definedName name="F_20_630" localSheetId="8">#REF!</definedName>
    <definedName name="F_20_630" localSheetId="9">#REF!</definedName>
    <definedName name="F_20_630" localSheetId="10">#REF!</definedName>
    <definedName name="F_20_630" localSheetId="11">#REF!</definedName>
    <definedName name="F_20_630" localSheetId="13">#REF!</definedName>
    <definedName name="F_20_630" localSheetId="4">#REF!</definedName>
    <definedName name="F_20_630">#REF!</definedName>
    <definedName name="F_20_660" localSheetId="8">#REF!</definedName>
    <definedName name="F_20_660" localSheetId="9">#REF!</definedName>
    <definedName name="F_20_660" localSheetId="10">#REF!</definedName>
    <definedName name="F_20_660" localSheetId="11">#REF!</definedName>
    <definedName name="F_20_660" localSheetId="13">#REF!</definedName>
    <definedName name="F_20_660" localSheetId="4">#REF!</definedName>
    <definedName name="F_20_660">#REF!</definedName>
    <definedName name="F_20_690" localSheetId="8">#REF!</definedName>
    <definedName name="F_20_690" localSheetId="9">#REF!</definedName>
    <definedName name="F_20_690" localSheetId="10">#REF!</definedName>
    <definedName name="F_20_690" localSheetId="11">#REF!</definedName>
    <definedName name="F_20_690" localSheetId="13">#REF!</definedName>
    <definedName name="F_20_690" localSheetId="4">#REF!</definedName>
    <definedName name="F_20_690">#REF!</definedName>
    <definedName name="F_20_720" localSheetId="8">#REF!</definedName>
    <definedName name="F_20_720" localSheetId="9">#REF!</definedName>
    <definedName name="F_20_720" localSheetId="10">#REF!</definedName>
    <definedName name="F_20_720" localSheetId="11">#REF!</definedName>
    <definedName name="F_20_720" localSheetId="13">#REF!</definedName>
    <definedName name="F_20_720" localSheetId="4">#REF!</definedName>
    <definedName name="F_20_720">#REF!</definedName>
    <definedName name="F_20_90" localSheetId="8">#REF!</definedName>
    <definedName name="F_20_90" localSheetId="9">#REF!</definedName>
    <definedName name="F_20_90" localSheetId="10">#REF!</definedName>
    <definedName name="F_20_90" localSheetId="11">#REF!</definedName>
    <definedName name="F_20_90" localSheetId="13">#REF!</definedName>
    <definedName name="F_20_90" localSheetId="4">#REF!</definedName>
    <definedName name="F_20_90">#REF!</definedName>
    <definedName name="FATOR_1" localSheetId="8">#REF!</definedName>
    <definedName name="FATOR_1" localSheetId="9">#REF!</definedName>
    <definedName name="FATOR_1" localSheetId="10">#REF!</definedName>
    <definedName name="FATOR_1" localSheetId="11">#REF!</definedName>
    <definedName name="FATOR_1" localSheetId="13">#REF!</definedName>
    <definedName name="FATOR_1" localSheetId="14">#REF!</definedName>
    <definedName name="FATOR_1" localSheetId="4">#REF!</definedName>
    <definedName name="FATOR_1">[5]RESUMO!#REF!</definedName>
    <definedName name="FATOR1" localSheetId="8">#REF!</definedName>
    <definedName name="FATOR1" localSheetId="9">#REF!</definedName>
    <definedName name="FATOR1" localSheetId="10">#REF!</definedName>
    <definedName name="FATOR1" localSheetId="11">#REF!</definedName>
    <definedName name="FATOR1" localSheetId="13">#REF!</definedName>
    <definedName name="FATOR1" localSheetId="14">#REF!</definedName>
    <definedName name="FATOR1" localSheetId="4">#REF!</definedName>
    <definedName name="FATOR1">[9]PLANILHA!#REF!</definedName>
    <definedName name="FATOR2" localSheetId="8">#REF!</definedName>
    <definedName name="FATOR2" localSheetId="9">#REF!</definedName>
    <definedName name="FATOR2" localSheetId="10">#REF!</definedName>
    <definedName name="FATOR2" localSheetId="11">#REF!</definedName>
    <definedName name="FATOR2" localSheetId="13">#REF!</definedName>
    <definedName name="FATOR2" localSheetId="14">#REF!</definedName>
    <definedName name="FATOR2" localSheetId="4">#REF!</definedName>
    <definedName name="FATOR2">[9]PLANILHA!#REF!</definedName>
    <definedName name="FATOR3" localSheetId="8">#REF!</definedName>
    <definedName name="FATOR3" localSheetId="9">#REF!</definedName>
    <definedName name="FATOR3" localSheetId="10">#REF!</definedName>
    <definedName name="FATOR3" localSheetId="11">#REF!</definedName>
    <definedName name="FATOR3" localSheetId="13">#REF!</definedName>
    <definedName name="FATOR3" localSheetId="14">#REF!</definedName>
    <definedName name="FATOR3" localSheetId="4">#REF!</definedName>
    <definedName name="FATOR3">[9]PLANILHA!#REF!</definedName>
    <definedName name="FATOR4" localSheetId="8">#REF!</definedName>
    <definedName name="FATOR4" localSheetId="9">#REF!</definedName>
    <definedName name="FATOR4" localSheetId="10">#REF!</definedName>
    <definedName name="FATOR4" localSheetId="11">#REF!</definedName>
    <definedName name="FATOR4" localSheetId="13">#REF!</definedName>
    <definedName name="FATOR4" localSheetId="14">#REF!</definedName>
    <definedName name="FATOR4" localSheetId="4">#REF!</definedName>
    <definedName name="FATOR4">[9]PLANILHA!#REF!</definedName>
    <definedName name="FATOR5">#REF!</definedName>
    <definedName name="FatSabadoOut">'[10]TrafContExpan-NoPrint'!$O$5</definedName>
    <definedName name="FatSextaOut">'[10]TrafContExpan-NoPrint'!$O$4</definedName>
    <definedName name="Fd" localSheetId="8">#REF!</definedName>
    <definedName name="Fd" localSheetId="9">#REF!</definedName>
    <definedName name="Fd" localSheetId="10">#REF!</definedName>
    <definedName name="Fd" localSheetId="11">#REF!</definedName>
    <definedName name="Fd" localSheetId="13">#REF!</definedName>
    <definedName name="Fd" localSheetId="4">#REF!</definedName>
    <definedName name="Fd">#REF!</definedName>
    <definedName name="fe" localSheetId="8">Plan1</definedName>
    <definedName name="fe" localSheetId="9">Plan1</definedName>
    <definedName name="fe" localSheetId="10">Plan1</definedName>
    <definedName name="fe" localSheetId="11">Plan1</definedName>
    <definedName name="fe" localSheetId="13">Plan1</definedName>
    <definedName name="fe" localSheetId="14">Plan1</definedName>
    <definedName name="fe" localSheetId="4">Plan1</definedName>
    <definedName name="fe">Plan1</definedName>
    <definedName name="fer">#REF!</definedName>
    <definedName name="FF" localSheetId="8">#REF!</definedName>
    <definedName name="FF" localSheetId="9">#REF!</definedName>
    <definedName name="FF" localSheetId="10">#REF!</definedName>
    <definedName name="FF" localSheetId="11">#REF!</definedName>
    <definedName name="FF" localSheetId="13">#REF!</definedName>
    <definedName name="FF" localSheetId="4">#REF!</definedName>
    <definedName name="FF">#REF!</definedName>
    <definedName name="FFF" hidden="1">#REF!</definedName>
    <definedName name="FFFFFFFFFF" hidden="1">#REF!</definedName>
    <definedName name="FOOR" localSheetId="14" hidden="1">{#N/A,#N/A,FALSE,"Plan1"}</definedName>
    <definedName name="FOOR" hidden="1">{#N/A,#N/A,FALSE,"Plan1"}</definedName>
    <definedName name="Formula" localSheetId="8">#REF!</definedName>
    <definedName name="Formula" localSheetId="9">#REF!</definedName>
    <definedName name="Formula" localSheetId="10">#REF!</definedName>
    <definedName name="Formula" localSheetId="11">#REF!</definedName>
    <definedName name="Formula" localSheetId="13">#REF!</definedName>
    <definedName name="Formula" localSheetId="4">#REF!</definedName>
    <definedName name="Formula">#REF!</definedName>
    <definedName name="Formula_1" localSheetId="8">#REF!</definedName>
    <definedName name="Formula_1" localSheetId="9">#REF!</definedName>
    <definedName name="Formula_1" localSheetId="10">#REF!</definedName>
    <definedName name="Formula_1" localSheetId="11">#REF!</definedName>
    <definedName name="Formula_1" localSheetId="13">#REF!</definedName>
    <definedName name="Formula_1" localSheetId="4">#REF!</definedName>
    <definedName name="Formula_1">#REF!</definedName>
    <definedName name="Formula_10" localSheetId="8">#REF!</definedName>
    <definedName name="Formula_10" localSheetId="9">#REF!</definedName>
    <definedName name="Formula_10" localSheetId="10">#REF!</definedName>
    <definedName name="Formula_10" localSheetId="11">#REF!</definedName>
    <definedName name="Formula_10" localSheetId="13">#REF!</definedName>
    <definedName name="Formula_10" localSheetId="4">#REF!</definedName>
    <definedName name="Formula_10">#REF!</definedName>
    <definedName name="Formula_2" localSheetId="8">#REF!</definedName>
    <definedName name="Formula_2" localSheetId="9">#REF!</definedName>
    <definedName name="Formula_2" localSheetId="10">#REF!</definedName>
    <definedName name="Formula_2" localSheetId="11">#REF!</definedName>
    <definedName name="Formula_2" localSheetId="13">#REF!</definedName>
    <definedName name="Formula_2" localSheetId="4">#REF!</definedName>
    <definedName name="Formula_2">#REF!</definedName>
    <definedName name="Formula_3" localSheetId="8">#REF!</definedName>
    <definedName name="Formula_3" localSheetId="9">#REF!</definedName>
    <definedName name="Formula_3" localSheetId="10">#REF!</definedName>
    <definedName name="Formula_3" localSheetId="11">#REF!</definedName>
    <definedName name="Formula_3" localSheetId="13">#REF!</definedName>
    <definedName name="Formula_3" localSheetId="4">#REF!</definedName>
    <definedName name="Formula_3">#REF!</definedName>
    <definedName name="Formula_4" localSheetId="8">#REF!</definedName>
    <definedName name="Formula_4" localSheetId="9">#REF!</definedName>
    <definedName name="Formula_4" localSheetId="10">#REF!</definedName>
    <definedName name="Formula_4" localSheetId="11">#REF!</definedName>
    <definedName name="Formula_4" localSheetId="13">#REF!</definedName>
    <definedName name="Formula_4" localSheetId="4">#REF!</definedName>
    <definedName name="Formula_4">#REF!</definedName>
    <definedName name="Formula_5" localSheetId="8">#REF!</definedName>
    <definedName name="Formula_5" localSheetId="9">#REF!</definedName>
    <definedName name="Formula_5" localSheetId="10">#REF!</definedName>
    <definedName name="Formula_5" localSheetId="11">#REF!</definedName>
    <definedName name="Formula_5" localSheetId="13">#REF!</definedName>
    <definedName name="Formula_5" localSheetId="4">#REF!</definedName>
    <definedName name="Formula_5">#REF!</definedName>
    <definedName name="Formula_5_1" localSheetId="8">#REF!</definedName>
    <definedName name="Formula_5_1" localSheetId="9">#REF!</definedName>
    <definedName name="Formula_5_1" localSheetId="10">#REF!</definedName>
    <definedName name="Formula_5_1" localSheetId="11">#REF!</definedName>
    <definedName name="Formula_5_1" localSheetId="13">#REF!</definedName>
    <definedName name="Formula_5_1" localSheetId="4">#REF!</definedName>
    <definedName name="Formula_5_1">#REF!</definedName>
    <definedName name="Formula_6" localSheetId="8">#REF!</definedName>
    <definedName name="Formula_6" localSheetId="9">#REF!</definedName>
    <definedName name="Formula_6" localSheetId="10">#REF!</definedName>
    <definedName name="Formula_6" localSheetId="11">#REF!</definedName>
    <definedName name="Formula_6" localSheetId="13">#REF!</definedName>
    <definedName name="Formula_6" localSheetId="4">#REF!</definedName>
    <definedName name="Formula_6">#REF!</definedName>
    <definedName name="FORMULÁRIO" localSheetId="14" hidden="1">{#N/A,#N/A,FALSE,"Plan1"}</definedName>
    <definedName name="FORMULÁRIO" hidden="1">{#N/A,#N/A,FALSE,"Plan1"}</definedName>
    <definedName name="FORRO" localSheetId="14" hidden="1">{#N/A,#N/A,FALSE,"Plan1"}</definedName>
    <definedName name="FORRO" hidden="1">{#N/A,#N/A,FALSE,"Plan1"}</definedName>
    <definedName name="Frete" localSheetId="8">#REF!</definedName>
    <definedName name="Frete" localSheetId="9">#REF!</definedName>
    <definedName name="Frete" localSheetId="10">#REF!</definedName>
    <definedName name="Frete" localSheetId="11">#REF!</definedName>
    <definedName name="Frete" localSheetId="13">#REF!</definedName>
    <definedName name="Frete" localSheetId="4">#REF!</definedName>
    <definedName name="Frete">#REF!</definedName>
    <definedName name="FRR" localSheetId="14" hidden="1">{#N/A,#N/A,FALSE,"Plan1"}</definedName>
    <definedName name="FRR" hidden="1">{#N/A,#N/A,FALSE,"Plan1"}</definedName>
    <definedName name="FS" localSheetId="8">#REF!</definedName>
    <definedName name="FS" localSheetId="9">#REF!</definedName>
    <definedName name="FS" localSheetId="10">#REF!</definedName>
    <definedName name="FS" localSheetId="11">#REF!</definedName>
    <definedName name="FS" localSheetId="13">#REF!</definedName>
    <definedName name="FS" localSheetId="4">#REF!</definedName>
    <definedName name="FS">#REF!</definedName>
    <definedName name="fuel" localSheetId="8">#REF!</definedName>
    <definedName name="fuel" localSheetId="9">#REF!</definedName>
    <definedName name="fuel" localSheetId="10">#REF!</definedName>
    <definedName name="fuel" localSheetId="11">#REF!</definedName>
    <definedName name="fuel" localSheetId="13">#REF!</definedName>
    <definedName name="fuel" localSheetId="4">#REF!</definedName>
    <definedName name="fuel">#REF!</definedName>
    <definedName name="FUNDAÇÃO">#REF!</definedName>
    <definedName name="FUNDAÇÃO2">#REF!</definedName>
    <definedName name="FUNDAÇÃOREL">#REF!</definedName>
    <definedName name="G_01_1" localSheetId="8">#REF!</definedName>
    <definedName name="G_01_1" localSheetId="9">#REF!</definedName>
    <definedName name="G_01_1" localSheetId="10">#REF!</definedName>
    <definedName name="G_01_1" localSheetId="11">#REF!</definedName>
    <definedName name="G_01_1" localSheetId="13">#REF!</definedName>
    <definedName name="G_01_1" localSheetId="4">#REF!</definedName>
    <definedName name="G_01_1">[5]RESUMO!#REF!</definedName>
    <definedName name="G_02_1" localSheetId="8">#REF!</definedName>
    <definedName name="G_02_1" localSheetId="9">#REF!</definedName>
    <definedName name="G_02_1" localSheetId="10">#REF!</definedName>
    <definedName name="G_02_1" localSheetId="11">#REF!</definedName>
    <definedName name="G_02_1" localSheetId="13">#REF!</definedName>
    <definedName name="G_02_1" localSheetId="4">#REF!</definedName>
    <definedName name="G_02_1">[5]RESUMO!#REF!</definedName>
    <definedName name="G_03_1" localSheetId="8">#REF!</definedName>
    <definedName name="G_03_1" localSheetId="9">#REF!</definedName>
    <definedName name="G_03_1" localSheetId="10">#REF!</definedName>
    <definedName name="G_03_1" localSheetId="11">#REF!</definedName>
    <definedName name="G_03_1" localSheetId="13">#REF!</definedName>
    <definedName name="G_03_1" localSheetId="4">#REF!</definedName>
    <definedName name="G_03_1">[5]RESUMO!#REF!</definedName>
    <definedName name="G_04_1" localSheetId="8">#REF!</definedName>
    <definedName name="G_04_1" localSheetId="9">#REF!</definedName>
    <definedName name="G_04_1" localSheetId="10">#REF!</definedName>
    <definedName name="G_04_1" localSheetId="11">#REF!</definedName>
    <definedName name="G_04_1" localSheetId="13">#REF!</definedName>
    <definedName name="G_04_1" localSheetId="4">#REF!</definedName>
    <definedName name="G_04_1">[5]RESUMO!#REF!</definedName>
    <definedName name="G_05_1" localSheetId="8">#REF!</definedName>
    <definedName name="G_05_1" localSheetId="9">#REF!</definedName>
    <definedName name="G_05_1" localSheetId="10">#REF!</definedName>
    <definedName name="G_05_1" localSheetId="11">#REF!</definedName>
    <definedName name="G_05_1" localSheetId="13">#REF!</definedName>
    <definedName name="G_05_1" localSheetId="4">#REF!</definedName>
    <definedName name="G_05_1">[5]RESUMO!#REF!</definedName>
    <definedName name="G_06_1" localSheetId="8">#REF!</definedName>
    <definedName name="G_06_1" localSheetId="9">#REF!</definedName>
    <definedName name="G_06_1" localSheetId="10">#REF!</definedName>
    <definedName name="G_06_1" localSheetId="11">#REF!</definedName>
    <definedName name="G_06_1" localSheetId="13">#REF!</definedName>
    <definedName name="G_06_1" localSheetId="4">#REF!</definedName>
    <definedName name="G_06_1">[5]RESUMO!#REF!</definedName>
    <definedName name="G_07_1" localSheetId="8">#REF!</definedName>
    <definedName name="G_07_1" localSheetId="9">#REF!</definedName>
    <definedName name="G_07_1" localSheetId="10">#REF!</definedName>
    <definedName name="G_07_1" localSheetId="11">#REF!</definedName>
    <definedName name="G_07_1" localSheetId="13">#REF!</definedName>
    <definedName name="G_07_1" localSheetId="4">#REF!</definedName>
    <definedName name="G_07_1">[5]RESUMO!#REF!</definedName>
    <definedName name="G_08_1" localSheetId="8">#REF!</definedName>
    <definedName name="G_08_1" localSheetId="9">#REF!</definedName>
    <definedName name="G_08_1" localSheetId="10">#REF!</definedName>
    <definedName name="G_08_1" localSheetId="11">#REF!</definedName>
    <definedName name="G_08_1" localSheetId="13">#REF!</definedName>
    <definedName name="G_08_1" localSheetId="4">#REF!</definedName>
    <definedName name="G_08_1">[5]RESUMO!#REF!</definedName>
    <definedName name="G_09_1" localSheetId="8">#REF!</definedName>
    <definedName name="G_09_1" localSheetId="9">#REF!</definedName>
    <definedName name="G_09_1" localSheetId="10">#REF!</definedName>
    <definedName name="G_09_1" localSheetId="11">#REF!</definedName>
    <definedName name="G_09_1" localSheetId="13">#REF!</definedName>
    <definedName name="G_09_1" localSheetId="4">#REF!</definedName>
    <definedName name="G_09_1">[5]RESUMO!#REF!</definedName>
    <definedName name="G_10_1" localSheetId="8">#REF!</definedName>
    <definedName name="G_10_1" localSheetId="9">#REF!</definedName>
    <definedName name="G_10_1" localSheetId="10">#REF!</definedName>
    <definedName name="G_10_1" localSheetId="11">#REF!</definedName>
    <definedName name="G_10_1" localSheetId="13">#REF!</definedName>
    <definedName name="G_10_1" localSheetId="4">#REF!</definedName>
    <definedName name="G_10_1">[5]RESUMO!#REF!</definedName>
    <definedName name="G_11_1" localSheetId="8">#REF!</definedName>
    <definedName name="G_11_1" localSheetId="9">#REF!</definedName>
    <definedName name="G_11_1" localSheetId="10">#REF!</definedName>
    <definedName name="G_11_1" localSheetId="11">#REF!</definedName>
    <definedName name="G_11_1" localSheetId="13">#REF!</definedName>
    <definedName name="G_11_1" localSheetId="4">#REF!</definedName>
    <definedName name="G_11_1">[5]RESUMO!#REF!</definedName>
    <definedName name="G_12_1" localSheetId="8">#REF!</definedName>
    <definedName name="G_12_1" localSheetId="9">#REF!</definedName>
    <definedName name="G_12_1" localSheetId="10">#REF!</definedName>
    <definedName name="G_12_1" localSheetId="11">#REF!</definedName>
    <definedName name="G_12_1" localSheetId="13">#REF!</definedName>
    <definedName name="G_12_1" localSheetId="4">#REF!</definedName>
    <definedName name="G_12_1">[5]RESUMO!#REF!</definedName>
    <definedName name="G_13_1" localSheetId="8">#REF!</definedName>
    <definedName name="G_13_1" localSheetId="9">#REF!</definedName>
    <definedName name="G_13_1" localSheetId="10">#REF!</definedName>
    <definedName name="G_13_1" localSheetId="11">#REF!</definedName>
    <definedName name="G_13_1" localSheetId="13">#REF!</definedName>
    <definedName name="G_13_1" localSheetId="4">#REF!</definedName>
    <definedName name="G_13_1">[5]RESUMO!#REF!</definedName>
    <definedName name="G_14_1" localSheetId="8">#REF!</definedName>
    <definedName name="G_14_1" localSheetId="9">#REF!</definedName>
    <definedName name="G_14_1" localSheetId="10">#REF!</definedName>
    <definedName name="G_14_1" localSheetId="11">#REF!</definedName>
    <definedName name="G_14_1" localSheetId="13">#REF!</definedName>
    <definedName name="G_14_1" localSheetId="4">#REF!</definedName>
    <definedName name="G_14_1">[5]RESUMO!#REF!</definedName>
    <definedName name="G_15_1" localSheetId="8">#REF!</definedName>
    <definedName name="G_15_1" localSheetId="9">#REF!</definedName>
    <definedName name="G_15_1" localSheetId="10">#REF!</definedName>
    <definedName name="G_15_1" localSheetId="11">#REF!</definedName>
    <definedName name="G_15_1" localSheetId="13">#REF!</definedName>
    <definedName name="G_15_1" localSheetId="4">#REF!</definedName>
    <definedName name="G_15_1">[5]RESUMO!#REF!</definedName>
    <definedName name="G_16_1" localSheetId="8">#REF!</definedName>
    <definedName name="G_16_1" localSheetId="9">#REF!</definedName>
    <definedName name="G_16_1" localSheetId="10">#REF!</definedName>
    <definedName name="G_16_1" localSheetId="11">#REF!</definedName>
    <definedName name="G_16_1" localSheetId="13">#REF!</definedName>
    <definedName name="G_16_1" localSheetId="4">#REF!</definedName>
    <definedName name="G_16_1">[5]RESUMO!#REF!</definedName>
    <definedName name="G_17_1" localSheetId="8">#REF!</definedName>
    <definedName name="G_17_1" localSheetId="9">#REF!</definedName>
    <definedName name="G_17_1" localSheetId="10">#REF!</definedName>
    <definedName name="G_17_1" localSheetId="11">#REF!</definedName>
    <definedName name="G_17_1" localSheetId="13">#REF!</definedName>
    <definedName name="G_17_1" localSheetId="4">#REF!</definedName>
    <definedName name="G_17_1">[5]RESUMO!#REF!</definedName>
    <definedName name="G_18_1" localSheetId="8">#REF!</definedName>
    <definedName name="G_18_1" localSheetId="9">#REF!</definedName>
    <definedName name="G_18_1" localSheetId="10">#REF!</definedName>
    <definedName name="G_18_1" localSheetId="11">#REF!</definedName>
    <definedName name="G_18_1" localSheetId="13">#REF!</definedName>
    <definedName name="G_18_1" localSheetId="4">#REF!</definedName>
    <definedName name="G_18_1">[5]RESUMO!#REF!</definedName>
    <definedName name="G_19_1" localSheetId="8">#REF!</definedName>
    <definedName name="G_19_1" localSheetId="9">#REF!</definedName>
    <definedName name="G_19_1" localSheetId="10">#REF!</definedName>
    <definedName name="G_19_1" localSheetId="11">#REF!</definedName>
    <definedName name="G_19_1" localSheetId="13">#REF!</definedName>
    <definedName name="G_19_1" localSheetId="4">#REF!</definedName>
    <definedName name="G_19_1">[5]RESUMO!#REF!</definedName>
    <definedName name="G_20_1" localSheetId="8">#REF!</definedName>
    <definedName name="G_20_1" localSheetId="9">#REF!</definedName>
    <definedName name="G_20_1" localSheetId="10">#REF!</definedName>
    <definedName name="G_20_1" localSheetId="11">#REF!</definedName>
    <definedName name="G_20_1" localSheetId="13">#REF!</definedName>
    <definedName name="G_20_1" localSheetId="4">#REF!</definedName>
    <definedName name="G_20_1">[5]RESUMO!#REF!</definedName>
    <definedName name="GABARITO">#REF!</definedName>
    <definedName name="gas" localSheetId="8">#REF!</definedName>
    <definedName name="gas" localSheetId="9">#REF!</definedName>
    <definedName name="gas" localSheetId="10">#REF!</definedName>
    <definedName name="gas" localSheetId="11">#REF!</definedName>
    <definedName name="gas" localSheetId="13">#REF!</definedName>
    <definedName name="gas" localSheetId="4">#REF!</definedName>
    <definedName name="gas">#REF!</definedName>
    <definedName name="gen" localSheetId="8">#REF!</definedName>
    <definedName name="gen" localSheetId="9">#REF!</definedName>
    <definedName name="gen" localSheetId="10">#REF!</definedName>
    <definedName name="gen" localSheetId="11">#REF!</definedName>
    <definedName name="gen" localSheetId="13">#REF!</definedName>
    <definedName name="gen" localSheetId="4">#REF!</definedName>
    <definedName name="gen">#REF!</definedName>
    <definedName name="GER" localSheetId="8">#REF!</definedName>
    <definedName name="GER" localSheetId="9">#REF!</definedName>
    <definedName name="GER" localSheetId="10">#REF!</definedName>
    <definedName name="GER" localSheetId="11">#REF!</definedName>
    <definedName name="GER" localSheetId="13">#REF!</definedName>
    <definedName name="GER" localSheetId="4">#REF!</definedName>
    <definedName name="GER">[2]Reforma!#REF!</definedName>
    <definedName name="GER_PROJETO">#REF!</definedName>
    <definedName name="GERAL">#REF!</definedName>
    <definedName name="gerenciamento" localSheetId="8">#REF!</definedName>
    <definedName name="gerenciamento" localSheetId="9">#REF!</definedName>
    <definedName name="gerenciamento" localSheetId="10">#REF!</definedName>
    <definedName name="gerenciamento" localSheetId="11">#REF!</definedName>
    <definedName name="gerenciamento" localSheetId="13">#REF!</definedName>
    <definedName name="gerenciamento" localSheetId="4">#REF!</definedName>
    <definedName name="gerenciamento">#REF!</definedName>
    <definedName name="GGGG" localSheetId="8">#REF!</definedName>
    <definedName name="GGGG" localSheetId="9">#REF!</definedName>
    <definedName name="GGGG" localSheetId="10">#REF!</definedName>
    <definedName name="GGGG" localSheetId="11">#REF!</definedName>
    <definedName name="GGGG" localSheetId="13">#REF!</definedName>
    <definedName name="GGGG" localSheetId="4">#REF!</definedName>
    <definedName name="GGGG">#REF!</definedName>
    <definedName name="gh" localSheetId="8">#REF!</definedName>
    <definedName name="gh" localSheetId="9">#REF!</definedName>
    <definedName name="gh" localSheetId="10">#REF!</definedName>
    <definedName name="gh" localSheetId="11">#REF!</definedName>
    <definedName name="gh" localSheetId="13">#REF!</definedName>
    <definedName name="gh" localSheetId="4">#REF!</definedName>
    <definedName name="gh">#REF!</definedName>
    <definedName name="GRAMA" localSheetId="14" hidden="1">{#N/A,#N/A,FALSE,"Plan1"}</definedName>
    <definedName name="GRAMA" hidden="1">{#N/A,#N/A,FALSE,"Plan1"}</definedName>
    <definedName name="Grau_de_Instrução" localSheetId="14">#REF!</definedName>
    <definedName name="Grau_de_Instrução">#REF!</definedName>
    <definedName name="Grau_de_Parentesco" localSheetId="14">#REF!</definedName>
    <definedName name="Grau_de_Parentesco">#REF!</definedName>
    <definedName name="gvggg">#REF!</definedName>
    <definedName name="hgt" localSheetId="10">Plan1</definedName>
    <definedName name="hgt" localSheetId="4">Plan1</definedName>
    <definedName name="hgt">Plan1</definedName>
    <definedName name="hhhh" localSheetId="8">#REF!</definedName>
    <definedName name="hhhh" localSheetId="9">#REF!</definedName>
    <definedName name="hhhh" localSheetId="10">#REF!</definedName>
    <definedName name="hhhh" localSheetId="11">#REF!</definedName>
    <definedName name="hhhh" localSheetId="13">#REF!</definedName>
    <definedName name="hhhh" localSheetId="4">#REF!</definedName>
    <definedName name="hhhh">#REF!</definedName>
    <definedName name="hora" localSheetId="8">#REF!</definedName>
    <definedName name="hora" localSheetId="9">#REF!</definedName>
    <definedName name="hora" localSheetId="10">#REF!</definedName>
    <definedName name="hora" localSheetId="11">#REF!</definedName>
    <definedName name="hora" localSheetId="13">#REF!</definedName>
    <definedName name="hora" localSheetId="4">#REF!</definedName>
    <definedName name="hora">#REF!</definedName>
    <definedName name="HSJDDOW">#REF!</definedName>
    <definedName name="I" localSheetId="8" hidden="1">#REF!</definedName>
    <definedName name="I" localSheetId="9" hidden="1">#REF!</definedName>
    <definedName name="I" localSheetId="10" hidden="1">#REF!</definedName>
    <definedName name="I" localSheetId="11" hidden="1">#REF!</definedName>
    <definedName name="I" localSheetId="13" hidden="1">#REF!</definedName>
    <definedName name="I" localSheetId="4" hidden="1">#REF!</definedName>
    <definedName name="I" hidden="1">[11]Poço!#REF!</definedName>
    <definedName name="Im" localSheetId="8">#REF!</definedName>
    <definedName name="Im" localSheetId="9">#REF!</definedName>
    <definedName name="Im" localSheetId="10">#REF!</definedName>
    <definedName name="Im" localSheetId="11">#REF!</definedName>
    <definedName name="Im" localSheetId="13">#REF!</definedName>
    <definedName name="Im" localSheetId="4">#REF!</definedName>
    <definedName name="Im">#REF!</definedName>
    <definedName name="Impostos" localSheetId="8">#REF!</definedName>
    <definedName name="Impostos" localSheetId="9">#REF!</definedName>
    <definedName name="Impostos" localSheetId="10">#REF!</definedName>
    <definedName name="Impostos" localSheetId="11">#REF!</definedName>
    <definedName name="Impostos" localSheetId="13">#REF!</definedName>
    <definedName name="Impostos" localSheetId="4">#REF!</definedName>
    <definedName name="Impostos">#REF!</definedName>
    <definedName name="inss">#REF!</definedName>
    <definedName name="insumos" localSheetId="8">#REF!</definedName>
    <definedName name="insumos" localSheetId="9">#REF!</definedName>
    <definedName name="insumos" localSheetId="10">#REF!</definedName>
    <definedName name="insumos" localSheetId="11">#REF!</definedName>
    <definedName name="insumos" localSheetId="13">#REF!</definedName>
    <definedName name="insumos" localSheetId="4">#REF!</definedName>
    <definedName name="insumos">#REF!</definedName>
    <definedName name="Io" localSheetId="8">#REF!</definedName>
    <definedName name="Io" localSheetId="9">#REF!</definedName>
    <definedName name="Io" localSheetId="10">#REF!</definedName>
    <definedName name="Io" localSheetId="11">#REF!</definedName>
    <definedName name="Io" localSheetId="13">#REF!</definedName>
    <definedName name="Io" localSheetId="14">#REF!</definedName>
    <definedName name="Io" localSheetId="4">#REF!</definedName>
    <definedName name="Io">#REF!</definedName>
    <definedName name="ISS" localSheetId="8">#REF!</definedName>
    <definedName name="ISS" localSheetId="9">#REF!</definedName>
    <definedName name="ISS" localSheetId="10">#REF!</definedName>
    <definedName name="ISS" localSheetId="11">#REF!</definedName>
    <definedName name="ISS" localSheetId="13">#REF!</definedName>
    <definedName name="ISS" localSheetId="4">#REF!</definedName>
    <definedName name="ISS">#REF!</definedName>
    <definedName name="IT" localSheetId="8">#REF!</definedName>
    <definedName name="IT" localSheetId="9">#REF!</definedName>
    <definedName name="IT" localSheetId="10">#REF!</definedName>
    <definedName name="IT" localSheetId="11">#REF!</definedName>
    <definedName name="IT" localSheetId="13">#REF!</definedName>
    <definedName name="IT" localSheetId="4">#REF!</definedName>
    <definedName name="IT">#REF!</definedName>
    <definedName name="ITAPECURU">#REF!</definedName>
    <definedName name="ITEM" localSheetId="8">#REF!</definedName>
    <definedName name="ITEM" localSheetId="9">#REF!</definedName>
    <definedName name="ITEM" localSheetId="10">#REF!</definedName>
    <definedName name="ITEM" localSheetId="11">#REF!</definedName>
    <definedName name="ITEM" localSheetId="13">#REF!</definedName>
    <definedName name="ITEM" localSheetId="4">#REF!</definedName>
    <definedName name="ITEM">#REF!</definedName>
    <definedName name="item1.1" localSheetId="8">#REF!</definedName>
    <definedName name="item1.1" localSheetId="9">#REF!</definedName>
    <definedName name="item1.1" localSheetId="10">#REF!</definedName>
    <definedName name="item1.1" localSheetId="11">#REF!</definedName>
    <definedName name="item1.1" localSheetId="13">#REF!</definedName>
    <definedName name="item1.1" localSheetId="4">#REF!</definedName>
    <definedName name="item1.1">#REF!</definedName>
    <definedName name="item1.2" localSheetId="8">#REF!</definedName>
    <definedName name="item1.2" localSheetId="9">#REF!</definedName>
    <definedName name="item1.2" localSheetId="10">#REF!</definedName>
    <definedName name="item1.2" localSheetId="11">#REF!</definedName>
    <definedName name="item1.2" localSheetId="13">#REF!</definedName>
    <definedName name="item1.2" localSheetId="4">#REF!</definedName>
    <definedName name="item1.2">#REF!</definedName>
    <definedName name="item1.3" localSheetId="8">#REF!</definedName>
    <definedName name="item1.3" localSheetId="9">#REF!</definedName>
    <definedName name="item1.3" localSheetId="10">#REF!</definedName>
    <definedName name="item1.3" localSheetId="11">#REF!</definedName>
    <definedName name="item1.3" localSheetId="13">#REF!</definedName>
    <definedName name="item1.3" localSheetId="4">#REF!</definedName>
    <definedName name="item1.3">#REF!</definedName>
    <definedName name="item1.4" localSheetId="8">#REF!</definedName>
    <definedName name="item1.4" localSheetId="9">#REF!</definedName>
    <definedName name="item1.4" localSheetId="10">#REF!</definedName>
    <definedName name="item1.4" localSheetId="11">#REF!</definedName>
    <definedName name="item1.4" localSheetId="13">#REF!</definedName>
    <definedName name="item1.4" localSheetId="4">#REF!</definedName>
    <definedName name="item1.4">#REF!</definedName>
    <definedName name="item1.5" localSheetId="8">#REF!</definedName>
    <definedName name="item1.5" localSheetId="9">#REF!</definedName>
    <definedName name="item1.5" localSheetId="10">#REF!</definedName>
    <definedName name="item1.5" localSheetId="11">#REF!</definedName>
    <definedName name="item1.5" localSheetId="13">#REF!</definedName>
    <definedName name="item1.5" localSheetId="4">#REF!</definedName>
    <definedName name="item1.5">#REF!</definedName>
    <definedName name="item1.6" localSheetId="8">#REF!</definedName>
    <definedName name="item1.6" localSheetId="9">#REF!</definedName>
    <definedName name="item1.6" localSheetId="10">#REF!</definedName>
    <definedName name="item1.6" localSheetId="11">#REF!</definedName>
    <definedName name="item1.6" localSheetId="13">#REF!</definedName>
    <definedName name="item1.6" localSheetId="4">#REF!</definedName>
    <definedName name="item1.6">#REF!</definedName>
    <definedName name="item10.1" localSheetId="8">#REF!</definedName>
    <definedName name="item10.1" localSheetId="9">#REF!</definedName>
    <definedName name="item10.1" localSheetId="10">#REF!</definedName>
    <definedName name="item10.1" localSheetId="11">#REF!</definedName>
    <definedName name="item10.1" localSheetId="13">#REF!</definedName>
    <definedName name="item10.1" localSheetId="4">#REF!</definedName>
    <definedName name="item10.1">#REF!</definedName>
    <definedName name="item10.10" localSheetId="8">#REF!</definedName>
    <definedName name="item10.10" localSheetId="9">#REF!</definedName>
    <definedName name="item10.10" localSheetId="10">#REF!</definedName>
    <definedName name="item10.10" localSheetId="11">#REF!</definedName>
    <definedName name="item10.10" localSheetId="13">#REF!</definedName>
    <definedName name="item10.10" localSheetId="4">#REF!</definedName>
    <definedName name="item10.10">#REF!</definedName>
    <definedName name="item10.11" localSheetId="8">#REF!</definedName>
    <definedName name="item10.11" localSheetId="9">#REF!</definedName>
    <definedName name="item10.11" localSheetId="10">#REF!</definedName>
    <definedName name="item10.11" localSheetId="11">#REF!</definedName>
    <definedName name="item10.11" localSheetId="13">#REF!</definedName>
    <definedName name="item10.11" localSheetId="4">#REF!</definedName>
    <definedName name="item10.11">#REF!</definedName>
    <definedName name="item10.12" localSheetId="8">#REF!</definedName>
    <definedName name="item10.12" localSheetId="9">#REF!</definedName>
    <definedName name="item10.12" localSheetId="10">#REF!</definedName>
    <definedName name="item10.12" localSheetId="11">#REF!</definedName>
    <definedName name="item10.12" localSheetId="13">#REF!</definedName>
    <definedName name="item10.12" localSheetId="4">#REF!</definedName>
    <definedName name="item10.12">#REF!</definedName>
    <definedName name="item10.13" localSheetId="8">#REF!</definedName>
    <definedName name="item10.13" localSheetId="9">#REF!</definedName>
    <definedName name="item10.13" localSheetId="10">#REF!</definedName>
    <definedName name="item10.13" localSheetId="11">#REF!</definedName>
    <definedName name="item10.13" localSheetId="13">#REF!</definedName>
    <definedName name="item10.13" localSheetId="4">#REF!</definedName>
    <definedName name="item10.13">#REF!</definedName>
    <definedName name="item10.14" localSheetId="8">#REF!</definedName>
    <definedName name="item10.14" localSheetId="9">#REF!</definedName>
    <definedName name="item10.14" localSheetId="10">#REF!</definedName>
    <definedName name="item10.14" localSheetId="11">#REF!</definedName>
    <definedName name="item10.14" localSheetId="13">#REF!</definedName>
    <definedName name="item10.14" localSheetId="4">#REF!</definedName>
    <definedName name="item10.14">#REF!</definedName>
    <definedName name="item10.15" localSheetId="8">#REF!</definedName>
    <definedName name="item10.15" localSheetId="9">#REF!</definedName>
    <definedName name="item10.15" localSheetId="10">#REF!</definedName>
    <definedName name="item10.15" localSheetId="11">#REF!</definedName>
    <definedName name="item10.15" localSheetId="13">#REF!</definedName>
    <definedName name="item10.15" localSheetId="4">#REF!</definedName>
    <definedName name="item10.15">#REF!</definedName>
    <definedName name="item10.16" localSheetId="8">#REF!</definedName>
    <definedName name="item10.16" localSheetId="9">#REF!</definedName>
    <definedName name="item10.16" localSheetId="10">#REF!</definedName>
    <definedName name="item10.16" localSheetId="11">#REF!</definedName>
    <definedName name="item10.16" localSheetId="13">#REF!</definedName>
    <definedName name="item10.16" localSheetId="4">#REF!</definedName>
    <definedName name="item10.16">#REF!</definedName>
    <definedName name="item10.17" localSheetId="8">#REF!</definedName>
    <definedName name="item10.17" localSheetId="9">#REF!</definedName>
    <definedName name="item10.17" localSheetId="10">#REF!</definedName>
    <definedName name="item10.17" localSheetId="11">#REF!</definedName>
    <definedName name="item10.17" localSheetId="13">#REF!</definedName>
    <definedName name="item10.17" localSheetId="4">#REF!</definedName>
    <definedName name="item10.17">#REF!</definedName>
    <definedName name="item10.18" localSheetId="8">#REF!</definedName>
    <definedName name="item10.18" localSheetId="9">#REF!</definedName>
    <definedName name="item10.18" localSheetId="10">#REF!</definedName>
    <definedName name="item10.18" localSheetId="11">#REF!</definedName>
    <definedName name="item10.18" localSheetId="13">#REF!</definedName>
    <definedName name="item10.18" localSheetId="4">#REF!</definedName>
    <definedName name="item10.18">#REF!</definedName>
    <definedName name="item10.19" localSheetId="8">#REF!</definedName>
    <definedName name="item10.19" localSheetId="9">#REF!</definedName>
    <definedName name="item10.19" localSheetId="10">#REF!</definedName>
    <definedName name="item10.19" localSheetId="11">#REF!</definedName>
    <definedName name="item10.19" localSheetId="13">#REF!</definedName>
    <definedName name="item10.19" localSheetId="4">#REF!</definedName>
    <definedName name="item10.19">#REF!</definedName>
    <definedName name="item10.2" localSheetId="8">#REF!</definedName>
    <definedName name="item10.2" localSheetId="9">#REF!</definedName>
    <definedName name="item10.2" localSheetId="10">#REF!</definedName>
    <definedName name="item10.2" localSheetId="11">#REF!</definedName>
    <definedName name="item10.2" localSheetId="13">#REF!</definedName>
    <definedName name="item10.2" localSheetId="4">#REF!</definedName>
    <definedName name="item10.2">#REF!</definedName>
    <definedName name="item10.3" localSheetId="8">#REF!</definedName>
    <definedName name="item10.3" localSheetId="9">#REF!</definedName>
    <definedName name="item10.3" localSheetId="10">#REF!</definedName>
    <definedName name="item10.3" localSheetId="11">#REF!</definedName>
    <definedName name="item10.3" localSheetId="13">#REF!</definedName>
    <definedName name="item10.3" localSheetId="4">#REF!</definedName>
    <definedName name="item10.3">#REF!</definedName>
    <definedName name="item10.4" localSheetId="8">#REF!</definedName>
    <definedName name="item10.4" localSheetId="9">#REF!</definedName>
    <definedName name="item10.4" localSheetId="10">#REF!</definedName>
    <definedName name="item10.4" localSheetId="11">#REF!</definedName>
    <definedName name="item10.4" localSheetId="13">#REF!</definedName>
    <definedName name="item10.4" localSheetId="4">#REF!</definedName>
    <definedName name="item10.4">#REF!</definedName>
    <definedName name="item10.5" localSheetId="8">#REF!</definedName>
    <definedName name="item10.5" localSheetId="9">#REF!</definedName>
    <definedName name="item10.5" localSheetId="10">#REF!</definedName>
    <definedName name="item10.5" localSheetId="11">#REF!</definedName>
    <definedName name="item10.5" localSheetId="13">#REF!</definedName>
    <definedName name="item10.5" localSheetId="4">#REF!</definedName>
    <definedName name="item10.5">#REF!</definedName>
    <definedName name="item10.6" localSheetId="8">#REF!</definedName>
    <definedName name="item10.6" localSheetId="9">#REF!</definedName>
    <definedName name="item10.6" localSheetId="10">#REF!</definedName>
    <definedName name="item10.6" localSheetId="11">#REF!</definedName>
    <definedName name="item10.6" localSheetId="13">#REF!</definedName>
    <definedName name="item10.6" localSheetId="4">#REF!</definedName>
    <definedName name="item10.6">#REF!</definedName>
    <definedName name="item10.7" localSheetId="8">#REF!</definedName>
    <definedName name="item10.7" localSheetId="9">#REF!</definedName>
    <definedName name="item10.7" localSheetId="10">#REF!</definedName>
    <definedName name="item10.7" localSheetId="11">#REF!</definedName>
    <definedName name="item10.7" localSheetId="13">#REF!</definedName>
    <definedName name="item10.7" localSheetId="4">#REF!</definedName>
    <definedName name="item10.7">#REF!</definedName>
    <definedName name="item10.8" localSheetId="8">#REF!</definedName>
    <definedName name="item10.8" localSheetId="9">#REF!</definedName>
    <definedName name="item10.8" localSheetId="10">#REF!</definedName>
    <definedName name="item10.8" localSheetId="11">#REF!</definedName>
    <definedName name="item10.8" localSheetId="13">#REF!</definedName>
    <definedName name="item10.8" localSheetId="4">#REF!</definedName>
    <definedName name="item10.8">#REF!</definedName>
    <definedName name="item10.9" localSheetId="8">#REF!</definedName>
    <definedName name="item10.9" localSheetId="9">#REF!</definedName>
    <definedName name="item10.9" localSheetId="10">#REF!</definedName>
    <definedName name="item10.9" localSheetId="11">#REF!</definedName>
    <definedName name="item10.9" localSheetId="13">#REF!</definedName>
    <definedName name="item10.9" localSheetId="4">#REF!</definedName>
    <definedName name="item10.9">#REF!</definedName>
    <definedName name="item11.1" localSheetId="8">#REF!</definedName>
    <definedName name="item11.1" localSheetId="9">#REF!</definedName>
    <definedName name="item11.1" localSheetId="10">#REF!</definedName>
    <definedName name="item11.1" localSheetId="11">#REF!</definedName>
    <definedName name="item11.1" localSheetId="13">#REF!</definedName>
    <definedName name="item11.1" localSheetId="4">#REF!</definedName>
    <definedName name="item11.1">#REF!</definedName>
    <definedName name="item11.10" localSheetId="8">#REF!</definedName>
    <definedName name="item11.10" localSheetId="9">#REF!</definedName>
    <definedName name="item11.10" localSheetId="10">#REF!</definedName>
    <definedName name="item11.10" localSheetId="11">#REF!</definedName>
    <definedName name="item11.10" localSheetId="13">#REF!</definedName>
    <definedName name="item11.10" localSheetId="4">#REF!</definedName>
    <definedName name="item11.10">#REF!</definedName>
    <definedName name="item11.11" localSheetId="8">#REF!</definedName>
    <definedName name="item11.11" localSheetId="9">#REF!</definedName>
    <definedName name="item11.11" localSheetId="10">#REF!</definedName>
    <definedName name="item11.11" localSheetId="11">#REF!</definedName>
    <definedName name="item11.11" localSheetId="13">#REF!</definedName>
    <definedName name="item11.11" localSheetId="4">#REF!</definedName>
    <definedName name="item11.11">#REF!</definedName>
    <definedName name="item11.12" localSheetId="8">#REF!</definedName>
    <definedName name="item11.12" localSheetId="9">#REF!</definedName>
    <definedName name="item11.12" localSheetId="10">#REF!</definedName>
    <definedName name="item11.12" localSheetId="11">#REF!</definedName>
    <definedName name="item11.12" localSheetId="13">#REF!</definedName>
    <definedName name="item11.12" localSheetId="4">#REF!</definedName>
    <definedName name="item11.12">#REF!</definedName>
    <definedName name="item11.13" localSheetId="8">#REF!</definedName>
    <definedName name="item11.13" localSheetId="9">#REF!</definedName>
    <definedName name="item11.13" localSheetId="10">#REF!</definedName>
    <definedName name="item11.13" localSheetId="11">#REF!</definedName>
    <definedName name="item11.13" localSheetId="13">#REF!</definedName>
    <definedName name="item11.13" localSheetId="4">#REF!</definedName>
    <definedName name="item11.13">#REF!</definedName>
    <definedName name="item11.14" localSheetId="8">#REF!</definedName>
    <definedName name="item11.14" localSheetId="9">#REF!</definedName>
    <definedName name="item11.14" localSheetId="10">#REF!</definedName>
    <definedName name="item11.14" localSheetId="11">#REF!</definedName>
    <definedName name="item11.14" localSheetId="13">#REF!</definedName>
    <definedName name="item11.14" localSheetId="4">#REF!</definedName>
    <definedName name="item11.14">#REF!</definedName>
    <definedName name="item11.15" localSheetId="8">#REF!</definedName>
    <definedName name="item11.15" localSheetId="9">#REF!</definedName>
    <definedName name="item11.15" localSheetId="10">#REF!</definedName>
    <definedName name="item11.15" localSheetId="11">#REF!</definedName>
    <definedName name="item11.15" localSheetId="13">#REF!</definedName>
    <definedName name="item11.15" localSheetId="4">#REF!</definedName>
    <definedName name="item11.15">#REF!</definedName>
    <definedName name="item11.16" localSheetId="8">#REF!</definedName>
    <definedName name="item11.16" localSheetId="9">#REF!</definedName>
    <definedName name="item11.16" localSheetId="10">#REF!</definedName>
    <definedName name="item11.16" localSheetId="11">#REF!</definedName>
    <definedName name="item11.16" localSheetId="13">#REF!</definedName>
    <definedName name="item11.16" localSheetId="4">#REF!</definedName>
    <definedName name="item11.16">#REF!</definedName>
    <definedName name="item11.17" localSheetId="8">#REF!</definedName>
    <definedName name="item11.17" localSheetId="9">#REF!</definedName>
    <definedName name="item11.17" localSheetId="10">#REF!</definedName>
    <definedName name="item11.17" localSheetId="11">#REF!</definedName>
    <definedName name="item11.17" localSheetId="13">#REF!</definedName>
    <definedName name="item11.17" localSheetId="4">#REF!</definedName>
    <definedName name="item11.17">#REF!</definedName>
    <definedName name="item11.18" localSheetId="8">#REF!</definedName>
    <definedName name="item11.18" localSheetId="9">#REF!</definedName>
    <definedName name="item11.18" localSheetId="10">#REF!</definedName>
    <definedName name="item11.18" localSheetId="11">#REF!</definedName>
    <definedName name="item11.18" localSheetId="13">#REF!</definedName>
    <definedName name="item11.18" localSheetId="4">#REF!</definedName>
    <definedName name="item11.18">#REF!</definedName>
    <definedName name="item11.19" localSheetId="8">#REF!</definedName>
    <definedName name="item11.19" localSheetId="9">#REF!</definedName>
    <definedName name="item11.19" localSheetId="10">#REF!</definedName>
    <definedName name="item11.19" localSheetId="11">#REF!</definedName>
    <definedName name="item11.19" localSheetId="13">#REF!</definedName>
    <definedName name="item11.19" localSheetId="4">#REF!</definedName>
    <definedName name="item11.19">#REF!</definedName>
    <definedName name="item11.2" localSheetId="8">#REF!</definedName>
    <definedName name="item11.2" localSheetId="9">#REF!</definedName>
    <definedName name="item11.2" localSheetId="10">#REF!</definedName>
    <definedName name="item11.2" localSheetId="11">#REF!</definedName>
    <definedName name="item11.2" localSheetId="13">#REF!</definedName>
    <definedName name="item11.2" localSheetId="4">#REF!</definedName>
    <definedName name="item11.2">#REF!</definedName>
    <definedName name="item11.20" localSheetId="8">#REF!</definedName>
    <definedName name="item11.20" localSheetId="9">#REF!</definedName>
    <definedName name="item11.20" localSheetId="10">#REF!</definedName>
    <definedName name="item11.20" localSheetId="11">#REF!</definedName>
    <definedName name="item11.20" localSheetId="13">#REF!</definedName>
    <definedName name="item11.20" localSheetId="4">#REF!</definedName>
    <definedName name="item11.20">#REF!</definedName>
    <definedName name="item11.21" localSheetId="8">#REF!</definedName>
    <definedName name="item11.21" localSheetId="9">#REF!</definedName>
    <definedName name="item11.21" localSheetId="10">#REF!</definedName>
    <definedName name="item11.21" localSheetId="11">#REF!</definedName>
    <definedName name="item11.21" localSheetId="13">#REF!</definedName>
    <definedName name="item11.21" localSheetId="4">#REF!</definedName>
    <definedName name="item11.21">#REF!</definedName>
    <definedName name="item11.22" localSheetId="8">#REF!</definedName>
    <definedName name="item11.22" localSheetId="9">#REF!</definedName>
    <definedName name="item11.22" localSheetId="10">#REF!</definedName>
    <definedName name="item11.22" localSheetId="11">#REF!</definedName>
    <definedName name="item11.22" localSheetId="13">#REF!</definedName>
    <definedName name="item11.22" localSheetId="4">#REF!</definedName>
    <definedName name="item11.22">#REF!</definedName>
    <definedName name="item11.23" localSheetId="8">#REF!</definedName>
    <definedName name="item11.23" localSheetId="9">#REF!</definedName>
    <definedName name="item11.23" localSheetId="10">#REF!</definedName>
    <definedName name="item11.23" localSheetId="11">#REF!</definedName>
    <definedName name="item11.23" localSheetId="13">#REF!</definedName>
    <definedName name="item11.23" localSheetId="4">#REF!</definedName>
    <definedName name="item11.23">#REF!</definedName>
    <definedName name="item11.24" localSheetId="8">#REF!</definedName>
    <definedName name="item11.24" localSheetId="9">#REF!</definedName>
    <definedName name="item11.24" localSheetId="10">#REF!</definedName>
    <definedName name="item11.24" localSheetId="11">#REF!</definedName>
    <definedName name="item11.24" localSheetId="13">#REF!</definedName>
    <definedName name="item11.24" localSheetId="4">#REF!</definedName>
    <definedName name="item11.24">#REF!</definedName>
    <definedName name="item11.25" localSheetId="8">#REF!</definedName>
    <definedName name="item11.25" localSheetId="9">#REF!</definedName>
    <definedName name="item11.25" localSheetId="10">#REF!</definedName>
    <definedName name="item11.25" localSheetId="11">#REF!</definedName>
    <definedName name="item11.25" localSheetId="13">#REF!</definedName>
    <definedName name="item11.25" localSheetId="4">#REF!</definedName>
    <definedName name="item11.25">#REF!</definedName>
    <definedName name="item11.26" localSheetId="8">#REF!</definedName>
    <definedName name="item11.26" localSheetId="9">#REF!</definedName>
    <definedName name="item11.26" localSheetId="10">#REF!</definedName>
    <definedName name="item11.26" localSheetId="11">#REF!</definedName>
    <definedName name="item11.26" localSheetId="13">#REF!</definedName>
    <definedName name="item11.26" localSheetId="4">#REF!</definedName>
    <definedName name="item11.26">#REF!</definedName>
    <definedName name="item11.27" localSheetId="8">#REF!</definedName>
    <definedName name="item11.27" localSheetId="9">#REF!</definedName>
    <definedName name="item11.27" localSheetId="10">#REF!</definedName>
    <definedName name="item11.27" localSheetId="11">#REF!</definedName>
    <definedName name="item11.27" localSheetId="13">#REF!</definedName>
    <definedName name="item11.27" localSheetId="4">#REF!</definedName>
    <definedName name="item11.27">#REF!</definedName>
    <definedName name="item11.28" localSheetId="8">#REF!</definedName>
    <definedName name="item11.28" localSheetId="9">#REF!</definedName>
    <definedName name="item11.28" localSheetId="10">#REF!</definedName>
    <definedName name="item11.28" localSheetId="11">#REF!</definedName>
    <definedName name="item11.28" localSheetId="13">#REF!</definedName>
    <definedName name="item11.28" localSheetId="4">#REF!</definedName>
    <definedName name="item11.28">#REF!</definedName>
    <definedName name="item11.3" localSheetId="8">#REF!</definedName>
    <definedName name="item11.3" localSheetId="9">#REF!</definedName>
    <definedName name="item11.3" localSheetId="10">#REF!</definedName>
    <definedName name="item11.3" localSheetId="11">#REF!</definedName>
    <definedName name="item11.3" localSheetId="13">#REF!</definedName>
    <definedName name="item11.3" localSheetId="4">#REF!</definedName>
    <definedName name="item11.3">#REF!</definedName>
    <definedName name="item11.4" localSheetId="8">#REF!</definedName>
    <definedName name="item11.4" localSheetId="9">#REF!</definedName>
    <definedName name="item11.4" localSheetId="10">#REF!</definedName>
    <definedName name="item11.4" localSheetId="11">#REF!</definedName>
    <definedName name="item11.4" localSheetId="13">#REF!</definedName>
    <definedName name="item11.4" localSheetId="4">#REF!</definedName>
    <definedName name="item11.4">#REF!</definedName>
    <definedName name="item11.5" localSheetId="8">#REF!</definedName>
    <definedName name="item11.5" localSheetId="9">#REF!</definedName>
    <definedName name="item11.5" localSheetId="10">#REF!</definedName>
    <definedName name="item11.5" localSheetId="11">#REF!</definedName>
    <definedName name="item11.5" localSheetId="13">#REF!</definedName>
    <definedName name="item11.5" localSheetId="4">#REF!</definedName>
    <definedName name="item11.5">#REF!</definedName>
    <definedName name="item11.6" localSheetId="8">#REF!</definedName>
    <definedName name="item11.6" localSheetId="9">#REF!</definedName>
    <definedName name="item11.6" localSheetId="10">#REF!</definedName>
    <definedName name="item11.6" localSheetId="11">#REF!</definedName>
    <definedName name="item11.6" localSheetId="13">#REF!</definedName>
    <definedName name="item11.6" localSheetId="4">#REF!</definedName>
    <definedName name="item11.6">#REF!</definedName>
    <definedName name="item11.7" localSheetId="8">#REF!</definedName>
    <definedName name="item11.7" localSheetId="9">#REF!</definedName>
    <definedName name="item11.7" localSheetId="10">#REF!</definedName>
    <definedName name="item11.7" localSheetId="11">#REF!</definedName>
    <definedName name="item11.7" localSheetId="13">#REF!</definedName>
    <definedName name="item11.7" localSheetId="4">#REF!</definedName>
    <definedName name="item11.7">#REF!</definedName>
    <definedName name="item11.8" localSheetId="8">#REF!</definedName>
    <definedName name="item11.8" localSheetId="9">#REF!</definedName>
    <definedName name="item11.8" localSheetId="10">#REF!</definedName>
    <definedName name="item11.8" localSheetId="11">#REF!</definedName>
    <definedName name="item11.8" localSheetId="13">#REF!</definedName>
    <definedName name="item11.8" localSheetId="4">#REF!</definedName>
    <definedName name="item11.8">#REF!</definedName>
    <definedName name="item11.9" localSheetId="8">#REF!</definedName>
    <definedName name="item11.9" localSheetId="9">#REF!</definedName>
    <definedName name="item11.9" localSheetId="10">#REF!</definedName>
    <definedName name="item11.9" localSheetId="11">#REF!</definedName>
    <definedName name="item11.9" localSheetId="13">#REF!</definedName>
    <definedName name="item11.9" localSheetId="4">#REF!</definedName>
    <definedName name="item11.9">#REF!</definedName>
    <definedName name="item12.0" localSheetId="8">#REF!</definedName>
    <definedName name="item12.0" localSheetId="9">#REF!</definedName>
    <definedName name="item12.0" localSheetId="10">#REF!</definedName>
    <definedName name="item12.0" localSheetId="11">#REF!</definedName>
    <definedName name="item12.0" localSheetId="13">#REF!</definedName>
    <definedName name="item12.0" localSheetId="4">#REF!</definedName>
    <definedName name="item12.0">#REF!</definedName>
    <definedName name="item12.1" localSheetId="8">#REF!</definedName>
    <definedName name="item12.1" localSheetId="9">#REF!</definedName>
    <definedName name="item12.1" localSheetId="10">#REF!</definedName>
    <definedName name="item12.1" localSheetId="11">#REF!</definedName>
    <definedName name="item12.1" localSheetId="13">#REF!</definedName>
    <definedName name="item12.1" localSheetId="4">#REF!</definedName>
    <definedName name="item12.1">#REF!</definedName>
    <definedName name="item12.10" localSheetId="8">#REF!</definedName>
    <definedName name="item12.10" localSheetId="9">#REF!</definedName>
    <definedName name="item12.10" localSheetId="10">#REF!</definedName>
    <definedName name="item12.10" localSheetId="11">#REF!</definedName>
    <definedName name="item12.10" localSheetId="13">#REF!</definedName>
    <definedName name="item12.10" localSheetId="4">#REF!</definedName>
    <definedName name="item12.10">#REF!</definedName>
    <definedName name="item12.11" localSheetId="8">#REF!</definedName>
    <definedName name="item12.11" localSheetId="9">#REF!</definedName>
    <definedName name="item12.11" localSheetId="10">#REF!</definedName>
    <definedName name="item12.11" localSheetId="11">#REF!</definedName>
    <definedName name="item12.11" localSheetId="13">#REF!</definedName>
    <definedName name="item12.11" localSheetId="4">#REF!</definedName>
    <definedName name="item12.11">#REF!</definedName>
    <definedName name="item12.12" localSheetId="8">#REF!</definedName>
    <definedName name="item12.12" localSheetId="9">#REF!</definedName>
    <definedName name="item12.12" localSheetId="10">#REF!</definedName>
    <definedName name="item12.12" localSheetId="11">#REF!</definedName>
    <definedName name="item12.12" localSheetId="13">#REF!</definedName>
    <definedName name="item12.12" localSheetId="4">#REF!</definedName>
    <definedName name="item12.12">#REF!</definedName>
    <definedName name="item12.13" localSheetId="8">#REF!</definedName>
    <definedName name="item12.13" localSheetId="9">#REF!</definedName>
    <definedName name="item12.13" localSheetId="10">#REF!</definedName>
    <definedName name="item12.13" localSheetId="11">#REF!</definedName>
    <definedName name="item12.13" localSheetId="13">#REF!</definedName>
    <definedName name="item12.13" localSheetId="4">#REF!</definedName>
    <definedName name="item12.13">#REF!</definedName>
    <definedName name="item12.14" localSheetId="8">#REF!</definedName>
    <definedName name="item12.14" localSheetId="9">#REF!</definedName>
    <definedName name="item12.14" localSheetId="10">#REF!</definedName>
    <definedName name="item12.14" localSheetId="11">#REF!</definedName>
    <definedName name="item12.14" localSheetId="13">#REF!</definedName>
    <definedName name="item12.14" localSheetId="4">#REF!</definedName>
    <definedName name="item12.14">#REF!</definedName>
    <definedName name="item12.15" localSheetId="8">#REF!</definedName>
    <definedName name="item12.15" localSheetId="9">#REF!</definedName>
    <definedName name="item12.15" localSheetId="10">#REF!</definedName>
    <definedName name="item12.15" localSheetId="11">#REF!</definedName>
    <definedName name="item12.15" localSheetId="13">#REF!</definedName>
    <definedName name="item12.15" localSheetId="4">#REF!</definedName>
    <definedName name="item12.15">#REF!</definedName>
    <definedName name="item12.16" localSheetId="8">#REF!</definedName>
    <definedName name="item12.16" localSheetId="9">#REF!</definedName>
    <definedName name="item12.16" localSheetId="10">#REF!</definedName>
    <definedName name="item12.16" localSheetId="11">#REF!</definedName>
    <definedName name="item12.16" localSheetId="13">#REF!</definedName>
    <definedName name="item12.16" localSheetId="4">#REF!</definedName>
    <definedName name="item12.16">#REF!</definedName>
    <definedName name="item12.17" localSheetId="8">#REF!</definedName>
    <definedName name="item12.17" localSheetId="9">#REF!</definedName>
    <definedName name="item12.17" localSheetId="10">#REF!</definedName>
    <definedName name="item12.17" localSheetId="11">#REF!</definedName>
    <definedName name="item12.17" localSheetId="13">#REF!</definedName>
    <definedName name="item12.17" localSheetId="4">#REF!</definedName>
    <definedName name="item12.17">#REF!</definedName>
    <definedName name="item12.18" localSheetId="8">#REF!</definedName>
    <definedName name="item12.18" localSheetId="9">#REF!</definedName>
    <definedName name="item12.18" localSheetId="10">#REF!</definedName>
    <definedName name="item12.18" localSheetId="11">#REF!</definedName>
    <definedName name="item12.18" localSheetId="13">#REF!</definedName>
    <definedName name="item12.18" localSheetId="4">#REF!</definedName>
    <definedName name="item12.18">#REF!</definedName>
    <definedName name="item12.19" localSheetId="8">#REF!</definedName>
    <definedName name="item12.19" localSheetId="9">#REF!</definedName>
    <definedName name="item12.19" localSheetId="10">#REF!</definedName>
    <definedName name="item12.19" localSheetId="11">#REF!</definedName>
    <definedName name="item12.19" localSheetId="13">#REF!</definedName>
    <definedName name="item12.19" localSheetId="4">#REF!</definedName>
    <definedName name="item12.19">#REF!</definedName>
    <definedName name="item12.2" localSheetId="8">#REF!</definedName>
    <definedName name="item12.2" localSheetId="9">#REF!</definedName>
    <definedName name="item12.2" localSheetId="10">#REF!</definedName>
    <definedName name="item12.2" localSheetId="11">#REF!</definedName>
    <definedName name="item12.2" localSheetId="13">#REF!</definedName>
    <definedName name="item12.2" localSheetId="4">#REF!</definedName>
    <definedName name="item12.2">#REF!</definedName>
    <definedName name="item12.20" localSheetId="8">#REF!</definedName>
    <definedName name="item12.20" localSheetId="9">#REF!</definedName>
    <definedName name="item12.20" localSheetId="10">#REF!</definedName>
    <definedName name="item12.20" localSheetId="11">#REF!</definedName>
    <definedName name="item12.20" localSheetId="13">#REF!</definedName>
    <definedName name="item12.20" localSheetId="4">#REF!</definedName>
    <definedName name="item12.20">#REF!</definedName>
    <definedName name="item12.21" localSheetId="8">#REF!</definedName>
    <definedName name="item12.21" localSheetId="9">#REF!</definedName>
    <definedName name="item12.21" localSheetId="10">#REF!</definedName>
    <definedName name="item12.21" localSheetId="11">#REF!</definedName>
    <definedName name="item12.21" localSheetId="13">#REF!</definedName>
    <definedName name="item12.21" localSheetId="4">#REF!</definedName>
    <definedName name="item12.21">#REF!</definedName>
    <definedName name="item12.22" localSheetId="8">#REF!</definedName>
    <definedName name="item12.22" localSheetId="9">#REF!</definedName>
    <definedName name="item12.22" localSheetId="10">#REF!</definedName>
    <definedName name="item12.22" localSheetId="11">#REF!</definedName>
    <definedName name="item12.22" localSheetId="13">#REF!</definedName>
    <definedName name="item12.22" localSheetId="4">#REF!</definedName>
    <definedName name="item12.22">#REF!</definedName>
    <definedName name="item12.23" localSheetId="8">#REF!</definedName>
    <definedName name="item12.23" localSheetId="9">#REF!</definedName>
    <definedName name="item12.23" localSheetId="10">#REF!</definedName>
    <definedName name="item12.23" localSheetId="11">#REF!</definedName>
    <definedName name="item12.23" localSheetId="13">#REF!</definedName>
    <definedName name="item12.23" localSheetId="4">#REF!</definedName>
    <definedName name="item12.23">#REF!</definedName>
    <definedName name="item12.24" localSheetId="8">#REF!</definedName>
    <definedName name="item12.24" localSheetId="9">#REF!</definedName>
    <definedName name="item12.24" localSheetId="10">#REF!</definedName>
    <definedName name="item12.24" localSheetId="11">#REF!</definedName>
    <definedName name="item12.24" localSheetId="13">#REF!</definedName>
    <definedName name="item12.24" localSheetId="4">#REF!</definedName>
    <definedName name="item12.24">#REF!</definedName>
    <definedName name="item12.25" localSheetId="8">#REF!</definedName>
    <definedName name="item12.25" localSheetId="9">#REF!</definedName>
    <definedName name="item12.25" localSheetId="10">#REF!</definedName>
    <definedName name="item12.25" localSheetId="11">#REF!</definedName>
    <definedName name="item12.25" localSheetId="13">#REF!</definedName>
    <definedName name="item12.25" localSheetId="4">#REF!</definedName>
    <definedName name="item12.25">#REF!</definedName>
    <definedName name="item12.26" localSheetId="8">#REF!</definedName>
    <definedName name="item12.26" localSheetId="9">#REF!</definedName>
    <definedName name="item12.26" localSheetId="10">#REF!</definedName>
    <definedName name="item12.26" localSheetId="11">#REF!</definedName>
    <definedName name="item12.26" localSheetId="13">#REF!</definedName>
    <definedName name="item12.26" localSheetId="4">#REF!</definedName>
    <definedName name="item12.26">#REF!</definedName>
    <definedName name="item12.27" localSheetId="8">#REF!</definedName>
    <definedName name="item12.27" localSheetId="9">#REF!</definedName>
    <definedName name="item12.27" localSheetId="10">#REF!</definedName>
    <definedName name="item12.27" localSheetId="11">#REF!</definedName>
    <definedName name="item12.27" localSheetId="13">#REF!</definedName>
    <definedName name="item12.27" localSheetId="4">#REF!</definedName>
    <definedName name="item12.27">#REF!</definedName>
    <definedName name="item12.3" localSheetId="8">#REF!</definedName>
    <definedName name="item12.3" localSheetId="9">#REF!</definedName>
    <definedName name="item12.3" localSheetId="10">#REF!</definedName>
    <definedName name="item12.3" localSheetId="11">#REF!</definedName>
    <definedName name="item12.3" localSheetId="13">#REF!</definedName>
    <definedName name="item12.3" localSheetId="4">#REF!</definedName>
    <definedName name="item12.3">#REF!</definedName>
    <definedName name="item12.4" localSheetId="8">#REF!</definedName>
    <definedName name="item12.4" localSheetId="9">#REF!</definedName>
    <definedName name="item12.4" localSheetId="10">#REF!</definedName>
    <definedName name="item12.4" localSheetId="11">#REF!</definedName>
    <definedName name="item12.4" localSheetId="13">#REF!</definedName>
    <definedName name="item12.4" localSheetId="4">#REF!</definedName>
    <definedName name="item12.4">#REF!</definedName>
    <definedName name="item12.5" localSheetId="8">#REF!</definedName>
    <definedName name="item12.5" localSheetId="9">#REF!</definedName>
    <definedName name="item12.5" localSheetId="10">#REF!</definedName>
    <definedName name="item12.5" localSheetId="11">#REF!</definedName>
    <definedName name="item12.5" localSheetId="13">#REF!</definedName>
    <definedName name="item12.5" localSheetId="4">#REF!</definedName>
    <definedName name="item12.5">#REF!</definedName>
    <definedName name="item12.6" localSheetId="8">#REF!</definedName>
    <definedName name="item12.6" localSheetId="9">#REF!</definedName>
    <definedName name="item12.6" localSheetId="10">#REF!</definedName>
    <definedName name="item12.6" localSheetId="11">#REF!</definedName>
    <definedName name="item12.6" localSheetId="13">#REF!</definedName>
    <definedName name="item12.6" localSheetId="4">#REF!</definedName>
    <definedName name="item12.6">#REF!</definedName>
    <definedName name="item12.7" localSheetId="8">#REF!</definedName>
    <definedName name="item12.7" localSheetId="9">#REF!</definedName>
    <definedName name="item12.7" localSheetId="10">#REF!</definedName>
    <definedName name="item12.7" localSheetId="11">#REF!</definedName>
    <definedName name="item12.7" localSheetId="13">#REF!</definedName>
    <definedName name="item12.7" localSheetId="4">#REF!</definedName>
    <definedName name="item12.7">#REF!</definedName>
    <definedName name="item12.8" localSheetId="8">#REF!</definedName>
    <definedName name="item12.8" localSheetId="9">#REF!</definedName>
    <definedName name="item12.8" localSheetId="10">#REF!</definedName>
    <definedName name="item12.8" localSheetId="11">#REF!</definedName>
    <definedName name="item12.8" localSheetId="13">#REF!</definedName>
    <definedName name="item12.8" localSheetId="4">#REF!</definedName>
    <definedName name="item12.8">#REF!</definedName>
    <definedName name="item12.9" localSheetId="8">#REF!</definedName>
    <definedName name="item12.9" localSheetId="9">#REF!</definedName>
    <definedName name="item12.9" localSheetId="10">#REF!</definedName>
    <definedName name="item12.9" localSheetId="11">#REF!</definedName>
    <definedName name="item12.9" localSheetId="13">#REF!</definedName>
    <definedName name="item12.9" localSheetId="4">#REF!</definedName>
    <definedName name="item12.9">#REF!</definedName>
    <definedName name="item13.1" localSheetId="8">#REF!</definedName>
    <definedName name="item13.1" localSheetId="9">#REF!</definedName>
    <definedName name="item13.1" localSheetId="10">#REF!</definedName>
    <definedName name="item13.1" localSheetId="11">#REF!</definedName>
    <definedName name="item13.1" localSheetId="13">#REF!</definedName>
    <definedName name="item13.1" localSheetId="4">#REF!</definedName>
    <definedName name="item13.1">#REF!</definedName>
    <definedName name="item13.10" localSheetId="8">#REF!</definedName>
    <definedName name="item13.10" localSheetId="9">#REF!</definedName>
    <definedName name="item13.10" localSheetId="10">#REF!</definedName>
    <definedName name="item13.10" localSheetId="11">#REF!</definedName>
    <definedName name="item13.10" localSheetId="13">#REF!</definedName>
    <definedName name="item13.10" localSheetId="4">#REF!</definedName>
    <definedName name="item13.10">#REF!</definedName>
    <definedName name="item13.11" localSheetId="8">#REF!</definedName>
    <definedName name="item13.11" localSheetId="9">#REF!</definedName>
    <definedName name="item13.11" localSheetId="10">#REF!</definedName>
    <definedName name="item13.11" localSheetId="11">#REF!</definedName>
    <definedName name="item13.11" localSheetId="13">#REF!</definedName>
    <definedName name="item13.11" localSheetId="4">#REF!</definedName>
    <definedName name="item13.11">#REF!</definedName>
    <definedName name="item13.12" localSheetId="8">#REF!</definedName>
    <definedName name="item13.12" localSheetId="9">#REF!</definedName>
    <definedName name="item13.12" localSheetId="10">#REF!</definedName>
    <definedName name="item13.12" localSheetId="11">#REF!</definedName>
    <definedName name="item13.12" localSheetId="13">#REF!</definedName>
    <definedName name="item13.12" localSheetId="4">#REF!</definedName>
    <definedName name="item13.12">#REF!</definedName>
    <definedName name="item13.13" localSheetId="8">#REF!</definedName>
    <definedName name="item13.13" localSheetId="9">#REF!</definedName>
    <definedName name="item13.13" localSheetId="10">#REF!</definedName>
    <definedName name="item13.13" localSheetId="11">#REF!</definedName>
    <definedName name="item13.13" localSheetId="13">#REF!</definedName>
    <definedName name="item13.13" localSheetId="4">#REF!</definedName>
    <definedName name="item13.13">#REF!</definedName>
    <definedName name="item13.2" localSheetId="8">#REF!</definedName>
    <definedName name="item13.2" localSheetId="9">#REF!</definedName>
    <definedName name="item13.2" localSheetId="10">#REF!</definedName>
    <definedName name="item13.2" localSheetId="11">#REF!</definedName>
    <definedName name="item13.2" localSheetId="13">#REF!</definedName>
    <definedName name="item13.2" localSheetId="4">#REF!</definedName>
    <definedName name="item13.2">#REF!</definedName>
    <definedName name="item13.3" localSheetId="8">#REF!</definedName>
    <definedName name="item13.3" localSheetId="9">#REF!</definedName>
    <definedName name="item13.3" localSheetId="10">#REF!</definedName>
    <definedName name="item13.3" localSheetId="11">#REF!</definedName>
    <definedName name="item13.3" localSheetId="13">#REF!</definedName>
    <definedName name="item13.3" localSheetId="4">#REF!</definedName>
    <definedName name="item13.3">#REF!</definedName>
    <definedName name="item13.4" localSheetId="8">#REF!</definedName>
    <definedName name="item13.4" localSheetId="9">#REF!</definedName>
    <definedName name="item13.4" localSheetId="10">#REF!</definedName>
    <definedName name="item13.4" localSheetId="11">#REF!</definedName>
    <definedName name="item13.4" localSheetId="13">#REF!</definedName>
    <definedName name="item13.4" localSheetId="4">#REF!</definedName>
    <definedName name="item13.4">#REF!</definedName>
    <definedName name="item13.5" localSheetId="8">#REF!</definedName>
    <definedName name="item13.5" localSheetId="9">#REF!</definedName>
    <definedName name="item13.5" localSheetId="10">#REF!</definedName>
    <definedName name="item13.5" localSheetId="11">#REF!</definedName>
    <definedName name="item13.5" localSheetId="13">#REF!</definedName>
    <definedName name="item13.5" localSheetId="4">#REF!</definedName>
    <definedName name="item13.5">#REF!</definedName>
    <definedName name="item13.6" localSheetId="8">#REF!</definedName>
    <definedName name="item13.6" localSheetId="9">#REF!</definedName>
    <definedName name="item13.6" localSheetId="10">#REF!</definedName>
    <definedName name="item13.6" localSheetId="11">#REF!</definedName>
    <definedName name="item13.6" localSheetId="13">#REF!</definedName>
    <definedName name="item13.6" localSheetId="4">#REF!</definedName>
    <definedName name="item13.6">#REF!</definedName>
    <definedName name="item13.7" localSheetId="8">#REF!</definedName>
    <definedName name="item13.7" localSheetId="9">#REF!</definedName>
    <definedName name="item13.7" localSheetId="10">#REF!</definedName>
    <definedName name="item13.7" localSheetId="11">#REF!</definedName>
    <definedName name="item13.7" localSheetId="13">#REF!</definedName>
    <definedName name="item13.7" localSheetId="4">#REF!</definedName>
    <definedName name="item13.7">#REF!</definedName>
    <definedName name="item13.8" localSheetId="8">#REF!</definedName>
    <definedName name="item13.8" localSheetId="9">#REF!</definedName>
    <definedName name="item13.8" localSheetId="10">#REF!</definedName>
    <definedName name="item13.8" localSheetId="11">#REF!</definedName>
    <definedName name="item13.8" localSheetId="13">#REF!</definedName>
    <definedName name="item13.8" localSheetId="4">#REF!</definedName>
    <definedName name="item13.8">#REF!</definedName>
    <definedName name="item13.9" localSheetId="8">#REF!</definedName>
    <definedName name="item13.9" localSheetId="9">#REF!</definedName>
    <definedName name="item13.9" localSheetId="10">#REF!</definedName>
    <definedName name="item13.9" localSheetId="11">#REF!</definedName>
    <definedName name="item13.9" localSheetId="13">#REF!</definedName>
    <definedName name="item13.9" localSheetId="4">#REF!</definedName>
    <definedName name="item13.9">#REF!</definedName>
    <definedName name="item14.1" localSheetId="8">#REF!</definedName>
    <definedName name="item14.1" localSheetId="9">#REF!</definedName>
    <definedName name="item14.1" localSheetId="10">#REF!</definedName>
    <definedName name="item14.1" localSheetId="11">#REF!</definedName>
    <definedName name="item14.1" localSheetId="13">#REF!</definedName>
    <definedName name="item14.1" localSheetId="4">#REF!</definedName>
    <definedName name="item14.1">#REF!</definedName>
    <definedName name="item14.2" localSheetId="8">#REF!</definedName>
    <definedName name="item14.2" localSheetId="9">#REF!</definedName>
    <definedName name="item14.2" localSheetId="10">#REF!</definedName>
    <definedName name="item14.2" localSheetId="11">#REF!</definedName>
    <definedName name="item14.2" localSheetId="13">#REF!</definedName>
    <definedName name="item14.2" localSheetId="4">#REF!</definedName>
    <definedName name="item14.2">#REF!</definedName>
    <definedName name="item14.3" localSheetId="8">#REF!</definedName>
    <definedName name="item14.3" localSheetId="9">#REF!</definedName>
    <definedName name="item14.3" localSheetId="10">#REF!</definedName>
    <definedName name="item14.3" localSheetId="11">#REF!</definedName>
    <definedName name="item14.3" localSheetId="13">#REF!</definedName>
    <definedName name="item14.3" localSheetId="4">#REF!</definedName>
    <definedName name="item14.3">#REF!</definedName>
    <definedName name="item14.4" localSheetId="8">#REF!</definedName>
    <definedName name="item14.4" localSheetId="9">#REF!</definedName>
    <definedName name="item14.4" localSheetId="10">#REF!</definedName>
    <definedName name="item14.4" localSheetId="11">#REF!</definedName>
    <definedName name="item14.4" localSheetId="13">#REF!</definedName>
    <definedName name="item14.4" localSheetId="4">#REF!</definedName>
    <definedName name="item14.4">#REF!</definedName>
    <definedName name="item14.5" localSheetId="8">#REF!</definedName>
    <definedName name="item14.5" localSheetId="9">#REF!</definedName>
    <definedName name="item14.5" localSheetId="10">#REF!</definedName>
    <definedName name="item14.5" localSheetId="11">#REF!</definedName>
    <definedName name="item14.5" localSheetId="13">#REF!</definedName>
    <definedName name="item14.5" localSheetId="4">#REF!</definedName>
    <definedName name="item14.5">#REF!</definedName>
    <definedName name="item14.6" localSheetId="8">#REF!</definedName>
    <definedName name="item14.6" localSheetId="9">#REF!</definedName>
    <definedName name="item14.6" localSheetId="10">#REF!</definedName>
    <definedName name="item14.6" localSheetId="11">#REF!</definedName>
    <definedName name="item14.6" localSheetId="13">#REF!</definedName>
    <definedName name="item14.6" localSheetId="4">#REF!</definedName>
    <definedName name="item14.6">#REF!</definedName>
    <definedName name="item15.1" localSheetId="8">#REF!</definedName>
    <definedName name="item15.1" localSheetId="9">#REF!</definedName>
    <definedName name="item15.1" localSheetId="10">#REF!</definedName>
    <definedName name="item15.1" localSheetId="11">#REF!</definedName>
    <definedName name="item15.1" localSheetId="13">#REF!</definedName>
    <definedName name="item15.1" localSheetId="4">#REF!</definedName>
    <definedName name="item15.1">#REF!</definedName>
    <definedName name="item15.10" localSheetId="8">#REF!</definedName>
    <definedName name="item15.10" localSheetId="9">#REF!</definedName>
    <definedName name="item15.10" localSheetId="10">#REF!</definedName>
    <definedName name="item15.10" localSheetId="11">#REF!</definedName>
    <definedName name="item15.10" localSheetId="13">#REF!</definedName>
    <definedName name="item15.10" localSheetId="4">#REF!</definedName>
    <definedName name="item15.10">#REF!</definedName>
    <definedName name="item15.11" localSheetId="8">#REF!</definedName>
    <definedName name="item15.11" localSheetId="9">#REF!</definedName>
    <definedName name="item15.11" localSheetId="10">#REF!</definedName>
    <definedName name="item15.11" localSheetId="11">#REF!</definedName>
    <definedName name="item15.11" localSheetId="13">#REF!</definedName>
    <definedName name="item15.11" localSheetId="4">#REF!</definedName>
    <definedName name="item15.11">#REF!</definedName>
    <definedName name="item15.12" localSheetId="8">#REF!</definedName>
    <definedName name="item15.12" localSheetId="9">#REF!</definedName>
    <definedName name="item15.12" localSheetId="10">#REF!</definedName>
    <definedName name="item15.12" localSheetId="11">#REF!</definedName>
    <definedName name="item15.12" localSheetId="13">#REF!</definedName>
    <definedName name="item15.12" localSheetId="4">#REF!</definedName>
    <definedName name="item15.12">#REF!</definedName>
    <definedName name="item15.13" localSheetId="8">#REF!</definedName>
    <definedName name="item15.13" localSheetId="9">#REF!</definedName>
    <definedName name="item15.13" localSheetId="10">#REF!</definedName>
    <definedName name="item15.13" localSheetId="11">#REF!</definedName>
    <definedName name="item15.13" localSheetId="13">#REF!</definedName>
    <definedName name="item15.13" localSheetId="4">#REF!</definedName>
    <definedName name="item15.13">#REF!</definedName>
    <definedName name="item15.2" localSheetId="8">#REF!</definedName>
    <definedName name="item15.2" localSheetId="9">#REF!</definedName>
    <definedName name="item15.2" localSheetId="10">#REF!</definedName>
    <definedName name="item15.2" localSheetId="11">#REF!</definedName>
    <definedName name="item15.2" localSheetId="13">#REF!</definedName>
    <definedName name="item15.2" localSheetId="4">#REF!</definedName>
    <definedName name="item15.2">#REF!</definedName>
    <definedName name="item15.3" localSheetId="8">#REF!</definedName>
    <definedName name="item15.3" localSheetId="9">#REF!</definedName>
    <definedName name="item15.3" localSheetId="10">#REF!</definedName>
    <definedName name="item15.3" localSheetId="11">#REF!</definedName>
    <definedName name="item15.3" localSheetId="13">#REF!</definedName>
    <definedName name="item15.3" localSheetId="4">#REF!</definedName>
    <definedName name="item15.3">#REF!</definedName>
    <definedName name="item15.4" localSheetId="8">#REF!</definedName>
    <definedName name="item15.4" localSheetId="9">#REF!</definedName>
    <definedName name="item15.4" localSheetId="10">#REF!</definedName>
    <definedName name="item15.4" localSheetId="11">#REF!</definedName>
    <definedName name="item15.4" localSheetId="13">#REF!</definedName>
    <definedName name="item15.4" localSheetId="4">#REF!</definedName>
    <definedName name="item15.4">#REF!</definedName>
    <definedName name="item15.5" localSheetId="8">#REF!</definedName>
    <definedName name="item15.5" localSheetId="9">#REF!</definedName>
    <definedName name="item15.5" localSheetId="10">#REF!</definedName>
    <definedName name="item15.5" localSheetId="11">#REF!</definedName>
    <definedName name="item15.5" localSheetId="13">#REF!</definedName>
    <definedName name="item15.5" localSheetId="4">#REF!</definedName>
    <definedName name="item15.5">#REF!</definedName>
    <definedName name="item15.6" localSheetId="8">#REF!</definedName>
    <definedName name="item15.6" localSheetId="9">#REF!</definedName>
    <definedName name="item15.6" localSheetId="10">#REF!</definedName>
    <definedName name="item15.6" localSheetId="11">#REF!</definedName>
    <definedName name="item15.6" localSheetId="13">#REF!</definedName>
    <definedName name="item15.6" localSheetId="4">#REF!</definedName>
    <definedName name="item15.6">#REF!</definedName>
    <definedName name="item15.7" localSheetId="8">#REF!</definedName>
    <definedName name="item15.7" localSheetId="9">#REF!</definedName>
    <definedName name="item15.7" localSheetId="10">#REF!</definedName>
    <definedName name="item15.7" localSheetId="11">#REF!</definedName>
    <definedName name="item15.7" localSheetId="13">#REF!</definedName>
    <definedName name="item15.7" localSheetId="4">#REF!</definedName>
    <definedName name="item15.7">#REF!</definedName>
    <definedName name="item15.8" localSheetId="8">#REF!</definedName>
    <definedName name="item15.8" localSheetId="9">#REF!</definedName>
    <definedName name="item15.8" localSheetId="10">#REF!</definedName>
    <definedName name="item15.8" localSheetId="11">#REF!</definedName>
    <definedName name="item15.8" localSheetId="13">#REF!</definedName>
    <definedName name="item15.8" localSheetId="4">#REF!</definedName>
    <definedName name="item15.8">#REF!</definedName>
    <definedName name="item15.9" localSheetId="8">#REF!</definedName>
    <definedName name="item15.9" localSheetId="9">#REF!</definedName>
    <definedName name="item15.9" localSheetId="10">#REF!</definedName>
    <definedName name="item15.9" localSheetId="11">#REF!</definedName>
    <definedName name="item15.9" localSheetId="13">#REF!</definedName>
    <definedName name="item15.9" localSheetId="4">#REF!</definedName>
    <definedName name="item15.9">#REF!</definedName>
    <definedName name="item2.1" localSheetId="8">#REF!</definedName>
    <definedName name="item2.1" localSheetId="9">#REF!</definedName>
    <definedName name="item2.1" localSheetId="10">#REF!</definedName>
    <definedName name="item2.1" localSheetId="11">#REF!</definedName>
    <definedName name="item2.1" localSheetId="13">#REF!</definedName>
    <definedName name="item2.1" localSheetId="4">#REF!</definedName>
    <definedName name="item2.1">#REF!</definedName>
    <definedName name="item2.10" localSheetId="8">#REF!</definedName>
    <definedName name="item2.10" localSheetId="9">#REF!</definedName>
    <definedName name="item2.10" localSheetId="10">#REF!</definedName>
    <definedName name="item2.10" localSheetId="11">#REF!</definedName>
    <definedName name="item2.10" localSheetId="13">#REF!</definedName>
    <definedName name="item2.10" localSheetId="4">#REF!</definedName>
    <definedName name="item2.10">#REF!</definedName>
    <definedName name="item2.11" localSheetId="8">#REF!</definedName>
    <definedName name="item2.11" localSheetId="9">#REF!</definedName>
    <definedName name="item2.11" localSheetId="10">#REF!</definedName>
    <definedName name="item2.11" localSheetId="11">#REF!</definedName>
    <definedName name="item2.11" localSheetId="13">#REF!</definedName>
    <definedName name="item2.11" localSheetId="4">#REF!</definedName>
    <definedName name="item2.11">#REF!</definedName>
    <definedName name="item2.12" localSheetId="8">#REF!</definedName>
    <definedName name="item2.12" localSheetId="9">#REF!</definedName>
    <definedName name="item2.12" localSheetId="10">#REF!</definedName>
    <definedName name="item2.12" localSheetId="11">#REF!</definedName>
    <definedName name="item2.12" localSheetId="13">#REF!</definedName>
    <definedName name="item2.12" localSheetId="4">#REF!</definedName>
    <definedName name="item2.12">#REF!</definedName>
    <definedName name="item2.13" localSheetId="8">#REF!</definedName>
    <definedName name="item2.13" localSheetId="9">#REF!</definedName>
    <definedName name="item2.13" localSheetId="10">#REF!</definedName>
    <definedName name="item2.13" localSheetId="11">#REF!</definedName>
    <definedName name="item2.13" localSheetId="13">#REF!</definedName>
    <definedName name="item2.13" localSheetId="4">#REF!</definedName>
    <definedName name="item2.13">#REF!</definedName>
    <definedName name="item2.14" localSheetId="8">#REF!</definedName>
    <definedName name="item2.14" localSheetId="9">#REF!</definedName>
    <definedName name="item2.14" localSheetId="10">#REF!</definedName>
    <definedName name="item2.14" localSheetId="11">#REF!</definedName>
    <definedName name="item2.14" localSheetId="13">#REF!</definedName>
    <definedName name="item2.14" localSheetId="4">#REF!</definedName>
    <definedName name="item2.14">#REF!</definedName>
    <definedName name="item2.15" localSheetId="8">#REF!</definedName>
    <definedName name="item2.15" localSheetId="9">#REF!</definedName>
    <definedName name="item2.15" localSheetId="10">#REF!</definedName>
    <definedName name="item2.15" localSheetId="11">#REF!</definedName>
    <definedName name="item2.15" localSheetId="13">#REF!</definedName>
    <definedName name="item2.15" localSheetId="4">#REF!</definedName>
    <definedName name="item2.15">#REF!</definedName>
    <definedName name="item2.16" localSheetId="8">#REF!</definedName>
    <definedName name="item2.16" localSheetId="9">#REF!</definedName>
    <definedName name="item2.16" localSheetId="10">#REF!</definedName>
    <definedName name="item2.16" localSheetId="11">#REF!</definedName>
    <definedName name="item2.16" localSheetId="13">#REF!</definedName>
    <definedName name="item2.16" localSheetId="4">#REF!</definedName>
    <definedName name="item2.16">#REF!</definedName>
    <definedName name="item2.17" localSheetId="8">#REF!</definedName>
    <definedName name="item2.17" localSheetId="9">#REF!</definedName>
    <definedName name="item2.17" localSheetId="10">#REF!</definedName>
    <definedName name="item2.17" localSheetId="11">#REF!</definedName>
    <definedName name="item2.17" localSheetId="13">#REF!</definedName>
    <definedName name="item2.17" localSheetId="4">#REF!</definedName>
    <definedName name="item2.17">#REF!</definedName>
    <definedName name="item2.18" localSheetId="8">#REF!</definedName>
    <definedName name="item2.18" localSheetId="9">#REF!</definedName>
    <definedName name="item2.18" localSheetId="10">#REF!</definedName>
    <definedName name="item2.18" localSheetId="11">#REF!</definedName>
    <definedName name="item2.18" localSheetId="13">#REF!</definedName>
    <definedName name="item2.18" localSheetId="4">#REF!</definedName>
    <definedName name="item2.18">#REF!</definedName>
    <definedName name="item2.19" localSheetId="8">#REF!</definedName>
    <definedName name="item2.19" localSheetId="9">#REF!</definedName>
    <definedName name="item2.19" localSheetId="10">#REF!</definedName>
    <definedName name="item2.19" localSheetId="11">#REF!</definedName>
    <definedName name="item2.19" localSheetId="13">#REF!</definedName>
    <definedName name="item2.19" localSheetId="4">#REF!</definedName>
    <definedName name="item2.19">#REF!</definedName>
    <definedName name="item2.2" localSheetId="8">#REF!</definedName>
    <definedName name="item2.2" localSheetId="9">#REF!</definedName>
    <definedName name="item2.2" localSheetId="10">#REF!</definedName>
    <definedName name="item2.2" localSheetId="11">#REF!</definedName>
    <definedName name="item2.2" localSheetId="13">#REF!</definedName>
    <definedName name="item2.2" localSheetId="4">#REF!</definedName>
    <definedName name="item2.2">#REF!</definedName>
    <definedName name="item2.20" localSheetId="8">#REF!</definedName>
    <definedName name="item2.20" localSheetId="9">#REF!</definedName>
    <definedName name="item2.20" localSheetId="10">#REF!</definedName>
    <definedName name="item2.20" localSheetId="11">#REF!</definedName>
    <definedName name="item2.20" localSheetId="13">#REF!</definedName>
    <definedName name="item2.20" localSheetId="4">#REF!</definedName>
    <definedName name="item2.20">#REF!</definedName>
    <definedName name="item2.21" localSheetId="8">#REF!</definedName>
    <definedName name="item2.21" localSheetId="9">#REF!</definedName>
    <definedName name="item2.21" localSheetId="10">#REF!</definedName>
    <definedName name="item2.21" localSheetId="11">#REF!</definedName>
    <definedName name="item2.21" localSheetId="13">#REF!</definedName>
    <definedName name="item2.21" localSheetId="4">#REF!</definedName>
    <definedName name="item2.21">#REF!</definedName>
    <definedName name="item2.22" localSheetId="8">#REF!</definedName>
    <definedName name="item2.22" localSheetId="9">#REF!</definedName>
    <definedName name="item2.22" localSheetId="10">#REF!</definedName>
    <definedName name="item2.22" localSheetId="11">#REF!</definedName>
    <definedName name="item2.22" localSheetId="13">#REF!</definedName>
    <definedName name="item2.22" localSheetId="4">#REF!</definedName>
    <definedName name="item2.22">#REF!</definedName>
    <definedName name="item2.23" localSheetId="8">#REF!</definedName>
    <definedName name="item2.23" localSheetId="9">#REF!</definedName>
    <definedName name="item2.23" localSheetId="10">#REF!</definedName>
    <definedName name="item2.23" localSheetId="11">#REF!</definedName>
    <definedName name="item2.23" localSheetId="13">#REF!</definedName>
    <definedName name="item2.23" localSheetId="4">#REF!</definedName>
    <definedName name="item2.23">#REF!</definedName>
    <definedName name="item2.24" localSheetId="8">#REF!</definedName>
    <definedName name="item2.24" localSheetId="9">#REF!</definedName>
    <definedName name="item2.24" localSheetId="10">#REF!</definedName>
    <definedName name="item2.24" localSheetId="11">#REF!</definedName>
    <definedName name="item2.24" localSheetId="13">#REF!</definedName>
    <definedName name="item2.24" localSheetId="4">#REF!</definedName>
    <definedName name="item2.24">#REF!</definedName>
    <definedName name="item2.25" localSheetId="8">#REF!</definedName>
    <definedName name="item2.25" localSheetId="9">#REF!</definedName>
    <definedName name="item2.25" localSheetId="10">#REF!</definedName>
    <definedName name="item2.25" localSheetId="11">#REF!</definedName>
    <definedName name="item2.25" localSheetId="13">#REF!</definedName>
    <definedName name="item2.25" localSheetId="4">#REF!</definedName>
    <definedName name="item2.25">#REF!</definedName>
    <definedName name="item2.26" localSheetId="8">#REF!</definedName>
    <definedName name="item2.26" localSheetId="9">#REF!</definedName>
    <definedName name="item2.26" localSheetId="10">#REF!</definedName>
    <definedName name="item2.26" localSheetId="11">#REF!</definedName>
    <definedName name="item2.26" localSheetId="13">#REF!</definedName>
    <definedName name="item2.26" localSheetId="4">#REF!</definedName>
    <definedName name="item2.26">#REF!</definedName>
    <definedName name="item2.27" localSheetId="8">#REF!</definedName>
    <definedName name="item2.27" localSheetId="9">#REF!</definedName>
    <definedName name="item2.27" localSheetId="10">#REF!</definedName>
    <definedName name="item2.27" localSheetId="11">#REF!</definedName>
    <definedName name="item2.27" localSheetId="13">#REF!</definedName>
    <definedName name="item2.27" localSheetId="4">#REF!</definedName>
    <definedName name="item2.27">#REF!</definedName>
    <definedName name="item2.3" localSheetId="8">#REF!</definedName>
    <definedName name="item2.3" localSheetId="9">#REF!</definedName>
    <definedName name="item2.3" localSheetId="10">#REF!</definedName>
    <definedName name="item2.3" localSheetId="11">#REF!</definedName>
    <definedName name="item2.3" localSheetId="13">#REF!</definedName>
    <definedName name="item2.3" localSheetId="4">#REF!</definedName>
    <definedName name="item2.3">#REF!</definedName>
    <definedName name="item2.4" localSheetId="8">#REF!</definedName>
    <definedName name="item2.4" localSheetId="9">#REF!</definedName>
    <definedName name="item2.4" localSheetId="10">#REF!</definedName>
    <definedName name="item2.4" localSheetId="11">#REF!</definedName>
    <definedName name="item2.4" localSheetId="13">#REF!</definedName>
    <definedName name="item2.4" localSheetId="4">#REF!</definedName>
    <definedName name="item2.4">#REF!</definedName>
    <definedName name="item2.5" localSheetId="8">#REF!</definedName>
    <definedName name="item2.5" localSheetId="9">#REF!</definedName>
    <definedName name="item2.5" localSheetId="10">#REF!</definedName>
    <definedName name="item2.5" localSheetId="11">#REF!</definedName>
    <definedName name="item2.5" localSheetId="13">#REF!</definedName>
    <definedName name="item2.5" localSheetId="4">#REF!</definedName>
    <definedName name="item2.5">#REF!</definedName>
    <definedName name="item2.6" localSheetId="8">#REF!</definedName>
    <definedName name="item2.6" localSheetId="9">#REF!</definedName>
    <definedName name="item2.6" localSheetId="10">#REF!</definedName>
    <definedName name="item2.6" localSheetId="11">#REF!</definedName>
    <definedName name="item2.6" localSheetId="13">#REF!</definedName>
    <definedName name="item2.6" localSheetId="4">#REF!</definedName>
    <definedName name="item2.6">#REF!</definedName>
    <definedName name="item2.7" localSheetId="8">#REF!</definedName>
    <definedName name="item2.7" localSheetId="9">#REF!</definedName>
    <definedName name="item2.7" localSheetId="10">#REF!</definedName>
    <definedName name="item2.7" localSheetId="11">#REF!</definedName>
    <definedName name="item2.7" localSheetId="13">#REF!</definedName>
    <definedName name="item2.7" localSheetId="4">#REF!</definedName>
    <definedName name="item2.7">#REF!</definedName>
    <definedName name="item2.8" localSheetId="8">#REF!</definedName>
    <definedName name="item2.8" localSheetId="9">#REF!</definedName>
    <definedName name="item2.8" localSheetId="10">#REF!</definedName>
    <definedName name="item2.8" localSheetId="11">#REF!</definedName>
    <definedName name="item2.8" localSheetId="13">#REF!</definedName>
    <definedName name="item2.8" localSheetId="4">#REF!</definedName>
    <definedName name="item2.8">#REF!</definedName>
    <definedName name="item2.9" localSheetId="8">#REF!</definedName>
    <definedName name="item2.9" localSheetId="9">#REF!</definedName>
    <definedName name="item2.9" localSheetId="10">#REF!</definedName>
    <definedName name="item2.9" localSheetId="11">#REF!</definedName>
    <definedName name="item2.9" localSheetId="13">#REF!</definedName>
    <definedName name="item2.9" localSheetId="4">#REF!</definedName>
    <definedName name="item2.9">#REF!</definedName>
    <definedName name="item3.1" localSheetId="8">#REF!</definedName>
    <definedName name="item3.1" localSheetId="9">#REF!</definedName>
    <definedName name="item3.1" localSheetId="10">#REF!</definedName>
    <definedName name="item3.1" localSheetId="11">#REF!</definedName>
    <definedName name="item3.1" localSheetId="13">#REF!</definedName>
    <definedName name="item3.1" localSheetId="4">#REF!</definedName>
    <definedName name="item3.1">#REF!</definedName>
    <definedName name="item3.2" localSheetId="8">#REF!</definedName>
    <definedName name="item3.2" localSheetId="9">#REF!</definedName>
    <definedName name="item3.2" localSheetId="10">#REF!</definedName>
    <definedName name="item3.2" localSheetId="11">#REF!</definedName>
    <definedName name="item3.2" localSheetId="13">#REF!</definedName>
    <definedName name="item3.2" localSheetId="4">#REF!</definedName>
    <definedName name="item3.2">#REF!</definedName>
    <definedName name="item3.3" localSheetId="8">#REF!</definedName>
    <definedName name="item3.3" localSheetId="9">#REF!</definedName>
    <definedName name="item3.3" localSheetId="10">#REF!</definedName>
    <definedName name="item3.3" localSheetId="11">#REF!</definedName>
    <definedName name="item3.3" localSheetId="13">#REF!</definedName>
    <definedName name="item3.3" localSheetId="4">#REF!</definedName>
    <definedName name="item3.3">#REF!</definedName>
    <definedName name="item4.1" localSheetId="8">#REF!</definedName>
    <definedName name="item4.1" localSheetId="9">#REF!</definedName>
    <definedName name="item4.1" localSheetId="10">#REF!</definedName>
    <definedName name="item4.1" localSheetId="11">#REF!</definedName>
    <definedName name="item4.1" localSheetId="13">#REF!</definedName>
    <definedName name="item4.1" localSheetId="4">#REF!</definedName>
    <definedName name="item4.1">#REF!</definedName>
    <definedName name="item4.2" localSheetId="8">#REF!</definedName>
    <definedName name="item4.2" localSheetId="9">#REF!</definedName>
    <definedName name="item4.2" localSheetId="10">#REF!</definedName>
    <definedName name="item4.2" localSheetId="11">#REF!</definedName>
    <definedName name="item4.2" localSheetId="13">#REF!</definedName>
    <definedName name="item4.2" localSheetId="4">#REF!</definedName>
    <definedName name="item4.2">#REF!</definedName>
    <definedName name="item4.3" localSheetId="8">#REF!</definedName>
    <definedName name="item4.3" localSheetId="9">#REF!</definedName>
    <definedName name="item4.3" localSheetId="10">#REF!</definedName>
    <definedName name="item4.3" localSheetId="11">#REF!</definedName>
    <definedName name="item4.3" localSheetId="13">#REF!</definedName>
    <definedName name="item4.3" localSheetId="4">#REF!</definedName>
    <definedName name="item4.3">#REF!</definedName>
    <definedName name="item4.4" localSheetId="8">#REF!</definedName>
    <definedName name="item4.4" localSheetId="9">#REF!</definedName>
    <definedName name="item4.4" localSheetId="10">#REF!</definedName>
    <definedName name="item4.4" localSheetId="11">#REF!</definedName>
    <definedName name="item4.4" localSheetId="13">#REF!</definedName>
    <definedName name="item4.4" localSheetId="4">#REF!</definedName>
    <definedName name="item4.4">#REF!</definedName>
    <definedName name="item4.5" localSheetId="8">#REF!</definedName>
    <definedName name="item4.5" localSheetId="9">#REF!</definedName>
    <definedName name="item4.5" localSheetId="10">#REF!</definedName>
    <definedName name="item4.5" localSheetId="11">#REF!</definedName>
    <definedName name="item4.5" localSheetId="13">#REF!</definedName>
    <definedName name="item4.5" localSheetId="4">#REF!</definedName>
    <definedName name="item4.5">#REF!</definedName>
    <definedName name="item4.6" localSheetId="8">#REF!</definedName>
    <definedName name="item4.6" localSheetId="9">#REF!</definedName>
    <definedName name="item4.6" localSheetId="10">#REF!</definedName>
    <definedName name="item4.6" localSheetId="11">#REF!</definedName>
    <definedName name="item4.6" localSheetId="13">#REF!</definedName>
    <definedName name="item4.6" localSheetId="4">#REF!</definedName>
    <definedName name="item4.6">#REF!</definedName>
    <definedName name="item4.7" localSheetId="8">#REF!</definedName>
    <definedName name="item4.7" localSheetId="9">#REF!</definedName>
    <definedName name="item4.7" localSheetId="10">#REF!</definedName>
    <definedName name="item4.7" localSheetId="11">#REF!</definedName>
    <definedName name="item4.7" localSheetId="13">#REF!</definedName>
    <definedName name="item4.7" localSheetId="4">#REF!</definedName>
    <definedName name="item4.7">#REF!</definedName>
    <definedName name="item5.1" localSheetId="8">#REF!</definedName>
    <definedName name="item5.1" localSheetId="9">#REF!</definedName>
    <definedName name="item5.1" localSheetId="10">#REF!</definedName>
    <definedName name="item5.1" localSheetId="11">#REF!</definedName>
    <definedName name="item5.1" localSheetId="13">#REF!</definedName>
    <definedName name="item5.1" localSheetId="4">#REF!</definedName>
    <definedName name="item5.1">#REF!</definedName>
    <definedName name="item5.2" localSheetId="8">#REF!</definedName>
    <definedName name="item5.2" localSheetId="9">#REF!</definedName>
    <definedName name="item5.2" localSheetId="10">#REF!</definedName>
    <definedName name="item5.2" localSheetId="11">#REF!</definedName>
    <definedName name="item5.2" localSheetId="13">#REF!</definedName>
    <definedName name="item5.2" localSheetId="4">#REF!</definedName>
    <definedName name="item5.2">#REF!</definedName>
    <definedName name="item5.3" localSheetId="8">#REF!</definedName>
    <definedName name="item5.3" localSheetId="9">#REF!</definedName>
    <definedName name="item5.3" localSheetId="10">#REF!</definedName>
    <definedName name="item5.3" localSheetId="11">#REF!</definedName>
    <definedName name="item5.3" localSheetId="13">#REF!</definedName>
    <definedName name="item5.3" localSheetId="4">#REF!</definedName>
    <definedName name="item5.3">#REF!</definedName>
    <definedName name="item5.4" localSheetId="8">#REF!</definedName>
    <definedName name="item5.4" localSheetId="9">#REF!</definedName>
    <definedName name="item5.4" localSheetId="10">#REF!</definedName>
    <definedName name="item5.4" localSheetId="11">#REF!</definedName>
    <definedName name="item5.4" localSheetId="13">#REF!</definedName>
    <definedName name="item5.4" localSheetId="4">#REF!</definedName>
    <definedName name="item5.4">#REF!</definedName>
    <definedName name="item5.5" localSheetId="8">#REF!</definedName>
    <definedName name="item5.5" localSheetId="9">#REF!</definedName>
    <definedName name="item5.5" localSheetId="10">#REF!</definedName>
    <definedName name="item5.5" localSheetId="11">#REF!</definedName>
    <definedName name="item5.5" localSheetId="13">#REF!</definedName>
    <definedName name="item5.5" localSheetId="4">#REF!</definedName>
    <definedName name="item5.5">#REF!</definedName>
    <definedName name="item5.6" localSheetId="8">#REF!</definedName>
    <definedName name="item5.6" localSheetId="9">#REF!</definedName>
    <definedName name="item5.6" localSheetId="10">#REF!</definedName>
    <definedName name="item5.6" localSheetId="11">#REF!</definedName>
    <definedName name="item5.6" localSheetId="13">#REF!</definedName>
    <definedName name="item5.6" localSheetId="4">#REF!</definedName>
    <definedName name="item5.6">#REF!</definedName>
    <definedName name="item5.7" localSheetId="8">#REF!</definedName>
    <definedName name="item5.7" localSheetId="9">#REF!</definedName>
    <definedName name="item5.7" localSheetId="10">#REF!</definedName>
    <definedName name="item5.7" localSheetId="11">#REF!</definedName>
    <definedName name="item5.7" localSheetId="13">#REF!</definedName>
    <definedName name="item5.7" localSheetId="4">#REF!</definedName>
    <definedName name="item5.7">#REF!</definedName>
    <definedName name="item6.1" localSheetId="8">#REF!</definedName>
    <definedName name="item6.1" localSheetId="9">#REF!</definedName>
    <definedName name="item6.1" localSheetId="10">#REF!</definedName>
    <definedName name="item6.1" localSheetId="11">#REF!</definedName>
    <definedName name="item6.1" localSheetId="13">#REF!</definedName>
    <definedName name="item6.1" localSheetId="4">#REF!</definedName>
    <definedName name="item6.1">#REF!</definedName>
    <definedName name="item6.2" localSheetId="8">#REF!</definedName>
    <definedName name="item6.2" localSheetId="9">#REF!</definedName>
    <definedName name="item6.2" localSheetId="10">#REF!</definedName>
    <definedName name="item6.2" localSheetId="11">#REF!</definedName>
    <definedName name="item6.2" localSheetId="13">#REF!</definedName>
    <definedName name="item6.2" localSheetId="4">#REF!</definedName>
    <definedName name="item6.2">#REF!</definedName>
    <definedName name="item6.3" localSheetId="8">#REF!</definedName>
    <definedName name="item6.3" localSheetId="9">#REF!</definedName>
    <definedName name="item6.3" localSheetId="10">#REF!</definedName>
    <definedName name="item6.3" localSheetId="11">#REF!</definedName>
    <definedName name="item6.3" localSheetId="13">#REF!</definedName>
    <definedName name="item6.3" localSheetId="4">#REF!</definedName>
    <definedName name="item6.3">#REF!</definedName>
    <definedName name="item6.4" localSheetId="8">#REF!</definedName>
    <definedName name="item6.4" localSheetId="9">#REF!</definedName>
    <definedName name="item6.4" localSheetId="10">#REF!</definedName>
    <definedName name="item6.4" localSheetId="11">#REF!</definedName>
    <definedName name="item6.4" localSheetId="13">#REF!</definedName>
    <definedName name="item6.4" localSheetId="4">#REF!</definedName>
    <definedName name="item6.4">#REF!</definedName>
    <definedName name="item6.5" localSheetId="8">#REF!</definedName>
    <definedName name="item6.5" localSheetId="9">#REF!</definedName>
    <definedName name="item6.5" localSheetId="10">#REF!</definedName>
    <definedName name="item6.5" localSheetId="11">#REF!</definedName>
    <definedName name="item6.5" localSheetId="13">#REF!</definedName>
    <definedName name="item6.5" localSheetId="4">#REF!</definedName>
    <definedName name="item6.5">#REF!</definedName>
    <definedName name="item7.1" localSheetId="8">#REF!</definedName>
    <definedName name="item7.1" localSheetId="9">#REF!</definedName>
    <definedName name="item7.1" localSheetId="10">#REF!</definedName>
    <definedName name="item7.1" localSheetId="11">#REF!</definedName>
    <definedName name="item7.1" localSheetId="13">#REF!</definedName>
    <definedName name="item7.1" localSheetId="4">#REF!</definedName>
    <definedName name="item7.1">#REF!</definedName>
    <definedName name="item7.10" localSheetId="8">#REF!</definedName>
    <definedName name="item7.10" localSheetId="9">#REF!</definedName>
    <definedName name="item7.10" localSheetId="10">#REF!</definedName>
    <definedName name="item7.10" localSheetId="11">#REF!</definedName>
    <definedName name="item7.10" localSheetId="13">#REF!</definedName>
    <definedName name="item7.10" localSheetId="4">#REF!</definedName>
    <definedName name="item7.10">#REF!</definedName>
    <definedName name="item7.11" localSheetId="8">#REF!</definedName>
    <definedName name="item7.11" localSheetId="9">#REF!</definedName>
    <definedName name="item7.11" localSheetId="10">#REF!</definedName>
    <definedName name="item7.11" localSheetId="11">#REF!</definedName>
    <definedName name="item7.11" localSheetId="13">#REF!</definedName>
    <definedName name="item7.11" localSheetId="4">#REF!</definedName>
    <definedName name="item7.11">#REF!</definedName>
    <definedName name="item7.12" localSheetId="8">#REF!</definedName>
    <definedName name="item7.12" localSheetId="9">#REF!</definedName>
    <definedName name="item7.12" localSheetId="10">#REF!</definedName>
    <definedName name="item7.12" localSheetId="11">#REF!</definedName>
    <definedName name="item7.12" localSheetId="13">#REF!</definedName>
    <definedName name="item7.12" localSheetId="4">#REF!</definedName>
    <definedName name="item7.12">#REF!</definedName>
    <definedName name="item7.13" localSheetId="8">#REF!</definedName>
    <definedName name="item7.13" localSheetId="9">#REF!</definedName>
    <definedName name="item7.13" localSheetId="10">#REF!</definedName>
    <definedName name="item7.13" localSheetId="11">#REF!</definedName>
    <definedName name="item7.13" localSheetId="13">#REF!</definedName>
    <definedName name="item7.13" localSheetId="4">#REF!</definedName>
    <definedName name="item7.13">#REF!</definedName>
    <definedName name="item7.14" localSheetId="8">#REF!</definedName>
    <definedName name="item7.14" localSheetId="9">#REF!</definedName>
    <definedName name="item7.14" localSheetId="10">#REF!</definedName>
    <definedName name="item7.14" localSheetId="11">#REF!</definedName>
    <definedName name="item7.14" localSheetId="13">#REF!</definedName>
    <definedName name="item7.14" localSheetId="4">#REF!</definedName>
    <definedName name="item7.14">#REF!</definedName>
    <definedName name="item7.15" localSheetId="8">#REF!</definedName>
    <definedName name="item7.15" localSheetId="9">#REF!</definedName>
    <definedName name="item7.15" localSheetId="10">#REF!</definedName>
    <definedName name="item7.15" localSheetId="11">#REF!</definedName>
    <definedName name="item7.15" localSheetId="13">#REF!</definedName>
    <definedName name="item7.15" localSheetId="4">#REF!</definedName>
    <definedName name="item7.15">#REF!</definedName>
    <definedName name="item7.16" localSheetId="8">#REF!</definedName>
    <definedName name="item7.16" localSheetId="9">#REF!</definedName>
    <definedName name="item7.16" localSheetId="10">#REF!</definedName>
    <definedName name="item7.16" localSheetId="11">#REF!</definedName>
    <definedName name="item7.16" localSheetId="13">#REF!</definedName>
    <definedName name="item7.16" localSheetId="4">#REF!</definedName>
    <definedName name="item7.16">#REF!</definedName>
    <definedName name="item7.17" localSheetId="8">#REF!</definedName>
    <definedName name="item7.17" localSheetId="9">#REF!</definedName>
    <definedName name="item7.17" localSheetId="10">#REF!</definedName>
    <definedName name="item7.17" localSheetId="11">#REF!</definedName>
    <definedName name="item7.17" localSheetId="13">#REF!</definedName>
    <definedName name="item7.17" localSheetId="4">#REF!</definedName>
    <definedName name="item7.17">#REF!</definedName>
    <definedName name="item7.18" localSheetId="8">#REF!</definedName>
    <definedName name="item7.18" localSheetId="9">#REF!</definedName>
    <definedName name="item7.18" localSheetId="10">#REF!</definedName>
    <definedName name="item7.18" localSheetId="11">#REF!</definedName>
    <definedName name="item7.18" localSheetId="13">#REF!</definedName>
    <definedName name="item7.18" localSheetId="4">#REF!</definedName>
    <definedName name="item7.18">#REF!</definedName>
    <definedName name="item7.19" localSheetId="8">#REF!</definedName>
    <definedName name="item7.19" localSheetId="9">#REF!</definedName>
    <definedName name="item7.19" localSheetId="10">#REF!</definedName>
    <definedName name="item7.19" localSheetId="11">#REF!</definedName>
    <definedName name="item7.19" localSheetId="13">#REF!</definedName>
    <definedName name="item7.19" localSheetId="4">#REF!</definedName>
    <definedName name="item7.19">#REF!</definedName>
    <definedName name="item7.2" localSheetId="8">#REF!</definedName>
    <definedName name="item7.2" localSheetId="9">#REF!</definedName>
    <definedName name="item7.2" localSheetId="10">#REF!</definedName>
    <definedName name="item7.2" localSheetId="11">#REF!</definedName>
    <definedName name="item7.2" localSheetId="13">#REF!</definedName>
    <definedName name="item7.2" localSheetId="4">#REF!</definedName>
    <definedName name="item7.2">#REF!</definedName>
    <definedName name="item7.3" localSheetId="8">#REF!</definedName>
    <definedName name="item7.3" localSheetId="9">#REF!</definedName>
    <definedName name="item7.3" localSheetId="10">#REF!</definedName>
    <definedName name="item7.3" localSheetId="11">#REF!</definedName>
    <definedName name="item7.3" localSheetId="13">#REF!</definedName>
    <definedName name="item7.3" localSheetId="4">#REF!</definedName>
    <definedName name="item7.3">#REF!</definedName>
    <definedName name="item7.4" localSheetId="8">#REF!</definedName>
    <definedName name="item7.4" localSheetId="9">#REF!</definedName>
    <definedName name="item7.4" localSheetId="10">#REF!</definedName>
    <definedName name="item7.4" localSheetId="11">#REF!</definedName>
    <definedName name="item7.4" localSheetId="13">#REF!</definedName>
    <definedName name="item7.4" localSheetId="4">#REF!</definedName>
    <definedName name="item7.4">#REF!</definedName>
    <definedName name="item7.5" localSheetId="8">#REF!</definedName>
    <definedName name="item7.5" localSheetId="9">#REF!</definedName>
    <definedName name="item7.5" localSheetId="10">#REF!</definedName>
    <definedName name="item7.5" localSheetId="11">#REF!</definedName>
    <definedName name="item7.5" localSheetId="13">#REF!</definedName>
    <definedName name="item7.5" localSheetId="4">#REF!</definedName>
    <definedName name="item7.5">#REF!</definedName>
    <definedName name="item7.6" localSheetId="8">#REF!</definedName>
    <definedName name="item7.6" localSheetId="9">#REF!</definedName>
    <definedName name="item7.6" localSheetId="10">#REF!</definedName>
    <definedName name="item7.6" localSheetId="11">#REF!</definedName>
    <definedName name="item7.6" localSheetId="13">#REF!</definedName>
    <definedName name="item7.6" localSheetId="4">#REF!</definedName>
    <definedName name="item7.6">#REF!</definedName>
    <definedName name="item7.7" localSheetId="8">#REF!</definedName>
    <definedName name="item7.7" localSheetId="9">#REF!</definedName>
    <definedName name="item7.7" localSheetId="10">#REF!</definedName>
    <definedName name="item7.7" localSheetId="11">#REF!</definedName>
    <definedName name="item7.7" localSheetId="13">#REF!</definedName>
    <definedName name="item7.7" localSheetId="4">#REF!</definedName>
    <definedName name="item7.7">#REF!</definedName>
    <definedName name="item7.8" localSheetId="8">#REF!</definedName>
    <definedName name="item7.8" localSheetId="9">#REF!</definedName>
    <definedName name="item7.8" localSheetId="10">#REF!</definedName>
    <definedName name="item7.8" localSheetId="11">#REF!</definedName>
    <definedName name="item7.8" localSheetId="13">#REF!</definedName>
    <definedName name="item7.8" localSheetId="4">#REF!</definedName>
    <definedName name="item7.8">#REF!</definedName>
    <definedName name="item7.9" localSheetId="8">#REF!</definedName>
    <definedName name="item7.9" localSheetId="9">#REF!</definedName>
    <definedName name="item7.9" localSheetId="10">#REF!</definedName>
    <definedName name="item7.9" localSheetId="11">#REF!</definedName>
    <definedName name="item7.9" localSheetId="13">#REF!</definedName>
    <definedName name="item7.9" localSheetId="4">#REF!</definedName>
    <definedName name="item7.9">#REF!</definedName>
    <definedName name="item8.1" localSheetId="8">#REF!</definedName>
    <definedName name="item8.1" localSheetId="9">#REF!</definedName>
    <definedName name="item8.1" localSheetId="10">#REF!</definedName>
    <definedName name="item8.1" localSheetId="11">#REF!</definedName>
    <definedName name="item8.1" localSheetId="13">#REF!</definedName>
    <definedName name="item8.1" localSheetId="4">#REF!</definedName>
    <definedName name="item8.1">#REF!</definedName>
    <definedName name="item8.2" localSheetId="8">#REF!</definedName>
    <definedName name="item8.2" localSheetId="9">#REF!</definedName>
    <definedName name="item8.2" localSheetId="10">#REF!</definedName>
    <definedName name="item8.2" localSheetId="11">#REF!</definedName>
    <definedName name="item8.2" localSheetId="13">#REF!</definedName>
    <definedName name="item8.2" localSheetId="4">#REF!</definedName>
    <definedName name="item8.2">#REF!</definedName>
    <definedName name="item8.3" localSheetId="8">#REF!</definedName>
    <definedName name="item8.3" localSheetId="9">#REF!</definedName>
    <definedName name="item8.3" localSheetId="10">#REF!</definedName>
    <definedName name="item8.3" localSheetId="11">#REF!</definedName>
    <definedName name="item8.3" localSheetId="13">#REF!</definedName>
    <definedName name="item8.3" localSheetId="4">#REF!</definedName>
    <definedName name="item8.3">#REF!</definedName>
    <definedName name="item8.4" localSheetId="8">#REF!</definedName>
    <definedName name="item8.4" localSheetId="9">#REF!</definedName>
    <definedName name="item8.4" localSheetId="10">#REF!</definedName>
    <definedName name="item8.4" localSheetId="11">#REF!</definedName>
    <definedName name="item8.4" localSheetId="13">#REF!</definedName>
    <definedName name="item8.4" localSheetId="4">#REF!</definedName>
    <definedName name="item8.4">#REF!</definedName>
    <definedName name="item8.5" localSheetId="8">#REF!</definedName>
    <definedName name="item8.5" localSheetId="9">#REF!</definedName>
    <definedName name="item8.5" localSheetId="10">#REF!</definedName>
    <definedName name="item8.5" localSheetId="11">#REF!</definedName>
    <definedName name="item8.5" localSheetId="13">#REF!</definedName>
    <definedName name="item8.5" localSheetId="4">#REF!</definedName>
    <definedName name="item8.5">#REF!</definedName>
    <definedName name="item8.6" localSheetId="8">#REF!</definedName>
    <definedName name="item8.6" localSheetId="9">#REF!</definedName>
    <definedName name="item8.6" localSheetId="10">#REF!</definedName>
    <definedName name="item8.6" localSheetId="11">#REF!</definedName>
    <definedName name="item8.6" localSheetId="13">#REF!</definedName>
    <definedName name="item8.6" localSheetId="4">#REF!</definedName>
    <definedName name="item8.6">#REF!</definedName>
    <definedName name="item9.1" localSheetId="8">#REF!</definedName>
    <definedName name="item9.1" localSheetId="9">#REF!</definedName>
    <definedName name="item9.1" localSheetId="10">#REF!</definedName>
    <definedName name="item9.1" localSheetId="11">#REF!</definedName>
    <definedName name="item9.1" localSheetId="13">#REF!</definedName>
    <definedName name="item9.1" localSheetId="4">#REF!</definedName>
    <definedName name="item9.1">#REF!</definedName>
    <definedName name="item9.2" localSheetId="8">#REF!</definedName>
    <definedName name="item9.2" localSheetId="9">#REF!</definedName>
    <definedName name="item9.2" localSheetId="10">#REF!</definedName>
    <definedName name="item9.2" localSheetId="11">#REF!</definedName>
    <definedName name="item9.2" localSheetId="13">#REF!</definedName>
    <definedName name="item9.2" localSheetId="4">#REF!</definedName>
    <definedName name="item9.2">#REF!</definedName>
    <definedName name="item9.3" localSheetId="8">#REF!</definedName>
    <definedName name="item9.3" localSheetId="9">#REF!</definedName>
    <definedName name="item9.3" localSheetId="10">#REF!</definedName>
    <definedName name="item9.3" localSheetId="11">#REF!</definedName>
    <definedName name="item9.3" localSheetId="13">#REF!</definedName>
    <definedName name="item9.3" localSheetId="4">#REF!</definedName>
    <definedName name="item9.3">#REF!</definedName>
    <definedName name="item9.4" localSheetId="8">#REF!</definedName>
    <definedName name="item9.4" localSheetId="9">#REF!</definedName>
    <definedName name="item9.4" localSheetId="10">#REF!</definedName>
    <definedName name="item9.4" localSheetId="11">#REF!</definedName>
    <definedName name="item9.4" localSheetId="13">#REF!</definedName>
    <definedName name="item9.4" localSheetId="4">#REF!</definedName>
    <definedName name="item9.4">#REF!</definedName>
    <definedName name="item9.5" localSheetId="8">#REF!</definedName>
    <definedName name="item9.5" localSheetId="9">#REF!</definedName>
    <definedName name="item9.5" localSheetId="10">#REF!</definedName>
    <definedName name="item9.5" localSheetId="11">#REF!</definedName>
    <definedName name="item9.5" localSheetId="13">#REF!</definedName>
    <definedName name="item9.5" localSheetId="4">#REF!</definedName>
    <definedName name="item9.5">#REF!</definedName>
    <definedName name="item9.6" localSheetId="8">#REF!</definedName>
    <definedName name="item9.6" localSheetId="9">#REF!</definedName>
    <definedName name="item9.6" localSheetId="10">#REF!</definedName>
    <definedName name="item9.6" localSheetId="11">#REF!</definedName>
    <definedName name="item9.6" localSheetId="13">#REF!</definedName>
    <definedName name="item9.6" localSheetId="4">#REF!</definedName>
    <definedName name="item9.6">#REF!</definedName>
    <definedName name="item9.7" localSheetId="8">#REF!</definedName>
    <definedName name="item9.7" localSheetId="9">#REF!</definedName>
    <definedName name="item9.7" localSheetId="10">#REF!</definedName>
    <definedName name="item9.7" localSheetId="11">#REF!</definedName>
    <definedName name="item9.7" localSheetId="13">#REF!</definedName>
    <definedName name="item9.7" localSheetId="4">#REF!</definedName>
    <definedName name="item9.7">#REF!</definedName>
    <definedName name="item9.8" localSheetId="8">#REF!</definedName>
    <definedName name="item9.8" localSheetId="9">#REF!</definedName>
    <definedName name="item9.8" localSheetId="10">#REF!</definedName>
    <definedName name="item9.8" localSheetId="11">#REF!</definedName>
    <definedName name="item9.8" localSheetId="13">#REF!</definedName>
    <definedName name="item9.8" localSheetId="4">#REF!</definedName>
    <definedName name="item9.8">#REF!</definedName>
    <definedName name="item9.9" localSheetId="8">#REF!</definedName>
    <definedName name="item9.9" localSheetId="9">#REF!</definedName>
    <definedName name="item9.9" localSheetId="10">#REF!</definedName>
    <definedName name="item9.9" localSheetId="11">#REF!</definedName>
    <definedName name="item9.9" localSheetId="13">#REF!</definedName>
    <definedName name="item9.9" localSheetId="4">#REF!</definedName>
    <definedName name="item9.9">#REF!</definedName>
    <definedName name="itm10.2" localSheetId="8">#REF!</definedName>
    <definedName name="itm10.2" localSheetId="9">#REF!</definedName>
    <definedName name="itm10.2" localSheetId="10">#REF!</definedName>
    <definedName name="itm10.2" localSheetId="11">#REF!</definedName>
    <definedName name="itm10.2" localSheetId="13">#REF!</definedName>
    <definedName name="itm10.2" localSheetId="4">#REF!</definedName>
    <definedName name="itm10.2">#REF!</definedName>
    <definedName name="J" hidden="1">#REF!</definedName>
    <definedName name="JARACATY">#REF!</definedName>
    <definedName name="Jd" localSheetId="8">#REF!</definedName>
    <definedName name="Jd" localSheetId="9">#REF!</definedName>
    <definedName name="Jd" localSheetId="10">#REF!</definedName>
    <definedName name="Jd" localSheetId="11">#REF!</definedName>
    <definedName name="Jd" localSheetId="13">#REF!</definedName>
    <definedName name="Jd" localSheetId="4">#REF!</definedName>
    <definedName name="Jd">#REF!</definedName>
    <definedName name="JESUS" localSheetId="8">#REF!</definedName>
    <definedName name="JESUS" localSheetId="9">#REF!</definedName>
    <definedName name="JESUS" localSheetId="10">#REF!</definedName>
    <definedName name="JESUS" localSheetId="11">#REF!</definedName>
    <definedName name="JESUS" localSheetId="13">#REF!</definedName>
    <definedName name="JESUS" localSheetId="4">#REF!</definedName>
    <definedName name="JESUS">'[12]Refor Out. 2001 - BDI=20% Ajust'!#REF!</definedName>
    <definedName name="Jm" localSheetId="8">#REF!</definedName>
    <definedName name="Jm" localSheetId="9">#REF!</definedName>
    <definedName name="Jm" localSheetId="10">#REF!</definedName>
    <definedName name="Jm" localSheetId="11">#REF!</definedName>
    <definedName name="Jm" localSheetId="13">#REF!</definedName>
    <definedName name="Jm" localSheetId="4">#REF!</definedName>
    <definedName name="Jm">#REF!</definedName>
    <definedName name="JTJ">#REF!</definedName>
    <definedName name="k" localSheetId="8">#REF!</definedName>
    <definedName name="k" localSheetId="9">#REF!</definedName>
    <definedName name="k" localSheetId="10">#REF!</definedName>
    <definedName name="k" localSheetId="11">#REF!</definedName>
    <definedName name="k" localSheetId="13">#REF!</definedName>
    <definedName name="k" localSheetId="4">#REF!</definedName>
    <definedName name="k">#REF!</definedName>
    <definedName name="K1geral">#REF!</definedName>
    <definedName name="KH" localSheetId="8">#REF!</definedName>
    <definedName name="KH" localSheetId="9">#REF!</definedName>
    <definedName name="KH" localSheetId="10">#REF!</definedName>
    <definedName name="KH" localSheetId="11">#REF!</definedName>
    <definedName name="KH" localSheetId="13">#REF!</definedName>
    <definedName name="KH" localSheetId="4">#REF!</definedName>
    <definedName name="KH">#REF!</definedName>
    <definedName name="km" localSheetId="8">#REF!</definedName>
    <definedName name="km" localSheetId="9">#REF!</definedName>
    <definedName name="km" localSheetId="10">#REF!</definedName>
    <definedName name="km" localSheetId="11">#REF!</definedName>
    <definedName name="km" localSheetId="13">#REF!</definedName>
    <definedName name="km" localSheetId="4">#REF!</definedName>
    <definedName name="km">#REF!</definedName>
    <definedName name="KM.406.407" localSheetId="8">#REF!</definedName>
    <definedName name="KM.406.407" localSheetId="9">#REF!</definedName>
    <definedName name="KM.406.407" localSheetId="10">#REF!</definedName>
    <definedName name="KM.406.407" localSheetId="11">#REF!</definedName>
    <definedName name="KM.406.407" localSheetId="13">#REF!</definedName>
    <definedName name="KM.406.407" localSheetId="4">#REF!</definedName>
    <definedName name="KM.406.407">#REF!</definedName>
    <definedName name="kwh" localSheetId="8">#REF!</definedName>
    <definedName name="kwh" localSheetId="9">#REF!</definedName>
    <definedName name="kwh" localSheetId="10">#REF!</definedName>
    <definedName name="kwh" localSheetId="11">#REF!</definedName>
    <definedName name="kwh" localSheetId="13">#REF!</definedName>
    <definedName name="kwh" localSheetId="4">#REF!</definedName>
    <definedName name="kwh">#REF!</definedName>
    <definedName name="LADRILHISTA">#REF!</definedName>
    <definedName name="LAGO_DA_PEDRA">#REF!</definedName>
    <definedName name="limpa_totunit">#REF!,#REF!,#REF!,#REF!,#REF!,#REF!,#REF!,#REF!,#REF!,#REF!,#REF!,#REF!,#REF!,#REF!</definedName>
    <definedName name="lista" localSheetId="8">#REF!</definedName>
    <definedName name="lista" localSheetId="9">#REF!</definedName>
    <definedName name="lista" localSheetId="10">#REF!</definedName>
    <definedName name="lista" localSheetId="11">#REF!</definedName>
    <definedName name="lista" localSheetId="13">#REF!</definedName>
    <definedName name="lista" localSheetId="14">#REF!</definedName>
    <definedName name="lista" localSheetId="4">#REF!</definedName>
    <definedName name="lista">#REF!</definedName>
    <definedName name="lista.coluna" localSheetId="8">#REF!</definedName>
    <definedName name="lista.coluna" localSheetId="9">#REF!</definedName>
    <definedName name="lista.coluna" localSheetId="10">#REF!</definedName>
    <definedName name="lista.coluna" localSheetId="11">#REF!</definedName>
    <definedName name="lista.coluna" localSheetId="13">#REF!</definedName>
    <definedName name="lista.coluna" localSheetId="4">#REF!</definedName>
    <definedName name="lista.coluna">#REF!</definedName>
    <definedName name="lista.linha" localSheetId="8">#REF!</definedName>
    <definedName name="lista.linha" localSheetId="9">#REF!</definedName>
    <definedName name="lista.linha" localSheetId="10">#REF!</definedName>
    <definedName name="lista.linha" localSheetId="11">#REF!</definedName>
    <definedName name="lista.linha" localSheetId="13">#REF!</definedName>
    <definedName name="lista.linha" localSheetId="4">#REF!</definedName>
    <definedName name="lista.linha">#REF!</definedName>
    <definedName name="lista2">#REF!</definedName>
    <definedName name="lll">#REF!</definedName>
    <definedName name="lllllllllllllllllllllll" localSheetId="10">Plan1</definedName>
    <definedName name="lllllllllllllllllllllll" localSheetId="4">Plan1</definedName>
    <definedName name="lllllllllllllllllllllll">Plan1</definedName>
    <definedName name="Local" localSheetId="8">#REF!</definedName>
    <definedName name="Local" localSheetId="9">#REF!</definedName>
    <definedName name="Local" localSheetId="10">#REF!</definedName>
    <definedName name="Local" localSheetId="11">#REF!</definedName>
    <definedName name="Local" localSheetId="13">#REF!</definedName>
    <definedName name="Local" localSheetId="14">#REF!</definedName>
    <definedName name="Local" localSheetId="4">#REF!</definedName>
    <definedName name="Local">#REF!</definedName>
    <definedName name="lourival" localSheetId="10">Plan1</definedName>
    <definedName name="lourival" localSheetId="4">Plan1</definedName>
    <definedName name="lourival">Plan1</definedName>
    <definedName name="lr" localSheetId="10">Plan1</definedName>
    <definedName name="lr" localSheetId="4">Plan1</definedName>
    <definedName name="lr">Plan1</definedName>
    <definedName name="LS">#REF!</definedName>
    <definedName name="Lucro" localSheetId="8">#REF!</definedName>
    <definedName name="Lucro" localSheetId="9">#REF!</definedName>
    <definedName name="Lucro" localSheetId="10">#REF!</definedName>
    <definedName name="Lucro" localSheetId="11">#REF!</definedName>
    <definedName name="Lucro" localSheetId="13">#REF!</definedName>
    <definedName name="Lucro" localSheetId="14">#REF!</definedName>
    <definedName name="Lucro" localSheetId="4">#REF!</definedName>
    <definedName name="Lucro">#REF!</definedName>
    <definedName name="Luva_lisa_de_alumínio_diam_20mm">#REF!</definedName>
    <definedName name="Luva_lisa_de_alumínio_diam_25mm">#REF!</definedName>
    <definedName name="Luva_lisa_de_alumínio_diam_32mm">#REF!</definedName>
    <definedName name="m" localSheetId="8">#REF!</definedName>
    <definedName name="m" localSheetId="9">#REF!</definedName>
    <definedName name="m" localSheetId="10">#REF!</definedName>
    <definedName name="m" localSheetId="11">#REF!</definedName>
    <definedName name="m" localSheetId="13">#REF!</definedName>
    <definedName name="m" localSheetId="4">#REF!</definedName>
    <definedName name="m">#REF!</definedName>
    <definedName name="MAO_DE_OBRA_PARA_COLOCACAO_DE_VIDRO_COM_MASSA">#REF!</definedName>
    <definedName name="MAR" localSheetId="8">#REF!</definedName>
    <definedName name="MAR" localSheetId="9">#REF!</definedName>
    <definedName name="MAR" localSheetId="10">#REF!</definedName>
    <definedName name="MAR" localSheetId="11">#REF!</definedName>
    <definedName name="MAR" localSheetId="13">#REF!</definedName>
    <definedName name="MAR" localSheetId="4">#REF!</definedName>
    <definedName name="MAR">#REF!</definedName>
    <definedName name="MAT" localSheetId="8">#REF!</definedName>
    <definedName name="MAT" localSheetId="9">#REF!</definedName>
    <definedName name="MAT" localSheetId="10">#REF!</definedName>
    <definedName name="MAT" localSheetId="11">#REF!</definedName>
    <definedName name="MAT" localSheetId="13">#REF!</definedName>
    <definedName name="MAT" localSheetId="4">#REF!</definedName>
    <definedName name="MAT">#REF!</definedName>
    <definedName name="material" localSheetId="8">#REF!</definedName>
    <definedName name="material" localSheetId="9">#REF!</definedName>
    <definedName name="material" localSheetId="10">#REF!</definedName>
    <definedName name="material" localSheetId="11">#REF!</definedName>
    <definedName name="material" localSheetId="13">#REF!</definedName>
    <definedName name="material" localSheetId="4">#REF!</definedName>
    <definedName name="material">#REF!</definedName>
    <definedName name="MEMORIA" localSheetId="8">#REF!</definedName>
    <definedName name="MEMORIA" localSheetId="9">#REF!</definedName>
    <definedName name="MEMORIA" localSheetId="10">#REF!</definedName>
    <definedName name="MEMORIA" localSheetId="11">#REF!</definedName>
    <definedName name="MEMORIA" localSheetId="13">#REF!</definedName>
    <definedName name="MEMORIA" localSheetId="4">#REF!</definedName>
    <definedName name="MEMORIA">#REF!</definedName>
    <definedName name="Memóriapiso">#REF!</definedName>
    <definedName name="MÊS" localSheetId="14">#REF!</definedName>
    <definedName name="MÊS">#REF!</definedName>
    <definedName name="Meses">"al!$A$26:$G$31;Anual!$I$26:$O$31;Anual!$Q$26:$W$31;Anual!$A$17:$G$22;Anual!$I$17:$O$22;Anual!$Q$17:$W$22;Anual!$Q$8:$W$13;Anual!$I$8:$O$13;Anual!$A$8:$G$13"</definedName>
    <definedName name="MKMKM">#REF!</definedName>
    <definedName name="MMM">#REF!</definedName>
    <definedName name="MMMM" hidden="1">#REF!</definedName>
    <definedName name="MMMMMM" localSheetId="8">#REF!</definedName>
    <definedName name="MMMMMM" localSheetId="9">#REF!</definedName>
    <definedName name="MMMMMM" localSheetId="10">#REF!</definedName>
    <definedName name="MMMMMM" localSheetId="11">#REF!</definedName>
    <definedName name="MMMMMM" localSheetId="13">#REF!</definedName>
    <definedName name="MMMMMM" localSheetId="14">#REF!</definedName>
    <definedName name="MMMMMM" localSheetId="4">#REF!</definedName>
    <definedName name="MMMMMM">#REF!</definedName>
    <definedName name="MNBVC" localSheetId="14">#REF!</definedName>
    <definedName name="MNBVC">#REF!</definedName>
    <definedName name="MO" localSheetId="8">#REF!</definedName>
    <definedName name="MO" localSheetId="9">#REF!</definedName>
    <definedName name="MO" localSheetId="10">#REF!</definedName>
    <definedName name="MO" localSheetId="11">#REF!</definedName>
    <definedName name="MO" localSheetId="13">#REF!</definedName>
    <definedName name="MO" localSheetId="4">#REF!</definedName>
    <definedName name="MO">#REF!</definedName>
    <definedName name="mobra">#REF!</definedName>
    <definedName name="MOD_I" hidden="1">#REF!</definedName>
    <definedName name="N">#REF!</definedName>
    <definedName name="NC">#REF!</definedName>
    <definedName name="ND">#REF!</definedName>
    <definedName name="NI">#REF!</definedName>
    <definedName name="nil" localSheetId="8">#REF!</definedName>
    <definedName name="nil" localSheetId="9">#REF!</definedName>
    <definedName name="nil" localSheetId="10">#REF!</definedName>
    <definedName name="nil" localSheetId="11">#REF!</definedName>
    <definedName name="nil" localSheetId="13">#REF!</definedName>
    <definedName name="nil" localSheetId="4">#REF!</definedName>
    <definedName name="nil">#REF!</definedName>
    <definedName name="NN">#REF!</definedName>
    <definedName name="NOME">'[6]Cad.Fornecedores'!$B$1:$B$65536</definedName>
    <definedName name="NOME1" localSheetId="8">#REF!</definedName>
    <definedName name="NOME1" localSheetId="9">#REF!</definedName>
    <definedName name="NOME1" localSheetId="10">#REF!</definedName>
    <definedName name="NOME1" localSheetId="11">#REF!</definedName>
    <definedName name="NOME1" localSheetId="13">#REF!</definedName>
    <definedName name="NOME1" localSheetId="4">#REF!</definedName>
    <definedName name="NOME1">#REF!</definedName>
    <definedName name="NOME1_6" localSheetId="8">#REF!</definedName>
    <definedName name="NOME1_6" localSheetId="9">#REF!</definedName>
    <definedName name="NOME1_6" localSheetId="10">#REF!</definedName>
    <definedName name="NOME1_6" localSheetId="11">#REF!</definedName>
    <definedName name="NOME1_6" localSheetId="13">#REF!</definedName>
    <definedName name="NOME1_6" localSheetId="4">#REF!</definedName>
    <definedName name="NOME1_6">#REF!</definedName>
    <definedName name="NOTA1">#REF!</definedName>
    <definedName name="NOTA10">#REF!</definedName>
    <definedName name="NOTA11">#REF!</definedName>
    <definedName name="NOTA2">#REF!</definedName>
    <definedName name="NOTA3">#REF!</definedName>
    <definedName name="NOTA4">#REF!</definedName>
    <definedName name="NOTA5">#REF!</definedName>
    <definedName name="NOTA6">#REF!</definedName>
    <definedName name="NOTA7">#REF!</definedName>
    <definedName name="NOTA8">#REF!</definedName>
    <definedName name="NOTA9">#REF!</definedName>
    <definedName name="NOVA">#REF!</definedName>
    <definedName name="NPNE" localSheetId="8">#REF!</definedName>
    <definedName name="NPNE" localSheetId="9">#REF!</definedName>
    <definedName name="NPNE" localSheetId="10">#REF!</definedName>
    <definedName name="NPNE" localSheetId="11">#REF!</definedName>
    <definedName name="NPNE" localSheetId="13">#REF!</definedName>
    <definedName name="NPNE" localSheetId="4">#REF!</definedName>
    <definedName name="NPNE">#REF!</definedName>
    <definedName name="nr.ag.lote">#REF!</definedName>
    <definedName name="nr.ag.lote_1">#REF!</definedName>
    <definedName name="OBRA" localSheetId="8">#REF!</definedName>
    <definedName name="OBRA" localSheetId="9">#REF!</definedName>
    <definedName name="OBRA" localSheetId="10">#REF!</definedName>
    <definedName name="OBRA" localSheetId="11">#REF!</definedName>
    <definedName name="OBRA" localSheetId="13">#REF!</definedName>
    <definedName name="OBRA" localSheetId="14">#REF!</definedName>
    <definedName name="OBRA" localSheetId="4">#REF!</definedName>
    <definedName name="OBRA">#REF!</definedName>
    <definedName name="Oficial">#REF!</definedName>
    <definedName name="OI">#REF!</definedName>
    <definedName name="ok" localSheetId="8">#REF!</definedName>
    <definedName name="ok" localSheetId="9">#REF!</definedName>
    <definedName name="ok" localSheetId="10">#REF!</definedName>
    <definedName name="ok" localSheetId="11">#REF!</definedName>
    <definedName name="ok" localSheetId="13">#REF!</definedName>
    <definedName name="ok" localSheetId="14">#REF!</definedName>
    <definedName name="ok" localSheetId="4">#REF!</definedName>
    <definedName name="ok">#REF!</definedName>
    <definedName name="ol">#REF!</definedName>
    <definedName name="Orçamento" localSheetId="8">#REF!</definedName>
    <definedName name="Orçamento" localSheetId="9">#REF!</definedName>
    <definedName name="Orçamento" localSheetId="10">#REF!</definedName>
    <definedName name="Orçamento" localSheetId="11">#REF!</definedName>
    <definedName name="Orçamento" localSheetId="13">#REF!</definedName>
    <definedName name="Orçamento" localSheetId="14">#REF!</definedName>
    <definedName name="Orçamento" localSheetId="4">#REF!</definedName>
    <definedName name="Orçamento">#REF!</definedName>
    <definedName name="ORÇAMENTO.BancoRef" hidden="1">#REF!</definedName>
    <definedName name="ORÇAMENTO.CustoUnitario" localSheetId="14" hidden="1">ROUND(#REF!,15-13*#REF!)</definedName>
    <definedName name="ORÇAMENTO.CustoUnitario" hidden="1">ROUND(#REF!,15-13*#REF!)</definedName>
    <definedName name="ORÇAMENTO.PrecoUnitarioLicitado" hidden="1">#REF!</definedName>
    <definedName name="Orçamento_Básico" localSheetId="8">#REF!</definedName>
    <definedName name="Orçamento_Básico" localSheetId="9">#REF!</definedName>
    <definedName name="Orçamento_Básico" localSheetId="10">#REF!</definedName>
    <definedName name="Orçamento_Básico" localSheetId="11">#REF!</definedName>
    <definedName name="Orçamento_Básico" localSheetId="13">#REF!</definedName>
    <definedName name="Orçamento_Básico" localSheetId="4">#REF!</definedName>
    <definedName name="Orçamento_Básico">#REF!</definedName>
    <definedName name="p" localSheetId="8">#REF!</definedName>
    <definedName name="p" localSheetId="9">#REF!</definedName>
    <definedName name="p" localSheetId="10">#REF!</definedName>
    <definedName name="p" localSheetId="11">#REF!</definedName>
    <definedName name="p" localSheetId="13">#REF!</definedName>
    <definedName name="p" localSheetId="4">#REF!</definedName>
    <definedName name="p">#REF!</definedName>
    <definedName name="Parcial" localSheetId="8">#REF!</definedName>
    <definedName name="Parcial" localSheetId="9">#REF!</definedName>
    <definedName name="Parcial" localSheetId="10">#REF!</definedName>
    <definedName name="Parcial" localSheetId="11">#REF!</definedName>
    <definedName name="Parcial" localSheetId="13">#REF!</definedName>
    <definedName name="Parcial" localSheetId="4">#REF!</definedName>
    <definedName name="Parcial">#REF!</definedName>
    <definedName name="PEDREIRAS">#REF!</definedName>
    <definedName name="pessoal" localSheetId="8">#REF!</definedName>
    <definedName name="pessoal" localSheetId="9">#REF!</definedName>
    <definedName name="pessoal" localSheetId="10">#REF!</definedName>
    <definedName name="pessoal" localSheetId="11">#REF!</definedName>
    <definedName name="pessoal" localSheetId="13">#REF!</definedName>
    <definedName name="pessoal" localSheetId="4">#REF!</definedName>
    <definedName name="pessoal">#REF!</definedName>
    <definedName name="PINHEIRO">#REF!</definedName>
    <definedName name="PL_ABC" localSheetId="8">#REF!</definedName>
    <definedName name="PL_ABC" localSheetId="9">#REF!</definedName>
    <definedName name="PL_ABC" localSheetId="10">#REF!</definedName>
    <definedName name="PL_ABC" localSheetId="11">#REF!</definedName>
    <definedName name="PL_ABC" localSheetId="13">#REF!</definedName>
    <definedName name="PL_ABC" localSheetId="4">#REF!</definedName>
    <definedName name="PL_ABC">#REF!</definedName>
    <definedName name="PL_DNER_BARREIRO">#REF!</definedName>
    <definedName name="PL_PB_BARREIRO">#REF!</definedName>
    <definedName name="planejado">#REF!</definedName>
    <definedName name="planilha" localSheetId="8">#REF!</definedName>
    <definedName name="planilha" localSheetId="9">#REF!</definedName>
    <definedName name="planilha" localSheetId="10">#REF!</definedName>
    <definedName name="planilha" localSheetId="11">#REF!</definedName>
    <definedName name="planilha" localSheetId="13">#REF!</definedName>
    <definedName name="planilha" localSheetId="14">#REF!</definedName>
    <definedName name="planilha" localSheetId="4">#REF!</definedName>
    <definedName name="planilha">#REF!</definedName>
    <definedName name="PLANILHA1" localSheetId="8">#REF!</definedName>
    <definedName name="PLANILHA1" localSheetId="9">#REF!</definedName>
    <definedName name="PLANILHA1" localSheetId="10">#REF!</definedName>
    <definedName name="PLANILHA1" localSheetId="11">#REF!</definedName>
    <definedName name="PLANILHA1" localSheetId="13">#REF!</definedName>
    <definedName name="PLANILHA1" localSheetId="4">#REF!</definedName>
    <definedName name="PLANILHA1">#REF!</definedName>
    <definedName name="planuilha">#REF!</definedName>
    <definedName name="PNE">#REF!</definedName>
    <definedName name="pontenova" localSheetId="14" hidden="1">{#N/A,#N/A,FALSE,"Planilha";#N/A,#N/A,FALSE,"Resumo";#N/A,#N/A,FALSE,"Fisico";#N/A,#N/A,FALSE,"Financeiro";#N/A,#N/A,FALSE,"Financeiro"}</definedName>
    <definedName name="pontenova" hidden="1">{#N/A,#N/A,FALSE,"Planilha";#N/A,#N/A,FALSE,"Resumo";#N/A,#N/A,FALSE,"Fisico";#N/A,#N/A,FALSE,"Financeiro";#N/A,#N/A,FALSE,"Financeiro"}</definedName>
    <definedName name="portico">#REF!</definedName>
    <definedName name="ppp">#REF!</definedName>
    <definedName name="Preço_Unitário_1" localSheetId="8">#REF!</definedName>
    <definedName name="Preço_Unitário_1" localSheetId="9">#REF!</definedName>
    <definedName name="Preço_Unitário_1" localSheetId="10">#REF!</definedName>
    <definedName name="Preço_Unitário_1" localSheetId="11">#REF!</definedName>
    <definedName name="Preço_Unitário_1" localSheetId="13">#REF!</definedName>
    <definedName name="Preço_Unitário_1" localSheetId="4">#REF!</definedName>
    <definedName name="Preço_Unitário_1">[5]RESUMO!#REF!</definedName>
    <definedName name="PrecoPEAD" localSheetId="8">#REF!</definedName>
    <definedName name="PrecoPEAD" localSheetId="9">#REF!</definedName>
    <definedName name="PrecoPEAD" localSheetId="10">#REF!</definedName>
    <definedName name="PrecoPEAD" localSheetId="11">#REF!</definedName>
    <definedName name="PrecoPEAD" localSheetId="13">#REF!</definedName>
    <definedName name="PrecoPEAD" localSheetId="4">#REF!</definedName>
    <definedName name="PrecoPEAD">#REF!</definedName>
    <definedName name="PREÇOTUBO" localSheetId="8">#REF!</definedName>
    <definedName name="PREÇOTUBO" localSheetId="9">#REF!</definedName>
    <definedName name="PREÇOTUBO" localSheetId="10">#REF!</definedName>
    <definedName name="PREÇOTUBO" localSheetId="11">#REF!</definedName>
    <definedName name="PREÇOTUBO" localSheetId="13">#REF!</definedName>
    <definedName name="PREÇOTUBO" localSheetId="4">#REF!</definedName>
    <definedName name="PREÇOTUBO">#REF!</definedName>
    <definedName name="PRINT_AREA" localSheetId="8">#REF!</definedName>
    <definedName name="PRINT_AREA" localSheetId="9">#REF!</definedName>
    <definedName name="PRINT_AREA" localSheetId="10">#REF!</definedName>
    <definedName name="PRINT_AREA" localSheetId="11">#REF!</definedName>
    <definedName name="PRINT_AREA" localSheetId="13">#REF!</definedName>
    <definedName name="PRINT_AREA" localSheetId="4">#REF!</definedName>
    <definedName name="PRINT_AREA">#REF!</definedName>
    <definedName name="PRINT_AREA_MI" localSheetId="8">#REF!</definedName>
    <definedName name="PRINT_AREA_MI" localSheetId="9">#REF!</definedName>
    <definedName name="PRINT_AREA_MI" localSheetId="10">#REF!</definedName>
    <definedName name="PRINT_AREA_MI" localSheetId="11">#REF!</definedName>
    <definedName name="PRINT_AREA_MI" localSheetId="13">#REF!</definedName>
    <definedName name="PRINT_AREA_MI" localSheetId="4">#REF!</definedName>
    <definedName name="Print_Area_MI">#REF!</definedName>
    <definedName name="PRINT_TITLES" localSheetId="8">#REF!</definedName>
    <definedName name="PRINT_TITLES" localSheetId="9">#REF!</definedName>
    <definedName name="PRINT_TITLES" localSheetId="10">#REF!</definedName>
    <definedName name="PRINT_TITLES" localSheetId="11">#REF!</definedName>
    <definedName name="PRINT_TITLES" localSheetId="13">#REF!</definedName>
    <definedName name="PRINT_TITLES" localSheetId="4">#REF!</definedName>
    <definedName name="PRINT_TITLES">#REF!</definedName>
    <definedName name="PRINT_TITLES_MI" localSheetId="8">#REF!</definedName>
    <definedName name="PRINT_TITLES_MI" localSheetId="9">#REF!</definedName>
    <definedName name="PRINT_TITLES_MI" localSheetId="10">#REF!</definedName>
    <definedName name="PRINT_TITLES_MI" localSheetId="11">#REF!</definedName>
    <definedName name="PRINT_TITLES_MI" localSheetId="13">#REF!</definedName>
    <definedName name="PRINT_TITLES_MI" localSheetId="4">#REF!</definedName>
    <definedName name="PRINT_TITLES_MI">#REF!</definedName>
    <definedName name="Ptotal" localSheetId="8">ROUND(#REF!*#REF!,2)</definedName>
    <definedName name="Ptotal" localSheetId="9">ROUND(#REF!*#REF!,2)</definedName>
    <definedName name="Ptotal" localSheetId="10">ROUND(#REF!*#REF!,2)</definedName>
    <definedName name="Ptotal" localSheetId="11">ROUND(#REF!*#REF!,2)</definedName>
    <definedName name="Ptotal" localSheetId="13">ROUND(#REF!*#REF!,2)</definedName>
    <definedName name="Ptotal" localSheetId="4">ROUND(#REF!*#REF!,2)</definedName>
    <definedName name="Ptotal">ROUND(#REF!*#REF!,2)</definedName>
    <definedName name="PUnit10">'[13]PLANILHA (2)'!F1*'[13]PLANILHA (2)'!$P$1</definedName>
    <definedName name="PUnit11">'[13]PLANILHA (2)'!L1*'[13]PLANILHA (2)'!$P$1</definedName>
    <definedName name="PUnit12">'[13]PLANILHA (2)'!I1*'[13]PLANILHA (2)'!$P$1</definedName>
    <definedName name="PVC" localSheetId="8">#REF!</definedName>
    <definedName name="PVC" localSheetId="9">#REF!</definedName>
    <definedName name="PVC" localSheetId="10">#REF!</definedName>
    <definedName name="PVC" localSheetId="11">#REF!</definedName>
    <definedName name="PVC" localSheetId="13">#REF!</definedName>
    <definedName name="PVC" localSheetId="4">#REF!</definedName>
    <definedName name="PVC">#REF!</definedName>
    <definedName name="Q" localSheetId="8">#REF!</definedName>
    <definedName name="Q" localSheetId="9">#REF!</definedName>
    <definedName name="Q" localSheetId="10">#REF!</definedName>
    <definedName name="Q" localSheetId="11">#REF!</definedName>
    <definedName name="Q" localSheetId="13">#REF!</definedName>
    <definedName name="Q" localSheetId="4">#REF!</definedName>
    <definedName name="q">#REF!</definedName>
    <definedName name="Quadra" localSheetId="14" hidden="1">{#N/A,#N/A,FALSE,"MO (2)"}</definedName>
    <definedName name="Quadra" hidden="1">{#N/A,#N/A,FALSE,"MO (2)"}</definedName>
    <definedName name="qualquer">#REF!</definedName>
    <definedName name="Quant." localSheetId="8">#REF!</definedName>
    <definedName name="Quant." localSheetId="9">#REF!</definedName>
    <definedName name="Quant." localSheetId="10">#REF!</definedName>
    <definedName name="Quant." localSheetId="11">#REF!</definedName>
    <definedName name="Quant." localSheetId="13">#REF!</definedName>
    <definedName name="Quant." localSheetId="4">#REF!</definedName>
    <definedName name="Quant.">#REF!</definedName>
    <definedName name="Quantidade_1" localSheetId="8">#REF!</definedName>
    <definedName name="Quantidade_1" localSheetId="9">#REF!</definedName>
    <definedName name="Quantidade_1" localSheetId="10">#REF!</definedName>
    <definedName name="Quantidade_1" localSheetId="11">#REF!</definedName>
    <definedName name="Quantidade_1" localSheetId="13">#REF!</definedName>
    <definedName name="Quantidade_1" localSheetId="4">#REF!</definedName>
    <definedName name="Quantidade_1">[5]RESUMO!#REF!</definedName>
    <definedName name="Quantidades" localSheetId="14" hidden="1">{#N/A,#N/A,FALSE,"MO (2)"}</definedName>
    <definedName name="Quantidades" hidden="1">{#N/A,#N/A,FALSE,"MO (2)"}</definedName>
    <definedName name="RAN1_2">#REF!</definedName>
    <definedName name="RAN1_3">#REF!</definedName>
    <definedName name="Reajustamento" localSheetId="8">#REF!</definedName>
    <definedName name="Reajustamento" localSheetId="9">#REF!</definedName>
    <definedName name="Reajustamento" localSheetId="10">#REF!</definedName>
    <definedName name="Reajustamento" localSheetId="11">#REF!</definedName>
    <definedName name="Reajustamento" localSheetId="13">#REF!</definedName>
    <definedName name="Reajustamento" localSheetId="4">#REF!</definedName>
    <definedName name="Reajustamento">#REF!</definedName>
    <definedName name="REATERRO_DE_VALAS_COMPACTADO_MECANICAMENTE" localSheetId="8">#REF!</definedName>
    <definedName name="REATERRO_DE_VALAS_COMPACTADO_MECANICAMENTE" localSheetId="9">#REF!</definedName>
    <definedName name="REATERRO_DE_VALAS_COMPACTADO_MECANICAMENTE" localSheetId="10">#REF!</definedName>
    <definedName name="REATERRO_DE_VALAS_COMPACTADO_MECANICAMENTE" localSheetId="11">#REF!</definedName>
    <definedName name="REATERRO_DE_VALAS_COMPACTADO_MECANICAMENTE" localSheetId="13">#REF!</definedName>
    <definedName name="REATERRO_DE_VALAS_COMPACTADO_MECANICAMENTE" localSheetId="4">#REF!</definedName>
    <definedName name="REATERRO_DE_VALAS_COMPACTADO_MECANICAMENTE">#REF!</definedName>
    <definedName name="REDE" localSheetId="10">Plan1</definedName>
    <definedName name="REDE" localSheetId="4">Plan1</definedName>
    <definedName name="REDE">Plan1</definedName>
    <definedName name="REDE2">#REF!</definedName>
    <definedName name="REFEITO" localSheetId="14" hidden="1">{#N/A,#N/A,FALSE,"Plan1"}</definedName>
    <definedName name="REFEITO" hidden="1">{#N/A,#N/A,FALSE,"Plan1"}</definedName>
    <definedName name="REFERENCIA.Descricao" localSheetId="14" hidden="1">IF(ISNUMBER(#REF!),OFFSET(INDIRECT(ORÇAMENTO.BancoRef),#REF!-1,3,1),#REF!)</definedName>
    <definedName name="REFERENCIA.Descricao" hidden="1">IF(ISNUMBER(#REF!),OFFSET(INDIRECT(ORÇAMENTO.BancoRef),#REF!-1,3,1),#REF!)</definedName>
    <definedName name="REFERENCIA.Unidade" localSheetId="14" hidden="1">IF(ISNUMBER(#REF!),OFFSET(INDIRECT(ORÇAMENTO.BancoRef),#REF!-1,4,1),"-")</definedName>
    <definedName name="REFERENCIA.Unidade" hidden="1">IF(ISNUMBER(#REF!),OFFSET(INDIRECT(ORÇAMENTO.BancoRef),#REF!-1,4,1),"-")</definedName>
    <definedName name="relequip" localSheetId="8">#REF!</definedName>
    <definedName name="relequip" localSheetId="9">#REF!</definedName>
    <definedName name="relequip" localSheetId="10">#REF!</definedName>
    <definedName name="relequip" localSheetId="11">#REF!</definedName>
    <definedName name="relequip" localSheetId="13">#REF!</definedName>
    <definedName name="relequip" localSheetId="4">#REF!</definedName>
    <definedName name="relequip">#REF!</definedName>
    <definedName name="RES_CPS" localSheetId="8">#REF!</definedName>
    <definedName name="RES_CPS" localSheetId="9">#REF!</definedName>
    <definedName name="RES_CPS" localSheetId="10">#REF!</definedName>
    <definedName name="RES_CPS" localSheetId="11">#REF!</definedName>
    <definedName name="RES_CPS" localSheetId="13">#REF!</definedName>
    <definedName name="RES_CPS" localSheetId="4">#REF!</definedName>
    <definedName name="RES_CPS">#REF!</definedName>
    <definedName name="RESUMO" localSheetId="14" hidden="1">{#N/A,#N/A,FALSE,"Plan1"}</definedName>
    <definedName name="RESUMO" hidden="1">{#N/A,#N/A,FALSE,"Plan1"}</definedName>
    <definedName name="RESUMO2">#REF!</definedName>
    <definedName name="RESVALORES">#REF!</definedName>
    <definedName name="rr" localSheetId="8">#REF!</definedName>
    <definedName name="rr" localSheetId="9">#REF!</definedName>
    <definedName name="rr" localSheetId="10">#REF!</definedName>
    <definedName name="rr" localSheetId="11">#REF!</definedName>
    <definedName name="rr" localSheetId="13">#REF!</definedName>
    <definedName name="rr" localSheetId="4">#REF!</definedName>
    <definedName name="rr">#REF!</definedName>
    <definedName name="rt">#REF!</definedName>
    <definedName name="RUA">#REF!</definedName>
    <definedName name="s" localSheetId="14">{#N/A,#N/A,FALSE,"MO (2)"}</definedName>
    <definedName name="s" hidden="1">{#N/A,#N/A,FALSE,"MO (2)"}</definedName>
    <definedName name="Sal">#REF!</definedName>
    <definedName name="SANTA_INÊS">#REF!</definedName>
    <definedName name="SE_02_14" localSheetId="8">#REF!</definedName>
    <definedName name="SE_02_14" localSheetId="9">#REF!</definedName>
    <definedName name="SE_02_14" localSheetId="10">#REF!</definedName>
    <definedName name="SE_02_14" localSheetId="11">#REF!</definedName>
    <definedName name="SE_02_14" localSheetId="13">#REF!</definedName>
    <definedName name="SE_02_14" localSheetId="4">#REF!</definedName>
    <definedName name="SE_02_14">'[14]Planilha PROJETISTA'!#REF!</definedName>
    <definedName name="SEINFRA" localSheetId="8">#REF!</definedName>
    <definedName name="SEINFRA" localSheetId="9">#REF!</definedName>
    <definedName name="SEINFRA" localSheetId="10">#REF!</definedName>
    <definedName name="SEINFRA" localSheetId="11">#REF!</definedName>
    <definedName name="SEINFRA" localSheetId="13">#REF!</definedName>
    <definedName name="SEINFRA" localSheetId="4">#REF!</definedName>
    <definedName name="SEINFRA">#REF!</definedName>
    <definedName name="sencount" hidden="1">1</definedName>
    <definedName name="senha" localSheetId="8">#REF!</definedName>
    <definedName name="senha" localSheetId="9">#REF!</definedName>
    <definedName name="senha" localSheetId="10">#REF!</definedName>
    <definedName name="senha" localSheetId="11">#REF!</definedName>
    <definedName name="senha" localSheetId="13">#REF!</definedName>
    <definedName name="senha" localSheetId="4">#REF!</definedName>
    <definedName name="senha">#REF!</definedName>
    <definedName name="serv" localSheetId="8">#REF!</definedName>
    <definedName name="serv" localSheetId="9">#REF!</definedName>
    <definedName name="serv" localSheetId="10">#REF!</definedName>
    <definedName name="serv" localSheetId="11">#REF!</definedName>
    <definedName name="serv" localSheetId="13">#REF!</definedName>
    <definedName name="serv" localSheetId="4">#REF!</definedName>
    <definedName name="serv">#REF!</definedName>
    <definedName name="servico" localSheetId="8">#REF!</definedName>
    <definedName name="servico" localSheetId="9">#REF!</definedName>
    <definedName name="servico" localSheetId="10">#REF!</definedName>
    <definedName name="servico" localSheetId="11">#REF!</definedName>
    <definedName name="servico" localSheetId="13">#REF!</definedName>
    <definedName name="servico" localSheetId="4">#REF!</definedName>
    <definedName name="servico">#REF!</definedName>
    <definedName name="SG_01_01_1" localSheetId="8">#REF!</definedName>
    <definedName name="SG_01_01_1" localSheetId="9">#REF!</definedName>
    <definedName name="SG_01_01_1" localSheetId="10">#REF!</definedName>
    <definedName name="SG_01_01_1" localSheetId="11">#REF!</definedName>
    <definedName name="SG_01_01_1" localSheetId="13">#REF!</definedName>
    <definedName name="SG_01_01_1" localSheetId="4">#REF!</definedName>
    <definedName name="SG_01_01_1">[5]RESUMO!#REF!</definedName>
    <definedName name="SG_01_02_1" localSheetId="8">#REF!</definedName>
    <definedName name="SG_01_02_1" localSheetId="9">#REF!</definedName>
    <definedName name="SG_01_02_1" localSheetId="10">#REF!</definedName>
    <definedName name="SG_01_02_1" localSheetId="11">#REF!</definedName>
    <definedName name="SG_01_02_1" localSheetId="13">#REF!</definedName>
    <definedName name="SG_01_02_1" localSheetId="4">#REF!</definedName>
    <definedName name="SG_01_02_1">[5]RESUMO!#REF!</definedName>
    <definedName name="SG_01_03_1" localSheetId="8">#REF!</definedName>
    <definedName name="SG_01_03_1" localSheetId="9">#REF!</definedName>
    <definedName name="SG_01_03_1" localSheetId="10">#REF!</definedName>
    <definedName name="SG_01_03_1" localSheetId="11">#REF!</definedName>
    <definedName name="SG_01_03_1" localSheetId="13">#REF!</definedName>
    <definedName name="SG_01_03_1" localSheetId="4">#REF!</definedName>
    <definedName name="SG_01_03_1">[5]RESUMO!#REF!</definedName>
    <definedName name="SG_01_04" localSheetId="8">#REF!</definedName>
    <definedName name="SG_01_04" localSheetId="9">#REF!</definedName>
    <definedName name="SG_01_04" localSheetId="10">#REF!</definedName>
    <definedName name="SG_01_04" localSheetId="11">#REF!</definedName>
    <definedName name="SG_01_04" localSheetId="13">#REF!</definedName>
    <definedName name="SG_01_04" localSheetId="4">#REF!</definedName>
    <definedName name="SG_01_04">'[14]Planilha PROJETISTA'!#REF!</definedName>
    <definedName name="SG_01_04_1" localSheetId="8">#REF!</definedName>
    <definedName name="SG_01_04_1" localSheetId="9">#REF!</definedName>
    <definedName name="SG_01_04_1" localSheetId="10">#REF!</definedName>
    <definedName name="SG_01_04_1" localSheetId="11">#REF!</definedName>
    <definedName name="SG_01_04_1" localSheetId="13">#REF!</definedName>
    <definedName name="SG_01_04_1" localSheetId="4">#REF!</definedName>
    <definedName name="SG_01_04_1">[5]RESUMO!#REF!</definedName>
    <definedName name="SG_01_05" localSheetId="8">#REF!</definedName>
    <definedName name="SG_01_05" localSheetId="9">#REF!</definedName>
    <definedName name="SG_01_05" localSheetId="10">#REF!</definedName>
    <definedName name="SG_01_05" localSheetId="11">#REF!</definedName>
    <definedName name="SG_01_05" localSheetId="13">#REF!</definedName>
    <definedName name="SG_01_05" localSheetId="4">#REF!</definedName>
    <definedName name="SG_01_05">'[14]Planilha PROJETISTA'!#REF!</definedName>
    <definedName name="SG_01_05_1" localSheetId="8">#REF!</definedName>
    <definedName name="SG_01_05_1" localSheetId="9">#REF!</definedName>
    <definedName name="SG_01_05_1" localSheetId="10">#REF!</definedName>
    <definedName name="SG_01_05_1" localSheetId="11">#REF!</definedName>
    <definedName name="SG_01_05_1" localSheetId="13">#REF!</definedName>
    <definedName name="SG_01_05_1" localSheetId="4">#REF!</definedName>
    <definedName name="SG_01_05_1">[5]RESUMO!#REF!</definedName>
    <definedName name="SG_01_06" localSheetId="8">#REF!</definedName>
    <definedName name="SG_01_06" localSheetId="9">#REF!</definedName>
    <definedName name="SG_01_06" localSheetId="10">#REF!</definedName>
    <definedName name="SG_01_06" localSheetId="11">#REF!</definedName>
    <definedName name="SG_01_06" localSheetId="13">#REF!</definedName>
    <definedName name="SG_01_06" localSheetId="4">#REF!</definedName>
    <definedName name="SG_01_06">'[14]Planilha PROJETISTA'!#REF!</definedName>
    <definedName name="SG_01_06_1" localSheetId="8">#REF!</definedName>
    <definedName name="SG_01_06_1" localSheetId="9">#REF!</definedName>
    <definedName name="SG_01_06_1" localSheetId="10">#REF!</definedName>
    <definedName name="SG_01_06_1" localSheetId="11">#REF!</definedName>
    <definedName name="SG_01_06_1" localSheetId="13">#REF!</definedName>
    <definedName name="SG_01_06_1" localSheetId="4">#REF!</definedName>
    <definedName name="SG_01_06_1">[5]RESUMO!#REF!</definedName>
    <definedName name="SG_01_07" localSheetId="8">#REF!</definedName>
    <definedName name="SG_01_07" localSheetId="9">#REF!</definedName>
    <definedName name="SG_01_07" localSheetId="10">#REF!</definedName>
    <definedName name="SG_01_07" localSheetId="11">#REF!</definedName>
    <definedName name="SG_01_07" localSheetId="13">#REF!</definedName>
    <definedName name="SG_01_07" localSheetId="4">#REF!</definedName>
    <definedName name="SG_01_07">'[14]Planilha PROJETISTA'!#REF!</definedName>
    <definedName name="SG_01_07_1" localSheetId="8">#REF!</definedName>
    <definedName name="SG_01_07_1" localSheetId="9">#REF!</definedName>
    <definedName name="SG_01_07_1" localSheetId="10">#REF!</definedName>
    <definedName name="SG_01_07_1" localSheetId="11">#REF!</definedName>
    <definedName name="SG_01_07_1" localSheetId="13">#REF!</definedName>
    <definedName name="SG_01_07_1" localSheetId="4">#REF!</definedName>
    <definedName name="SG_01_07_1">[5]RESUMO!#REF!</definedName>
    <definedName name="SG_01_08" localSheetId="8">#REF!</definedName>
    <definedName name="SG_01_08" localSheetId="9">#REF!</definedName>
    <definedName name="SG_01_08" localSheetId="10">#REF!</definedName>
    <definedName name="SG_01_08" localSheetId="11">#REF!</definedName>
    <definedName name="SG_01_08" localSheetId="13">#REF!</definedName>
    <definedName name="SG_01_08" localSheetId="4">#REF!</definedName>
    <definedName name="SG_01_08">'[14]Planilha PROJETISTA'!#REF!</definedName>
    <definedName name="SG_01_08_1" localSheetId="8">#REF!</definedName>
    <definedName name="SG_01_08_1" localSheetId="9">#REF!</definedName>
    <definedName name="SG_01_08_1" localSheetId="10">#REF!</definedName>
    <definedName name="SG_01_08_1" localSheetId="11">#REF!</definedName>
    <definedName name="SG_01_08_1" localSheetId="13">#REF!</definedName>
    <definedName name="SG_01_08_1" localSheetId="4">#REF!</definedName>
    <definedName name="SG_01_08_1">[5]RESUMO!#REF!</definedName>
    <definedName name="SG_01_09" localSheetId="8">#REF!</definedName>
    <definedName name="SG_01_09" localSheetId="9">#REF!</definedName>
    <definedName name="SG_01_09" localSheetId="10">#REF!</definedName>
    <definedName name="SG_01_09" localSheetId="11">#REF!</definedName>
    <definedName name="SG_01_09" localSheetId="13">#REF!</definedName>
    <definedName name="SG_01_09" localSheetId="4">#REF!</definedName>
    <definedName name="SG_01_09">'[14]Planilha PROJETISTA'!#REF!</definedName>
    <definedName name="SG_01_09_1" localSheetId="8">#REF!</definedName>
    <definedName name="SG_01_09_1" localSheetId="9">#REF!</definedName>
    <definedName name="SG_01_09_1" localSheetId="10">#REF!</definedName>
    <definedName name="SG_01_09_1" localSheetId="11">#REF!</definedName>
    <definedName name="SG_01_09_1" localSheetId="13">#REF!</definedName>
    <definedName name="SG_01_09_1" localSheetId="4">#REF!</definedName>
    <definedName name="SG_01_09_1">[5]RESUMO!#REF!</definedName>
    <definedName name="SG_01_10" localSheetId="8">#REF!</definedName>
    <definedName name="SG_01_10" localSheetId="9">#REF!</definedName>
    <definedName name="SG_01_10" localSheetId="10">#REF!</definedName>
    <definedName name="SG_01_10" localSheetId="11">#REF!</definedName>
    <definedName name="SG_01_10" localSheetId="13">#REF!</definedName>
    <definedName name="SG_01_10" localSheetId="4">#REF!</definedName>
    <definedName name="SG_01_10">'[14]Planilha PROJETISTA'!#REF!</definedName>
    <definedName name="SG_01_10_1" localSheetId="8">#REF!</definedName>
    <definedName name="SG_01_10_1" localSheetId="9">#REF!</definedName>
    <definedName name="SG_01_10_1" localSheetId="10">#REF!</definedName>
    <definedName name="SG_01_10_1" localSheetId="11">#REF!</definedName>
    <definedName name="SG_01_10_1" localSheetId="13">#REF!</definedName>
    <definedName name="SG_01_10_1" localSheetId="4">#REF!</definedName>
    <definedName name="SG_01_10_1">[5]RESUMO!#REF!</definedName>
    <definedName name="SG_01_11" localSheetId="8">#REF!</definedName>
    <definedName name="SG_01_11" localSheetId="9">#REF!</definedName>
    <definedName name="SG_01_11" localSheetId="10">#REF!</definedName>
    <definedName name="SG_01_11" localSheetId="11">#REF!</definedName>
    <definedName name="SG_01_11" localSheetId="13">#REF!</definedName>
    <definedName name="SG_01_11" localSheetId="4">#REF!</definedName>
    <definedName name="SG_01_11">'[14]Planilha PROJETISTA'!#REF!</definedName>
    <definedName name="SG_01_11_1" localSheetId="8">#REF!</definedName>
    <definedName name="SG_01_11_1" localSheetId="9">#REF!</definedName>
    <definedName name="SG_01_11_1" localSheetId="10">#REF!</definedName>
    <definedName name="SG_01_11_1" localSheetId="11">#REF!</definedName>
    <definedName name="SG_01_11_1" localSheetId="13">#REF!</definedName>
    <definedName name="SG_01_11_1" localSheetId="4">#REF!</definedName>
    <definedName name="SG_01_11_1">[5]RESUMO!#REF!</definedName>
    <definedName name="SG_01_12" localSheetId="8">#REF!</definedName>
    <definedName name="SG_01_12" localSheetId="9">#REF!</definedName>
    <definedName name="SG_01_12" localSheetId="10">#REF!</definedName>
    <definedName name="SG_01_12" localSheetId="11">#REF!</definedName>
    <definedName name="SG_01_12" localSheetId="13">#REF!</definedName>
    <definedName name="SG_01_12" localSheetId="4">#REF!</definedName>
    <definedName name="SG_01_12">'[14]Planilha PROJETISTA'!#REF!</definedName>
    <definedName name="SG_01_12_1" localSheetId="8">#REF!</definedName>
    <definedName name="SG_01_12_1" localSheetId="9">#REF!</definedName>
    <definedName name="SG_01_12_1" localSheetId="10">#REF!</definedName>
    <definedName name="SG_01_12_1" localSheetId="11">#REF!</definedName>
    <definedName name="SG_01_12_1" localSheetId="13">#REF!</definedName>
    <definedName name="SG_01_12_1" localSheetId="4">#REF!</definedName>
    <definedName name="SG_01_12_1">[5]RESUMO!#REF!</definedName>
    <definedName name="SG_01_13" localSheetId="8">#REF!</definedName>
    <definedName name="SG_01_13" localSheetId="9">#REF!</definedName>
    <definedName name="SG_01_13" localSheetId="10">#REF!</definedName>
    <definedName name="SG_01_13" localSheetId="11">#REF!</definedName>
    <definedName name="SG_01_13" localSheetId="13">#REF!</definedName>
    <definedName name="SG_01_13" localSheetId="4">#REF!</definedName>
    <definedName name="SG_01_13">'[14]Planilha PROJETISTA'!#REF!</definedName>
    <definedName name="SG_01_13_1" localSheetId="8">#REF!</definedName>
    <definedName name="SG_01_13_1" localSheetId="9">#REF!</definedName>
    <definedName name="SG_01_13_1" localSheetId="10">#REF!</definedName>
    <definedName name="SG_01_13_1" localSheetId="11">#REF!</definedName>
    <definedName name="SG_01_13_1" localSheetId="13">#REF!</definedName>
    <definedName name="SG_01_13_1" localSheetId="4">#REF!</definedName>
    <definedName name="SG_01_13_1">[5]RESUMO!#REF!</definedName>
    <definedName name="SG_01_14" localSheetId="8">#REF!</definedName>
    <definedName name="SG_01_14" localSheetId="9">#REF!</definedName>
    <definedName name="SG_01_14" localSheetId="10">#REF!</definedName>
    <definedName name="SG_01_14" localSheetId="11">#REF!</definedName>
    <definedName name="SG_01_14" localSheetId="13">#REF!</definedName>
    <definedName name="SG_01_14" localSheetId="4">#REF!</definedName>
    <definedName name="SG_01_14">'[14]Planilha PROJETISTA'!#REF!</definedName>
    <definedName name="SG_01_14_1" localSheetId="8">#REF!</definedName>
    <definedName name="SG_01_14_1" localSheetId="9">#REF!</definedName>
    <definedName name="SG_01_14_1" localSheetId="10">#REF!</definedName>
    <definedName name="SG_01_14_1" localSheetId="11">#REF!</definedName>
    <definedName name="SG_01_14_1" localSheetId="13">#REF!</definedName>
    <definedName name="SG_01_14_1" localSheetId="4">#REF!</definedName>
    <definedName name="SG_01_14_1">[5]RESUMO!#REF!</definedName>
    <definedName name="SG_01_15" localSheetId="8">#REF!</definedName>
    <definedName name="SG_01_15" localSheetId="9">#REF!</definedName>
    <definedName name="SG_01_15" localSheetId="10">#REF!</definedName>
    <definedName name="SG_01_15" localSheetId="11">#REF!</definedName>
    <definedName name="SG_01_15" localSheetId="13">#REF!</definedName>
    <definedName name="SG_01_15" localSheetId="4">#REF!</definedName>
    <definedName name="SG_01_15">'[14]Planilha PROJETISTA'!#REF!</definedName>
    <definedName name="SG_01_15_1" localSheetId="8">#REF!</definedName>
    <definedName name="SG_01_15_1" localSheetId="9">#REF!</definedName>
    <definedName name="SG_01_15_1" localSheetId="10">#REF!</definedName>
    <definedName name="SG_01_15_1" localSheetId="11">#REF!</definedName>
    <definedName name="SG_01_15_1" localSheetId="13">#REF!</definedName>
    <definedName name="SG_01_15_1" localSheetId="4">#REF!</definedName>
    <definedName name="SG_01_15_1">[5]RESUMO!#REF!</definedName>
    <definedName name="SG_01_16" localSheetId="8">#REF!</definedName>
    <definedName name="SG_01_16" localSheetId="9">#REF!</definedName>
    <definedName name="SG_01_16" localSheetId="10">#REF!</definedName>
    <definedName name="SG_01_16" localSheetId="11">#REF!</definedName>
    <definedName name="SG_01_16" localSheetId="13">#REF!</definedName>
    <definedName name="SG_01_16" localSheetId="4">#REF!</definedName>
    <definedName name="SG_01_16">'[14]Planilha PROJETISTA'!#REF!</definedName>
    <definedName name="SG_01_16_1" localSheetId="8">#REF!</definedName>
    <definedName name="SG_01_16_1" localSheetId="9">#REF!</definedName>
    <definedName name="SG_01_16_1" localSheetId="10">#REF!</definedName>
    <definedName name="SG_01_16_1" localSheetId="11">#REF!</definedName>
    <definedName name="SG_01_16_1" localSheetId="13">#REF!</definedName>
    <definedName name="SG_01_16_1" localSheetId="4">#REF!</definedName>
    <definedName name="SG_01_16_1">[5]RESUMO!#REF!</definedName>
    <definedName name="SG_01_17" localSheetId="8">#REF!</definedName>
    <definedName name="SG_01_17" localSheetId="9">#REF!</definedName>
    <definedName name="SG_01_17" localSheetId="10">#REF!</definedName>
    <definedName name="SG_01_17" localSheetId="11">#REF!</definedName>
    <definedName name="SG_01_17" localSheetId="13">#REF!</definedName>
    <definedName name="SG_01_17" localSheetId="4">#REF!</definedName>
    <definedName name="SG_01_17">'[14]Planilha PROJETISTA'!#REF!</definedName>
    <definedName name="SG_01_17_1" localSheetId="8">#REF!</definedName>
    <definedName name="SG_01_17_1" localSheetId="9">#REF!</definedName>
    <definedName name="SG_01_17_1" localSheetId="10">#REF!</definedName>
    <definedName name="SG_01_17_1" localSheetId="11">#REF!</definedName>
    <definedName name="SG_01_17_1" localSheetId="13">#REF!</definedName>
    <definedName name="SG_01_17_1" localSheetId="4">#REF!</definedName>
    <definedName name="SG_01_17_1">[5]RESUMO!#REF!</definedName>
    <definedName name="SG_01_18" localSheetId="8">#REF!</definedName>
    <definedName name="SG_01_18" localSheetId="9">#REF!</definedName>
    <definedName name="SG_01_18" localSheetId="10">#REF!</definedName>
    <definedName name="SG_01_18" localSheetId="11">#REF!</definedName>
    <definedName name="SG_01_18" localSheetId="13">#REF!</definedName>
    <definedName name="SG_01_18" localSheetId="4">#REF!</definedName>
    <definedName name="SG_01_18">'[14]Planilha PROJETISTA'!#REF!</definedName>
    <definedName name="SG_01_18_1" localSheetId="8">#REF!</definedName>
    <definedName name="SG_01_18_1" localSheetId="9">#REF!</definedName>
    <definedName name="SG_01_18_1" localSheetId="10">#REF!</definedName>
    <definedName name="SG_01_18_1" localSheetId="11">#REF!</definedName>
    <definedName name="SG_01_18_1" localSheetId="13">#REF!</definedName>
    <definedName name="SG_01_18_1" localSheetId="4">#REF!</definedName>
    <definedName name="SG_01_18_1">[5]RESUMO!#REF!</definedName>
    <definedName name="SG_01_19" localSheetId="8">#REF!</definedName>
    <definedName name="SG_01_19" localSheetId="9">#REF!</definedName>
    <definedName name="SG_01_19" localSheetId="10">#REF!</definedName>
    <definedName name="SG_01_19" localSheetId="11">#REF!</definedName>
    <definedName name="SG_01_19" localSheetId="13">#REF!</definedName>
    <definedName name="SG_01_19" localSheetId="4">#REF!</definedName>
    <definedName name="SG_01_19">'[14]Planilha PROJETISTA'!#REF!</definedName>
    <definedName name="SG_01_19_1" localSheetId="8">#REF!</definedName>
    <definedName name="SG_01_19_1" localSheetId="9">#REF!</definedName>
    <definedName name="SG_01_19_1" localSheetId="10">#REF!</definedName>
    <definedName name="SG_01_19_1" localSheetId="11">#REF!</definedName>
    <definedName name="SG_01_19_1" localSheetId="13">#REF!</definedName>
    <definedName name="SG_01_19_1" localSheetId="4">#REF!</definedName>
    <definedName name="SG_01_19_1">[5]RESUMO!#REF!</definedName>
    <definedName name="SG_01_20" localSheetId="8">#REF!</definedName>
    <definedName name="SG_01_20" localSheetId="9">#REF!</definedName>
    <definedName name="SG_01_20" localSheetId="10">#REF!</definedName>
    <definedName name="SG_01_20" localSheetId="11">#REF!</definedName>
    <definedName name="SG_01_20" localSheetId="13">#REF!</definedName>
    <definedName name="SG_01_20" localSheetId="4">#REF!</definedName>
    <definedName name="SG_01_20">'[14]Planilha PROJETISTA'!#REF!</definedName>
    <definedName name="SG_01_20_1" localSheetId="8">#REF!</definedName>
    <definedName name="SG_01_20_1" localSheetId="9">#REF!</definedName>
    <definedName name="SG_01_20_1" localSheetId="10">#REF!</definedName>
    <definedName name="SG_01_20_1" localSheetId="11">#REF!</definedName>
    <definedName name="SG_01_20_1" localSheetId="13">#REF!</definedName>
    <definedName name="SG_01_20_1" localSheetId="4">#REF!</definedName>
    <definedName name="SG_01_20_1">[5]RESUMO!#REF!</definedName>
    <definedName name="SG_02_01_1" localSheetId="8">#REF!</definedName>
    <definedName name="SG_02_01_1" localSheetId="9">#REF!</definedName>
    <definedName name="SG_02_01_1" localSheetId="10">#REF!</definedName>
    <definedName name="SG_02_01_1" localSheetId="11">#REF!</definedName>
    <definedName name="SG_02_01_1" localSheetId="13">#REF!</definedName>
    <definedName name="SG_02_01_1" localSheetId="4">#REF!</definedName>
    <definedName name="SG_02_01_1">[5]RESUMO!#REF!</definedName>
    <definedName name="SG_02_02_1" localSheetId="8">#REF!</definedName>
    <definedName name="SG_02_02_1" localSheetId="9">#REF!</definedName>
    <definedName name="SG_02_02_1" localSheetId="10">#REF!</definedName>
    <definedName name="SG_02_02_1" localSheetId="11">#REF!</definedName>
    <definedName name="SG_02_02_1" localSheetId="13">#REF!</definedName>
    <definedName name="SG_02_02_1" localSheetId="4">#REF!</definedName>
    <definedName name="SG_02_02_1">[5]RESUMO!#REF!</definedName>
    <definedName name="SG_02_03_1" localSheetId="8">#REF!</definedName>
    <definedName name="SG_02_03_1" localSheetId="9">#REF!</definedName>
    <definedName name="SG_02_03_1" localSheetId="10">#REF!</definedName>
    <definedName name="SG_02_03_1" localSheetId="11">#REF!</definedName>
    <definedName name="SG_02_03_1" localSheetId="13">#REF!</definedName>
    <definedName name="SG_02_03_1" localSheetId="4">#REF!</definedName>
    <definedName name="SG_02_03_1">[5]RESUMO!#REF!</definedName>
    <definedName name="SG_02_04_1" localSheetId="8">#REF!</definedName>
    <definedName name="SG_02_04_1" localSheetId="9">#REF!</definedName>
    <definedName name="SG_02_04_1" localSheetId="10">#REF!</definedName>
    <definedName name="SG_02_04_1" localSheetId="11">#REF!</definedName>
    <definedName name="SG_02_04_1" localSheetId="13">#REF!</definedName>
    <definedName name="SG_02_04_1" localSheetId="4">#REF!</definedName>
    <definedName name="SG_02_04_1">[5]RESUMO!#REF!</definedName>
    <definedName name="SG_02_05_1" localSheetId="8">#REF!</definedName>
    <definedName name="SG_02_05_1" localSheetId="9">#REF!</definedName>
    <definedName name="SG_02_05_1" localSheetId="10">#REF!</definedName>
    <definedName name="SG_02_05_1" localSheetId="11">#REF!</definedName>
    <definedName name="SG_02_05_1" localSheetId="13">#REF!</definedName>
    <definedName name="SG_02_05_1" localSheetId="4">#REF!</definedName>
    <definedName name="SG_02_05_1">[5]RESUMO!#REF!</definedName>
    <definedName name="SG_02_06_1" localSheetId="8">#REF!</definedName>
    <definedName name="SG_02_06_1" localSheetId="9">#REF!</definedName>
    <definedName name="SG_02_06_1" localSheetId="10">#REF!</definedName>
    <definedName name="SG_02_06_1" localSheetId="11">#REF!</definedName>
    <definedName name="SG_02_06_1" localSheetId="13">#REF!</definedName>
    <definedName name="SG_02_06_1" localSheetId="4">#REF!</definedName>
    <definedName name="SG_02_06_1">[5]RESUMO!#REF!</definedName>
    <definedName name="SG_02_07_1" localSheetId="8">#REF!</definedName>
    <definedName name="SG_02_07_1" localSheetId="9">#REF!</definedName>
    <definedName name="SG_02_07_1" localSheetId="10">#REF!</definedName>
    <definedName name="SG_02_07_1" localSheetId="11">#REF!</definedName>
    <definedName name="SG_02_07_1" localSheetId="13">#REF!</definedName>
    <definedName name="SG_02_07_1" localSheetId="4">#REF!</definedName>
    <definedName name="SG_02_07_1">[5]RESUMO!#REF!</definedName>
    <definedName name="SG_02_08_1" localSheetId="8">#REF!</definedName>
    <definedName name="SG_02_08_1" localSheetId="9">#REF!</definedName>
    <definedName name="SG_02_08_1" localSheetId="10">#REF!</definedName>
    <definedName name="SG_02_08_1" localSheetId="11">#REF!</definedName>
    <definedName name="SG_02_08_1" localSheetId="13">#REF!</definedName>
    <definedName name="SG_02_08_1" localSheetId="4">#REF!</definedName>
    <definedName name="SG_02_08_1">[5]RESUMO!#REF!</definedName>
    <definedName name="SG_02_09" localSheetId="8">#REF!</definedName>
    <definedName name="SG_02_09" localSheetId="9">#REF!</definedName>
    <definedName name="SG_02_09" localSheetId="10">#REF!</definedName>
    <definedName name="SG_02_09" localSheetId="11">#REF!</definedName>
    <definedName name="SG_02_09" localSheetId="13">#REF!</definedName>
    <definedName name="SG_02_09" localSheetId="4">#REF!</definedName>
    <definedName name="SG_02_09">'[14]Planilha PROJETISTA'!#REF!</definedName>
    <definedName name="SG_02_09_1" localSheetId="8">#REF!</definedName>
    <definedName name="SG_02_09_1" localSheetId="9">#REF!</definedName>
    <definedName name="SG_02_09_1" localSheetId="10">#REF!</definedName>
    <definedName name="SG_02_09_1" localSheetId="11">#REF!</definedName>
    <definedName name="SG_02_09_1" localSheetId="13">#REF!</definedName>
    <definedName name="SG_02_09_1" localSheetId="4">#REF!</definedName>
    <definedName name="SG_02_09_1">[5]RESUMO!#REF!</definedName>
    <definedName name="SG_02_10" localSheetId="8">#REF!</definedName>
    <definedName name="SG_02_10" localSheetId="9">#REF!</definedName>
    <definedName name="SG_02_10" localSheetId="10">#REF!</definedName>
    <definedName name="SG_02_10" localSheetId="11">#REF!</definedName>
    <definedName name="SG_02_10" localSheetId="13">#REF!</definedName>
    <definedName name="SG_02_10" localSheetId="4">#REF!</definedName>
    <definedName name="SG_02_10">'[14]Planilha PROJETISTA'!#REF!</definedName>
    <definedName name="SG_02_10_1" localSheetId="8">#REF!</definedName>
    <definedName name="SG_02_10_1" localSheetId="9">#REF!</definedName>
    <definedName name="SG_02_10_1" localSheetId="10">#REF!</definedName>
    <definedName name="SG_02_10_1" localSheetId="11">#REF!</definedName>
    <definedName name="SG_02_10_1" localSheetId="13">#REF!</definedName>
    <definedName name="SG_02_10_1" localSheetId="4">#REF!</definedName>
    <definedName name="SG_02_10_1">[5]RESUMO!#REF!</definedName>
    <definedName name="SG_02_11" localSheetId="8">#REF!</definedName>
    <definedName name="SG_02_11" localSheetId="9">#REF!</definedName>
    <definedName name="SG_02_11" localSheetId="10">#REF!</definedName>
    <definedName name="SG_02_11" localSheetId="11">#REF!</definedName>
    <definedName name="SG_02_11" localSheetId="13">#REF!</definedName>
    <definedName name="SG_02_11" localSheetId="4">#REF!</definedName>
    <definedName name="SG_02_11">'[14]Planilha PROJETISTA'!#REF!</definedName>
    <definedName name="SG_02_11_1" localSheetId="8">#REF!</definedName>
    <definedName name="SG_02_11_1" localSheetId="9">#REF!</definedName>
    <definedName name="SG_02_11_1" localSheetId="10">#REF!</definedName>
    <definedName name="SG_02_11_1" localSheetId="11">#REF!</definedName>
    <definedName name="SG_02_11_1" localSheetId="13">#REF!</definedName>
    <definedName name="SG_02_11_1" localSheetId="4">#REF!</definedName>
    <definedName name="SG_02_11_1">[5]RESUMO!#REF!</definedName>
    <definedName name="SG_02_12" localSheetId="8">#REF!</definedName>
    <definedName name="SG_02_12" localSheetId="9">#REF!</definedName>
    <definedName name="SG_02_12" localSheetId="10">#REF!</definedName>
    <definedName name="SG_02_12" localSheetId="11">#REF!</definedName>
    <definedName name="SG_02_12" localSheetId="13">#REF!</definedName>
    <definedName name="SG_02_12" localSheetId="4">#REF!</definedName>
    <definedName name="SG_02_12">'[14]Planilha PROJETISTA'!#REF!</definedName>
    <definedName name="SG_02_12_1" localSheetId="8">#REF!</definedName>
    <definedName name="SG_02_12_1" localSheetId="9">#REF!</definedName>
    <definedName name="SG_02_12_1" localSheetId="10">#REF!</definedName>
    <definedName name="SG_02_12_1" localSheetId="11">#REF!</definedName>
    <definedName name="SG_02_12_1" localSheetId="13">#REF!</definedName>
    <definedName name="SG_02_12_1" localSheetId="4">#REF!</definedName>
    <definedName name="SG_02_12_1">[5]RESUMO!#REF!</definedName>
    <definedName name="SG_02_13" localSheetId="8">#REF!</definedName>
    <definedName name="SG_02_13" localSheetId="9">#REF!</definedName>
    <definedName name="SG_02_13" localSheetId="10">#REF!</definedName>
    <definedName name="SG_02_13" localSheetId="11">#REF!</definedName>
    <definedName name="SG_02_13" localSheetId="13">#REF!</definedName>
    <definedName name="SG_02_13" localSheetId="4">#REF!</definedName>
    <definedName name="SG_02_13">'[14]Planilha PROJETISTA'!#REF!</definedName>
    <definedName name="SG_02_13_1" localSheetId="8">#REF!</definedName>
    <definedName name="SG_02_13_1" localSheetId="9">#REF!</definedName>
    <definedName name="SG_02_13_1" localSheetId="10">#REF!</definedName>
    <definedName name="SG_02_13_1" localSheetId="11">#REF!</definedName>
    <definedName name="SG_02_13_1" localSheetId="13">#REF!</definedName>
    <definedName name="SG_02_13_1" localSheetId="4">#REF!</definedName>
    <definedName name="SG_02_13_1">[5]RESUMO!#REF!</definedName>
    <definedName name="SG_02_14" localSheetId="8">#REF!</definedName>
    <definedName name="SG_02_14" localSheetId="9">#REF!</definedName>
    <definedName name="SG_02_14" localSheetId="10">#REF!</definedName>
    <definedName name="SG_02_14" localSheetId="11">#REF!</definedName>
    <definedName name="SG_02_14" localSheetId="13">#REF!</definedName>
    <definedName name="SG_02_14" localSheetId="4">#REF!</definedName>
    <definedName name="SG_02_14">'[14]Planilha PROJETISTA'!#REF!</definedName>
    <definedName name="SG_02_14_1" localSheetId="8">#REF!</definedName>
    <definedName name="SG_02_14_1" localSheetId="9">#REF!</definedName>
    <definedName name="SG_02_14_1" localSheetId="10">#REF!</definedName>
    <definedName name="SG_02_14_1" localSheetId="11">#REF!</definedName>
    <definedName name="SG_02_14_1" localSheetId="13">#REF!</definedName>
    <definedName name="SG_02_14_1" localSheetId="4">#REF!</definedName>
    <definedName name="SG_02_14_1">[5]RESUMO!#REF!</definedName>
    <definedName name="SG_02_15" localSheetId="8">#REF!</definedName>
    <definedName name="SG_02_15" localSheetId="9">#REF!</definedName>
    <definedName name="SG_02_15" localSheetId="10">#REF!</definedName>
    <definedName name="SG_02_15" localSheetId="11">#REF!</definedName>
    <definedName name="SG_02_15" localSheetId="13">#REF!</definedName>
    <definedName name="SG_02_15" localSheetId="4">#REF!</definedName>
    <definedName name="SG_02_15">'[14]Planilha PROJETISTA'!#REF!</definedName>
    <definedName name="SG_02_15_1" localSheetId="8">#REF!</definedName>
    <definedName name="SG_02_15_1" localSheetId="9">#REF!</definedName>
    <definedName name="SG_02_15_1" localSheetId="10">#REF!</definedName>
    <definedName name="SG_02_15_1" localSheetId="11">#REF!</definedName>
    <definedName name="SG_02_15_1" localSheetId="13">#REF!</definedName>
    <definedName name="SG_02_15_1" localSheetId="4">#REF!</definedName>
    <definedName name="SG_02_15_1">[5]RESUMO!#REF!</definedName>
    <definedName name="SG_02_16" localSheetId="8">#REF!</definedName>
    <definedName name="SG_02_16" localSheetId="9">#REF!</definedName>
    <definedName name="SG_02_16" localSheetId="10">#REF!</definedName>
    <definedName name="SG_02_16" localSheetId="11">#REF!</definedName>
    <definedName name="SG_02_16" localSheetId="13">#REF!</definedName>
    <definedName name="SG_02_16" localSheetId="4">#REF!</definedName>
    <definedName name="SG_02_16">'[14]Planilha PROJETISTA'!#REF!</definedName>
    <definedName name="SG_02_16_1" localSheetId="8">#REF!</definedName>
    <definedName name="SG_02_16_1" localSheetId="9">#REF!</definedName>
    <definedName name="SG_02_16_1" localSheetId="10">#REF!</definedName>
    <definedName name="SG_02_16_1" localSheetId="11">#REF!</definedName>
    <definedName name="SG_02_16_1" localSheetId="13">#REF!</definedName>
    <definedName name="SG_02_16_1" localSheetId="4">#REF!</definedName>
    <definedName name="SG_02_16_1">[5]RESUMO!#REF!</definedName>
    <definedName name="SG_02_17" localSheetId="8">#REF!</definedName>
    <definedName name="SG_02_17" localSheetId="9">#REF!</definedName>
    <definedName name="SG_02_17" localSheetId="10">#REF!</definedName>
    <definedName name="SG_02_17" localSheetId="11">#REF!</definedName>
    <definedName name="SG_02_17" localSheetId="13">#REF!</definedName>
    <definedName name="SG_02_17" localSheetId="4">#REF!</definedName>
    <definedName name="SG_02_17">'[14]Planilha PROJETISTA'!#REF!</definedName>
    <definedName name="SG_02_17_1" localSheetId="8">#REF!</definedName>
    <definedName name="SG_02_17_1" localSheetId="9">#REF!</definedName>
    <definedName name="SG_02_17_1" localSheetId="10">#REF!</definedName>
    <definedName name="SG_02_17_1" localSheetId="11">#REF!</definedName>
    <definedName name="SG_02_17_1" localSheetId="13">#REF!</definedName>
    <definedName name="SG_02_17_1" localSheetId="4">#REF!</definedName>
    <definedName name="SG_02_17_1">[5]RESUMO!#REF!</definedName>
    <definedName name="SG_02_18" localSheetId="8">#REF!</definedName>
    <definedName name="SG_02_18" localSheetId="9">#REF!</definedName>
    <definedName name="SG_02_18" localSheetId="10">#REF!</definedName>
    <definedName name="SG_02_18" localSheetId="11">#REF!</definedName>
    <definedName name="SG_02_18" localSheetId="13">#REF!</definedName>
    <definedName name="SG_02_18" localSheetId="4">#REF!</definedName>
    <definedName name="SG_02_18">'[14]Planilha PROJETISTA'!#REF!</definedName>
    <definedName name="SG_02_18_1" localSheetId="8">#REF!</definedName>
    <definedName name="SG_02_18_1" localSheetId="9">#REF!</definedName>
    <definedName name="SG_02_18_1" localSheetId="10">#REF!</definedName>
    <definedName name="SG_02_18_1" localSheetId="11">#REF!</definedName>
    <definedName name="SG_02_18_1" localSheetId="13">#REF!</definedName>
    <definedName name="SG_02_18_1" localSheetId="4">#REF!</definedName>
    <definedName name="SG_02_18_1">[5]RESUMO!#REF!</definedName>
    <definedName name="SG_02_19" localSheetId="8">#REF!</definedName>
    <definedName name="SG_02_19" localSheetId="9">#REF!</definedName>
    <definedName name="SG_02_19" localSheetId="10">#REF!</definedName>
    <definedName name="SG_02_19" localSheetId="11">#REF!</definedName>
    <definedName name="SG_02_19" localSheetId="13">#REF!</definedName>
    <definedName name="SG_02_19" localSheetId="4">#REF!</definedName>
    <definedName name="SG_02_19">'[14]Planilha PROJETISTA'!#REF!</definedName>
    <definedName name="SG_02_19_1" localSheetId="8">#REF!</definedName>
    <definedName name="SG_02_19_1" localSheetId="9">#REF!</definedName>
    <definedName name="SG_02_19_1" localSheetId="10">#REF!</definedName>
    <definedName name="SG_02_19_1" localSheetId="11">#REF!</definedName>
    <definedName name="SG_02_19_1" localSheetId="13">#REF!</definedName>
    <definedName name="SG_02_19_1" localSheetId="4">#REF!</definedName>
    <definedName name="SG_02_19_1">[5]RESUMO!#REF!</definedName>
    <definedName name="SG_02_20" localSheetId="8">#REF!</definedName>
    <definedName name="SG_02_20" localSheetId="9">#REF!</definedName>
    <definedName name="SG_02_20" localSheetId="10">#REF!</definedName>
    <definedName name="SG_02_20" localSheetId="11">#REF!</definedName>
    <definedName name="SG_02_20" localSheetId="13">#REF!</definedName>
    <definedName name="SG_02_20" localSheetId="4">#REF!</definedName>
    <definedName name="SG_02_20">'[14]Planilha PROJETISTA'!#REF!</definedName>
    <definedName name="SG_02_20_1" localSheetId="8">#REF!</definedName>
    <definedName name="SG_02_20_1" localSheetId="9">#REF!</definedName>
    <definedName name="SG_02_20_1" localSheetId="10">#REF!</definedName>
    <definedName name="SG_02_20_1" localSheetId="11">#REF!</definedName>
    <definedName name="SG_02_20_1" localSheetId="13">#REF!</definedName>
    <definedName name="SG_02_20_1" localSheetId="4">#REF!</definedName>
    <definedName name="SG_02_20_1">[5]RESUMO!#REF!</definedName>
    <definedName name="SG_03_01_1" localSheetId="8">#REF!</definedName>
    <definedName name="SG_03_01_1" localSheetId="9">#REF!</definedName>
    <definedName name="SG_03_01_1" localSheetId="10">#REF!</definedName>
    <definedName name="SG_03_01_1" localSheetId="11">#REF!</definedName>
    <definedName name="SG_03_01_1" localSheetId="13">#REF!</definedName>
    <definedName name="SG_03_01_1" localSheetId="4">#REF!</definedName>
    <definedName name="SG_03_01_1">[5]RESUMO!#REF!</definedName>
    <definedName name="SG_03_02_1" localSheetId="8">#REF!</definedName>
    <definedName name="SG_03_02_1" localSheetId="9">#REF!</definedName>
    <definedName name="SG_03_02_1" localSheetId="10">#REF!</definedName>
    <definedName name="SG_03_02_1" localSheetId="11">#REF!</definedName>
    <definedName name="SG_03_02_1" localSheetId="13">#REF!</definedName>
    <definedName name="SG_03_02_1" localSheetId="4">#REF!</definedName>
    <definedName name="SG_03_02_1">[5]RESUMO!#REF!</definedName>
    <definedName name="SG_03_03_1" localSheetId="8">#REF!</definedName>
    <definedName name="SG_03_03_1" localSheetId="9">#REF!</definedName>
    <definedName name="SG_03_03_1" localSheetId="10">#REF!</definedName>
    <definedName name="SG_03_03_1" localSheetId="11">#REF!</definedName>
    <definedName name="SG_03_03_1" localSheetId="13">#REF!</definedName>
    <definedName name="SG_03_03_1" localSheetId="4">#REF!</definedName>
    <definedName name="SG_03_03_1">[5]RESUMO!#REF!</definedName>
    <definedName name="SG_03_04_1" localSheetId="8">#REF!</definedName>
    <definedName name="SG_03_04_1" localSheetId="9">#REF!</definedName>
    <definedName name="SG_03_04_1" localSheetId="10">#REF!</definedName>
    <definedName name="SG_03_04_1" localSheetId="11">#REF!</definedName>
    <definedName name="SG_03_04_1" localSheetId="13">#REF!</definedName>
    <definedName name="SG_03_04_1" localSheetId="4">#REF!</definedName>
    <definedName name="SG_03_04_1">[5]RESUMO!#REF!</definedName>
    <definedName name="SG_03_05_1" localSheetId="8">#REF!</definedName>
    <definedName name="SG_03_05_1" localSheetId="9">#REF!</definedName>
    <definedName name="SG_03_05_1" localSheetId="10">#REF!</definedName>
    <definedName name="SG_03_05_1" localSheetId="11">#REF!</definedName>
    <definedName name="SG_03_05_1" localSheetId="13">#REF!</definedName>
    <definedName name="SG_03_05_1" localSheetId="4">#REF!</definedName>
    <definedName name="SG_03_05_1">[5]RESUMO!#REF!</definedName>
    <definedName name="SG_03_06_1" localSheetId="8">#REF!</definedName>
    <definedName name="SG_03_06_1" localSheetId="9">#REF!</definedName>
    <definedName name="SG_03_06_1" localSheetId="10">#REF!</definedName>
    <definedName name="SG_03_06_1" localSheetId="11">#REF!</definedName>
    <definedName name="SG_03_06_1" localSheetId="13">#REF!</definedName>
    <definedName name="SG_03_06_1" localSheetId="4">#REF!</definedName>
    <definedName name="SG_03_06_1">[5]RESUMO!#REF!</definedName>
    <definedName name="SG_03_07_1" localSheetId="8">#REF!</definedName>
    <definedName name="SG_03_07_1" localSheetId="9">#REF!</definedName>
    <definedName name="SG_03_07_1" localSheetId="10">#REF!</definedName>
    <definedName name="SG_03_07_1" localSheetId="11">#REF!</definedName>
    <definedName name="SG_03_07_1" localSheetId="13">#REF!</definedName>
    <definedName name="SG_03_07_1" localSheetId="4">#REF!</definedName>
    <definedName name="SG_03_07_1">[5]RESUMO!#REF!</definedName>
    <definedName name="SG_03_08_1" localSheetId="8">#REF!</definedName>
    <definedName name="SG_03_08_1" localSheetId="9">#REF!</definedName>
    <definedName name="SG_03_08_1" localSheetId="10">#REF!</definedName>
    <definedName name="SG_03_08_1" localSheetId="11">#REF!</definedName>
    <definedName name="SG_03_08_1" localSheetId="13">#REF!</definedName>
    <definedName name="SG_03_08_1" localSheetId="4">#REF!</definedName>
    <definedName name="SG_03_08_1">[5]RESUMO!#REF!</definedName>
    <definedName name="SG_03_09_1" localSheetId="8">#REF!</definedName>
    <definedName name="SG_03_09_1" localSheetId="9">#REF!</definedName>
    <definedName name="SG_03_09_1" localSheetId="10">#REF!</definedName>
    <definedName name="SG_03_09_1" localSheetId="11">#REF!</definedName>
    <definedName name="SG_03_09_1" localSheetId="13">#REF!</definedName>
    <definedName name="SG_03_09_1" localSheetId="4">#REF!</definedName>
    <definedName name="SG_03_09_1">[5]RESUMO!#REF!</definedName>
    <definedName name="SG_03_10_1" localSheetId="8">#REF!</definedName>
    <definedName name="SG_03_10_1" localSheetId="9">#REF!</definedName>
    <definedName name="SG_03_10_1" localSheetId="10">#REF!</definedName>
    <definedName name="SG_03_10_1" localSheetId="11">#REF!</definedName>
    <definedName name="SG_03_10_1" localSheetId="13">#REF!</definedName>
    <definedName name="SG_03_10_1" localSheetId="4">#REF!</definedName>
    <definedName name="SG_03_10_1">[5]RESUMO!#REF!</definedName>
    <definedName name="SG_03_11_1" localSheetId="8">#REF!</definedName>
    <definedName name="SG_03_11_1" localSheetId="9">#REF!</definedName>
    <definedName name="SG_03_11_1" localSheetId="10">#REF!</definedName>
    <definedName name="SG_03_11_1" localSheetId="11">#REF!</definedName>
    <definedName name="SG_03_11_1" localSheetId="13">#REF!</definedName>
    <definedName name="SG_03_11_1" localSheetId="4">#REF!</definedName>
    <definedName name="SG_03_11_1">[5]RESUMO!#REF!</definedName>
    <definedName name="SG_03_12_1" localSheetId="8">#REF!</definedName>
    <definedName name="SG_03_12_1" localSheetId="9">#REF!</definedName>
    <definedName name="SG_03_12_1" localSheetId="10">#REF!</definedName>
    <definedName name="SG_03_12_1" localSheetId="11">#REF!</definedName>
    <definedName name="SG_03_12_1" localSheetId="13">#REF!</definedName>
    <definedName name="SG_03_12_1" localSheetId="4">#REF!</definedName>
    <definedName name="SG_03_12_1">[5]RESUMO!#REF!</definedName>
    <definedName name="SG_03_13_1" localSheetId="8">#REF!</definedName>
    <definedName name="SG_03_13_1" localSheetId="9">#REF!</definedName>
    <definedName name="SG_03_13_1" localSheetId="10">#REF!</definedName>
    <definedName name="SG_03_13_1" localSheetId="11">#REF!</definedName>
    <definedName name="SG_03_13_1" localSheetId="13">#REF!</definedName>
    <definedName name="SG_03_13_1" localSheetId="4">#REF!</definedName>
    <definedName name="SG_03_13_1">[5]RESUMO!#REF!</definedName>
    <definedName name="SG_03_14_1" localSheetId="8">#REF!</definedName>
    <definedName name="SG_03_14_1" localSheetId="9">#REF!</definedName>
    <definedName name="SG_03_14_1" localSheetId="10">#REF!</definedName>
    <definedName name="SG_03_14_1" localSheetId="11">#REF!</definedName>
    <definedName name="SG_03_14_1" localSheetId="13">#REF!</definedName>
    <definedName name="SG_03_14_1" localSheetId="4">#REF!</definedName>
    <definedName name="SG_03_14_1">[5]RESUMO!#REF!</definedName>
    <definedName name="SG_03_15_1" localSheetId="8">#REF!</definedName>
    <definedName name="SG_03_15_1" localSheetId="9">#REF!</definedName>
    <definedName name="SG_03_15_1" localSheetId="10">#REF!</definedName>
    <definedName name="SG_03_15_1" localSheetId="11">#REF!</definedName>
    <definedName name="SG_03_15_1" localSheetId="13">#REF!</definedName>
    <definedName name="SG_03_15_1" localSheetId="4">#REF!</definedName>
    <definedName name="SG_03_15_1">[5]RESUMO!#REF!</definedName>
    <definedName name="SG_03_16" localSheetId="8">#REF!</definedName>
    <definedName name="SG_03_16" localSheetId="9">#REF!</definedName>
    <definedName name="SG_03_16" localSheetId="10">#REF!</definedName>
    <definedName name="SG_03_16" localSheetId="11">#REF!</definedName>
    <definedName name="SG_03_16" localSheetId="13">#REF!</definedName>
    <definedName name="SG_03_16" localSheetId="4">#REF!</definedName>
    <definedName name="SG_03_16">'[14]Planilha PROJETISTA'!#REF!</definedName>
    <definedName name="SG_03_16_1" localSheetId="8">#REF!</definedName>
    <definedName name="SG_03_16_1" localSheetId="9">#REF!</definedName>
    <definedName name="SG_03_16_1" localSheetId="10">#REF!</definedName>
    <definedName name="SG_03_16_1" localSheetId="11">#REF!</definedName>
    <definedName name="SG_03_16_1" localSheetId="13">#REF!</definedName>
    <definedName name="SG_03_16_1" localSheetId="4">#REF!</definedName>
    <definedName name="SG_03_16_1">[5]RESUMO!#REF!</definedName>
    <definedName name="SG_03_17" localSheetId="8">#REF!</definedName>
    <definedName name="SG_03_17" localSheetId="9">#REF!</definedName>
    <definedName name="SG_03_17" localSheetId="10">#REF!</definedName>
    <definedName name="SG_03_17" localSheetId="11">#REF!</definedName>
    <definedName name="SG_03_17" localSheetId="13">#REF!</definedName>
    <definedName name="SG_03_17" localSheetId="4">#REF!</definedName>
    <definedName name="SG_03_17">'[14]Planilha PROJETISTA'!#REF!</definedName>
    <definedName name="SG_03_17_1" localSheetId="8">#REF!</definedName>
    <definedName name="SG_03_17_1" localSheetId="9">#REF!</definedName>
    <definedName name="SG_03_17_1" localSheetId="10">#REF!</definedName>
    <definedName name="SG_03_17_1" localSheetId="11">#REF!</definedName>
    <definedName name="SG_03_17_1" localSheetId="13">#REF!</definedName>
    <definedName name="SG_03_17_1" localSheetId="4">#REF!</definedName>
    <definedName name="SG_03_17_1">[5]RESUMO!#REF!</definedName>
    <definedName name="SG_03_18" localSheetId="8">#REF!</definedName>
    <definedName name="SG_03_18" localSheetId="9">#REF!</definedName>
    <definedName name="SG_03_18" localSheetId="10">#REF!</definedName>
    <definedName name="SG_03_18" localSheetId="11">#REF!</definedName>
    <definedName name="SG_03_18" localSheetId="13">#REF!</definedName>
    <definedName name="SG_03_18" localSheetId="4">#REF!</definedName>
    <definedName name="SG_03_18">'[14]Planilha PROJETISTA'!#REF!</definedName>
    <definedName name="SG_03_18_1" localSheetId="8">#REF!</definedName>
    <definedName name="SG_03_18_1" localSheetId="9">#REF!</definedName>
    <definedName name="SG_03_18_1" localSheetId="10">#REF!</definedName>
    <definedName name="SG_03_18_1" localSheetId="11">#REF!</definedName>
    <definedName name="SG_03_18_1" localSheetId="13">#REF!</definedName>
    <definedName name="SG_03_18_1" localSheetId="4">#REF!</definedName>
    <definedName name="SG_03_18_1">[5]RESUMO!#REF!</definedName>
    <definedName name="SG_03_19" localSheetId="8">#REF!</definedName>
    <definedName name="SG_03_19" localSheetId="9">#REF!</definedName>
    <definedName name="SG_03_19" localSheetId="10">#REF!</definedName>
    <definedName name="SG_03_19" localSheetId="11">#REF!</definedName>
    <definedName name="SG_03_19" localSheetId="13">#REF!</definedName>
    <definedName name="SG_03_19" localSheetId="4">#REF!</definedName>
    <definedName name="SG_03_19">'[14]Planilha PROJETISTA'!#REF!</definedName>
    <definedName name="SG_03_19_1" localSheetId="8">#REF!</definedName>
    <definedName name="SG_03_19_1" localSheetId="9">#REF!</definedName>
    <definedName name="SG_03_19_1" localSheetId="10">#REF!</definedName>
    <definedName name="SG_03_19_1" localSheetId="11">#REF!</definedName>
    <definedName name="SG_03_19_1" localSheetId="13">#REF!</definedName>
    <definedName name="SG_03_19_1" localSheetId="4">#REF!</definedName>
    <definedName name="SG_03_19_1">[5]RESUMO!#REF!</definedName>
    <definedName name="SG_03_20" localSheetId="8">#REF!</definedName>
    <definedName name="SG_03_20" localSheetId="9">#REF!</definedName>
    <definedName name="SG_03_20" localSheetId="10">#REF!</definedName>
    <definedName name="SG_03_20" localSheetId="11">#REF!</definedName>
    <definedName name="SG_03_20" localSheetId="13">#REF!</definedName>
    <definedName name="SG_03_20" localSheetId="4">#REF!</definedName>
    <definedName name="SG_03_20">'[14]Planilha PROJETISTA'!#REF!</definedName>
    <definedName name="SG_03_20_1" localSheetId="8">#REF!</definedName>
    <definedName name="SG_03_20_1" localSheetId="9">#REF!</definedName>
    <definedName name="SG_03_20_1" localSheetId="10">#REF!</definedName>
    <definedName name="SG_03_20_1" localSheetId="11">#REF!</definedName>
    <definedName name="SG_03_20_1" localSheetId="13">#REF!</definedName>
    <definedName name="SG_03_20_1" localSheetId="4">#REF!</definedName>
    <definedName name="SG_03_20_1">[5]RESUMO!#REF!</definedName>
    <definedName name="SG_04_01_1" localSheetId="8">#REF!</definedName>
    <definedName name="SG_04_01_1" localSheetId="9">#REF!</definedName>
    <definedName name="SG_04_01_1" localSheetId="10">#REF!</definedName>
    <definedName name="SG_04_01_1" localSheetId="11">#REF!</definedName>
    <definedName name="SG_04_01_1" localSheetId="13">#REF!</definedName>
    <definedName name="SG_04_01_1" localSheetId="4">#REF!</definedName>
    <definedName name="SG_04_01_1">[5]RESUMO!#REF!</definedName>
    <definedName name="SG_04_02_1" localSheetId="8">#REF!</definedName>
    <definedName name="SG_04_02_1" localSheetId="9">#REF!</definedName>
    <definedName name="SG_04_02_1" localSheetId="10">#REF!</definedName>
    <definedName name="SG_04_02_1" localSheetId="11">#REF!</definedName>
    <definedName name="SG_04_02_1" localSheetId="13">#REF!</definedName>
    <definedName name="SG_04_02_1" localSheetId="4">#REF!</definedName>
    <definedName name="SG_04_02_1">[5]RESUMO!#REF!</definedName>
    <definedName name="SG_04_03_1" localSheetId="8">#REF!</definedName>
    <definedName name="SG_04_03_1" localSheetId="9">#REF!</definedName>
    <definedName name="SG_04_03_1" localSheetId="10">#REF!</definedName>
    <definedName name="SG_04_03_1" localSheetId="11">#REF!</definedName>
    <definedName name="SG_04_03_1" localSheetId="13">#REF!</definedName>
    <definedName name="SG_04_03_1" localSheetId="4">#REF!</definedName>
    <definedName name="SG_04_03_1">[5]RESUMO!#REF!</definedName>
    <definedName name="SG_04_04" localSheetId="8">#REF!</definedName>
    <definedName name="SG_04_04" localSheetId="9">#REF!</definedName>
    <definedName name="SG_04_04" localSheetId="10">#REF!</definedName>
    <definedName name="SG_04_04" localSheetId="11">#REF!</definedName>
    <definedName name="SG_04_04" localSheetId="13">#REF!</definedName>
    <definedName name="SG_04_04" localSheetId="4">#REF!</definedName>
    <definedName name="SG_04_04">'[14]Planilha PROJETISTA'!#REF!</definedName>
    <definedName name="SG_04_04_1" localSheetId="8">#REF!</definedName>
    <definedName name="SG_04_04_1" localSheetId="9">#REF!</definedName>
    <definedName name="SG_04_04_1" localSheetId="10">#REF!</definedName>
    <definedName name="SG_04_04_1" localSheetId="11">#REF!</definedName>
    <definedName name="SG_04_04_1" localSheetId="13">#REF!</definedName>
    <definedName name="SG_04_04_1" localSheetId="4">#REF!</definedName>
    <definedName name="SG_04_04_1">[5]RESUMO!#REF!</definedName>
    <definedName name="SG_04_05" localSheetId="8">#REF!</definedName>
    <definedName name="SG_04_05" localSheetId="9">#REF!</definedName>
    <definedName name="SG_04_05" localSheetId="10">#REF!</definedName>
    <definedName name="SG_04_05" localSheetId="11">#REF!</definedName>
    <definedName name="SG_04_05" localSheetId="13">#REF!</definedName>
    <definedName name="SG_04_05" localSheetId="4">#REF!</definedName>
    <definedName name="SG_04_05">'[14]Planilha PROJETISTA'!#REF!</definedName>
    <definedName name="SG_04_05_1" localSheetId="8">#REF!</definedName>
    <definedName name="SG_04_05_1" localSheetId="9">#REF!</definedName>
    <definedName name="SG_04_05_1" localSheetId="10">#REF!</definedName>
    <definedName name="SG_04_05_1" localSheetId="11">#REF!</definedName>
    <definedName name="SG_04_05_1" localSheetId="13">#REF!</definedName>
    <definedName name="SG_04_05_1" localSheetId="4">#REF!</definedName>
    <definedName name="SG_04_05_1">[5]RESUMO!#REF!</definedName>
    <definedName name="SG_04_06" localSheetId="8">#REF!</definedName>
    <definedName name="SG_04_06" localSheetId="9">#REF!</definedName>
    <definedName name="SG_04_06" localSheetId="10">#REF!</definedName>
    <definedName name="SG_04_06" localSheetId="11">#REF!</definedName>
    <definedName name="SG_04_06" localSheetId="13">#REF!</definedName>
    <definedName name="SG_04_06" localSheetId="4">#REF!</definedName>
    <definedName name="SG_04_06">'[14]Planilha PROJETISTA'!#REF!</definedName>
    <definedName name="SG_04_06_1" localSheetId="8">#REF!</definedName>
    <definedName name="SG_04_06_1" localSheetId="9">#REF!</definedName>
    <definedName name="SG_04_06_1" localSheetId="10">#REF!</definedName>
    <definedName name="SG_04_06_1" localSheetId="11">#REF!</definedName>
    <definedName name="SG_04_06_1" localSheetId="13">#REF!</definedName>
    <definedName name="SG_04_06_1" localSheetId="4">#REF!</definedName>
    <definedName name="SG_04_06_1">[5]RESUMO!#REF!</definedName>
    <definedName name="SG_04_07" localSheetId="8">#REF!</definedName>
    <definedName name="SG_04_07" localSheetId="9">#REF!</definedName>
    <definedName name="SG_04_07" localSheetId="10">#REF!</definedName>
    <definedName name="SG_04_07" localSheetId="11">#REF!</definedName>
    <definedName name="SG_04_07" localSheetId="13">#REF!</definedName>
    <definedName name="SG_04_07" localSheetId="4">#REF!</definedName>
    <definedName name="SG_04_07">'[14]Planilha PROJETISTA'!#REF!</definedName>
    <definedName name="SG_04_07_1" localSheetId="8">#REF!</definedName>
    <definedName name="SG_04_07_1" localSheetId="9">#REF!</definedName>
    <definedName name="SG_04_07_1" localSheetId="10">#REF!</definedName>
    <definedName name="SG_04_07_1" localSheetId="11">#REF!</definedName>
    <definedName name="SG_04_07_1" localSheetId="13">#REF!</definedName>
    <definedName name="SG_04_07_1" localSheetId="4">#REF!</definedName>
    <definedName name="SG_04_07_1">[5]RESUMO!#REF!</definedName>
    <definedName name="SG_04_08" localSheetId="8">#REF!</definedName>
    <definedName name="SG_04_08" localSheetId="9">#REF!</definedName>
    <definedName name="SG_04_08" localSheetId="10">#REF!</definedName>
    <definedName name="SG_04_08" localSheetId="11">#REF!</definedName>
    <definedName name="SG_04_08" localSheetId="13">#REF!</definedName>
    <definedName name="SG_04_08" localSheetId="4">#REF!</definedName>
    <definedName name="SG_04_08">'[14]Planilha PROJETISTA'!#REF!</definedName>
    <definedName name="SG_04_08_1" localSheetId="8">#REF!</definedName>
    <definedName name="SG_04_08_1" localSheetId="9">#REF!</definedName>
    <definedName name="SG_04_08_1" localSheetId="10">#REF!</definedName>
    <definedName name="SG_04_08_1" localSheetId="11">#REF!</definedName>
    <definedName name="SG_04_08_1" localSheetId="13">#REF!</definedName>
    <definedName name="SG_04_08_1" localSheetId="4">#REF!</definedName>
    <definedName name="SG_04_08_1">[5]RESUMO!#REF!</definedName>
    <definedName name="SG_04_09" localSheetId="8">#REF!</definedName>
    <definedName name="SG_04_09" localSheetId="9">#REF!</definedName>
    <definedName name="SG_04_09" localSheetId="10">#REF!</definedName>
    <definedName name="SG_04_09" localSheetId="11">#REF!</definedName>
    <definedName name="SG_04_09" localSheetId="13">#REF!</definedName>
    <definedName name="SG_04_09" localSheetId="4">#REF!</definedName>
    <definedName name="SG_04_09">'[14]Planilha PROJETISTA'!#REF!</definedName>
    <definedName name="SG_04_09_1" localSheetId="8">#REF!</definedName>
    <definedName name="SG_04_09_1" localSheetId="9">#REF!</definedName>
    <definedName name="SG_04_09_1" localSheetId="10">#REF!</definedName>
    <definedName name="SG_04_09_1" localSheetId="11">#REF!</definedName>
    <definedName name="SG_04_09_1" localSheetId="13">#REF!</definedName>
    <definedName name="SG_04_09_1" localSheetId="4">#REF!</definedName>
    <definedName name="SG_04_09_1">[5]RESUMO!#REF!</definedName>
    <definedName name="SG_04_10" localSheetId="8">#REF!</definedName>
    <definedName name="SG_04_10" localSheetId="9">#REF!</definedName>
    <definedName name="SG_04_10" localSheetId="10">#REF!</definedName>
    <definedName name="SG_04_10" localSheetId="11">#REF!</definedName>
    <definedName name="SG_04_10" localSheetId="13">#REF!</definedName>
    <definedName name="SG_04_10" localSheetId="4">#REF!</definedName>
    <definedName name="SG_04_10">'[14]Planilha PROJETISTA'!#REF!</definedName>
    <definedName name="SG_04_10_1" localSheetId="8">#REF!</definedName>
    <definedName name="SG_04_10_1" localSheetId="9">#REF!</definedName>
    <definedName name="SG_04_10_1" localSheetId="10">#REF!</definedName>
    <definedName name="SG_04_10_1" localSheetId="11">#REF!</definedName>
    <definedName name="SG_04_10_1" localSheetId="13">#REF!</definedName>
    <definedName name="SG_04_10_1" localSheetId="4">#REF!</definedName>
    <definedName name="SG_04_10_1">[5]RESUMO!#REF!</definedName>
    <definedName name="SG_04_11" localSheetId="8">#REF!</definedName>
    <definedName name="SG_04_11" localSheetId="9">#REF!</definedName>
    <definedName name="SG_04_11" localSheetId="10">#REF!</definedName>
    <definedName name="SG_04_11" localSheetId="11">#REF!</definedName>
    <definedName name="SG_04_11" localSheetId="13">#REF!</definedName>
    <definedName name="SG_04_11" localSheetId="4">#REF!</definedName>
    <definedName name="SG_04_11">'[14]Planilha PROJETISTA'!#REF!</definedName>
    <definedName name="SG_04_11_1" localSheetId="8">#REF!</definedName>
    <definedName name="SG_04_11_1" localSheetId="9">#REF!</definedName>
    <definedName name="SG_04_11_1" localSheetId="10">#REF!</definedName>
    <definedName name="SG_04_11_1" localSheetId="11">#REF!</definedName>
    <definedName name="SG_04_11_1" localSheetId="13">#REF!</definedName>
    <definedName name="SG_04_11_1" localSheetId="4">#REF!</definedName>
    <definedName name="SG_04_11_1">[5]RESUMO!#REF!</definedName>
    <definedName name="SG_04_12" localSheetId="8">#REF!</definedName>
    <definedName name="SG_04_12" localSheetId="9">#REF!</definedName>
    <definedName name="SG_04_12" localSheetId="10">#REF!</definedName>
    <definedName name="SG_04_12" localSheetId="11">#REF!</definedName>
    <definedName name="SG_04_12" localSheetId="13">#REF!</definedName>
    <definedName name="SG_04_12" localSheetId="4">#REF!</definedName>
    <definedName name="SG_04_12">'[14]Planilha PROJETISTA'!#REF!</definedName>
    <definedName name="SG_04_12_1" localSheetId="8">#REF!</definedName>
    <definedName name="SG_04_12_1" localSheetId="9">#REF!</definedName>
    <definedName name="SG_04_12_1" localSheetId="10">#REF!</definedName>
    <definedName name="SG_04_12_1" localSheetId="11">#REF!</definedName>
    <definedName name="SG_04_12_1" localSheetId="13">#REF!</definedName>
    <definedName name="SG_04_12_1" localSheetId="4">#REF!</definedName>
    <definedName name="SG_04_12_1">[5]RESUMO!#REF!</definedName>
    <definedName name="SG_04_13" localSheetId="8">#REF!</definedName>
    <definedName name="SG_04_13" localSheetId="9">#REF!</definedName>
    <definedName name="SG_04_13" localSheetId="10">#REF!</definedName>
    <definedName name="SG_04_13" localSheetId="11">#REF!</definedName>
    <definedName name="SG_04_13" localSheetId="13">#REF!</definedName>
    <definedName name="SG_04_13" localSheetId="4">#REF!</definedName>
    <definedName name="SG_04_13">'[14]Planilha PROJETISTA'!#REF!</definedName>
    <definedName name="SG_04_13_1" localSheetId="8">#REF!</definedName>
    <definedName name="SG_04_13_1" localSheetId="9">#REF!</definedName>
    <definedName name="SG_04_13_1" localSheetId="10">#REF!</definedName>
    <definedName name="SG_04_13_1" localSheetId="11">#REF!</definedName>
    <definedName name="SG_04_13_1" localSheetId="13">#REF!</definedName>
    <definedName name="SG_04_13_1" localSheetId="4">#REF!</definedName>
    <definedName name="SG_04_13_1">[5]RESUMO!#REF!</definedName>
    <definedName name="SG_04_14" localSheetId="8">#REF!</definedName>
    <definedName name="SG_04_14" localSheetId="9">#REF!</definedName>
    <definedName name="SG_04_14" localSheetId="10">#REF!</definedName>
    <definedName name="SG_04_14" localSheetId="11">#REF!</definedName>
    <definedName name="SG_04_14" localSheetId="13">#REF!</definedName>
    <definedName name="SG_04_14" localSheetId="4">#REF!</definedName>
    <definedName name="SG_04_14">'[14]Planilha PROJETISTA'!#REF!</definedName>
    <definedName name="SG_04_14_1" localSheetId="8">#REF!</definedName>
    <definedName name="SG_04_14_1" localSheetId="9">#REF!</definedName>
    <definedName name="SG_04_14_1" localSheetId="10">#REF!</definedName>
    <definedName name="SG_04_14_1" localSheetId="11">#REF!</definedName>
    <definedName name="SG_04_14_1" localSheetId="13">#REF!</definedName>
    <definedName name="SG_04_14_1" localSheetId="4">#REF!</definedName>
    <definedName name="SG_04_14_1">[5]RESUMO!#REF!</definedName>
    <definedName name="SG_04_15" localSheetId="8">#REF!</definedName>
    <definedName name="SG_04_15" localSheetId="9">#REF!</definedName>
    <definedName name="SG_04_15" localSheetId="10">#REF!</definedName>
    <definedName name="SG_04_15" localSheetId="11">#REF!</definedName>
    <definedName name="SG_04_15" localSheetId="13">#REF!</definedName>
    <definedName name="SG_04_15" localSheetId="4">#REF!</definedName>
    <definedName name="SG_04_15">'[14]Planilha PROJETISTA'!#REF!</definedName>
    <definedName name="SG_04_15_1" localSheetId="8">#REF!</definedName>
    <definedName name="SG_04_15_1" localSheetId="9">#REF!</definedName>
    <definedName name="SG_04_15_1" localSheetId="10">#REF!</definedName>
    <definedName name="SG_04_15_1" localSheetId="11">#REF!</definedName>
    <definedName name="SG_04_15_1" localSheetId="13">#REF!</definedName>
    <definedName name="SG_04_15_1" localSheetId="4">#REF!</definedName>
    <definedName name="SG_04_15_1">[5]RESUMO!#REF!</definedName>
    <definedName name="SG_04_16" localSheetId="8">#REF!</definedName>
    <definedName name="SG_04_16" localSheetId="9">#REF!</definedName>
    <definedName name="SG_04_16" localSheetId="10">#REF!</definedName>
    <definedName name="SG_04_16" localSheetId="11">#REF!</definedName>
    <definedName name="SG_04_16" localSheetId="13">#REF!</definedName>
    <definedName name="SG_04_16" localSheetId="4">#REF!</definedName>
    <definedName name="SG_04_16">'[14]Planilha PROJETISTA'!#REF!</definedName>
    <definedName name="SG_04_16_1" localSheetId="8">#REF!</definedName>
    <definedName name="SG_04_16_1" localSheetId="9">#REF!</definedName>
    <definedName name="SG_04_16_1" localSheetId="10">#REF!</definedName>
    <definedName name="SG_04_16_1" localSheetId="11">#REF!</definedName>
    <definedName name="SG_04_16_1" localSheetId="13">#REF!</definedName>
    <definedName name="SG_04_16_1" localSheetId="4">#REF!</definedName>
    <definedName name="SG_04_16_1">[5]RESUMO!#REF!</definedName>
    <definedName name="SG_04_17" localSheetId="8">#REF!</definedName>
    <definedName name="SG_04_17" localSheetId="9">#REF!</definedName>
    <definedName name="SG_04_17" localSheetId="10">#REF!</definedName>
    <definedName name="SG_04_17" localSheetId="11">#REF!</definedName>
    <definedName name="SG_04_17" localSheetId="13">#REF!</definedName>
    <definedName name="SG_04_17" localSheetId="4">#REF!</definedName>
    <definedName name="SG_04_17">'[14]Planilha PROJETISTA'!#REF!</definedName>
    <definedName name="SG_04_17_1" localSheetId="8">#REF!</definedName>
    <definedName name="SG_04_17_1" localSheetId="9">#REF!</definedName>
    <definedName name="SG_04_17_1" localSheetId="10">#REF!</definedName>
    <definedName name="SG_04_17_1" localSheetId="11">#REF!</definedName>
    <definedName name="SG_04_17_1" localSheetId="13">#REF!</definedName>
    <definedName name="SG_04_17_1" localSheetId="4">#REF!</definedName>
    <definedName name="SG_04_17_1">[5]RESUMO!#REF!</definedName>
    <definedName name="SG_04_18" localSheetId="8">#REF!</definedName>
    <definedName name="SG_04_18" localSheetId="9">#REF!</definedName>
    <definedName name="SG_04_18" localSheetId="10">#REF!</definedName>
    <definedName name="SG_04_18" localSheetId="11">#REF!</definedName>
    <definedName name="SG_04_18" localSheetId="13">#REF!</definedName>
    <definedName name="SG_04_18" localSheetId="4">#REF!</definedName>
    <definedName name="SG_04_18">'[14]Planilha PROJETISTA'!#REF!</definedName>
    <definedName name="SG_04_18_1" localSheetId="8">#REF!</definedName>
    <definedName name="SG_04_18_1" localSheetId="9">#REF!</definedName>
    <definedName name="SG_04_18_1" localSheetId="10">#REF!</definedName>
    <definedName name="SG_04_18_1" localSheetId="11">#REF!</definedName>
    <definedName name="SG_04_18_1" localSheetId="13">#REF!</definedName>
    <definedName name="SG_04_18_1" localSheetId="4">#REF!</definedName>
    <definedName name="SG_04_18_1">[5]RESUMO!#REF!</definedName>
    <definedName name="SG_04_19" localSheetId="8">#REF!</definedName>
    <definedName name="SG_04_19" localSheetId="9">#REF!</definedName>
    <definedName name="SG_04_19" localSheetId="10">#REF!</definedName>
    <definedName name="SG_04_19" localSheetId="11">#REF!</definedName>
    <definedName name="SG_04_19" localSheetId="13">#REF!</definedName>
    <definedName name="SG_04_19" localSheetId="4">#REF!</definedName>
    <definedName name="SG_04_19">'[14]Planilha PROJETISTA'!#REF!</definedName>
    <definedName name="SG_04_19_1" localSheetId="8">#REF!</definedName>
    <definedName name="SG_04_19_1" localSheetId="9">#REF!</definedName>
    <definedName name="SG_04_19_1" localSheetId="10">#REF!</definedName>
    <definedName name="SG_04_19_1" localSheetId="11">#REF!</definedName>
    <definedName name="SG_04_19_1" localSheetId="13">#REF!</definedName>
    <definedName name="SG_04_19_1" localSheetId="4">#REF!</definedName>
    <definedName name="SG_04_19_1">[5]RESUMO!#REF!</definedName>
    <definedName name="SG_04_20" localSheetId="8">#REF!</definedName>
    <definedName name="SG_04_20" localSheetId="9">#REF!</definedName>
    <definedName name="SG_04_20" localSheetId="10">#REF!</definedName>
    <definedName name="SG_04_20" localSheetId="11">#REF!</definedName>
    <definedName name="SG_04_20" localSheetId="13">#REF!</definedName>
    <definedName name="SG_04_20" localSheetId="4">#REF!</definedName>
    <definedName name="SG_04_20">'[14]Planilha PROJETISTA'!#REF!</definedName>
    <definedName name="SG_04_20_1" localSheetId="8">#REF!</definedName>
    <definedName name="SG_04_20_1" localSheetId="9">#REF!</definedName>
    <definedName name="SG_04_20_1" localSheetId="10">#REF!</definedName>
    <definedName name="SG_04_20_1" localSheetId="11">#REF!</definedName>
    <definedName name="SG_04_20_1" localSheetId="13">#REF!</definedName>
    <definedName name="SG_04_20_1" localSheetId="4">#REF!</definedName>
    <definedName name="SG_04_20_1">[5]RESUMO!#REF!</definedName>
    <definedName name="SG_05_01_1" localSheetId="8">#REF!</definedName>
    <definedName name="SG_05_01_1" localSheetId="9">#REF!</definedName>
    <definedName name="SG_05_01_1" localSheetId="10">#REF!</definedName>
    <definedName name="SG_05_01_1" localSheetId="11">#REF!</definedName>
    <definedName name="SG_05_01_1" localSheetId="13">#REF!</definedName>
    <definedName name="SG_05_01_1" localSheetId="4">#REF!</definedName>
    <definedName name="SG_05_01_1">[5]RESUMO!#REF!</definedName>
    <definedName name="SG_05_02" localSheetId="8">#REF!</definedName>
    <definedName name="SG_05_02" localSheetId="9">#REF!</definedName>
    <definedName name="SG_05_02" localSheetId="10">#REF!</definedName>
    <definedName name="SG_05_02" localSheetId="11">#REF!</definedName>
    <definedName name="SG_05_02" localSheetId="13">#REF!</definedName>
    <definedName name="SG_05_02" localSheetId="4">#REF!</definedName>
    <definedName name="SG_05_02">'[14]Planilha PROJETISTA'!#REF!</definedName>
    <definedName name="SG_05_02_1" localSheetId="8">#REF!</definedName>
    <definedName name="SG_05_02_1" localSheetId="9">#REF!</definedName>
    <definedName name="SG_05_02_1" localSheetId="10">#REF!</definedName>
    <definedName name="SG_05_02_1" localSheetId="11">#REF!</definedName>
    <definedName name="SG_05_02_1" localSheetId="13">#REF!</definedName>
    <definedName name="SG_05_02_1" localSheetId="4">#REF!</definedName>
    <definedName name="SG_05_02_1">[5]RESUMO!#REF!</definedName>
    <definedName name="SG_05_03" localSheetId="8">#REF!</definedName>
    <definedName name="SG_05_03" localSheetId="9">#REF!</definedName>
    <definedName name="SG_05_03" localSheetId="10">#REF!</definedName>
    <definedName name="SG_05_03" localSheetId="11">#REF!</definedName>
    <definedName name="SG_05_03" localSheetId="13">#REF!</definedName>
    <definedName name="SG_05_03" localSheetId="4">#REF!</definedName>
    <definedName name="SG_05_03">'[14]Planilha PROJETISTA'!#REF!</definedName>
    <definedName name="SG_05_03_1" localSheetId="8">#REF!</definedName>
    <definedName name="SG_05_03_1" localSheetId="9">#REF!</definedName>
    <definedName name="SG_05_03_1" localSheetId="10">#REF!</definedName>
    <definedName name="SG_05_03_1" localSheetId="11">#REF!</definedName>
    <definedName name="SG_05_03_1" localSheetId="13">#REF!</definedName>
    <definedName name="SG_05_03_1" localSheetId="4">#REF!</definedName>
    <definedName name="SG_05_03_1">[5]RESUMO!#REF!</definedName>
    <definedName name="SG_05_04_1" localSheetId="8">#REF!</definedName>
    <definedName name="SG_05_04_1" localSheetId="9">#REF!</definedName>
    <definedName name="SG_05_04_1" localSheetId="10">#REF!</definedName>
    <definedName name="SG_05_04_1" localSheetId="11">#REF!</definedName>
    <definedName name="SG_05_04_1" localSheetId="13">#REF!</definedName>
    <definedName name="SG_05_04_1" localSheetId="4">#REF!</definedName>
    <definedName name="SG_05_04_1">[5]RESUMO!#REF!</definedName>
    <definedName name="SG_05_05_1" localSheetId="8">#REF!</definedName>
    <definedName name="SG_05_05_1" localSheetId="9">#REF!</definedName>
    <definedName name="SG_05_05_1" localSheetId="10">#REF!</definedName>
    <definedName name="SG_05_05_1" localSheetId="11">#REF!</definedName>
    <definedName name="SG_05_05_1" localSheetId="13">#REF!</definedName>
    <definedName name="SG_05_05_1" localSheetId="4">#REF!</definedName>
    <definedName name="SG_05_05_1">[5]RESUMO!#REF!</definedName>
    <definedName name="SG_05_06_1" localSheetId="8">#REF!</definedName>
    <definedName name="SG_05_06_1" localSheetId="9">#REF!</definedName>
    <definedName name="SG_05_06_1" localSheetId="10">#REF!</definedName>
    <definedName name="SG_05_06_1" localSheetId="11">#REF!</definedName>
    <definedName name="SG_05_06_1" localSheetId="13">#REF!</definedName>
    <definedName name="SG_05_06_1" localSheetId="4">#REF!</definedName>
    <definedName name="SG_05_06_1">[5]RESUMO!#REF!</definedName>
    <definedName name="SG_05_07" localSheetId="8">#REF!</definedName>
    <definedName name="SG_05_07" localSheetId="9">#REF!</definedName>
    <definedName name="SG_05_07" localSheetId="10">#REF!</definedName>
    <definedName name="SG_05_07" localSheetId="11">#REF!</definedName>
    <definedName name="SG_05_07" localSheetId="13">#REF!</definedName>
    <definedName name="SG_05_07" localSheetId="4">#REF!</definedName>
    <definedName name="SG_05_07">'[14]Planilha PROJETISTA'!#REF!</definedName>
    <definedName name="SG_05_07_1" localSheetId="8">#REF!</definedName>
    <definedName name="SG_05_07_1" localSheetId="9">#REF!</definedName>
    <definedName name="SG_05_07_1" localSheetId="10">#REF!</definedName>
    <definedName name="SG_05_07_1" localSheetId="11">#REF!</definedName>
    <definedName name="SG_05_07_1" localSheetId="13">#REF!</definedName>
    <definedName name="SG_05_07_1" localSheetId="4">#REF!</definedName>
    <definedName name="SG_05_07_1">[5]RESUMO!#REF!</definedName>
    <definedName name="SG_05_08" localSheetId="8">#REF!</definedName>
    <definedName name="SG_05_08" localSheetId="9">#REF!</definedName>
    <definedName name="SG_05_08" localSheetId="10">#REF!</definedName>
    <definedName name="SG_05_08" localSheetId="11">#REF!</definedName>
    <definedName name="SG_05_08" localSheetId="13">#REF!</definedName>
    <definedName name="SG_05_08" localSheetId="4">#REF!</definedName>
    <definedName name="SG_05_08">'[14]Planilha PROJETISTA'!#REF!</definedName>
    <definedName name="SG_05_08_1" localSheetId="8">#REF!</definedName>
    <definedName name="SG_05_08_1" localSheetId="9">#REF!</definedName>
    <definedName name="SG_05_08_1" localSheetId="10">#REF!</definedName>
    <definedName name="SG_05_08_1" localSheetId="11">#REF!</definedName>
    <definedName name="SG_05_08_1" localSheetId="13">#REF!</definedName>
    <definedName name="SG_05_08_1" localSheetId="4">#REF!</definedName>
    <definedName name="SG_05_08_1">[5]RESUMO!#REF!</definedName>
    <definedName name="SG_05_09_1" localSheetId="8">#REF!</definedName>
    <definedName name="SG_05_09_1" localSheetId="9">#REF!</definedName>
    <definedName name="SG_05_09_1" localSheetId="10">#REF!</definedName>
    <definedName name="SG_05_09_1" localSheetId="11">#REF!</definedName>
    <definedName name="SG_05_09_1" localSheetId="13">#REF!</definedName>
    <definedName name="SG_05_09_1" localSheetId="4">#REF!</definedName>
    <definedName name="SG_05_09_1">[5]RESUMO!#REF!</definedName>
    <definedName name="SG_05_10_1" localSheetId="8">#REF!</definedName>
    <definedName name="SG_05_10_1" localSheetId="9">#REF!</definedName>
    <definedName name="SG_05_10_1" localSheetId="10">#REF!</definedName>
    <definedName name="SG_05_10_1" localSheetId="11">#REF!</definedName>
    <definedName name="SG_05_10_1" localSheetId="13">#REF!</definedName>
    <definedName name="SG_05_10_1" localSheetId="4">#REF!</definedName>
    <definedName name="SG_05_10_1">[5]RESUMO!#REF!</definedName>
    <definedName name="SG_05_11" localSheetId="8">#REF!</definedName>
    <definedName name="SG_05_11" localSheetId="9">#REF!</definedName>
    <definedName name="SG_05_11" localSheetId="10">#REF!</definedName>
    <definedName name="SG_05_11" localSheetId="11">#REF!</definedName>
    <definedName name="SG_05_11" localSheetId="13">#REF!</definedName>
    <definedName name="SG_05_11" localSheetId="4">#REF!</definedName>
    <definedName name="SG_05_11">'[14]Planilha PROJETISTA'!#REF!</definedName>
    <definedName name="SG_05_11_1" localSheetId="8">#REF!</definedName>
    <definedName name="SG_05_11_1" localSheetId="9">#REF!</definedName>
    <definedName name="SG_05_11_1" localSheetId="10">#REF!</definedName>
    <definedName name="SG_05_11_1" localSheetId="11">#REF!</definedName>
    <definedName name="SG_05_11_1" localSheetId="13">#REF!</definedName>
    <definedName name="SG_05_11_1" localSheetId="4">#REF!</definedName>
    <definedName name="SG_05_11_1">[5]RESUMO!#REF!</definedName>
    <definedName name="SG_05_12_1" localSheetId="8">#REF!</definedName>
    <definedName name="SG_05_12_1" localSheetId="9">#REF!</definedName>
    <definedName name="SG_05_12_1" localSheetId="10">#REF!</definedName>
    <definedName name="SG_05_12_1" localSheetId="11">#REF!</definedName>
    <definedName name="SG_05_12_1" localSheetId="13">#REF!</definedName>
    <definedName name="SG_05_12_1" localSheetId="4">#REF!</definedName>
    <definedName name="SG_05_12_1">[5]RESUMO!#REF!</definedName>
    <definedName name="SG_05_13_1" localSheetId="8">#REF!</definedName>
    <definedName name="SG_05_13_1" localSheetId="9">#REF!</definedName>
    <definedName name="SG_05_13_1" localSheetId="10">#REF!</definedName>
    <definedName name="SG_05_13_1" localSheetId="11">#REF!</definedName>
    <definedName name="SG_05_13_1" localSheetId="13">#REF!</definedName>
    <definedName name="SG_05_13_1" localSheetId="4">#REF!</definedName>
    <definedName name="SG_05_13_1">[5]RESUMO!#REF!</definedName>
    <definedName name="SG_05_14" localSheetId="8">#REF!</definedName>
    <definedName name="SG_05_14" localSheetId="9">#REF!</definedName>
    <definedName name="SG_05_14" localSheetId="10">#REF!</definedName>
    <definedName name="SG_05_14" localSheetId="11">#REF!</definedName>
    <definedName name="SG_05_14" localSheetId="13">#REF!</definedName>
    <definedName name="SG_05_14" localSheetId="4">#REF!</definedName>
    <definedName name="SG_05_14">'[14]Planilha PROJETISTA'!#REF!</definedName>
    <definedName name="SG_05_14_1" localSheetId="8">#REF!</definedName>
    <definedName name="SG_05_14_1" localSheetId="9">#REF!</definedName>
    <definedName name="SG_05_14_1" localSheetId="10">#REF!</definedName>
    <definedName name="SG_05_14_1" localSheetId="11">#REF!</definedName>
    <definedName name="SG_05_14_1" localSheetId="13">#REF!</definedName>
    <definedName name="SG_05_14_1" localSheetId="4">#REF!</definedName>
    <definedName name="SG_05_14_1">[5]RESUMO!#REF!</definedName>
    <definedName name="SG_05_15" localSheetId="8">#REF!</definedName>
    <definedName name="SG_05_15" localSheetId="9">#REF!</definedName>
    <definedName name="SG_05_15" localSheetId="10">#REF!</definedName>
    <definedName name="SG_05_15" localSheetId="11">#REF!</definedName>
    <definedName name="SG_05_15" localSheetId="13">#REF!</definedName>
    <definedName name="SG_05_15" localSheetId="4">#REF!</definedName>
    <definedName name="SG_05_15">'[14]Planilha PROJETISTA'!#REF!</definedName>
    <definedName name="SG_05_15_1" localSheetId="8">#REF!</definedName>
    <definedName name="SG_05_15_1" localSheetId="9">#REF!</definedName>
    <definedName name="SG_05_15_1" localSheetId="10">#REF!</definedName>
    <definedName name="SG_05_15_1" localSheetId="11">#REF!</definedName>
    <definedName name="SG_05_15_1" localSheetId="13">#REF!</definedName>
    <definedName name="SG_05_15_1" localSheetId="4">#REF!</definedName>
    <definedName name="SG_05_15_1">[5]RESUMO!#REF!</definedName>
    <definedName name="SG_05_16" localSheetId="8">#REF!</definedName>
    <definedName name="SG_05_16" localSheetId="9">#REF!</definedName>
    <definedName name="SG_05_16" localSheetId="10">#REF!</definedName>
    <definedName name="SG_05_16" localSheetId="11">#REF!</definedName>
    <definedName name="SG_05_16" localSheetId="13">#REF!</definedName>
    <definedName name="SG_05_16" localSheetId="4">#REF!</definedName>
    <definedName name="SG_05_16">'[14]Planilha PROJETISTA'!#REF!</definedName>
    <definedName name="SG_05_16_1" localSheetId="8">#REF!</definedName>
    <definedName name="SG_05_16_1" localSheetId="9">#REF!</definedName>
    <definedName name="SG_05_16_1" localSheetId="10">#REF!</definedName>
    <definedName name="SG_05_16_1" localSheetId="11">#REF!</definedName>
    <definedName name="SG_05_16_1" localSheetId="13">#REF!</definedName>
    <definedName name="SG_05_16_1" localSheetId="4">#REF!</definedName>
    <definedName name="SG_05_16_1">[5]RESUMO!#REF!</definedName>
    <definedName name="SG_05_17" localSheetId="8">#REF!</definedName>
    <definedName name="SG_05_17" localSheetId="9">#REF!</definedName>
    <definedName name="SG_05_17" localSheetId="10">#REF!</definedName>
    <definedName name="SG_05_17" localSheetId="11">#REF!</definedName>
    <definedName name="SG_05_17" localSheetId="13">#REF!</definedName>
    <definedName name="SG_05_17" localSheetId="4">#REF!</definedName>
    <definedName name="SG_05_17">'[14]Planilha PROJETISTA'!#REF!</definedName>
    <definedName name="SG_05_17_1" localSheetId="8">#REF!</definedName>
    <definedName name="SG_05_17_1" localSheetId="9">#REF!</definedName>
    <definedName name="SG_05_17_1" localSheetId="10">#REF!</definedName>
    <definedName name="SG_05_17_1" localSheetId="11">#REF!</definedName>
    <definedName name="SG_05_17_1" localSheetId="13">#REF!</definedName>
    <definedName name="SG_05_17_1" localSheetId="4">#REF!</definedName>
    <definedName name="SG_05_17_1">[5]RESUMO!#REF!</definedName>
    <definedName name="SG_05_18" localSheetId="8">#REF!</definedName>
    <definedName name="SG_05_18" localSheetId="9">#REF!</definedName>
    <definedName name="SG_05_18" localSheetId="10">#REF!</definedName>
    <definedName name="SG_05_18" localSheetId="11">#REF!</definedName>
    <definedName name="SG_05_18" localSheetId="13">#REF!</definedName>
    <definedName name="SG_05_18" localSheetId="4">#REF!</definedName>
    <definedName name="SG_05_18">'[14]Planilha PROJETISTA'!#REF!</definedName>
    <definedName name="SG_05_18_1" localSheetId="8">#REF!</definedName>
    <definedName name="SG_05_18_1" localSheetId="9">#REF!</definedName>
    <definedName name="SG_05_18_1" localSheetId="10">#REF!</definedName>
    <definedName name="SG_05_18_1" localSheetId="11">#REF!</definedName>
    <definedName name="SG_05_18_1" localSheetId="13">#REF!</definedName>
    <definedName name="SG_05_18_1" localSheetId="4">#REF!</definedName>
    <definedName name="SG_05_18_1">[5]RESUMO!#REF!</definedName>
    <definedName name="SG_05_19" localSheetId="8">#REF!</definedName>
    <definedName name="SG_05_19" localSheetId="9">#REF!</definedName>
    <definedName name="SG_05_19" localSheetId="10">#REF!</definedName>
    <definedName name="SG_05_19" localSheetId="11">#REF!</definedName>
    <definedName name="SG_05_19" localSheetId="13">#REF!</definedName>
    <definedName name="SG_05_19" localSheetId="4">#REF!</definedName>
    <definedName name="SG_05_19">'[14]Planilha PROJETISTA'!#REF!</definedName>
    <definedName name="SG_05_19_1" localSheetId="8">#REF!</definedName>
    <definedName name="SG_05_19_1" localSheetId="9">#REF!</definedName>
    <definedName name="SG_05_19_1" localSheetId="10">#REF!</definedName>
    <definedName name="SG_05_19_1" localSheetId="11">#REF!</definedName>
    <definedName name="SG_05_19_1" localSheetId="13">#REF!</definedName>
    <definedName name="SG_05_19_1" localSheetId="4">#REF!</definedName>
    <definedName name="SG_05_19_1">[5]RESUMO!#REF!</definedName>
    <definedName name="SG_05_20" localSheetId="8">#REF!</definedName>
    <definedName name="SG_05_20" localSheetId="9">#REF!</definedName>
    <definedName name="SG_05_20" localSheetId="10">#REF!</definedName>
    <definedName name="SG_05_20" localSheetId="11">#REF!</definedName>
    <definedName name="SG_05_20" localSheetId="13">#REF!</definedName>
    <definedName name="SG_05_20" localSheetId="4">#REF!</definedName>
    <definedName name="SG_05_20">'[14]Planilha PROJETISTA'!#REF!</definedName>
    <definedName name="SG_05_20_1" localSheetId="8">#REF!</definedName>
    <definedName name="SG_05_20_1" localSheetId="9">#REF!</definedName>
    <definedName name="SG_05_20_1" localSheetId="10">#REF!</definedName>
    <definedName name="SG_05_20_1" localSheetId="11">#REF!</definedName>
    <definedName name="SG_05_20_1" localSheetId="13">#REF!</definedName>
    <definedName name="SG_05_20_1" localSheetId="4">#REF!</definedName>
    <definedName name="SG_05_20_1">[5]RESUMO!#REF!</definedName>
    <definedName name="SG_06_01_1" localSheetId="8">#REF!</definedName>
    <definedName name="SG_06_01_1" localSheetId="9">#REF!</definedName>
    <definedName name="SG_06_01_1" localSheetId="10">#REF!</definedName>
    <definedName name="SG_06_01_1" localSheetId="11">#REF!</definedName>
    <definedName name="SG_06_01_1" localSheetId="13">#REF!</definedName>
    <definedName name="SG_06_01_1" localSheetId="4">#REF!</definedName>
    <definedName name="SG_06_01_1">[5]RESUMO!#REF!</definedName>
    <definedName name="SG_06_02_1" localSheetId="8">#REF!</definedName>
    <definedName name="SG_06_02_1" localSheetId="9">#REF!</definedName>
    <definedName name="SG_06_02_1" localSheetId="10">#REF!</definedName>
    <definedName name="SG_06_02_1" localSheetId="11">#REF!</definedName>
    <definedName name="SG_06_02_1" localSheetId="13">#REF!</definedName>
    <definedName name="SG_06_02_1" localSheetId="4">#REF!</definedName>
    <definedName name="SG_06_02_1">[5]RESUMO!#REF!</definedName>
    <definedName name="SG_06_03_1" localSheetId="8">#REF!</definedName>
    <definedName name="SG_06_03_1" localSheetId="9">#REF!</definedName>
    <definedName name="SG_06_03_1" localSheetId="10">#REF!</definedName>
    <definedName name="SG_06_03_1" localSheetId="11">#REF!</definedName>
    <definedName name="SG_06_03_1" localSheetId="13">#REF!</definedName>
    <definedName name="SG_06_03_1" localSheetId="4">#REF!</definedName>
    <definedName name="SG_06_03_1">[5]RESUMO!#REF!</definedName>
    <definedName name="SG_06_04" localSheetId="8">#REF!</definedName>
    <definedName name="SG_06_04" localSheetId="9">#REF!</definedName>
    <definedName name="SG_06_04" localSheetId="10">#REF!</definedName>
    <definedName name="SG_06_04" localSheetId="11">#REF!</definedName>
    <definedName name="SG_06_04" localSheetId="13">#REF!</definedName>
    <definedName name="SG_06_04" localSheetId="4">#REF!</definedName>
    <definedName name="SG_06_04">'[14]Planilha PROJETISTA'!#REF!</definedName>
    <definedName name="SG_06_04_1" localSheetId="8">#REF!</definedName>
    <definedName name="SG_06_04_1" localSheetId="9">#REF!</definedName>
    <definedName name="SG_06_04_1" localSheetId="10">#REF!</definedName>
    <definedName name="SG_06_04_1" localSheetId="11">#REF!</definedName>
    <definedName name="SG_06_04_1" localSheetId="13">#REF!</definedName>
    <definedName name="SG_06_04_1" localSheetId="4">#REF!</definedName>
    <definedName name="SG_06_04_1">[5]RESUMO!#REF!</definedName>
    <definedName name="SG_06_05" localSheetId="8">#REF!</definedName>
    <definedName name="SG_06_05" localSheetId="9">#REF!</definedName>
    <definedName name="SG_06_05" localSheetId="10">#REF!</definedName>
    <definedName name="SG_06_05" localSheetId="11">#REF!</definedName>
    <definedName name="SG_06_05" localSheetId="13">#REF!</definedName>
    <definedName name="SG_06_05" localSheetId="4">#REF!</definedName>
    <definedName name="SG_06_05">'[14]Planilha PROJETISTA'!#REF!</definedName>
    <definedName name="SG_06_05_1" localSheetId="8">#REF!</definedName>
    <definedName name="SG_06_05_1" localSheetId="9">#REF!</definedName>
    <definedName name="SG_06_05_1" localSheetId="10">#REF!</definedName>
    <definedName name="SG_06_05_1" localSheetId="11">#REF!</definedName>
    <definedName name="SG_06_05_1" localSheetId="13">#REF!</definedName>
    <definedName name="SG_06_05_1" localSheetId="4">#REF!</definedName>
    <definedName name="SG_06_05_1">[5]RESUMO!#REF!</definedName>
    <definedName name="SG_06_06" localSheetId="8">#REF!</definedName>
    <definedName name="SG_06_06" localSheetId="9">#REF!</definedName>
    <definedName name="SG_06_06" localSheetId="10">#REF!</definedName>
    <definedName name="SG_06_06" localSheetId="11">#REF!</definedName>
    <definedName name="SG_06_06" localSheetId="13">#REF!</definedName>
    <definedName name="SG_06_06" localSheetId="4">#REF!</definedName>
    <definedName name="SG_06_06">'[14]Planilha PROJETISTA'!#REF!</definedName>
    <definedName name="SG_06_06_1" localSheetId="8">#REF!</definedName>
    <definedName name="SG_06_06_1" localSheetId="9">#REF!</definedName>
    <definedName name="SG_06_06_1" localSheetId="10">#REF!</definedName>
    <definedName name="SG_06_06_1" localSheetId="11">#REF!</definedName>
    <definedName name="SG_06_06_1" localSheetId="13">#REF!</definedName>
    <definedName name="SG_06_06_1" localSheetId="4">#REF!</definedName>
    <definedName name="SG_06_06_1">[5]RESUMO!#REF!</definedName>
    <definedName name="SG_06_07" localSheetId="8">#REF!</definedName>
    <definedName name="SG_06_07" localSheetId="9">#REF!</definedName>
    <definedName name="SG_06_07" localSheetId="10">#REF!</definedName>
    <definedName name="SG_06_07" localSheetId="11">#REF!</definedName>
    <definedName name="SG_06_07" localSheetId="13">#REF!</definedName>
    <definedName name="SG_06_07" localSheetId="4">#REF!</definedName>
    <definedName name="SG_06_07">'[14]Planilha PROJETISTA'!#REF!</definedName>
    <definedName name="SG_06_07_1" localSheetId="8">#REF!</definedName>
    <definedName name="SG_06_07_1" localSheetId="9">#REF!</definedName>
    <definedName name="SG_06_07_1" localSheetId="10">#REF!</definedName>
    <definedName name="SG_06_07_1" localSheetId="11">#REF!</definedName>
    <definedName name="SG_06_07_1" localSheetId="13">#REF!</definedName>
    <definedName name="SG_06_07_1" localSheetId="4">#REF!</definedName>
    <definedName name="SG_06_07_1">[5]RESUMO!#REF!</definedName>
    <definedName name="SG_06_08" localSheetId="8">#REF!</definedName>
    <definedName name="SG_06_08" localSheetId="9">#REF!</definedName>
    <definedName name="SG_06_08" localSheetId="10">#REF!</definedName>
    <definedName name="SG_06_08" localSheetId="11">#REF!</definedName>
    <definedName name="SG_06_08" localSheetId="13">#REF!</definedName>
    <definedName name="SG_06_08" localSheetId="4">#REF!</definedName>
    <definedName name="SG_06_08">'[14]Planilha PROJETISTA'!#REF!</definedName>
    <definedName name="SG_06_08_1" localSheetId="8">#REF!</definedName>
    <definedName name="SG_06_08_1" localSheetId="9">#REF!</definedName>
    <definedName name="SG_06_08_1" localSheetId="10">#REF!</definedName>
    <definedName name="SG_06_08_1" localSheetId="11">#REF!</definedName>
    <definedName name="SG_06_08_1" localSheetId="13">#REF!</definedName>
    <definedName name="SG_06_08_1" localSheetId="4">#REF!</definedName>
    <definedName name="SG_06_08_1">[5]RESUMO!#REF!</definedName>
    <definedName name="SG_06_09" localSheetId="8">#REF!</definedName>
    <definedName name="SG_06_09" localSheetId="9">#REF!</definedName>
    <definedName name="SG_06_09" localSheetId="10">#REF!</definedName>
    <definedName name="SG_06_09" localSheetId="11">#REF!</definedName>
    <definedName name="SG_06_09" localSheetId="13">#REF!</definedName>
    <definedName name="SG_06_09" localSheetId="4">#REF!</definedName>
    <definedName name="SG_06_09">'[14]Planilha PROJETISTA'!#REF!</definedName>
    <definedName name="SG_06_09_1" localSheetId="8">#REF!</definedName>
    <definedName name="SG_06_09_1" localSheetId="9">#REF!</definedName>
    <definedName name="SG_06_09_1" localSheetId="10">#REF!</definedName>
    <definedName name="SG_06_09_1" localSheetId="11">#REF!</definedName>
    <definedName name="SG_06_09_1" localSheetId="13">#REF!</definedName>
    <definedName name="SG_06_09_1" localSheetId="4">#REF!</definedName>
    <definedName name="SG_06_09_1">[5]RESUMO!#REF!</definedName>
    <definedName name="SG_06_10" localSheetId="8">#REF!</definedName>
    <definedName name="SG_06_10" localSheetId="9">#REF!</definedName>
    <definedName name="SG_06_10" localSheetId="10">#REF!</definedName>
    <definedName name="SG_06_10" localSheetId="11">#REF!</definedName>
    <definedName name="SG_06_10" localSheetId="13">#REF!</definedName>
    <definedName name="SG_06_10" localSheetId="4">#REF!</definedName>
    <definedName name="SG_06_10">'[14]Planilha PROJETISTA'!#REF!</definedName>
    <definedName name="SG_06_10_1" localSheetId="8">#REF!</definedName>
    <definedName name="SG_06_10_1" localSheetId="9">#REF!</definedName>
    <definedName name="SG_06_10_1" localSheetId="10">#REF!</definedName>
    <definedName name="SG_06_10_1" localSheetId="11">#REF!</definedName>
    <definedName name="SG_06_10_1" localSheetId="13">#REF!</definedName>
    <definedName name="SG_06_10_1" localSheetId="4">#REF!</definedName>
    <definedName name="SG_06_10_1">[5]RESUMO!#REF!</definedName>
    <definedName name="SG_06_11" localSheetId="8">#REF!</definedName>
    <definedName name="SG_06_11" localSheetId="9">#REF!</definedName>
    <definedName name="SG_06_11" localSheetId="10">#REF!</definedName>
    <definedName name="SG_06_11" localSheetId="11">#REF!</definedName>
    <definedName name="SG_06_11" localSheetId="13">#REF!</definedName>
    <definedName name="SG_06_11" localSheetId="4">#REF!</definedName>
    <definedName name="SG_06_11">'[14]Planilha PROJETISTA'!#REF!</definedName>
    <definedName name="SG_06_11_1" localSheetId="8">#REF!</definedName>
    <definedName name="SG_06_11_1" localSheetId="9">#REF!</definedName>
    <definedName name="SG_06_11_1" localSheetId="10">#REF!</definedName>
    <definedName name="SG_06_11_1" localSheetId="11">#REF!</definedName>
    <definedName name="SG_06_11_1" localSheetId="13">#REF!</definedName>
    <definedName name="SG_06_11_1" localSheetId="4">#REF!</definedName>
    <definedName name="SG_06_11_1">[5]RESUMO!#REF!</definedName>
    <definedName name="SG_06_12" localSheetId="8">#REF!</definedName>
    <definedName name="SG_06_12" localSheetId="9">#REF!</definedName>
    <definedName name="SG_06_12" localSheetId="10">#REF!</definedName>
    <definedName name="SG_06_12" localSheetId="11">#REF!</definedName>
    <definedName name="SG_06_12" localSheetId="13">#REF!</definedName>
    <definedName name="SG_06_12" localSheetId="4">#REF!</definedName>
    <definedName name="SG_06_12">'[14]Planilha PROJETISTA'!#REF!</definedName>
    <definedName name="SG_06_12_1" localSheetId="8">#REF!</definedName>
    <definedName name="SG_06_12_1" localSheetId="9">#REF!</definedName>
    <definedName name="SG_06_12_1" localSheetId="10">#REF!</definedName>
    <definedName name="SG_06_12_1" localSheetId="11">#REF!</definedName>
    <definedName name="SG_06_12_1" localSheetId="13">#REF!</definedName>
    <definedName name="SG_06_12_1" localSheetId="4">#REF!</definedName>
    <definedName name="SG_06_12_1">[5]RESUMO!#REF!</definedName>
    <definedName name="SG_06_13" localSheetId="8">#REF!</definedName>
    <definedName name="SG_06_13" localSheetId="9">#REF!</definedName>
    <definedName name="SG_06_13" localSheetId="10">#REF!</definedName>
    <definedName name="SG_06_13" localSheetId="11">#REF!</definedName>
    <definedName name="SG_06_13" localSheetId="13">#REF!</definedName>
    <definedName name="SG_06_13" localSheetId="4">#REF!</definedName>
    <definedName name="SG_06_13">'[14]Planilha PROJETISTA'!#REF!</definedName>
    <definedName name="SG_06_13_1" localSheetId="8">#REF!</definedName>
    <definedName name="SG_06_13_1" localSheetId="9">#REF!</definedName>
    <definedName name="SG_06_13_1" localSheetId="10">#REF!</definedName>
    <definedName name="SG_06_13_1" localSheetId="11">#REF!</definedName>
    <definedName name="SG_06_13_1" localSheetId="13">#REF!</definedName>
    <definedName name="SG_06_13_1" localSheetId="4">#REF!</definedName>
    <definedName name="SG_06_13_1">[5]RESUMO!#REF!</definedName>
    <definedName name="SG_06_14" localSheetId="8">#REF!</definedName>
    <definedName name="SG_06_14" localSheetId="9">#REF!</definedName>
    <definedName name="SG_06_14" localSheetId="10">#REF!</definedName>
    <definedName name="SG_06_14" localSheetId="11">#REF!</definedName>
    <definedName name="SG_06_14" localSheetId="13">#REF!</definedName>
    <definedName name="SG_06_14" localSheetId="4">#REF!</definedName>
    <definedName name="SG_06_14">'[14]Planilha PROJETISTA'!#REF!</definedName>
    <definedName name="SG_06_14_1" localSheetId="8">#REF!</definedName>
    <definedName name="SG_06_14_1" localSheetId="9">#REF!</definedName>
    <definedName name="SG_06_14_1" localSheetId="10">#REF!</definedName>
    <definedName name="SG_06_14_1" localSheetId="11">#REF!</definedName>
    <definedName name="SG_06_14_1" localSheetId="13">#REF!</definedName>
    <definedName name="SG_06_14_1" localSheetId="4">#REF!</definedName>
    <definedName name="SG_06_14_1">[5]RESUMO!#REF!</definedName>
    <definedName name="SG_06_15" localSheetId="8">#REF!</definedName>
    <definedName name="SG_06_15" localSheetId="9">#REF!</definedName>
    <definedName name="SG_06_15" localSheetId="10">#REF!</definedName>
    <definedName name="SG_06_15" localSheetId="11">#REF!</definedName>
    <definedName name="SG_06_15" localSheetId="13">#REF!</definedName>
    <definedName name="SG_06_15" localSheetId="4">#REF!</definedName>
    <definedName name="SG_06_15">'[14]Planilha PROJETISTA'!#REF!</definedName>
    <definedName name="SG_06_15_1" localSheetId="8">#REF!</definedName>
    <definedName name="SG_06_15_1" localSheetId="9">#REF!</definedName>
    <definedName name="SG_06_15_1" localSheetId="10">#REF!</definedName>
    <definedName name="SG_06_15_1" localSheetId="11">#REF!</definedName>
    <definedName name="SG_06_15_1" localSheetId="13">#REF!</definedName>
    <definedName name="SG_06_15_1" localSheetId="4">#REF!</definedName>
    <definedName name="SG_06_15_1">[5]RESUMO!#REF!</definedName>
    <definedName name="SG_06_16" localSheetId="8">#REF!</definedName>
    <definedName name="SG_06_16" localSheetId="9">#REF!</definedName>
    <definedName name="SG_06_16" localSheetId="10">#REF!</definedName>
    <definedName name="SG_06_16" localSheetId="11">#REF!</definedName>
    <definedName name="SG_06_16" localSheetId="13">#REF!</definedName>
    <definedName name="SG_06_16" localSheetId="4">#REF!</definedName>
    <definedName name="SG_06_16">'[14]Planilha PROJETISTA'!#REF!</definedName>
    <definedName name="SG_06_16_1" localSheetId="8">#REF!</definedName>
    <definedName name="SG_06_16_1" localSheetId="9">#REF!</definedName>
    <definedName name="SG_06_16_1" localSheetId="10">#REF!</definedName>
    <definedName name="SG_06_16_1" localSheetId="11">#REF!</definedName>
    <definedName name="SG_06_16_1" localSheetId="13">#REF!</definedName>
    <definedName name="SG_06_16_1" localSheetId="4">#REF!</definedName>
    <definedName name="SG_06_16_1">[5]RESUMO!#REF!</definedName>
    <definedName name="SG_06_17" localSheetId="8">#REF!</definedName>
    <definedName name="SG_06_17" localSheetId="9">#REF!</definedName>
    <definedName name="SG_06_17" localSheetId="10">#REF!</definedName>
    <definedName name="SG_06_17" localSheetId="11">#REF!</definedName>
    <definedName name="SG_06_17" localSheetId="13">#REF!</definedName>
    <definedName name="SG_06_17" localSheetId="4">#REF!</definedName>
    <definedName name="SG_06_17">'[14]Planilha PROJETISTA'!#REF!</definedName>
    <definedName name="SG_06_17_1" localSheetId="8">#REF!</definedName>
    <definedName name="SG_06_17_1" localSheetId="9">#REF!</definedName>
    <definedName name="SG_06_17_1" localSheetId="10">#REF!</definedName>
    <definedName name="SG_06_17_1" localSheetId="11">#REF!</definedName>
    <definedName name="SG_06_17_1" localSheetId="13">#REF!</definedName>
    <definedName name="SG_06_17_1" localSheetId="4">#REF!</definedName>
    <definedName name="SG_06_17_1">[5]RESUMO!#REF!</definedName>
    <definedName name="SG_06_18" localSheetId="8">#REF!</definedName>
    <definedName name="SG_06_18" localSheetId="9">#REF!</definedName>
    <definedName name="SG_06_18" localSheetId="10">#REF!</definedName>
    <definedName name="SG_06_18" localSheetId="11">#REF!</definedName>
    <definedName name="SG_06_18" localSheetId="13">#REF!</definedName>
    <definedName name="SG_06_18" localSheetId="4">#REF!</definedName>
    <definedName name="SG_06_18">'[14]Planilha PROJETISTA'!#REF!</definedName>
    <definedName name="SG_06_18_1" localSheetId="8">#REF!</definedName>
    <definedName name="SG_06_18_1" localSheetId="9">#REF!</definedName>
    <definedName name="SG_06_18_1" localSheetId="10">#REF!</definedName>
    <definedName name="SG_06_18_1" localSheetId="11">#REF!</definedName>
    <definedName name="SG_06_18_1" localSheetId="13">#REF!</definedName>
    <definedName name="SG_06_18_1" localSheetId="4">#REF!</definedName>
    <definedName name="SG_06_18_1">[5]RESUMO!#REF!</definedName>
    <definedName name="SG_06_19" localSheetId="8">#REF!</definedName>
    <definedName name="SG_06_19" localSheetId="9">#REF!</definedName>
    <definedName name="SG_06_19" localSheetId="10">#REF!</definedName>
    <definedName name="SG_06_19" localSheetId="11">#REF!</definedName>
    <definedName name="SG_06_19" localSheetId="13">#REF!</definedName>
    <definedName name="SG_06_19" localSheetId="4">#REF!</definedName>
    <definedName name="SG_06_19">'[14]Planilha PROJETISTA'!#REF!</definedName>
    <definedName name="SG_06_19_1" localSheetId="8">#REF!</definedName>
    <definedName name="SG_06_19_1" localSheetId="9">#REF!</definedName>
    <definedName name="SG_06_19_1" localSheetId="10">#REF!</definedName>
    <definedName name="SG_06_19_1" localSheetId="11">#REF!</definedName>
    <definedName name="SG_06_19_1" localSheetId="13">#REF!</definedName>
    <definedName name="SG_06_19_1" localSheetId="4">#REF!</definedName>
    <definedName name="SG_06_19_1">[5]RESUMO!#REF!</definedName>
    <definedName name="SG_06_20" localSheetId="8">#REF!</definedName>
    <definedName name="SG_06_20" localSheetId="9">#REF!</definedName>
    <definedName name="SG_06_20" localSheetId="10">#REF!</definedName>
    <definedName name="SG_06_20" localSheetId="11">#REF!</definedName>
    <definedName name="SG_06_20" localSheetId="13">#REF!</definedName>
    <definedName name="SG_06_20" localSheetId="4">#REF!</definedName>
    <definedName name="SG_06_20">'[14]Planilha PROJETISTA'!#REF!</definedName>
    <definedName name="SG_06_20_1" localSheetId="8">#REF!</definedName>
    <definedName name="SG_06_20_1" localSheetId="9">#REF!</definedName>
    <definedName name="SG_06_20_1" localSheetId="10">#REF!</definedName>
    <definedName name="SG_06_20_1" localSheetId="11">#REF!</definedName>
    <definedName name="SG_06_20_1" localSheetId="13">#REF!</definedName>
    <definedName name="SG_06_20_1" localSheetId="4">#REF!</definedName>
    <definedName name="SG_06_20_1">[5]RESUMO!#REF!</definedName>
    <definedName name="SG_07_01_1" localSheetId="8">#REF!</definedName>
    <definedName name="SG_07_01_1" localSheetId="9">#REF!</definedName>
    <definedName name="SG_07_01_1" localSheetId="10">#REF!</definedName>
    <definedName name="SG_07_01_1" localSheetId="11">#REF!</definedName>
    <definedName name="SG_07_01_1" localSheetId="13">#REF!</definedName>
    <definedName name="SG_07_01_1" localSheetId="4">#REF!</definedName>
    <definedName name="SG_07_01_1">[5]RESUMO!#REF!</definedName>
    <definedName name="SG_07_02" localSheetId="8">#REF!</definedName>
    <definedName name="SG_07_02" localSheetId="9">#REF!</definedName>
    <definedName name="SG_07_02" localSheetId="10">#REF!</definedName>
    <definedName name="SG_07_02" localSheetId="11">#REF!</definedName>
    <definedName name="SG_07_02" localSheetId="13">#REF!</definedName>
    <definedName name="SG_07_02" localSheetId="4">#REF!</definedName>
    <definedName name="SG_07_02">'[14]Planilha PROJETISTA'!#REF!</definedName>
    <definedName name="SG_07_02_1" localSheetId="8">#REF!</definedName>
    <definedName name="SG_07_02_1" localSheetId="9">#REF!</definedName>
    <definedName name="SG_07_02_1" localSheetId="10">#REF!</definedName>
    <definedName name="SG_07_02_1" localSheetId="11">#REF!</definedName>
    <definedName name="SG_07_02_1" localSheetId="13">#REF!</definedName>
    <definedName name="SG_07_02_1" localSheetId="4">#REF!</definedName>
    <definedName name="SG_07_02_1">[5]RESUMO!#REF!</definedName>
    <definedName name="SG_07_03" localSheetId="8">#REF!</definedName>
    <definedName name="SG_07_03" localSheetId="9">#REF!</definedName>
    <definedName name="SG_07_03" localSheetId="10">#REF!</definedName>
    <definedName name="SG_07_03" localSheetId="11">#REF!</definedName>
    <definedName name="SG_07_03" localSheetId="13">#REF!</definedName>
    <definedName name="SG_07_03" localSheetId="4">#REF!</definedName>
    <definedName name="SG_07_03">'[14]Planilha PROJETISTA'!#REF!</definedName>
    <definedName name="SG_07_03_1" localSheetId="8">#REF!</definedName>
    <definedName name="SG_07_03_1" localSheetId="9">#REF!</definedName>
    <definedName name="SG_07_03_1" localSheetId="10">#REF!</definedName>
    <definedName name="SG_07_03_1" localSheetId="11">#REF!</definedName>
    <definedName name="SG_07_03_1" localSheetId="13">#REF!</definedName>
    <definedName name="SG_07_03_1" localSheetId="4">#REF!</definedName>
    <definedName name="SG_07_03_1">[5]RESUMO!#REF!</definedName>
    <definedName name="SG_07_04" localSheetId="8">#REF!</definedName>
    <definedName name="SG_07_04" localSheetId="9">#REF!</definedName>
    <definedName name="SG_07_04" localSheetId="10">#REF!</definedName>
    <definedName name="SG_07_04" localSheetId="11">#REF!</definedName>
    <definedName name="SG_07_04" localSheetId="13">#REF!</definedName>
    <definedName name="SG_07_04" localSheetId="4">#REF!</definedName>
    <definedName name="SG_07_04">'[14]Planilha PROJETISTA'!#REF!</definedName>
    <definedName name="SG_07_04_1" localSheetId="8">#REF!</definedName>
    <definedName name="SG_07_04_1" localSheetId="9">#REF!</definedName>
    <definedName name="SG_07_04_1" localSheetId="10">#REF!</definedName>
    <definedName name="SG_07_04_1" localSheetId="11">#REF!</definedName>
    <definedName name="SG_07_04_1" localSheetId="13">#REF!</definedName>
    <definedName name="SG_07_04_1" localSheetId="4">#REF!</definedName>
    <definedName name="SG_07_04_1">[5]RESUMO!#REF!</definedName>
    <definedName name="SG_07_05" localSheetId="8">#REF!</definedName>
    <definedName name="SG_07_05" localSheetId="9">#REF!</definedName>
    <definedName name="SG_07_05" localSheetId="10">#REF!</definedName>
    <definedName name="SG_07_05" localSheetId="11">#REF!</definedName>
    <definedName name="SG_07_05" localSheetId="13">#REF!</definedName>
    <definedName name="SG_07_05" localSheetId="4">#REF!</definedName>
    <definedName name="SG_07_05">'[14]Planilha PROJETISTA'!#REF!</definedName>
    <definedName name="SG_07_05_1" localSheetId="8">#REF!</definedName>
    <definedName name="SG_07_05_1" localSheetId="9">#REF!</definedName>
    <definedName name="SG_07_05_1" localSheetId="10">#REF!</definedName>
    <definedName name="SG_07_05_1" localSheetId="11">#REF!</definedName>
    <definedName name="SG_07_05_1" localSheetId="13">#REF!</definedName>
    <definedName name="SG_07_05_1" localSheetId="4">#REF!</definedName>
    <definedName name="SG_07_05_1">[5]RESUMO!#REF!</definedName>
    <definedName name="SG_07_06" localSheetId="8">#REF!</definedName>
    <definedName name="SG_07_06" localSheetId="9">#REF!</definedName>
    <definedName name="SG_07_06" localSheetId="10">#REF!</definedName>
    <definedName name="SG_07_06" localSheetId="11">#REF!</definedName>
    <definedName name="SG_07_06" localSheetId="13">#REF!</definedName>
    <definedName name="SG_07_06" localSheetId="4">#REF!</definedName>
    <definedName name="SG_07_06">'[14]Planilha PROJETISTA'!#REF!</definedName>
    <definedName name="SG_07_06_1" localSheetId="8">#REF!</definedName>
    <definedName name="SG_07_06_1" localSheetId="9">#REF!</definedName>
    <definedName name="SG_07_06_1" localSheetId="10">#REF!</definedName>
    <definedName name="SG_07_06_1" localSheetId="11">#REF!</definedName>
    <definedName name="SG_07_06_1" localSheetId="13">#REF!</definedName>
    <definedName name="SG_07_06_1" localSheetId="4">#REF!</definedName>
    <definedName name="SG_07_06_1">[5]RESUMO!#REF!</definedName>
    <definedName name="SG_07_07" localSheetId="8">#REF!</definedName>
    <definedName name="SG_07_07" localSheetId="9">#REF!</definedName>
    <definedName name="SG_07_07" localSheetId="10">#REF!</definedName>
    <definedName name="SG_07_07" localSheetId="11">#REF!</definedName>
    <definedName name="SG_07_07" localSheetId="13">#REF!</definedName>
    <definedName name="SG_07_07" localSheetId="4">#REF!</definedName>
    <definedName name="SG_07_07">'[14]Planilha PROJETISTA'!#REF!</definedName>
    <definedName name="SG_07_07_1" localSheetId="8">#REF!</definedName>
    <definedName name="SG_07_07_1" localSheetId="9">#REF!</definedName>
    <definedName name="SG_07_07_1" localSheetId="10">#REF!</definedName>
    <definedName name="SG_07_07_1" localSheetId="11">#REF!</definedName>
    <definedName name="SG_07_07_1" localSheetId="13">#REF!</definedName>
    <definedName name="SG_07_07_1" localSheetId="4">#REF!</definedName>
    <definedName name="SG_07_07_1">[5]RESUMO!#REF!</definedName>
    <definedName name="SG_07_08" localSheetId="8">#REF!</definedName>
    <definedName name="SG_07_08" localSheetId="9">#REF!</definedName>
    <definedName name="SG_07_08" localSheetId="10">#REF!</definedName>
    <definedName name="SG_07_08" localSheetId="11">#REF!</definedName>
    <definedName name="SG_07_08" localSheetId="13">#REF!</definedName>
    <definedName name="SG_07_08" localSheetId="4">#REF!</definedName>
    <definedName name="SG_07_08">'[14]Planilha PROJETISTA'!#REF!</definedName>
    <definedName name="SG_07_08_1" localSheetId="8">#REF!</definedName>
    <definedName name="SG_07_08_1" localSheetId="9">#REF!</definedName>
    <definedName name="SG_07_08_1" localSheetId="10">#REF!</definedName>
    <definedName name="SG_07_08_1" localSheetId="11">#REF!</definedName>
    <definedName name="SG_07_08_1" localSheetId="13">#REF!</definedName>
    <definedName name="SG_07_08_1" localSheetId="4">#REF!</definedName>
    <definedName name="SG_07_08_1">[5]RESUMO!#REF!</definedName>
    <definedName name="SG_07_09" localSheetId="8">#REF!</definedName>
    <definedName name="SG_07_09" localSheetId="9">#REF!</definedName>
    <definedName name="SG_07_09" localSheetId="10">#REF!</definedName>
    <definedName name="SG_07_09" localSheetId="11">#REF!</definedName>
    <definedName name="SG_07_09" localSheetId="13">#REF!</definedName>
    <definedName name="SG_07_09" localSheetId="4">#REF!</definedName>
    <definedName name="SG_07_09">'[14]Planilha PROJETISTA'!#REF!</definedName>
    <definedName name="SG_07_09_1" localSheetId="8">#REF!</definedName>
    <definedName name="SG_07_09_1" localSheetId="9">#REF!</definedName>
    <definedName name="SG_07_09_1" localSheetId="10">#REF!</definedName>
    <definedName name="SG_07_09_1" localSheetId="11">#REF!</definedName>
    <definedName name="SG_07_09_1" localSheetId="13">#REF!</definedName>
    <definedName name="SG_07_09_1" localSheetId="4">#REF!</definedName>
    <definedName name="SG_07_09_1">[5]RESUMO!#REF!</definedName>
    <definedName name="SG_07_10" localSheetId="8">#REF!</definedName>
    <definedName name="SG_07_10" localSheetId="9">#REF!</definedName>
    <definedName name="SG_07_10" localSheetId="10">#REF!</definedName>
    <definedName name="SG_07_10" localSheetId="11">#REF!</definedName>
    <definedName name="SG_07_10" localSheetId="13">#REF!</definedName>
    <definedName name="SG_07_10" localSheetId="4">#REF!</definedName>
    <definedName name="SG_07_10">'[14]Planilha PROJETISTA'!#REF!</definedName>
    <definedName name="SG_07_10_1" localSheetId="8">#REF!</definedName>
    <definedName name="SG_07_10_1" localSheetId="9">#REF!</definedName>
    <definedName name="SG_07_10_1" localSheetId="10">#REF!</definedName>
    <definedName name="SG_07_10_1" localSheetId="11">#REF!</definedName>
    <definedName name="SG_07_10_1" localSheetId="13">#REF!</definedName>
    <definedName name="SG_07_10_1" localSheetId="4">#REF!</definedName>
    <definedName name="SG_07_10_1">[5]RESUMO!#REF!</definedName>
    <definedName name="SG_07_11" localSheetId="8">#REF!</definedName>
    <definedName name="SG_07_11" localSheetId="9">#REF!</definedName>
    <definedName name="SG_07_11" localSheetId="10">#REF!</definedName>
    <definedName name="SG_07_11" localSheetId="11">#REF!</definedName>
    <definedName name="SG_07_11" localSheetId="13">#REF!</definedName>
    <definedName name="SG_07_11" localSheetId="4">#REF!</definedName>
    <definedName name="SG_07_11">'[14]Planilha PROJETISTA'!#REF!</definedName>
    <definedName name="SG_07_11_1" localSheetId="8">#REF!</definedName>
    <definedName name="SG_07_11_1" localSheetId="9">#REF!</definedName>
    <definedName name="SG_07_11_1" localSheetId="10">#REF!</definedName>
    <definedName name="SG_07_11_1" localSheetId="11">#REF!</definedName>
    <definedName name="SG_07_11_1" localSheetId="13">#REF!</definedName>
    <definedName name="SG_07_11_1" localSheetId="4">#REF!</definedName>
    <definedName name="SG_07_11_1">[5]RESUMO!#REF!</definedName>
    <definedName name="SG_07_12" localSheetId="8">#REF!</definedName>
    <definedName name="SG_07_12" localSheetId="9">#REF!</definedName>
    <definedName name="SG_07_12" localSheetId="10">#REF!</definedName>
    <definedName name="SG_07_12" localSheetId="11">#REF!</definedName>
    <definedName name="SG_07_12" localSheetId="13">#REF!</definedName>
    <definedName name="SG_07_12" localSheetId="4">#REF!</definedName>
    <definedName name="SG_07_12">'[14]Planilha PROJETISTA'!#REF!</definedName>
    <definedName name="SG_07_12_1" localSheetId="8">#REF!</definedName>
    <definedName name="SG_07_12_1" localSheetId="9">#REF!</definedName>
    <definedName name="SG_07_12_1" localSheetId="10">#REF!</definedName>
    <definedName name="SG_07_12_1" localSheetId="11">#REF!</definedName>
    <definedName name="SG_07_12_1" localSheetId="13">#REF!</definedName>
    <definedName name="SG_07_12_1" localSheetId="4">#REF!</definedName>
    <definedName name="SG_07_12_1">[5]RESUMO!#REF!</definedName>
    <definedName name="SG_07_13" localSheetId="8">#REF!</definedName>
    <definedName name="SG_07_13" localSheetId="9">#REF!</definedName>
    <definedName name="SG_07_13" localSheetId="10">#REF!</definedName>
    <definedName name="SG_07_13" localSheetId="11">#REF!</definedName>
    <definedName name="SG_07_13" localSheetId="13">#REF!</definedName>
    <definedName name="SG_07_13" localSheetId="4">#REF!</definedName>
    <definedName name="SG_07_13">'[14]Planilha PROJETISTA'!#REF!</definedName>
    <definedName name="SG_07_13_1" localSheetId="8">#REF!</definedName>
    <definedName name="SG_07_13_1" localSheetId="9">#REF!</definedName>
    <definedName name="SG_07_13_1" localSheetId="10">#REF!</definedName>
    <definedName name="SG_07_13_1" localSheetId="11">#REF!</definedName>
    <definedName name="SG_07_13_1" localSheetId="13">#REF!</definedName>
    <definedName name="SG_07_13_1" localSheetId="4">#REF!</definedName>
    <definedName name="SG_07_13_1">[5]RESUMO!#REF!</definedName>
    <definedName name="SG_07_14" localSheetId="8">#REF!</definedName>
    <definedName name="SG_07_14" localSheetId="9">#REF!</definedName>
    <definedName name="SG_07_14" localSheetId="10">#REF!</definedName>
    <definedName name="SG_07_14" localSheetId="11">#REF!</definedName>
    <definedName name="SG_07_14" localSheetId="13">#REF!</definedName>
    <definedName name="SG_07_14" localSheetId="4">#REF!</definedName>
    <definedName name="SG_07_14">'[14]Planilha PROJETISTA'!#REF!</definedName>
    <definedName name="SG_07_14_1" localSheetId="8">#REF!</definedName>
    <definedName name="SG_07_14_1" localSheetId="9">#REF!</definedName>
    <definedName name="SG_07_14_1" localSheetId="10">#REF!</definedName>
    <definedName name="SG_07_14_1" localSheetId="11">#REF!</definedName>
    <definedName name="SG_07_14_1" localSheetId="13">#REF!</definedName>
    <definedName name="SG_07_14_1" localSheetId="4">#REF!</definedName>
    <definedName name="SG_07_14_1">[5]RESUMO!#REF!</definedName>
    <definedName name="SG_07_15" localSheetId="8">#REF!</definedName>
    <definedName name="SG_07_15" localSheetId="9">#REF!</definedName>
    <definedName name="SG_07_15" localSheetId="10">#REF!</definedName>
    <definedName name="SG_07_15" localSheetId="11">#REF!</definedName>
    <definedName name="SG_07_15" localSheetId="13">#REF!</definedName>
    <definedName name="SG_07_15" localSheetId="4">#REF!</definedName>
    <definedName name="SG_07_15">'[14]Planilha PROJETISTA'!#REF!</definedName>
    <definedName name="SG_07_15_1" localSheetId="8">#REF!</definedName>
    <definedName name="SG_07_15_1" localSheetId="9">#REF!</definedName>
    <definedName name="SG_07_15_1" localSheetId="10">#REF!</definedName>
    <definedName name="SG_07_15_1" localSheetId="11">#REF!</definedName>
    <definedName name="SG_07_15_1" localSheetId="13">#REF!</definedName>
    <definedName name="SG_07_15_1" localSheetId="4">#REF!</definedName>
    <definedName name="SG_07_15_1">[5]RESUMO!#REF!</definedName>
    <definedName name="SG_07_16" localSheetId="8">#REF!</definedName>
    <definedName name="SG_07_16" localSheetId="9">#REF!</definedName>
    <definedName name="SG_07_16" localSheetId="10">#REF!</definedName>
    <definedName name="SG_07_16" localSheetId="11">#REF!</definedName>
    <definedName name="SG_07_16" localSheetId="13">#REF!</definedName>
    <definedName name="SG_07_16" localSheetId="4">#REF!</definedName>
    <definedName name="SG_07_16">'[14]Planilha PROJETISTA'!#REF!</definedName>
    <definedName name="SG_07_16_1" localSheetId="8">#REF!</definedName>
    <definedName name="SG_07_16_1" localSheetId="9">#REF!</definedName>
    <definedName name="SG_07_16_1" localSheetId="10">#REF!</definedName>
    <definedName name="SG_07_16_1" localSheetId="11">#REF!</definedName>
    <definedName name="SG_07_16_1" localSheetId="13">#REF!</definedName>
    <definedName name="SG_07_16_1" localSheetId="4">#REF!</definedName>
    <definedName name="SG_07_16_1">[5]RESUMO!#REF!</definedName>
    <definedName name="SG_07_17" localSheetId="8">#REF!</definedName>
    <definedName name="SG_07_17" localSheetId="9">#REF!</definedName>
    <definedName name="SG_07_17" localSheetId="10">#REF!</definedName>
    <definedName name="SG_07_17" localSheetId="11">#REF!</definedName>
    <definedName name="SG_07_17" localSheetId="13">#REF!</definedName>
    <definedName name="SG_07_17" localSheetId="4">#REF!</definedName>
    <definedName name="SG_07_17">'[14]Planilha PROJETISTA'!#REF!</definedName>
    <definedName name="SG_07_17_1" localSheetId="8">#REF!</definedName>
    <definedName name="SG_07_17_1" localSheetId="9">#REF!</definedName>
    <definedName name="SG_07_17_1" localSheetId="10">#REF!</definedName>
    <definedName name="SG_07_17_1" localSheetId="11">#REF!</definedName>
    <definedName name="SG_07_17_1" localSheetId="13">#REF!</definedName>
    <definedName name="SG_07_17_1" localSheetId="4">#REF!</definedName>
    <definedName name="SG_07_17_1">[5]RESUMO!#REF!</definedName>
    <definedName name="SG_07_18" localSheetId="8">#REF!</definedName>
    <definedName name="SG_07_18" localSheetId="9">#REF!</definedName>
    <definedName name="SG_07_18" localSheetId="10">#REF!</definedName>
    <definedName name="SG_07_18" localSheetId="11">#REF!</definedName>
    <definedName name="SG_07_18" localSheetId="13">#REF!</definedName>
    <definedName name="SG_07_18" localSheetId="4">#REF!</definedName>
    <definedName name="SG_07_18">'[14]Planilha PROJETISTA'!#REF!</definedName>
    <definedName name="SG_07_18_1" localSheetId="8">#REF!</definedName>
    <definedName name="SG_07_18_1" localSheetId="9">#REF!</definedName>
    <definedName name="SG_07_18_1" localSheetId="10">#REF!</definedName>
    <definedName name="SG_07_18_1" localSheetId="11">#REF!</definedName>
    <definedName name="SG_07_18_1" localSheetId="13">#REF!</definedName>
    <definedName name="SG_07_18_1" localSheetId="4">#REF!</definedName>
    <definedName name="SG_07_18_1">[5]RESUMO!#REF!</definedName>
    <definedName name="SG_07_19" localSheetId="8">#REF!</definedName>
    <definedName name="SG_07_19" localSheetId="9">#REF!</definedName>
    <definedName name="SG_07_19" localSheetId="10">#REF!</definedName>
    <definedName name="SG_07_19" localSheetId="11">#REF!</definedName>
    <definedName name="SG_07_19" localSheetId="13">#REF!</definedName>
    <definedName name="SG_07_19" localSheetId="4">#REF!</definedName>
    <definedName name="SG_07_19">'[14]Planilha PROJETISTA'!#REF!</definedName>
    <definedName name="SG_07_19_1" localSheetId="8">#REF!</definedName>
    <definedName name="SG_07_19_1" localSheetId="9">#REF!</definedName>
    <definedName name="SG_07_19_1" localSheetId="10">#REF!</definedName>
    <definedName name="SG_07_19_1" localSheetId="11">#REF!</definedName>
    <definedName name="SG_07_19_1" localSheetId="13">#REF!</definedName>
    <definedName name="SG_07_19_1" localSheetId="4">#REF!</definedName>
    <definedName name="SG_07_19_1">[5]RESUMO!#REF!</definedName>
    <definedName name="SG_07_20" localSheetId="8">#REF!</definedName>
    <definedName name="SG_07_20" localSheetId="9">#REF!</definedName>
    <definedName name="SG_07_20" localSheetId="10">#REF!</definedName>
    <definedName name="SG_07_20" localSheetId="11">#REF!</definedName>
    <definedName name="SG_07_20" localSheetId="13">#REF!</definedName>
    <definedName name="SG_07_20" localSheetId="4">#REF!</definedName>
    <definedName name="SG_07_20">'[14]Planilha PROJETISTA'!#REF!</definedName>
    <definedName name="SG_07_20_1" localSheetId="8">#REF!</definedName>
    <definedName name="SG_07_20_1" localSheetId="9">#REF!</definedName>
    <definedName name="SG_07_20_1" localSheetId="10">#REF!</definedName>
    <definedName name="SG_07_20_1" localSheetId="11">#REF!</definedName>
    <definedName name="SG_07_20_1" localSheetId="13">#REF!</definedName>
    <definedName name="SG_07_20_1" localSheetId="4">#REF!</definedName>
    <definedName name="SG_07_20_1">[5]RESUMO!#REF!</definedName>
    <definedName name="SG_08_01_1" localSheetId="8">#REF!</definedName>
    <definedName name="SG_08_01_1" localSheetId="9">#REF!</definedName>
    <definedName name="SG_08_01_1" localSheetId="10">#REF!</definedName>
    <definedName name="SG_08_01_1" localSheetId="11">#REF!</definedName>
    <definedName name="SG_08_01_1" localSheetId="13">#REF!</definedName>
    <definedName name="SG_08_01_1" localSheetId="4">#REF!</definedName>
    <definedName name="SG_08_01_1">[5]RESUMO!#REF!</definedName>
    <definedName name="SG_08_02" localSheetId="8">#REF!</definedName>
    <definedName name="SG_08_02" localSheetId="9">#REF!</definedName>
    <definedName name="SG_08_02" localSheetId="10">#REF!</definedName>
    <definedName name="SG_08_02" localSheetId="11">#REF!</definedName>
    <definedName name="SG_08_02" localSheetId="13">#REF!</definedName>
    <definedName name="SG_08_02" localSheetId="4">#REF!</definedName>
    <definedName name="SG_08_02">'[14]Planilha PROJETISTA'!#REF!</definedName>
    <definedName name="SG_08_02_1" localSheetId="8">#REF!</definedName>
    <definedName name="SG_08_02_1" localSheetId="9">#REF!</definedName>
    <definedName name="SG_08_02_1" localSheetId="10">#REF!</definedName>
    <definedName name="SG_08_02_1" localSheetId="11">#REF!</definedName>
    <definedName name="SG_08_02_1" localSheetId="13">#REF!</definedName>
    <definedName name="SG_08_02_1" localSheetId="4">#REF!</definedName>
    <definedName name="SG_08_02_1">[5]RESUMO!#REF!</definedName>
    <definedName name="SG_08_03" localSheetId="8">#REF!</definedName>
    <definedName name="SG_08_03" localSheetId="9">#REF!</definedName>
    <definedName name="SG_08_03" localSheetId="10">#REF!</definedName>
    <definedName name="SG_08_03" localSheetId="11">#REF!</definedName>
    <definedName name="SG_08_03" localSheetId="13">#REF!</definedName>
    <definedName name="SG_08_03" localSheetId="4">#REF!</definedName>
    <definedName name="SG_08_03">'[14]Planilha PROJETISTA'!#REF!</definedName>
    <definedName name="SG_08_03_1" localSheetId="8">#REF!</definedName>
    <definedName name="SG_08_03_1" localSheetId="9">#REF!</definedName>
    <definedName name="SG_08_03_1" localSheetId="10">#REF!</definedName>
    <definedName name="SG_08_03_1" localSheetId="11">#REF!</definedName>
    <definedName name="SG_08_03_1" localSheetId="13">#REF!</definedName>
    <definedName name="SG_08_03_1" localSheetId="4">#REF!</definedName>
    <definedName name="SG_08_03_1">[5]RESUMO!#REF!</definedName>
    <definedName name="SG_08_04" localSheetId="8">#REF!</definedName>
    <definedName name="SG_08_04" localSheetId="9">#REF!</definedName>
    <definedName name="SG_08_04" localSheetId="10">#REF!</definedName>
    <definedName name="SG_08_04" localSheetId="11">#REF!</definedName>
    <definedName name="SG_08_04" localSheetId="13">#REF!</definedName>
    <definedName name="SG_08_04" localSheetId="4">#REF!</definedName>
    <definedName name="SG_08_04">'[14]Planilha PROJETISTA'!#REF!</definedName>
    <definedName name="SG_08_04_1" localSheetId="8">#REF!</definedName>
    <definedName name="SG_08_04_1" localSheetId="9">#REF!</definedName>
    <definedName name="SG_08_04_1" localSheetId="10">#REF!</definedName>
    <definedName name="SG_08_04_1" localSheetId="11">#REF!</definedName>
    <definedName name="SG_08_04_1" localSheetId="13">#REF!</definedName>
    <definedName name="SG_08_04_1" localSheetId="4">#REF!</definedName>
    <definedName name="SG_08_04_1">[5]RESUMO!#REF!</definedName>
    <definedName name="SG_08_05" localSheetId="8">#REF!</definedName>
    <definedName name="SG_08_05" localSheetId="9">#REF!</definedName>
    <definedName name="SG_08_05" localSheetId="10">#REF!</definedName>
    <definedName name="SG_08_05" localSheetId="11">#REF!</definedName>
    <definedName name="SG_08_05" localSheetId="13">#REF!</definedName>
    <definedName name="SG_08_05" localSheetId="4">#REF!</definedName>
    <definedName name="SG_08_05">'[14]Planilha PROJETISTA'!#REF!</definedName>
    <definedName name="SG_08_05_1" localSheetId="8">#REF!</definedName>
    <definedName name="SG_08_05_1" localSheetId="9">#REF!</definedName>
    <definedName name="SG_08_05_1" localSheetId="10">#REF!</definedName>
    <definedName name="SG_08_05_1" localSheetId="11">#REF!</definedName>
    <definedName name="SG_08_05_1" localSheetId="13">#REF!</definedName>
    <definedName name="SG_08_05_1" localSheetId="4">#REF!</definedName>
    <definedName name="SG_08_05_1">[5]RESUMO!#REF!</definedName>
    <definedName name="SG_08_06" localSheetId="8">#REF!</definedName>
    <definedName name="SG_08_06" localSheetId="9">#REF!</definedName>
    <definedName name="SG_08_06" localSheetId="10">#REF!</definedName>
    <definedName name="SG_08_06" localSheetId="11">#REF!</definedName>
    <definedName name="SG_08_06" localSheetId="13">#REF!</definedName>
    <definedName name="SG_08_06" localSheetId="4">#REF!</definedName>
    <definedName name="SG_08_06">'[14]Planilha PROJETISTA'!#REF!</definedName>
    <definedName name="SG_08_06_1" localSheetId="8">#REF!</definedName>
    <definedName name="SG_08_06_1" localSheetId="9">#REF!</definedName>
    <definedName name="SG_08_06_1" localSheetId="10">#REF!</definedName>
    <definedName name="SG_08_06_1" localSheetId="11">#REF!</definedName>
    <definedName name="SG_08_06_1" localSheetId="13">#REF!</definedName>
    <definedName name="SG_08_06_1" localSheetId="4">#REF!</definedName>
    <definedName name="SG_08_06_1">[5]RESUMO!#REF!</definedName>
    <definedName name="SG_08_07" localSheetId="8">#REF!</definedName>
    <definedName name="SG_08_07" localSheetId="9">#REF!</definedName>
    <definedName name="SG_08_07" localSheetId="10">#REF!</definedName>
    <definedName name="SG_08_07" localSheetId="11">#REF!</definedName>
    <definedName name="SG_08_07" localSheetId="13">#REF!</definedName>
    <definedName name="SG_08_07" localSheetId="4">#REF!</definedName>
    <definedName name="SG_08_07">'[14]Planilha PROJETISTA'!#REF!</definedName>
    <definedName name="SG_08_07_1" localSheetId="8">#REF!</definedName>
    <definedName name="SG_08_07_1" localSheetId="9">#REF!</definedName>
    <definedName name="SG_08_07_1" localSheetId="10">#REF!</definedName>
    <definedName name="SG_08_07_1" localSheetId="11">#REF!</definedName>
    <definedName name="SG_08_07_1" localSheetId="13">#REF!</definedName>
    <definedName name="SG_08_07_1" localSheetId="4">#REF!</definedName>
    <definedName name="SG_08_07_1">[5]RESUMO!#REF!</definedName>
    <definedName name="SG_08_08" localSheetId="8">#REF!</definedName>
    <definedName name="SG_08_08" localSheetId="9">#REF!</definedName>
    <definedName name="SG_08_08" localSheetId="10">#REF!</definedName>
    <definedName name="SG_08_08" localSheetId="11">#REF!</definedName>
    <definedName name="SG_08_08" localSheetId="13">#REF!</definedName>
    <definedName name="SG_08_08" localSheetId="4">#REF!</definedName>
    <definedName name="SG_08_08">'[14]Planilha PROJETISTA'!#REF!</definedName>
    <definedName name="SG_08_08_1" localSheetId="8">#REF!</definedName>
    <definedName name="SG_08_08_1" localSheetId="9">#REF!</definedName>
    <definedName name="SG_08_08_1" localSheetId="10">#REF!</definedName>
    <definedName name="SG_08_08_1" localSheetId="11">#REF!</definedName>
    <definedName name="SG_08_08_1" localSheetId="13">#REF!</definedName>
    <definedName name="SG_08_08_1" localSheetId="4">#REF!</definedName>
    <definedName name="SG_08_08_1">[5]RESUMO!#REF!</definedName>
    <definedName name="SG_08_09" localSheetId="8">#REF!</definedName>
    <definedName name="SG_08_09" localSheetId="9">#REF!</definedName>
    <definedName name="SG_08_09" localSheetId="10">#REF!</definedName>
    <definedName name="SG_08_09" localSheetId="11">#REF!</definedName>
    <definedName name="SG_08_09" localSheetId="13">#REF!</definedName>
    <definedName name="SG_08_09" localSheetId="4">#REF!</definedName>
    <definedName name="SG_08_09">'[14]Planilha PROJETISTA'!#REF!</definedName>
    <definedName name="SG_08_09_1" localSheetId="8">#REF!</definedName>
    <definedName name="SG_08_09_1" localSheetId="9">#REF!</definedName>
    <definedName name="SG_08_09_1" localSheetId="10">#REF!</definedName>
    <definedName name="SG_08_09_1" localSheetId="11">#REF!</definedName>
    <definedName name="SG_08_09_1" localSheetId="13">#REF!</definedName>
    <definedName name="SG_08_09_1" localSheetId="4">#REF!</definedName>
    <definedName name="SG_08_09_1">[5]RESUMO!#REF!</definedName>
    <definedName name="SG_08_10" localSheetId="8">#REF!</definedName>
    <definedName name="SG_08_10" localSheetId="9">#REF!</definedName>
    <definedName name="SG_08_10" localSheetId="10">#REF!</definedName>
    <definedName name="SG_08_10" localSheetId="11">#REF!</definedName>
    <definedName name="SG_08_10" localSheetId="13">#REF!</definedName>
    <definedName name="SG_08_10" localSheetId="4">#REF!</definedName>
    <definedName name="SG_08_10">'[14]Planilha PROJETISTA'!#REF!</definedName>
    <definedName name="SG_08_10_1" localSheetId="8">#REF!</definedName>
    <definedName name="SG_08_10_1" localSheetId="9">#REF!</definedName>
    <definedName name="SG_08_10_1" localSheetId="10">#REF!</definedName>
    <definedName name="SG_08_10_1" localSheetId="11">#REF!</definedName>
    <definedName name="SG_08_10_1" localSheetId="13">#REF!</definedName>
    <definedName name="SG_08_10_1" localSheetId="4">#REF!</definedName>
    <definedName name="SG_08_10_1">[5]RESUMO!#REF!</definedName>
    <definedName name="SG_08_11" localSheetId="8">#REF!</definedName>
    <definedName name="SG_08_11" localSheetId="9">#REF!</definedName>
    <definedName name="SG_08_11" localSheetId="10">#REF!</definedName>
    <definedName name="SG_08_11" localSheetId="11">#REF!</definedName>
    <definedName name="SG_08_11" localSheetId="13">#REF!</definedName>
    <definedName name="SG_08_11" localSheetId="4">#REF!</definedName>
    <definedName name="SG_08_11">'[14]Planilha PROJETISTA'!#REF!</definedName>
    <definedName name="SG_08_11_1" localSheetId="8">#REF!</definedName>
    <definedName name="SG_08_11_1" localSheetId="9">#REF!</definedName>
    <definedName name="SG_08_11_1" localSheetId="10">#REF!</definedName>
    <definedName name="SG_08_11_1" localSheetId="11">#REF!</definedName>
    <definedName name="SG_08_11_1" localSheetId="13">#REF!</definedName>
    <definedName name="SG_08_11_1" localSheetId="4">#REF!</definedName>
    <definedName name="SG_08_11_1">[5]RESUMO!#REF!</definedName>
    <definedName name="SG_08_12" localSheetId="8">#REF!</definedName>
    <definedName name="SG_08_12" localSheetId="9">#REF!</definedName>
    <definedName name="SG_08_12" localSheetId="10">#REF!</definedName>
    <definedName name="SG_08_12" localSheetId="11">#REF!</definedName>
    <definedName name="SG_08_12" localSheetId="13">#REF!</definedName>
    <definedName name="SG_08_12" localSheetId="4">#REF!</definedName>
    <definedName name="SG_08_12">'[14]Planilha PROJETISTA'!#REF!</definedName>
    <definedName name="SG_08_12_1" localSheetId="8">#REF!</definedName>
    <definedName name="SG_08_12_1" localSheetId="9">#REF!</definedName>
    <definedName name="SG_08_12_1" localSheetId="10">#REF!</definedName>
    <definedName name="SG_08_12_1" localSheetId="11">#REF!</definedName>
    <definedName name="SG_08_12_1" localSheetId="13">#REF!</definedName>
    <definedName name="SG_08_12_1" localSheetId="4">#REF!</definedName>
    <definedName name="SG_08_12_1">[5]RESUMO!#REF!</definedName>
    <definedName name="SG_08_13" localSheetId="8">#REF!</definedName>
    <definedName name="SG_08_13" localSheetId="9">#REF!</definedName>
    <definedName name="SG_08_13" localSheetId="10">#REF!</definedName>
    <definedName name="SG_08_13" localSheetId="11">#REF!</definedName>
    <definedName name="SG_08_13" localSheetId="13">#REF!</definedName>
    <definedName name="SG_08_13" localSheetId="4">#REF!</definedName>
    <definedName name="SG_08_13">'[14]Planilha PROJETISTA'!#REF!</definedName>
    <definedName name="SG_08_13_1" localSheetId="8">#REF!</definedName>
    <definedName name="SG_08_13_1" localSheetId="9">#REF!</definedName>
    <definedName name="SG_08_13_1" localSheetId="10">#REF!</definedName>
    <definedName name="SG_08_13_1" localSheetId="11">#REF!</definedName>
    <definedName name="SG_08_13_1" localSheetId="13">#REF!</definedName>
    <definedName name="SG_08_13_1" localSheetId="4">#REF!</definedName>
    <definedName name="SG_08_13_1">[5]RESUMO!#REF!</definedName>
    <definedName name="SG_08_14" localSheetId="8">#REF!</definedName>
    <definedName name="SG_08_14" localSheetId="9">#REF!</definedName>
    <definedName name="SG_08_14" localSheetId="10">#REF!</definedName>
    <definedName name="SG_08_14" localSheetId="11">#REF!</definedName>
    <definedName name="SG_08_14" localSheetId="13">#REF!</definedName>
    <definedName name="SG_08_14" localSheetId="4">#REF!</definedName>
    <definedName name="SG_08_14">'[14]Planilha PROJETISTA'!#REF!</definedName>
    <definedName name="SG_08_14_1" localSheetId="8">#REF!</definedName>
    <definedName name="SG_08_14_1" localSheetId="9">#REF!</definedName>
    <definedName name="SG_08_14_1" localSheetId="10">#REF!</definedName>
    <definedName name="SG_08_14_1" localSheetId="11">#REF!</definedName>
    <definedName name="SG_08_14_1" localSheetId="13">#REF!</definedName>
    <definedName name="SG_08_14_1" localSheetId="4">#REF!</definedName>
    <definedName name="SG_08_14_1">[5]RESUMO!#REF!</definedName>
    <definedName name="SG_08_15" localSheetId="8">#REF!</definedName>
    <definedName name="SG_08_15" localSheetId="9">#REF!</definedName>
    <definedName name="SG_08_15" localSheetId="10">#REF!</definedName>
    <definedName name="SG_08_15" localSheetId="11">#REF!</definedName>
    <definedName name="SG_08_15" localSheetId="13">#REF!</definedName>
    <definedName name="SG_08_15" localSheetId="4">#REF!</definedName>
    <definedName name="SG_08_15">'[14]Planilha PROJETISTA'!#REF!</definedName>
    <definedName name="SG_08_15_1" localSheetId="8">#REF!</definedName>
    <definedName name="SG_08_15_1" localSheetId="9">#REF!</definedName>
    <definedName name="SG_08_15_1" localSheetId="10">#REF!</definedName>
    <definedName name="SG_08_15_1" localSheetId="11">#REF!</definedName>
    <definedName name="SG_08_15_1" localSheetId="13">#REF!</definedName>
    <definedName name="SG_08_15_1" localSheetId="4">#REF!</definedName>
    <definedName name="SG_08_15_1">[5]RESUMO!#REF!</definedName>
    <definedName name="SG_08_16" localSheetId="8">#REF!</definedName>
    <definedName name="SG_08_16" localSheetId="9">#REF!</definedName>
    <definedName name="SG_08_16" localSheetId="10">#REF!</definedName>
    <definedName name="SG_08_16" localSheetId="11">#REF!</definedName>
    <definedName name="SG_08_16" localSheetId="13">#REF!</definedName>
    <definedName name="SG_08_16" localSheetId="4">#REF!</definedName>
    <definedName name="SG_08_16">'[14]Planilha PROJETISTA'!#REF!</definedName>
    <definedName name="SG_08_16_1" localSheetId="8">#REF!</definedName>
    <definedName name="SG_08_16_1" localSheetId="9">#REF!</definedName>
    <definedName name="SG_08_16_1" localSheetId="10">#REF!</definedName>
    <definedName name="SG_08_16_1" localSheetId="11">#REF!</definedName>
    <definedName name="SG_08_16_1" localSheetId="13">#REF!</definedName>
    <definedName name="SG_08_16_1" localSheetId="4">#REF!</definedName>
    <definedName name="SG_08_16_1">[5]RESUMO!#REF!</definedName>
    <definedName name="SG_08_17" localSheetId="8">#REF!</definedName>
    <definedName name="SG_08_17" localSheetId="9">#REF!</definedName>
    <definedName name="SG_08_17" localSheetId="10">#REF!</definedName>
    <definedName name="SG_08_17" localSheetId="11">#REF!</definedName>
    <definedName name="SG_08_17" localSheetId="13">#REF!</definedName>
    <definedName name="SG_08_17" localSheetId="4">#REF!</definedName>
    <definedName name="SG_08_17">'[14]Planilha PROJETISTA'!#REF!</definedName>
    <definedName name="SG_08_17_1" localSheetId="8">#REF!</definedName>
    <definedName name="SG_08_17_1" localSheetId="9">#REF!</definedName>
    <definedName name="SG_08_17_1" localSheetId="10">#REF!</definedName>
    <definedName name="SG_08_17_1" localSheetId="11">#REF!</definedName>
    <definedName name="SG_08_17_1" localSheetId="13">#REF!</definedName>
    <definedName name="SG_08_17_1" localSheetId="4">#REF!</definedName>
    <definedName name="SG_08_17_1">[5]RESUMO!#REF!</definedName>
    <definedName name="SG_08_18" localSheetId="8">#REF!</definedName>
    <definedName name="SG_08_18" localSheetId="9">#REF!</definedName>
    <definedName name="SG_08_18" localSheetId="10">#REF!</definedName>
    <definedName name="SG_08_18" localSheetId="11">#REF!</definedName>
    <definedName name="SG_08_18" localSheetId="13">#REF!</definedName>
    <definedName name="SG_08_18" localSheetId="4">#REF!</definedName>
    <definedName name="SG_08_18">'[14]Planilha PROJETISTA'!#REF!</definedName>
    <definedName name="SG_08_18_1" localSheetId="8">#REF!</definedName>
    <definedName name="SG_08_18_1" localSheetId="9">#REF!</definedName>
    <definedName name="SG_08_18_1" localSheetId="10">#REF!</definedName>
    <definedName name="SG_08_18_1" localSheetId="11">#REF!</definedName>
    <definedName name="SG_08_18_1" localSheetId="13">#REF!</definedName>
    <definedName name="SG_08_18_1" localSheetId="4">#REF!</definedName>
    <definedName name="SG_08_18_1">[5]RESUMO!#REF!</definedName>
    <definedName name="SG_08_19" localSheetId="8">#REF!</definedName>
    <definedName name="SG_08_19" localSheetId="9">#REF!</definedName>
    <definedName name="SG_08_19" localSheetId="10">#REF!</definedName>
    <definedName name="SG_08_19" localSheetId="11">#REF!</definedName>
    <definedName name="SG_08_19" localSheetId="13">#REF!</definedName>
    <definedName name="SG_08_19" localSheetId="4">#REF!</definedName>
    <definedName name="SG_08_19">'[14]Planilha PROJETISTA'!#REF!</definedName>
    <definedName name="SG_08_19_1" localSheetId="8">#REF!</definedName>
    <definedName name="SG_08_19_1" localSheetId="9">#REF!</definedName>
    <definedName name="SG_08_19_1" localSheetId="10">#REF!</definedName>
    <definedName name="SG_08_19_1" localSheetId="11">#REF!</definedName>
    <definedName name="SG_08_19_1" localSheetId="13">#REF!</definedName>
    <definedName name="SG_08_19_1" localSheetId="4">#REF!</definedName>
    <definedName name="SG_08_19_1">[5]RESUMO!#REF!</definedName>
    <definedName name="SG_08_20" localSheetId="8">#REF!</definedName>
    <definedName name="SG_08_20" localSheetId="9">#REF!</definedName>
    <definedName name="SG_08_20" localSheetId="10">#REF!</definedName>
    <definedName name="SG_08_20" localSheetId="11">#REF!</definedName>
    <definedName name="SG_08_20" localSheetId="13">#REF!</definedName>
    <definedName name="SG_08_20" localSheetId="4">#REF!</definedName>
    <definedName name="SG_08_20">'[14]Planilha PROJETISTA'!#REF!</definedName>
    <definedName name="SG_08_20_1" localSheetId="8">#REF!</definedName>
    <definedName name="SG_08_20_1" localSheetId="9">#REF!</definedName>
    <definedName name="SG_08_20_1" localSheetId="10">#REF!</definedName>
    <definedName name="SG_08_20_1" localSheetId="11">#REF!</definedName>
    <definedName name="SG_08_20_1" localSheetId="13">#REF!</definedName>
    <definedName name="SG_08_20_1" localSheetId="4">#REF!</definedName>
    <definedName name="SG_08_20_1">[5]RESUMO!#REF!</definedName>
    <definedName name="SG_09_01_1" localSheetId="8">#REF!</definedName>
    <definedName name="SG_09_01_1" localSheetId="9">#REF!</definedName>
    <definedName name="SG_09_01_1" localSheetId="10">#REF!</definedName>
    <definedName name="SG_09_01_1" localSheetId="11">#REF!</definedName>
    <definedName name="SG_09_01_1" localSheetId="13">#REF!</definedName>
    <definedName name="SG_09_01_1" localSheetId="4">#REF!</definedName>
    <definedName name="SG_09_01_1">[5]RESUMO!#REF!</definedName>
    <definedName name="SG_09_02_1" localSheetId="8">#REF!</definedName>
    <definedName name="SG_09_02_1" localSheetId="9">#REF!</definedName>
    <definedName name="SG_09_02_1" localSheetId="10">#REF!</definedName>
    <definedName name="SG_09_02_1" localSheetId="11">#REF!</definedName>
    <definedName name="SG_09_02_1" localSheetId="13">#REF!</definedName>
    <definedName name="SG_09_02_1" localSheetId="4">#REF!</definedName>
    <definedName name="SG_09_02_1">[5]RESUMO!#REF!</definedName>
    <definedName name="SG_09_03" localSheetId="8">#REF!</definedName>
    <definedName name="SG_09_03" localSheetId="9">#REF!</definedName>
    <definedName name="SG_09_03" localSheetId="10">#REF!</definedName>
    <definedName name="SG_09_03" localSheetId="11">#REF!</definedName>
    <definedName name="SG_09_03" localSheetId="13">#REF!</definedName>
    <definedName name="SG_09_03" localSheetId="4">#REF!</definedName>
    <definedName name="SG_09_03">'[14]Planilha PROJETISTA'!#REF!</definedName>
    <definedName name="SG_09_03_1" localSheetId="8">#REF!</definedName>
    <definedName name="SG_09_03_1" localSheetId="9">#REF!</definedName>
    <definedName name="SG_09_03_1" localSheetId="10">#REF!</definedName>
    <definedName name="SG_09_03_1" localSheetId="11">#REF!</definedName>
    <definedName name="SG_09_03_1" localSheetId="13">#REF!</definedName>
    <definedName name="SG_09_03_1" localSheetId="4">#REF!</definedName>
    <definedName name="SG_09_03_1">[5]RESUMO!#REF!</definedName>
    <definedName name="SG_09_04" localSheetId="8">#REF!</definedName>
    <definedName name="SG_09_04" localSheetId="9">#REF!</definedName>
    <definedName name="SG_09_04" localSheetId="10">#REF!</definedName>
    <definedName name="SG_09_04" localSheetId="11">#REF!</definedName>
    <definedName name="SG_09_04" localSheetId="13">#REF!</definedName>
    <definedName name="SG_09_04" localSheetId="4">#REF!</definedName>
    <definedName name="SG_09_04">'[14]Planilha PROJETISTA'!#REF!</definedName>
    <definedName name="SG_09_04_1" localSheetId="8">#REF!</definedName>
    <definedName name="SG_09_04_1" localSheetId="9">#REF!</definedName>
    <definedName name="SG_09_04_1" localSheetId="10">#REF!</definedName>
    <definedName name="SG_09_04_1" localSheetId="11">#REF!</definedName>
    <definedName name="SG_09_04_1" localSheetId="13">#REF!</definedName>
    <definedName name="SG_09_04_1" localSheetId="4">#REF!</definedName>
    <definedName name="SG_09_04_1">[5]RESUMO!#REF!</definedName>
    <definedName name="SG_09_05" localSheetId="8">#REF!</definedName>
    <definedName name="SG_09_05" localSheetId="9">#REF!</definedName>
    <definedName name="SG_09_05" localSheetId="10">#REF!</definedName>
    <definedName name="SG_09_05" localSheetId="11">#REF!</definedName>
    <definedName name="SG_09_05" localSheetId="13">#REF!</definedName>
    <definedName name="SG_09_05" localSheetId="4">#REF!</definedName>
    <definedName name="SG_09_05">'[14]Planilha PROJETISTA'!#REF!</definedName>
    <definedName name="SG_09_05_1" localSheetId="8">#REF!</definedName>
    <definedName name="SG_09_05_1" localSheetId="9">#REF!</definedName>
    <definedName name="SG_09_05_1" localSheetId="10">#REF!</definedName>
    <definedName name="SG_09_05_1" localSheetId="11">#REF!</definedName>
    <definedName name="SG_09_05_1" localSheetId="13">#REF!</definedName>
    <definedName name="SG_09_05_1" localSheetId="4">#REF!</definedName>
    <definedName name="SG_09_05_1">[5]RESUMO!#REF!</definedName>
    <definedName name="SG_09_06" localSheetId="8">#REF!</definedName>
    <definedName name="SG_09_06" localSheetId="9">#REF!</definedName>
    <definedName name="SG_09_06" localSheetId="10">#REF!</definedName>
    <definedName name="SG_09_06" localSheetId="11">#REF!</definedName>
    <definedName name="SG_09_06" localSheetId="13">#REF!</definedName>
    <definedName name="SG_09_06" localSheetId="4">#REF!</definedName>
    <definedName name="SG_09_06">'[14]Planilha PROJETISTA'!#REF!</definedName>
    <definedName name="SG_09_06_1" localSheetId="8">#REF!</definedName>
    <definedName name="SG_09_06_1" localSheetId="9">#REF!</definedName>
    <definedName name="SG_09_06_1" localSheetId="10">#REF!</definedName>
    <definedName name="SG_09_06_1" localSheetId="11">#REF!</definedName>
    <definedName name="SG_09_06_1" localSheetId="13">#REF!</definedName>
    <definedName name="SG_09_06_1" localSheetId="4">#REF!</definedName>
    <definedName name="SG_09_06_1">[5]RESUMO!#REF!</definedName>
    <definedName name="SG_09_07" localSheetId="8">#REF!</definedName>
    <definedName name="SG_09_07" localSheetId="9">#REF!</definedName>
    <definedName name="SG_09_07" localSheetId="10">#REF!</definedName>
    <definedName name="SG_09_07" localSheetId="11">#REF!</definedName>
    <definedName name="SG_09_07" localSheetId="13">#REF!</definedName>
    <definedName name="SG_09_07" localSheetId="4">#REF!</definedName>
    <definedName name="SG_09_07">'[14]Planilha PROJETISTA'!#REF!</definedName>
    <definedName name="SG_09_07_1" localSheetId="8">#REF!</definedName>
    <definedName name="SG_09_07_1" localSheetId="9">#REF!</definedName>
    <definedName name="SG_09_07_1" localSheetId="10">#REF!</definedName>
    <definedName name="SG_09_07_1" localSheetId="11">#REF!</definedName>
    <definedName name="SG_09_07_1" localSheetId="13">#REF!</definedName>
    <definedName name="SG_09_07_1" localSheetId="4">#REF!</definedName>
    <definedName name="SG_09_07_1">[5]RESUMO!#REF!</definedName>
    <definedName name="SG_09_08" localSheetId="8">#REF!</definedName>
    <definedName name="SG_09_08" localSheetId="9">#REF!</definedName>
    <definedName name="SG_09_08" localSheetId="10">#REF!</definedName>
    <definedName name="SG_09_08" localSheetId="11">#REF!</definedName>
    <definedName name="SG_09_08" localSheetId="13">#REF!</definedName>
    <definedName name="SG_09_08" localSheetId="4">#REF!</definedName>
    <definedName name="SG_09_08">'[14]Planilha PROJETISTA'!#REF!</definedName>
    <definedName name="SG_09_08_1" localSheetId="8">#REF!</definedName>
    <definedName name="SG_09_08_1" localSheetId="9">#REF!</definedName>
    <definedName name="SG_09_08_1" localSheetId="10">#REF!</definedName>
    <definedName name="SG_09_08_1" localSheetId="11">#REF!</definedName>
    <definedName name="SG_09_08_1" localSheetId="13">#REF!</definedName>
    <definedName name="SG_09_08_1" localSheetId="4">#REF!</definedName>
    <definedName name="SG_09_08_1">[5]RESUMO!#REF!</definedName>
    <definedName name="SG_09_09" localSheetId="8">#REF!</definedName>
    <definedName name="SG_09_09" localSheetId="9">#REF!</definedName>
    <definedName name="SG_09_09" localSheetId="10">#REF!</definedName>
    <definedName name="SG_09_09" localSheetId="11">#REF!</definedName>
    <definedName name="SG_09_09" localSheetId="13">#REF!</definedName>
    <definedName name="SG_09_09" localSheetId="4">#REF!</definedName>
    <definedName name="SG_09_09">'[14]Planilha PROJETISTA'!#REF!</definedName>
    <definedName name="SG_09_09_1" localSheetId="8">#REF!</definedName>
    <definedName name="SG_09_09_1" localSheetId="9">#REF!</definedName>
    <definedName name="SG_09_09_1" localSheetId="10">#REF!</definedName>
    <definedName name="SG_09_09_1" localSheetId="11">#REF!</definedName>
    <definedName name="SG_09_09_1" localSheetId="13">#REF!</definedName>
    <definedName name="SG_09_09_1" localSheetId="4">#REF!</definedName>
    <definedName name="SG_09_09_1">[5]RESUMO!#REF!</definedName>
    <definedName name="SG_09_10" localSheetId="8">#REF!</definedName>
    <definedName name="SG_09_10" localSheetId="9">#REF!</definedName>
    <definedName name="SG_09_10" localSheetId="10">#REF!</definedName>
    <definedName name="SG_09_10" localSheetId="11">#REF!</definedName>
    <definedName name="SG_09_10" localSheetId="13">#REF!</definedName>
    <definedName name="SG_09_10" localSheetId="4">#REF!</definedName>
    <definedName name="SG_09_10">'[14]Planilha PROJETISTA'!#REF!</definedName>
    <definedName name="SG_09_10_1" localSheetId="8">#REF!</definedName>
    <definedName name="SG_09_10_1" localSheetId="9">#REF!</definedName>
    <definedName name="SG_09_10_1" localSheetId="10">#REF!</definedName>
    <definedName name="SG_09_10_1" localSheetId="11">#REF!</definedName>
    <definedName name="SG_09_10_1" localSheetId="13">#REF!</definedName>
    <definedName name="SG_09_10_1" localSheetId="4">#REF!</definedName>
    <definedName name="SG_09_10_1">[5]RESUMO!#REF!</definedName>
    <definedName name="SG_09_11" localSheetId="8">#REF!</definedName>
    <definedName name="SG_09_11" localSheetId="9">#REF!</definedName>
    <definedName name="SG_09_11" localSheetId="10">#REF!</definedName>
    <definedName name="SG_09_11" localSheetId="11">#REF!</definedName>
    <definedName name="SG_09_11" localSheetId="13">#REF!</definedName>
    <definedName name="SG_09_11" localSheetId="4">#REF!</definedName>
    <definedName name="SG_09_11">'[14]Planilha PROJETISTA'!#REF!</definedName>
    <definedName name="SG_09_11_1" localSheetId="8">#REF!</definedName>
    <definedName name="SG_09_11_1" localSheetId="9">#REF!</definedName>
    <definedName name="SG_09_11_1" localSheetId="10">#REF!</definedName>
    <definedName name="SG_09_11_1" localSheetId="11">#REF!</definedName>
    <definedName name="SG_09_11_1" localSheetId="13">#REF!</definedName>
    <definedName name="SG_09_11_1" localSheetId="4">#REF!</definedName>
    <definedName name="SG_09_11_1">[5]RESUMO!#REF!</definedName>
    <definedName name="SG_09_12" localSheetId="8">#REF!</definedName>
    <definedName name="SG_09_12" localSheetId="9">#REF!</definedName>
    <definedName name="SG_09_12" localSheetId="10">#REF!</definedName>
    <definedName name="SG_09_12" localSheetId="11">#REF!</definedName>
    <definedName name="SG_09_12" localSheetId="13">#REF!</definedName>
    <definedName name="SG_09_12" localSheetId="4">#REF!</definedName>
    <definedName name="SG_09_12">'[14]Planilha PROJETISTA'!#REF!</definedName>
    <definedName name="SG_09_12_1" localSheetId="8">#REF!</definedName>
    <definedName name="SG_09_12_1" localSheetId="9">#REF!</definedName>
    <definedName name="SG_09_12_1" localSheetId="10">#REF!</definedName>
    <definedName name="SG_09_12_1" localSheetId="11">#REF!</definedName>
    <definedName name="SG_09_12_1" localSheetId="13">#REF!</definedName>
    <definedName name="SG_09_12_1" localSheetId="4">#REF!</definedName>
    <definedName name="SG_09_12_1">[5]RESUMO!#REF!</definedName>
    <definedName name="SG_09_13" localSheetId="8">#REF!</definedName>
    <definedName name="SG_09_13" localSheetId="9">#REF!</definedName>
    <definedName name="SG_09_13" localSheetId="10">#REF!</definedName>
    <definedName name="SG_09_13" localSheetId="11">#REF!</definedName>
    <definedName name="SG_09_13" localSheetId="13">#REF!</definedName>
    <definedName name="SG_09_13" localSheetId="4">#REF!</definedName>
    <definedName name="SG_09_13">'[14]Planilha PROJETISTA'!#REF!</definedName>
    <definedName name="SG_09_13_1" localSheetId="8">#REF!</definedName>
    <definedName name="SG_09_13_1" localSheetId="9">#REF!</definedName>
    <definedName name="SG_09_13_1" localSheetId="10">#REF!</definedName>
    <definedName name="SG_09_13_1" localSheetId="11">#REF!</definedName>
    <definedName name="SG_09_13_1" localSheetId="13">#REF!</definedName>
    <definedName name="SG_09_13_1" localSheetId="4">#REF!</definedName>
    <definedName name="SG_09_13_1">[5]RESUMO!#REF!</definedName>
    <definedName name="SG_09_14" localSheetId="8">#REF!</definedName>
    <definedName name="SG_09_14" localSheetId="9">#REF!</definedName>
    <definedName name="SG_09_14" localSheetId="10">#REF!</definedName>
    <definedName name="SG_09_14" localSheetId="11">#REF!</definedName>
    <definedName name="SG_09_14" localSheetId="13">#REF!</definedName>
    <definedName name="SG_09_14" localSheetId="4">#REF!</definedName>
    <definedName name="SG_09_14">'[14]Planilha PROJETISTA'!#REF!</definedName>
    <definedName name="SG_09_14_1" localSheetId="8">#REF!</definedName>
    <definedName name="SG_09_14_1" localSheetId="9">#REF!</definedName>
    <definedName name="SG_09_14_1" localSheetId="10">#REF!</definedName>
    <definedName name="SG_09_14_1" localSheetId="11">#REF!</definedName>
    <definedName name="SG_09_14_1" localSheetId="13">#REF!</definedName>
    <definedName name="SG_09_14_1" localSheetId="4">#REF!</definedName>
    <definedName name="SG_09_14_1">[5]RESUMO!#REF!</definedName>
    <definedName name="SG_09_15" localSheetId="8">#REF!</definedName>
    <definedName name="SG_09_15" localSheetId="9">#REF!</definedName>
    <definedName name="SG_09_15" localSheetId="10">#REF!</definedName>
    <definedName name="SG_09_15" localSheetId="11">#REF!</definedName>
    <definedName name="SG_09_15" localSheetId="13">#REF!</definedName>
    <definedName name="SG_09_15" localSheetId="4">#REF!</definedName>
    <definedName name="SG_09_15">'[14]Planilha PROJETISTA'!#REF!</definedName>
    <definedName name="SG_09_15_1" localSheetId="8">#REF!</definedName>
    <definedName name="SG_09_15_1" localSheetId="9">#REF!</definedName>
    <definedName name="SG_09_15_1" localSheetId="10">#REF!</definedName>
    <definedName name="SG_09_15_1" localSheetId="11">#REF!</definedName>
    <definedName name="SG_09_15_1" localSheetId="13">#REF!</definedName>
    <definedName name="SG_09_15_1" localSheetId="4">#REF!</definedName>
    <definedName name="SG_09_15_1">[5]RESUMO!#REF!</definedName>
    <definedName name="SG_09_16" localSheetId="8">#REF!</definedName>
    <definedName name="SG_09_16" localSheetId="9">#REF!</definedName>
    <definedName name="SG_09_16" localSheetId="10">#REF!</definedName>
    <definedName name="SG_09_16" localSheetId="11">#REF!</definedName>
    <definedName name="SG_09_16" localSheetId="13">#REF!</definedName>
    <definedName name="SG_09_16" localSheetId="4">#REF!</definedName>
    <definedName name="SG_09_16">'[14]Planilha PROJETISTA'!#REF!</definedName>
    <definedName name="SG_09_16_1" localSheetId="8">#REF!</definedName>
    <definedName name="SG_09_16_1" localSheetId="9">#REF!</definedName>
    <definedName name="SG_09_16_1" localSheetId="10">#REF!</definedName>
    <definedName name="SG_09_16_1" localSheetId="11">#REF!</definedName>
    <definedName name="SG_09_16_1" localSheetId="13">#REF!</definedName>
    <definedName name="SG_09_16_1" localSheetId="4">#REF!</definedName>
    <definedName name="SG_09_16_1">[5]RESUMO!#REF!</definedName>
    <definedName name="SG_09_17" localSheetId="8">#REF!</definedName>
    <definedName name="SG_09_17" localSheetId="9">#REF!</definedName>
    <definedName name="SG_09_17" localSheetId="10">#REF!</definedName>
    <definedName name="SG_09_17" localSheetId="11">#REF!</definedName>
    <definedName name="SG_09_17" localSheetId="13">#REF!</definedName>
    <definedName name="SG_09_17" localSheetId="4">#REF!</definedName>
    <definedName name="SG_09_17">'[14]Planilha PROJETISTA'!#REF!</definedName>
    <definedName name="SG_09_17_1" localSheetId="8">#REF!</definedName>
    <definedName name="SG_09_17_1" localSheetId="9">#REF!</definedName>
    <definedName name="SG_09_17_1" localSheetId="10">#REF!</definedName>
    <definedName name="SG_09_17_1" localSheetId="11">#REF!</definedName>
    <definedName name="SG_09_17_1" localSheetId="13">#REF!</definedName>
    <definedName name="SG_09_17_1" localSheetId="4">#REF!</definedName>
    <definedName name="SG_09_17_1">[5]RESUMO!#REF!</definedName>
    <definedName name="SG_09_18" localSheetId="8">#REF!</definedName>
    <definedName name="SG_09_18" localSheetId="9">#REF!</definedName>
    <definedName name="SG_09_18" localSheetId="10">#REF!</definedName>
    <definedName name="SG_09_18" localSheetId="11">#REF!</definedName>
    <definedName name="SG_09_18" localSheetId="13">#REF!</definedName>
    <definedName name="SG_09_18" localSheetId="4">#REF!</definedName>
    <definedName name="SG_09_18">'[14]Planilha PROJETISTA'!#REF!</definedName>
    <definedName name="SG_09_18_1" localSheetId="8">#REF!</definedName>
    <definedName name="SG_09_18_1" localSheetId="9">#REF!</definedName>
    <definedName name="SG_09_18_1" localSheetId="10">#REF!</definedName>
    <definedName name="SG_09_18_1" localSheetId="11">#REF!</definedName>
    <definedName name="SG_09_18_1" localSheetId="13">#REF!</definedName>
    <definedName name="SG_09_18_1" localSheetId="4">#REF!</definedName>
    <definedName name="SG_09_18_1">[5]RESUMO!#REF!</definedName>
    <definedName name="SG_09_19" localSheetId="8">#REF!</definedName>
    <definedName name="SG_09_19" localSheetId="9">#REF!</definedName>
    <definedName name="SG_09_19" localSheetId="10">#REF!</definedName>
    <definedName name="SG_09_19" localSheetId="11">#REF!</definedName>
    <definedName name="SG_09_19" localSheetId="13">#REF!</definedName>
    <definedName name="SG_09_19" localSheetId="4">#REF!</definedName>
    <definedName name="SG_09_19">'[14]Planilha PROJETISTA'!#REF!</definedName>
    <definedName name="SG_09_19_1" localSheetId="8">#REF!</definedName>
    <definedName name="SG_09_19_1" localSheetId="9">#REF!</definedName>
    <definedName name="SG_09_19_1" localSheetId="10">#REF!</definedName>
    <definedName name="SG_09_19_1" localSheetId="11">#REF!</definedName>
    <definedName name="SG_09_19_1" localSheetId="13">#REF!</definedName>
    <definedName name="SG_09_19_1" localSheetId="4">#REF!</definedName>
    <definedName name="SG_09_19_1">[5]RESUMO!#REF!</definedName>
    <definedName name="SG_09_20" localSheetId="8">#REF!</definedName>
    <definedName name="SG_09_20" localSheetId="9">#REF!</definedName>
    <definedName name="SG_09_20" localSheetId="10">#REF!</definedName>
    <definedName name="SG_09_20" localSheetId="11">#REF!</definedName>
    <definedName name="SG_09_20" localSheetId="13">#REF!</definedName>
    <definedName name="SG_09_20" localSheetId="4">#REF!</definedName>
    <definedName name="SG_09_20">'[14]Planilha PROJETISTA'!#REF!</definedName>
    <definedName name="SG_09_20_1" localSheetId="8">#REF!</definedName>
    <definedName name="SG_09_20_1" localSheetId="9">#REF!</definedName>
    <definedName name="SG_09_20_1" localSheetId="10">#REF!</definedName>
    <definedName name="SG_09_20_1" localSheetId="11">#REF!</definedName>
    <definedName name="SG_09_20_1" localSheetId="13">#REF!</definedName>
    <definedName name="SG_09_20_1" localSheetId="4">#REF!</definedName>
    <definedName name="SG_09_20_1">[5]RESUMO!#REF!</definedName>
    <definedName name="SG_10_01_1" localSheetId="8">#REF!</definedName>
    <definedName name="SG_10_01_1" localSheetId="9">#REF!</definedName>
    <definedName name="SG_10_01_1" localSheetId="10">#REF!</definedName>
    <definedName name="SG_10_01_1" localSheetId="11">#REF!</definedName>
    <definedName name="SG_10_01_1" localSheetId="13">#REF!</definedName>
    <definedName name="SG_10_01_1" localSheetId="4">#REF!</definedName>
    <definedName name="SG_10_01_1">[5]RESUMO!#REF!</definedName>
    <definedName name="SG_10_02" localSheetId="8">#REF!</definedName>
    <definedName name="SG_10_02" localSheetId="9">#REF!</definedName>
    <definedName name="SG_10_02" localSheetId="10">#REF!</definedName>
    <definedName name="SG_10_02" localSheetId="11">#REF!</definedName>
    <definedName name="SG_10_02" localSheetId="13">#REF!</definedName>
    <definedName name="SG_10_02" localSheetId="4">#REF!</definedName>
    <definedName name="SG_10_02">'[14]Planilha PROJETISTA'!#REF!</definedName>
    <definedName name="SG_10_02_1" localSheetId="8">#REF!</definedName>
    <definedName name="SG_10_02_1" localSheetId="9">#REF!</definedName>
    <definedName name="SG_10_02_1" localSheetId="10">#REF!</definedName>
    <definedName name="SG_10_02_1" localSheetId="11">#REF!</definedName>
    <definedName name="SG_10_02_1" localSheetId="13">#REF!</definedName>
    <definedName name="SG_10_02_1" localSheetId="4">#REF!</definedName>
    <definedName name="SG_10_02_1">[5]RESUMO!#REF!</definedName>
    <definedName name="SG_10_03" localSheetId="8">#REF!</definedName>
    <definedName name="SG_10_03" localSheetId="9">#REF!</definedName>
    <definedName name="SG_10_03" localSheetId="10">#REF!</definedName>
    <definedName name="SG_10_03" localSheetId="11">#REF!</definedName>
    <definedName name="SG_10_03" localSheetId="13">#REF!</definedName>
    <definedName name="SG_10_03" localSheetId="4">#REF!</definedName>
    <definedName name="SG_10_03">'[14]Planilha PROJETISTA'!#REF!</definedName>
    <definedName name="SG_10_03_1" localSheetId="8">#REF!</definedName>
    <definedName name="SG_10_03_1" localSheetId="9">#REF!</definedName>
    <definedName name="SG_10_03_1" localSheetId="10">#REF!</definedName>
    <definedName name="SG_10_03_1" localSheetId="11">#REF!</definedName>
    <definedName name="SG_10_03_1" localSheetId="13">#REF!</definedName>
    <definedName name="SG_10_03_1" localSheetId="4">#REF!</definedName>
    <definedName name="SG_10_03_1">[5]RESUMO!#REF!</definedName>
    <definedName name="SG_10_04" localSheetId="8">#REF!</definedName>
    <definedName name="SG_10_04" localSheetId="9">#REF!</definedName>
    <definedName name="SG_10_04" localSheetId="10">#REF!</definedName>
    <definedName name="SG_10_04" localSheetId="11">#REF!</definedName>
    <definedName name="SG_10_04" localSheetId="13">#REF!</definedName>
    <definedName name="SG_10_04" localSheetId="4">#REF!</definedName>
    <definedName name="SG_10_04">'[14]Planilha PROJETISTA'!#REF!</definedName>
    <definedName name="SG_10_04_1" localSheetId="8">#REF!</definedName>
    <definedName name="SG_10_04_1" localSheetId="9">#REF!</definedName>
    <definedName name="SG_10_04_1" localSheetId="10">#REF!</definedName>
    <definedName name="SG_10_04_1" localSheetId="11">#REF!</definedName>
    <definedName name="SG_10_04_1" localSheetId="13">#REF!</definedName>
    <definedName name="SG_10_04_1" localSheetId="4">#REF!</definedName>
    <definedName name="SG_10_04_1">[5]RESUMO!#REF!</definedName>
    <definedName name="SG_10_05" localSheetId="8">#REF!</definedName>
    <definedName name="SG_10_05" localSheetId="9">#REF!</definedName>
    <definedName name="SG_10_05" localSheetId="10">#REF!</definedName>
    <definedName name="SG_10_05" localSheetId="11">#REF!</definedName>
    <definedName name="SG_10_05" localSheetId="13">#REF!</definedName>
    <definedName name="SG_10_05" localSheetId="4">#REF!</definedName>
    <definedName name="SG_10_05">'[14]Planilha PROJETISTA'!#REF!</definedName>
    <definedName name="SG_10_05_1" localSheetId="8">#REF!</definedName>
    <definedName name="SG_10_05_1" localSheetId="9">#REF!</definedName>
    <definedName name="SG_10_05_1" localSheetId="10">#REF!</definedName>
    <definedName name="SG_10_05_1" localSheetId="11">#REF!</definedName>
    <definedName name="SG_10_05_1" localSheetId="13">#REF!</definedName>
    <definedName name="SG_10_05_1" localSheetId="4">#REF!</definedName>
    <definedName name="SG_10_05_1">[5]RESUMO!#REF!</definedName>
    <definedName name="SG_10_06" localSheetId="8">#REF!</definedName>
    <definedName name="SG_10_06" localSheetId="9">#REF!</definedName>
    <definedName name="SG_10_06" localSheetId="10">#REF!</definedName>
    <definedName name="SG_10_06" localSheetId="11">#REF!</definedName>
    <definedName name="SG_10_06" localSheetId="13">#REF!</definedName>
    <definedName name="SG_10_06" localSheetId="4">#REF!</definedName>
    <definedName name="SG_10_06">'[14]Planilha PROJETISTA'!#REF!</definedName>
    <definedName name="SG_10_06_1" localSheetId="8">#REF!</definedName>
    <definedName name="SG_10_06_1" localSheetId="9">#REF!</definedName>
    <definedName name="SG_10_06_1" localSheetId="10">#REF!</definedName>
    <definedName name="SG_10_06_1" localSheetId="11">#REF!</definedName>
    <definedName name="SG_10_06_1" localSheetId="13">#REF!</definedName>
    <definedName name="SG_10_06_1" localSheetId="4">#REF!</definedName>
    <definedName name="SG_10_06_1">[5]RESUMO!#REF!</definedName>
    <definedName name="SG_10_07" localSheetId="8">#REF!</definedName>
    <definedName name="SG_10_07" localSheetId="9">#REF!</definedName>
    <definedName name="SG_10_07" localSheetId="10">#REF!</definedName>
    <definedName name="SG_10_07" localSheetId="11">#REF!</definedName>
    <definedName name="SG_10_07" localSheetId="13">#REF!</definedName>
    <definedName name="SG_10_07" localSheetId="4">#REF!</definedName>
    <definedName name="SG_10_07">'[14]Planilha PROJETISTA'!#REF!</definedName>
    <definedName name="SG_10_07_1" localSheetId="8">#REF!</definedName>
    <definedName name="SG_10_07_1" localSheetId="9">#REF!</definedName>
    <definedName name="SG_10_07_1" localSheetId="10">#REF!</definedName>
    <definedName name="SG_10_07_1" localSheetId="11">#REF!</definedName>
    <definedName name="SG_10_07_1" localSheetId="13">#REF!</definedName>
    <definedName name="SG_10_07_1" localSheetId="4">#REF!</definedName>
    <definedName name="SG_10_07_1">[5]RESUMO!#REF!</definedName>
    <definedName name="SG_10_08" localSheetId="8">#REF!</definedName>
    <definedName name="SG_10_08" localSheetId="9">#REF!</definedName>
    <definedName name="SG_10_08" localSheetId="10">#REF!</definedName>
    <definedName name="SG_10_08" localSheetId="11">#REF!</definedName>
    <definedName name="SG_10_08" localSheetId="13">#REF!</definedName>
    <definedName name="SG_10_08" localSheetId="4">#REF!</definedName>
    <definedName name="SG_10_08">'[14]Planilha PROJETISTA'!#REF!</definedName>
    <definedName name="SG_10_08_1" localSheetId="8">#REF!</definedName>
    <definedName name="SG_10_08_1" localSheetId="9">#REF!</definedName>
    <definedName name="SG_10_08_1" localSheetId="10">#REF!</definedName>
    <definedName name="SG_10_08_1" localSheetId="11">#REF!</definedName>
    <definedName name="SG_10_08_1" localSheetId="13">#REF!</definedName>
    <definedName name="SG_10_08_1" localSheetId="4">#REF!</definedName>
    <definedName name="SG_10_08_1">[5]RESUMO!#REF!</definedName>
    <definedName name="SG_10_09" localSheetId="8">#REF!</definedName>
    <definedName name="SG_10_09" localSheetId="9">#REF!</definedName>
    <definedName name="SG_10_09" localSheetId="10">#REF!</definedName>
    <definedName name="SG_10_09" localSheetId="11">#REF!</definedName>
    <definedName name="SG_10_09" localSheetId="13">#REF!</definedName>
    <definedName name="SG_10_09" localSheetId="4">#REF!</definedName>
    <definedName name="SG_10_09">'[14]Planilha PROJETISTA'!#REF!</definedName>
    <definedName name="SG_10_09_1" localSheetId="8">#REF!</definedName>
    <definedName name="SG_10_09_1" localSheetId="9">#REF!</definedName>
    <definedName name="SG_10_09_1" localSheetId="10">#REF!</definedName>
    <definedName name="SG_10_09_1" localSheetId="11">#REF!</definedName>
    <definedName name="SG_10_09_1" localSheetId="13">#REF!</definedName>
    <definedName name="SG_10_09_1" localSheetId="4">#REF!</definedName>
    <definedName name="SG_10_09_1">[5]RESUMO!#REF!</definedName>
    <definedName name="SG_10_10" localSheetId="8">#REF!</definedName>
    <definedName name="SG_10_10" localSheetId="9">#REF!</definedName>
    <definedName name="SG_10_10" localSheetId="10">#REF!</definedName>
    <definedName name="SG_10_10" localSheetId="11">#REF!</definedName>
    <definedName name="SG_10_10" localSheetId="13">#REF!</definedName>
    <definedName name="SG_10_10" localSheetId="4">#REF!</definedName>
    <definedName name="SG_10_10">'[14]Planilha PROJETISTA'!#REF!</definedName>
    <definedName name="SG_10_10_1" localSheetId="8">#REF!</definedName>
    <definedName name="SG_10_10_1" localSheetId="9">#REF!</definedName>
    <definedName name="SG_10_10_1" localSheetId="10">#REF!</definedName>
    <definedName name="SG_10_10_1" localSheetId="11">#REF!</definedName>
    <definedName name="SG_10_10_1" localSheetId="13">#REF!</definedName>
    <definedName name="SG_10_10_1" localSheetId="4">#REF!</definedName>
    <definedName name="SG_10_10_1">[5]RESUMO!#REF!</definedName>
    <definedName name="SG_10_11" localSheetId="8">#REF!</definedName>
    <definedName name="SG_10_11" localSheetId="9">#REF!</definedName>
    <definedName name="SG_10_11" localSheetId="10">#REF!</definedName>
    <definedName name="SG_10_11" localSheetId="11">#REF!</definedName>
    <definedName name="SG_10_11" localSheetId="13">#REF!</definedName>
    <definedName name="SG_10_11" localSheetId="4">#REF!</definedName>
    <definedName name="SG_10_11">'[14]Planilha PROJETISTA'!#REF!</definedName>
    <definedName name="SG_10_11_1" localSheetId="8">#REF!</definedName>
    <definedName name="SG_10_11_1" localSheetId="9">#REF!</definedName>
    <definedName name="SG_10_11_1" localSheetId="10">#REF!</definedName>
    <definedName name="SG_10_11_1" localSheetId="11">#REF!</definedName>
    <definedName name="SG_10_11_1" localSheetId="13">#REF!</definedName>
    <definedName name="SG_10_11_1" localSheetId="4">#REF!</definedName>
    <definedName name="SG_10_11_1">[5]RESUMO!#REF!</definedName>
    <definedName name="SG_10_12" localSheetId="8">#REF!</definedName>
    <definedName name="SG_10_12" localSheetId="9">#REF!</definedName>
    <definedName name="SG_10_12" localSheetId="10">#REF!</definedName>
    <definedName name="SG_10_12" localSheetId="11">#REF!</definedName>
    <definedName name="SG_10_12" localSheetId="13">#REF!</definedName>
    <definedName name="SG_10_12" localSheetId="4">#REF!</definedName>
    <definedName name="SG_10_12">'[14]Planilha PROJETISTA'!#REF!</definedName>
    <definedName name="SG_10_12_1" localSheetId="8">#REF!</definedName>
    <definedName name="SG_10_12_1" localSheetId="9">#REF!</definedName>
    <definedName name="SG_10_12_1" localSheetId="10">#REF!</definedName>
    <definedName name="SG_10_12_1" localSheetId="11">#REF!</definedName>
    <definedName name="SG_10_12_1" localSheetId="13">#REF!</definedName>
    <definedName name="SG_10_12_1" localSheetId="4">#REF!</definedName>
    <definedName name="SG_10_12_1">[5]RESUMO!#REF!</definedName>
    <definedName name="SG_10_13" localSheetId="8">#REF!</definedName>
    <definedName name="SG_10_13" localSheetId="9">#REF!</definedName>
    <definedName name="SG_10_13" localSheetId="10">#REF!</definedName>
    <definedName name="SG_10_13" localSheetId="11">#REF!</definedName>
    <definedName name="SG_10_13" localSheetId="13">#REF!</definedName>
    <definedName name="SG_10_13" localSheetId="4">#REF!</definedName>
    <definedName name="SG_10_13">'[14]Planilha PROJETISTA'!#REF!</definedName>
    <definedName name="SG_10_13_1" localSheetId="8">#REF!</definedName>
    <definedName name="SG_10_13_1" localSheetId="9">#REF!</definedName>
    <definedName name="SG_10_13_1" localSheetId="10">#REF!</definedName>
    <definedName name="SG_10_13_1" localSheetId="11">#REF!</definedName>
    <definedName name="SG_10_13_1" localSheetId="13">#REF!</definedName>
    <definedName name="SG_10_13_1" localSheetId="4">#REF!</definedName>
    <definedName name="SG_10_13_1">[5]RESUMO!#REF!</definedName>
    <definedName name="SG_10_14" localSheetId="8">#REF!</definedName>
    <definedName name="SG_10_14" localSheetId="9">#REF!</definedName>
    <definedName name="SG_10_14" localSheetId="10">#REF!</definedName>
    <definedName name="SG_10_14" localSheetId="11">#REF!</definedName>
    <definedName name="SG_10_14" localSheetId="13">#REF!</definedName>
    <definedName name="SG_10_14" localSheetId="4">#REF!</definedName>
    <definedName name="SG_10_14">'[14]Planilha PROJETISTA'!#REF!</definedName>
    <definedName name="SG_10_14_1" localSheetId="8">#REF!</definedName>
    <definedName name="SG_10_14_1" localSheetId="9">#REF!</definedName>
    <definedName name="SG_10_14_1" localSheetId="10">#REF!</definedName>
    <definedName name="SG_10_14_1" localSheetId="11">#REF!</definedName>
    <definedName name="SG_10_14_1" localSheetId="13">#REF!</definedName>
    <definedName name="SG_10_14_1" localSheetId="4">#REF!</definedName>
    <definedName name="SG_10_14_1">[5]RESUMO!#REF!</definedName>
    <definedName name="SG_10_15" localSheetId="8">#REF!</definedName>
    <definedName name="SG_10_15" localSheetId="9">#REF!</definedName>
    <definedName name="SG_10_15" localSheetId="10">#REF!</definedName>
    <definedName name="SG_10_15" localSheetId="11">#REF!</definedName>
    <definedName name="SG_10_15" localSheetId="13">#REF!</definedName>
    <definedName name="SG_10_15" localSheetId="4">#REF!</definedName>
    <definedName name="SG_10_15">'[14]Planilha PROJETISTA'!#REF!</definedName>
    <definedName name="SG_10_15_1" localSheetId="8">#REF!</definedName>
    <definedName name="SG_10_15_1" localSheetId="9">#REF!</definedName>
    <definedName name="SG_10_15_1" localSheetId="10">#REF!</definedName>
    <definedName name="SG_10_15_1" localSheetId="11">#REF!</definedName>
    <definedName name="SG_10_15_1" localSheetId="13">#REF!</definedName>
    <definedName name="SG_10_15_1" localSheetId="4">#REF!</definedName>
    <definedName name="SG_10_15_1">[5]RESUMO!#REF!</definedName>
    <definedName name="SG_10_16" localSheetId="8">#REF!</definedName>
    <definedName name="SG_10_16" localSheetId="9">#REF!</definedName>
    <definedName name="SG_10_16" localSheetId="10">#REF!</definedName>
    <definedName name="SG_10_16" localSheetId="11">#REF!</definedName>
    <definedName name="SG_10_16" localSheetId="13">#REF!</definedName>
    <definedName name="SG_10_16" localSheetId="4">#REF!</definedName>
    <definedName name="SG_10_16">'[14]Planilha PROJETISTA'!#REF!</definedName>
    <definedName name="SG_10_16_1" localSheetId="8">#REF!</definedName>
    <definedName name="SG_10_16_1" localSheetId="9">#REF!</definedName>
    <definedName name="SG_10_16_1" localSheetId="10">#REF!</definedName>
    <definedName name="SG_10_16_1" localSheetId="11">#REF!</definedName>
    <definedName name="SG_10_16_1" localSheetId="13">#REF!</definedName>
    <definedName name="SG_10_16_1" localSheetId="4">#REF!</definedName>
    <definedName name="SG_10_16_1">[5]RESUMO!#REF!</definedName>
    <definedName name="SG_10_17" localSheetId="8">#REF!</definedName>
    <definedName name="SG_10_17" localSheetId="9">#REF!</definedName>
    <definedName name="SG_10_17" localSheetId="10">#REF!</definedName>
    <definedName name="SG_10_17" localSheetId="11">#REF!</definedName>
    <definedName name="SG_10_17" localSheetId="13">#REF!</definedName>
    <definedName name="SG_10_17" localSheetId="4">#REF!</definedName>
    <definedName name="SG_10_17">'[14]Planilha PROJETISTA'!#REF!</definedName>
    <definedName name="SG_10_17_1" localSheetId="8">#REF!</definedName>
    <definedName name="SG_10_17_1" localSheetId="9">#REF!</definedName>
    <definedName name="SG_10_17_1" localSheetId="10">#REF!</definedName>
    <definedName name="SG_10_17_1" localSheetId="11">#REF!</definedName>
    <definedName name="SG_10_17_1" localSheetId="13">#REF!</definedName>
    <definedName name="SG_10_17_1" localSheetId="4">#REF!</definedName>
    <definedName name="SG_10_17_1">[5]RESUMO!#REF!</definedName>
    <definedName name="SG_10_18" localSheetId="8">#REF!</definedName>
    <definedName name="SG_10_18" localSheetId="9">#REF!</definedName>
    <definedName name="SG_10_18" localSheetId="10">#REF!</definedName>
    <definedName name="SG_10_18" localSheetId="11">#REF!</definedName>
    <definedName name="SG_10_18" localSheetId="13">#REF!</definedName>
    <definedName name="SG_10_18" localSheetId="4">#REF!</definedName>
    <definedName name="SG_10_18">'[14]Planilha PROJETISTA'!#REF!</definedName>
    <definedName name="SG_10_18_1" localSheetId="8">#REF!</definedName>
    <definedName name="SG_10_18_1" localSheetId="9">#REF!</definedName>
    <definedName name="SG_10_18_1" localSheetId="10">#REF!</definedName>
    <definedName name="SG_10_18_1" localSheetId="11">#REF!</definedName>
    <definedName name="SG_10_18_1" localSheetId="13">#REF!</definedName>
    <definedName name="SG_10_18_1" localSheetId="4">#REF!</definedName>
    <definedName name="SG_10_18_1">[5]RESUMO!#REF!</definedName>
    <definedName name="SG_10_19" localSheetId="8">#REF!</definedName>
    <definedName name="SG_10_19" localSheetId="9">#REF!</definedName>
    <definedName name="SG_10_19" localSheetId="10">#REF!</definedName>
    <definedName name="SG_10_19" localSheetId="11">#REF!</definedName>
    <definedName name="SG_10_19" localSheetId="13">#REF!</definedName>
    <definedName name="SG_10_19" localSheetId="4">#REF!</definedName>
    <definedName name="SG_10_19">'[14]Planilha PROJETISTA'!#REF!</definedName>
    <definedName name="SG_10_19_1" localSheetId="8">#REF!</definedName>
    <definedName name="SG_10_19_1" localSheetId="9">#REF!</definedName>
    <definedName name="SG_10_19_1" localSheetId="10">#REF!</definedName>
    <definedName name="SG_10_19_1" localSheetId="11">#REF!</definedName>
    <definedName name="SG_10_19_1" localSheetId="13">#REF!</definedName>
    <definedName name="SG_10_19_1" localSheetId="4">#REF!</definedName>
    <definedName name="SG_10_19_1">[5]RESUMO!#REF!</definedName>
    <definedName name="SG_10_20" localSheetId="8">#REF!</definedName>
    <definedName name="SG_10_20" localSheetId="9">#REF!</definedName>
    <definedName name="SG_10_20" localSheetId="10">#REF!</definedName>
    <definedName name="SG_10_20" localSheetId="11">#REF!</definedName>
    <definedName name="SG_10_20" localSheetId="13">#REF!</definedName>
    <definedName name="SG_10_20" localSheetId="4">#REF!</definedName>
    <definedName name="SG_10_20">'[14]Planilha PROJETISTA'!#REF!</definedName>
    <definedName name="SG_10_20_1" localSheetId="8">#REF!</definedName>
    <definedName name="SG_10_20_1" localSheetId="9">#REF!</definedName>
    <definedName name="SG_10_20_1" localSheetId="10">#REF!</definedName>
    <definedName name="SG_10_20_1" localSheetId="11">#REF!</definedName>
    <definedName name="SG_10_20_1" localSheetId="13">#REF!</definedName>
    <definedName name="SG_10_20_1" localSheetId="4">#REF!</definedName>
    <definedName name="SG_10_20_1">[5]RESUMO!#REF!</definedName>
    <definedName name="SG_11_01_1" localSheetId="8">#REF!</definedName>
    <definedName name="SG_11_01_1" localSheetId="9">#REF!</definedName>
    <definedName name="SG_11_01_1" localSheetId="10">#REF!</definedName>
    <definedName name="SG_11_01_1" localSheetId="11">#REF!</definedName>
    <definedName name="SG_11_01_1" localSheetId="13">#REF!</definedName>
    <definedName name="SG_11_01_1" localSheetId="4">#REF!</definedName>
    <definedName name="SG_11_01_1">[5]RESUMO!#REF!</definedName>
    <definedName name="SG_11_02" localSheetId="8">#REF!</definedName>
    <definedName name="SG_11_02" localSheetId="9">#REF!</definedName>
    <definedName name="SG_11_02" localSheetId="10">#REF!</definedName>
    <definedName name="SG_11_02" localSheetId="11">#REF!</definedName>
    <definedName name="SG_11_02" localSheetId="13">#REF!</definedName>
    <definedName name="SG_11_02" localSheetId="4">#REF!</definedName>
    <definedName name="SG_11_02">'[14]Planilha PROJETISTA'!#REF!</definedName>
    <definedName name="SG_11_02_1" localSheetId="8">#REF!</definedName>
    <definedName name="SG_11_02_1" localSheetId="9">#REF!</definedName>
    <definedName name="SG_11_02_1" localSheetId="10">#REF!</definedName>
    <definedName name="SG_11_02_1" localSheetId="11">#REF!</definedName>
    <definedName name="SG_11_02_1" localSheetId="13">#REF!</definedName>
    <definedName name="SG_11_02_1" localSheetId="4">#REF!</definedName>
    <definedName name="SG_11_02_1">[5]RESUMO!#REF!</definedName>
    <definedName name="SG_11_03" localSheetId="8">#REF!</definedName>
    <definedName name="SG_11_03" localSheetId="9">#REF!</definedName>
    <definedName name="SG_11_03" localSheetId="10">#REF!</definedName>
    <definedName name="SG_11_03" localSheetId="11">#REF!</definedName>
    <definedName name="SG_11_03" localSheetId="13">#REF!</definedName>
    <definedName name="SG_11_03" localSheetId="4">#REF!</definedName>
    <definedName name="SG_11_03">'[14]Planilha PROJETISTA'!#REF!</definedName>
    <definedName name="SG_11_03_1" localSheetId="8">#REF!</definedName>
    <definedName name="SG_11_03_1" localSheetId="9">#REF!</definedName>
    <definedName name="SG_11_03_1" localSheetId="10">#REF!</definedName>
    <definedName name="SG_11_03_1" localSheetId="11">#REF!</definedName>
    <definedName name="SG_11_03_1" localSheetId="13">#REF!</definedName>
    <definedName name="SG_11_03_1" localSheetId="4">#REF!</definedName>
    <definedName name="SG_11_03_1">[5]RESUMO!#REF!</definedName>
    <definedName name="SG_11_04" localSheetId="8">#REF!</definedName>
    <definedName name="SG_11_04" localSheetId="9">#REF!</definedName>
    <definedName name="SG_11_04" localSheetId="10">#REF!</definedName>
    <definedName name="SG_11_04" localSheetId="11">#REF!</definedName>
    <definedName name="SG_11_04" localSheetId="13">#REF!</definedName>
    <definedName name="SG_11_04" localSheetId="4">#REF!</definedName>
    <definedName name="SG_11_04">'[14]Planilha PROJETISTA'!#REF!</definedName>
    <definedName name="SG_11_04_1" localSheetId="8">#REF!</definedName>
    <definedName name="SG_11_04_1" localSheetId="9">#REF!</definedName>
    <definedName name="SG_11_04_1" localSheetId="10">#REF!</definedName>
    <definedName name="SG_11_04_1" localSheetId="11">#REF!</definedName>
    <definedName name="SG_11_04_1" localSheetId="13">#REF!</definedName>
    <definedName name="SG_11_04_1" localSheetId="4">#REF!</definedName>
    <definedName name="SG_11_04_1">[5]RESUMO!#REF!</definedName>
    <definedName name="SG_11_05" localSheetId="8">#REF!</definedName>
    <definedName name="SG_11_05" localSheetId="9">#REF!</definedName>
    <definedName name="SG_11_05" localSheetId="10">#REF!</definedName>
    <definedName name="SG_11_05" localSheetId="11">#REF!</definedName>
    <definedName name="SG_11_05" localSheetId="13">#REF!</definedName>
    <definedName name="SG_11_05" localSheetId="4">#REF!</definedName>
    <definedName name="SG_11_05">'[14]Planilha PROJETISTA'!#REF!</definedName>
    <definedName name="SG_11_05_1" localSheetId="8">#REF!</definedName>
    <definedName name="SG_11_05_1" localSheetId="9">#REF!</definedName>
    <definedName name="SG_11_05_1" localSheetId="10">#REF!</definedName>
    <definedName name="SG_11_05_1" localSheetId="11">#REF!</definedName>
    <definedName name="SG_11_05_1" localSheetId="13">#REF!</definedName>
    <definedName name="SG_11_05_1" localSheetId="4">#REF!</definedName>
    <definedName name="SG_11_05_1">[5]RESUMO!#REF!</definedName>
    <definedName name="SG_11_06" localSheetId="8">#REF!</definedName>
    <definedName name="SG_11_06" localSheetId="9">#REF!</definedName>
    <definedName name="SG_11_06" localSheetId="10">#REF!</definedName>
    <definedName name="SG_11_06" localSheetId="11">#REF!</definedName>
    <definedName name="SG_11_06" localSheetId="13">#REF!</definedName>
    <definedName name="SG_11_06" localSheetId="4">#REF!</definedName>
    <definedName name="SG_11_06">'[14]Planilha PROJETISTA'!#REF!</definedName>
    <definedName name="SG_11_06_1" localSheetId="8">#REF!</definedName>
    <definedName name="SG_11_06_1" localSheetId="9">#REF!</definedName>
    <definedName name="SG_11_06_1" localSheetId="10">#REF!</definedName>
    <definedName name="SG_11_06_1" localSheetId="11">#REF!</definedName>
    <definedName name="SG_11_06_1" localSheetId="13">#REF!</definedName>
    <definedName name="SG_11_06_1" localSheetId="4">#REF!</definedName>
    <definedName name="SG_11_06_1">[5]RESUMO!#REF!</definedName>
    <definedName name="SG_11_07" localSheetId="8">#REF!</definedName>
    <definedName name="SG_11_07" localSheetId="9">#REF!</definedName>
    <definedName name="SG_11_07" localSheetId="10">#REF!</definedName>
    <definedName name="SG_11_07" localSheetId="11">#REF!</definedName>
    <definedName name="SG_11_07" localSheetId="13">#REF!</definedName>
    <definedName name="SG_11_07" localSheetId="4">#REF!</definedName>
    <definedName name="SG_11_07">'[14]Planilha PROJETISTA'!#REF!</definedName>
    <definedName name="SG_11_07_1" localSheetId="8">#REF!</definedName>
    <definedName name="SG_11_07_1" localSheetId="9">#REF!</definedName>
    <definedName name="SG_11_07_1" localSheetId="10">#REF!</definedName>
    <definedName name="SG_11_07_1" localSheetId="11">#REF!</definedName>
    <definedName name="SG_11_07_1" localSheetId="13">#REF!</definedName>
    <definedName name="SG_11_07_1" localSheetId="4">#REF!</definedName>
    <definedName name="SG_11_07_1">[5]RESUMO!#REF!</definedName>
    <definedName name="SG_11_08" localSheetId="8">#REF!</definedName>
    <definedName name="SG_11_08" localSheetId="9">#REF!</definedName>
    <definedName name="SG_11_08" localSheetId="10">#REF!</definedName>
    <definedName name="SG_11_08" localSheetId="11">#REF!</definedName>
    <definedName name="SG_11_08" localSheetId="13">#REF!</definedName>
    <definedName name="SG_11_08" localSheetId="4">#REF!</definedName>
    <definedName name="SG_11_08">'[14]Planilha PROJETISTA'!#REF!</definedName>
    <definedName name="SG_11_08_1" localSheetId="8">#REF!</definedName>
    <definedName name="SG_11_08_1" localSheetId="9">#REF!</definedName>
    <definedName name="SG_11_08_1" localSheetId="10">#REF!</definedName>
    <definedName name="SG_11_08_1" localSheetId="11">#REF!</definedName>
    <definedName name="SG_11_08_1" localSheetId="13">#REF!</definedName>
    <definedName name="SG_11_08_1" localSheetId="4">#REF!</definedName>
    <definedName name="SG_11_08_1">[5]RESUMO!#REF!</definedName>
    <definedName name="SG_11_09" localSheetId="8">#REF!</definedName>
    <definedName name="SG_11_09" localSheetId="9">#REF!</definedName>
    <definedName name="SG_11_09" localSheetId="10">#REF!</definedName>
    <definedName name="SG_11_09" localSheetId="11">#REF!</definedName>
    <definedName name="SG_11_09" localSheetId="13">#REF!</definedName>
    <definedName name="SG_11_09" localSheetId="4">#REF!</definedName>
    <definedName name="SG_11_09">'[14]Planilha PROJETISTA'!#REF!</definedName>
    <definedName name="SG_11_09_1" localSheetId="8">#REF!</definedName>
    <definedName name="SG_11_09_1" localSheetId="9">#REF!</definedName>
    <definedName name="SG_11_09_1" localSheetId="10">#REF!</definedName>
    <definedName name="SG_11_09_1" localSheetId="11">#REF!</definedName>
    <definedName name="SG_11_09_1" localSheetId="13">#REF!</definedName>
    <definedName name="SG_11_09_1" localSheetId="4">#REF!</definedName>
    <definedName name="SG_11_09_1">[5]RESUMO!#REF!</definedName>
    <definedName name="SG_11_10" localSheetId="8">#REF!</definedName>
    <definedName name="SG_11_10" localSheetId="9">#REF!</definedName>
    <definedName name="SG_11_10" localSheetId="10">#REF!</definedName>
    <definedName name="SG_11_10" localSheetId="11">#REF!</definedName>
    <definedName name="SG_11_10" localSheetId="13">#REF!</definedName>
    <definedName name="SG_11_10" localSheetId="4">#REF!</definedName>
    <definedName name="SG_11_10">'[14]Planilha PROJETISTA'!#REF!</definedName>
    <definedName name="SG_11_10_1" localSheetId="8">#REF!</definedName>
    <definedName name="SG_11_10_1" localSheetId="9">#REF!</definedName>
    <definedName name="SG_11_10_1" localSheetId="10">#REF!</definedName>
    <definedName name="SG_11_10_1" localSheetId="11">#REF!</definedName>
    <definedName name="SG_11_10_1" localSheetId="13">#REF!</definedName>
    <definedName name="SG_11_10_1" localSheetId="4">#REF!</definedName>
    <definedName name="SG_11_10_1">[5]RESUMO!#REF!</definedName>
    <definedName name="SG_11_11" localSheetId="8">#REF!</definedName>
    <definedName name="SG_11_11" localSheetId="9">#REF!</definedName>
    <definedName name="SG_11_11" localSheetId="10">#REF!</definedName>
    <definedName name="SG_11_11" localSheetId="11">#REF!</definedName>
    <definedName name="SG_11_11" localSheetId="13">#REF!</definedName>
    <definedName name="SG_11_11" localSheetId="4">#REF!</definedName>
    <definedName name="SG_11_11">'[14]Planilha PROJETISTA'!#REF!</definedName>
    <definedName name="SG_11_11_1" localSheetId="8">#REF!</definedName>
    <definedName name="SG_11_11_1" localSheetId="9">#REF!</definedName>
    <definedName name="SG_11_11_1" localSheetId="10">#REF!</definedName>
    <definedName name="SG_11_11_1" localSheetId="11">#REF!</definedName>
    <definedName name="SG_11_11_1" localSheetId="13">#REF!</definedName>
    <definedName name="SG_11_11_1" localSheetId="4">#REF!</definedName>
    <definedName name="SG_11_11_1">[5]RESUMO!#REF!</definedName>
    <definedName name="SG_11_12" localSheetId="8">#REF!</definedName>
    <definedName name="SG_11_12" localSheetId="9">#REF!</definedName>
    <definedName name="SG_11_12" localSheetId="10">#REF!</definedName>
    <definedName name="SG_11_12" localSheetId="11">#REF!</definedName>
    <definedName name="SG_11_12" localSheetId="13">#REF!</definedName>
    <definedName name="SG_11_12" localSheetId="4">#REF!</definedName>
    <definedName name="SG_11_12">'[14]Planilha PROJETISTA'!#REF!</definedName>
    <definedName name="SG_11_12_1" localSheetId="8">#REF!</definedName>
    <definedName name="SG_11_12_1" localSheetId="9">#REF!</definedName>
    <definedName name="SG_11_12_1" localSheetId="10">#REF!</definedName>
    <definedName name="SG_11_12_1" localSheetId="11">#REF!</definedName>
    <definedName name="SG_11_12_1" localSheetId="13">#REF!</definedName>
    <definedName name="SG_11_12_1" localSheetId="4">#REF!</definedName>
    <definedName name="SG_11_12_1">[5]RESUMO!#REF!</definedName>
    <definedName name="SG_11_13" localSheetId="8">#REF!</definedName>
    <definedName name="SG_11_13" localSheetId="9">#REF!</definedName>
    <definedName name="SG_11_13" localSheetId="10">#REF!</definedName>
    <definedName name="SG_11_13" localSheetId="11">#REF!</definedName>
    <definedName name="SG_11_13" localSheetId="13">#REF!</definedName>
    <definedName name="SG_11_13" localSheetId="4">#REF!</definedName>
    <definedName name="SG_11_13">'[14]Planilha PROJETISTA'!#REF!</definedName>
    <definedName name="SG_11_13_1" localSheetId="8">#REF!</definedName>
    <definedName name="SG_11_13_1" localSheetId="9">#REF!</definedName>
    <definedName name="SG_11_13_1" localSheetId="10">#REF!</definedName>
    <definedName name="SG_11_13_1" localSheetId="11">#REF!</definedName>
    <definedName name="SG_11_13_1" localSheetId="13">#REF!</definedName>
    <definedName name="SG_11_13_1" localSheetId="4">#REF!</definedName>
    <definedName name="SG_11_13_1">[5]RESUMO!#REF!</definedName>
    <definedName name="SG_11_14" localSheetId="8">#REF!</definedName>
    <definedName name="SG_11_14" localSheetId="9">#REF!</definedName>
    <definedName name="SG_11_14" localSheetId="10">#REF!</definedName>
    <definedName name="SG_11_14" localSheetId="11">#REF!</definedName>
    <definedName name="SG_11_14" localSheetId="13">#REF!</definedName>
    <definedName name="SG_11_14" localSheetId="4">#REF!</definedName>
    <definedName name="SG_11_14">'[14]Planilha PROJETISTA'!#REF!</definedName>
    <definedName name="SG_11_14_1" localSheetId="8">#REF!</definedName>
    <definedName name="SG_11_14_1" localSheetId="9">#REF!</definedName>
    <definedName name="SG_11_14_1" localSheetId="10">#REF!</definedName>
    <definedName name="SG_11_14_1" localSheetId="11">#REF!</definedName>
    <definedName name="SG_11_14_1" localSheetId="13">#REF!</definedName>
    <definedName name="SG_11_14_1" localSheetId="4">#REF!</definedName>
    <definedName name="SG_11_14_1">[5]RESUMO!#REF!</definedName>
    <definedName name="SG_11_15" localSheetId="8">#REF!</definedName>
    <definedName name="SG_11_15" localSheetId="9">#REF!</definedName>
    <definedName name="SG_11_15" localSheetId="10">#REF!</definedName>
    <definedName name="SG_11_15" localSheetId="11">#REF!</definedName>
    <definedName name="SG_11_15" localSheetId="13">#REF!</definedName>
    <definedName name="SG_11_15" localSheetId="4">#REF!</definedName>
    <definedName name="SG_11_15">'[14]Planilha PROJETISTA'!#REF!</definedName>
    <definedName name="SG_11_15_1" localSheetId="8">#REF!</definedName>
    <definedName name="SG_11_15_1" localSheetId="9">#REF!</definedName>
    <definedName name="SG_11_15_1" localSheetId="10">#REF!</definedName>
    <definedName name="SG_11_15_1" localSheetId="11">#REF!</definedName>
    <definedName name="SG_11_15_1" localSheetId="13">#REF!</definedName>
    <definedName name="SG_11_15_1" localSheetId="4">#REF!</definedName>
    <definedName name="SG_11_15_1">[5]RESUMO!#REF!</definedName>
    <definedName name="SG_11_16" localSheetId="8">#REF!</definedName>
    <definedName name="SG_11_16" localSheetId="9">#REF!</definedName>
    <definedName name="SG_11_16" localSheetId="10">#REF!</definedName>
    <definedName name="SG_11_16" localSheetId="11">#REF!</definedName>
    <definedName name="SG_11_16" localSheetId="13">#REF!</definedName>
    <definedName name="SG_11_16" localSheetId="4">#REF!</definedName>
    <definedName name="SG_11_16">'[14]Planilha PROJETISTA'!#REF!</definedName>
    <definedName name="SG_11_16_1" localSheetId="8">#REF!</definedName>
    <definedName name="SG_11_16_1" localSheetId="9">#REF!</definedName>
    <definedName name="SG_11_16_1" localSheetId="10">#REF!</definedName>
    <definedName name="SG_11_16_1" localSheetId="11">#REF!</definedName>
    <definedName name="SG_11_16_1" localSheetId="13">#REF!</definedName>
    <definedName name="SG_11_16_1" localSheetId="4">#REF!</definedName>
    <definedName name="SG_11_16_1">[5]RESUMO!#REF!</definedName>
    <definedName name="SG_11_17" localSheetId="8">#REF!</definedName>
    <definedName name="SG_11_17" localSheetId="9">#REF!</definedName>
    <definedName name="SG_11_17" localSheetId="10">#REF!</definedName>
    <definedName name="SG_11_17" localSheetId="11">#REF!</definedName>
    <definedName name="SG_11_17" localSheetId="13">#REF!</definedName>
    <definedName name="SG_11_17" localSheetId="4">#REF!</definedName>
    <definedName name="SG_11_17">'[14]Planilha PROJETISTA'!#REF!</definedName>
    <definedName name="SG_11_17_1" localSheetId="8">#REF!</definedName>
    <definedName name="SG_11_17_1" localSheetId="9">#REF!</definedName>
    <definedName name="SG_11_17_1" localSheetId="10">#REF!</definedName>
    <definedName name="SG_11_17_1" localSheetId="11">#REF!</definedName>
    <definedName name="SG_11_17_1" localSheetId="13">#REF!</definedName>
    <definedName name="SG_11_17_1" localSheetId="4">#REF!</definedName>
    <definedName name="SG_11_17_1">[5]RESUMO!#REF!</definedName>
    <definedName name="SG_11_18" localSheetId="8">#REF!</definedName>
    <definedName name="SG_11_18" localSheetId="9">#REF!</definedName>
    <definedName name="SG_11_18" localSheetId="10">#REF!</definedName>
    <definedName name="SG_11_18" localSheetId="11">#REF!</definedName>
    <definedName name="SG_11_18" localSheetId="13">#REF!</definedName>
    <definedName name="SG_11_18" localSheetId="4">#REF!</definedName>
    <definedName name="SG_11_18">'[14]Planilha PROJETISTA'!#REF!</definedName>
    <definedName name="SG_11_18_1" localSheetId="8">#REF!</definedName>
    <definedName name="SG_11_18_1" localSheetId="9">#REF!</definedName>
    <definedName name="SG_11_18_1" localSheetId="10">#REF!</definedName>
    <definedName name="SG_11_18_1" localSheetId="11">#REF!</definedName>
    <definedName name="SG_11_18_1" localSheetId="13">#REF!</definedName>
    <definedName name="SG_11_18_1" localSheetId="4">#REF!</definedName>
    <definedName name="SG_11_18_1">[5]RESUMO!#REF!</definedName>
    <definedName name="SG_11_19" localSheetId="8">#REF!</definedName>
    <definedName name="SG_11_19" localSheetId="9">#REF!</definedName>
    <definedName name="SG_11_19" localSheetId="10">#REF!</definedName>
    <definedName name="SG_11_19" localSheetId="11">#REF!</definedName>
    <definedName name="SG_11_19" localSheetId="13">#REF!</definedName>
    <definedName name="SG_11_19" localSheetId="4">#REF!</definedName>
    <definedName name="SG_11_19">'[14]Planilha PROJETISTA'!#REF!</definedName>
    <definedName name="SG_11_19_1" localSheetId="8">#REF!</definedName>
    <definedName name="SG_11_19_1" localSheetId="9">#REF!</definedName>
    <definedName name="SG_11_19_1" localSheetId="10">#REF!</definedName>
    <definedName name="SG_11_19_1" localSheetId="11">#REF!</definedName>
    <definedName name="SG_11_19_1" localSheetId="13">#REF!</definedName>
    <definedName name="SG_11_19_1" localSheetId="4">#REF!</definedName>
    <definedName name="SG_11_19_1">[5]RESUMO!#REF!</definedName>
    <definedName name="SG_11_20" localSheetId="8">#REF!</definedName>
    <definedName name="SG_11_20" localSheetId="9">#REF!</definedName>
    <definedName name="SG_11_20" localSheetId="10">#REF!</definedName>
    <definedName name="SG_11_20" localSheetId="11">#REF!</definedName>
    <definedName name="SG_11_20" localSheetId="13">#REF!</definedName>
    <definedName name="SG_11_20" localSheetId="4">#REF!</definedName>
    <definedName name="SG_11_20">'[14]Planilha PROJETISTA'!#REF!</definedName>
    <definedName name="SG_11_20_1" localSheetId="8">#REF!</definedName>
    <definedName name="SG_11_20_1" localSheetId="9">#REF!</definedName>
    <definedName name="SG_11_20_1" localSheetId="10">#REF!</definedName>
    <definedName name="SG_11_20_1" localSheetId="11">#REF!</definedName>
    <definedName name="SG_11_20_1" localSheetId="13">#REF!</definedName>
    <definedName name="SG_11_20_1" localSheetId="4">#REF!</definedName>
    <definedName name="SG_11_20_1">[5]RESUMO!#REF!</definedName>
    <definedName name="SG_12_01_1" localSheetId="8">#REF!</definedName>
    <definedName name="SG_12_01_1" localSheetId="9">#REF!</definedName>
    <definedName name="SG_12_01_1" localSheetId="10">#REF!</definedName>
    <definedName name="SG_12_01_1" localSheetId="11">#REF!</definedName>
    <definedName name="SG_12_01_1" localSheetId="13">#REF!</definedName>
    <definedName name="SG_12_01_1" localSheetId="4">#REF!</definedName>
    <definedName name="SG_12_01_1">[5]RESUMO!#REF!</definedName>
    <definedName name="SG_12_02_1" localSheetId="8">#REF!</definedName>
    <definedName name="SG_12_02_1" localSheetId="9">#REF!</definedName>
    <definedName name="SG_12_02_1" localSheetId="10">#REF!</definedName>
    <definedName name="SG_12_02_1" localSheetId="11">#REF!</definedName>
    <definedName name="SG_12_02_1" localSheetId="13">#REF!</definedName>
    <definedName name="SG_12_02_1" localSheetId="4">#REF!</definedName>
    <definedName name="SG_12_02_1">[5]RESUMO!#REF!</definedName>
    <definedName name="SG_12_03_1" localSheetId="8">#REF!</definedName>
    <definedName name="SG_12_03_1" localSheetId="9">#REF!</definedName>
    <definedName name="SG_12_03_1" localSheetId="10">#REF!</definedName>
    <definedName name="SG_12_03_1" localSheetId="11">#REF!</definedName>
    <definedName name="SG_12_03_1" localSheetId="13">#REF!</definedName>
    <definedName name="SG_12_03_1" localSheetId="4">#REF!</definedName>
    <definedName name="SG_12_03_1">[5]RESUMO!#REF!</definedName>
    <definedName name="SG_12_04_1" localSheetId="8">#REF!</definedName>
    <definedName name="SG_12_04_1" localSheetId="9">#REF!</definedName>
    <definedName name="SG_12_04_1" localSheetId="10">#REF!</definedName>
    <definedName name="SG_12_04_1" localSheetId="11">#REF!</definedName>
    <definedName name="SG_12_04_1" localSheetId="13">#REF!</definedName>
    <definedName name="SG_12_04_1" localSheetId="4">#REF!</definedName>
    <definedName name="SG_12_04_1">[5]RESUMO!#REF!</definedName>
    <definedName name="SG_12_05_1" localSheetId="8">#REF!</definedName>
    <definedName name="SG_12_05_1" localSheetId="9">#REF!</definedName>
    <definedName name="SG_12_05_1" localSheetId="10">#REF!</definedName>
    <definedName name="SG_12_05_1" localSheetId="11">#REF!</definedName>
    <definedName name="SG_12_05_1" localSheetId="13">#REF!</definedName>
    <definedName name="SG_12_05_1" localSheetId="4">#REF!</definedName>
    <definedName name="SG_12_05_1">[5]RESUMO!#REF!</definedName>
    <definedName name="SG_12_06_1" localSheetId="8">#REF!</definedName>
    <definedName name="SG_12_06_1" localSheetId="9">#REF!</definedName>
    <definedName name="SG_12_06_1" localSheetId="10">#REF!</definedName>
    <definedName name="SG_12_06_1" localSheetId="11">#REF!</definedName>
    <definedName name="SG_12_06_1" localSheetId="13">#REF!</definedName>
    <definedName name="SG_12_06_1" localSheetId="4">#REF!</definedName>
    <definedName name="SG_12_06_1">[5]RESUMO!#REF!</definedName>
    <definedName name="SG_12_07_1" localSheetId="8">#REF!</definedName>
    <definedName name="SG_12_07_1" localSheetId="9">#REF!</definedName>
    <definedName name="SG_12_07_1" localSheetId="10">#REF!</definedName>
    <definedName name="SG_12_07_1" localSheetId="11">#REF!</definedName>
    <definedName name="SG_12_07_1" localSheetId="13">#REF!</definedName>
    <definedName name="SG_12_07_1" localSheetId="4">#REF!</definedName>
    <definedName name="SG_12_07_1">[5]RESUMO!#REF!</definedName>
    <definedName name="SG_12_08" localSheetId="8">#REF!</definedName>
    <definedName name="SG_12_08" localSheetId="9">#REF!</definedName>
    <definedName name="SG_12_08" localSheetId="10">#REF!</definedName>
    <definedName name="SG_12_08" localSheetId="11">#REF!</definedName>
    <definedName name="SG_12_08" localSheetId="13">#REF!</definedName>
    <definedName name="SG_12_08" localSheetId="4">#REF!</definedName>
    <definedName name="SG_12_08">'[14]Planilha PROJETISTA'!#REF!</definedName>
    <definedName name="SG_12_08_1" localSheetId="8">#REF!</definedName>
    <definedName name="SG_12_08_1" localSheetId="9">#REF!</definedName>
    <definedName name="SG_12_08_1" localSheetId="10">#REF!</definedName>
    <definedName name="SG_12_08_1" localSheetId="11">#REF!</definedName>
    <definedName name="SG_12_08_1" localSheetId="13">#REF!</definedName>
    <definedName name="SG_12_08_1" localSheetId="4">#REF!</definedName>
    <definedName name="SG_12_08_1">[5]RESUMO!#REF!</definedName>
    <definedName name="SG_12_09" localSheetId="8">#REF!</definedName>
    <definedName name="SG_12_09" localSheetId="9">#REF!</definedName>
    <definedName name="SG_12_09" localSheetId="10">#REF!</definedName>
    <definedName name="SG_12_09" localSheetId="11">#REF!</definedName>
    <definedName name="SG_12_09" localSheetId="13">#REF!</definedName>
    <definedName name="SG_12_09" localSheetId="4">#REF!</definedName>
    <definedName name="SG_12_09">'[14]Planilha PROJETISTA'!#REF!</definedName>
    <definedName name="SG_12_09_1" localSheetId="8">#REF!</definedName>
    <definedName name="SG_12_09_1" localSheetId="9">#REF!</definedName>
    <definedName name="SG_12_09_1" localSheetId="10">#REF!</definedName>
    <definedName name="SG_12_09_1" localSheetId="11">#REF!</definedName>
    <definedName name="SG_12_09_1" localSheetId="13">#REF!</definedName>
    <definedName name="SG_12_09_1" localSheetId="4">#REF!</definedName>
    <definedName name="SG_12_09_1">[5]RESUMO!#REF!</definedName>
    <definedName name="SG_12_10" localSheetId="8">#REF!</definedName>
    <definedName name="SG_12_10" localSheetId="9">#REF!</definedName>
    <definedName name="SG_12_10" localSheetId="10">#REF!</definedName>
    <definedName name="SG_12_10" localSheetId="11">#REF!</definedName>
    <definedName name="SG_12_10" localSheetId="13">#REF!</definedName>
    <definedName name="SG_12_10" localSheetId="4">#REF!</definedName>
    <definedName name="SG_12_10">'[14]Planilha PROJETISTA'!#REF!</definedName>
    <definedName name="SG_12_10_1" localSheetId="8">#REF!</definedName>
    <definedName name="SG_12_10_1" localSheetId="9">#REF!</definedName>
    <definedName name="SG_12_10_1" localSheetId="10">#REF!</definedName>
    <definedName name="SG_12_10_1" localSheetId="11">#REF!</definedName>
    <definedName name="SG_12_10_1" localSheetId="13">#REF!</definedName>
    <definedName name="SG_12_10_1" localSheetId="4">#REF!</definedName>
    <definedName name="SG_12_10_1">[5]RESUMO!#REF!</definedName>
    <definedName name="SG_12_11" localSheetId="8">#REF!</definedName>
    <definedName name="SG_12_11" localSheetId="9">#REF!</definedName>
    <definedName name="SG_12_11" localSheetId="10">#REF!</definedName>
    <definedName name="SG_12_11" localSheetId="11">#REF!</definedName>
    <definedName name="SG_12_11" localSheetId="13">#REF!</definedName>
    <definedName name="SG_12_11" localSheetId="4">#REF!</definedName>
    <definedName name="SG_12_11">'[14]Planilha PROJETISTA'!#REF!</definedName>
    <definedName name="SG_12_11_1" localSheetId="8">#REF!</definedName>
    <definedName name="SG_12_11_1" localSheetId="9">#REF!</definedName>
    <definedName name="SG_12_11_1" localSheetId="10">#REF!</definedName>
    <definedName name="SG_12_11_1" localSheetId="11">#REF!</definedName>
    <definedName name="SG_12_11_1" localSheetId="13">#REF!</definedName>
    <definedName name="SG_12_11_1" localSheetId="4">#REF!</definedName>
    <definedName name="SG_12_11_1">[5]RESUMO!#REF!</definedName>
    <definedName name="SG_12_12" localSheetId="8">#REF!</definedName>
    <definedName name="SG_12_12" localSheetId="9">#REF!</definedName>
    <definedName name="SG_12_12" localSheetId="10">#REF!</definedName>
    <definedName name="SG_12_12" localSheetId="11">#REF!</definedName>
    <definedName name="SG_12_12" localSheetId="13">#REF!</definedName>
    <definedName name="SG_12_12" localSheetId="4">#REF!</definedName>
    <definedName name="SG_12_12">'[14]Planilha PROJETISTA'!#REF!</definedName>
    <definedName name="SG_12_12_1" localSheetId="8">#REF!</definedName>
    <definedName name="SG_12_12_1" localSheetId="9">#REF!</definedName>
    <definedName name="SG_12_12_1" localSheetId="10">#REF!</definedName>
    <definedName name="SG_12_12_1" localSheetId="11">#REF!</definedName>
    <definedName name="SG_12_12_1" localSheetId="13">#REF!</definedName>
    <definedName name="SG_12_12_1" localSheetId="4">#REF!</definedName>
    <definedName name="SG_12_12_1">[5]RESUMO!#REF!</definedName>
    <definedName name="SG_12_13" localSheetId="8">#REF!</definedName>
    <definedName name="SG_12_13" localSheetId="9">#REF!</definedName>
    <definedName name="SG_12_13" localSheetId="10">#REF!</definedName>
    <definedName name="SG_12_13" localSheetId="11">#REF!</definedName>
    <definedName name="SG_12_13" localSheetId="13">#REF!</definedName>
    <definedName name="SG_12_13" localSheetId="4">#REF!</definedName>
    <definedName name="SG_12_13">'[14]Planilha PROJETISTA'!#REF!</definedName>
    <definedName name="SG_12_13_1" localSheetId="8">#REF!</definedName>
    <definedName name="SG_12_13_1" localSheetId="9">#REF!</definedName>
    <definedName name="SG_12_13_1" localSheetId="10">#REF!</definedName>
    <definedName name="SG_12_13_1" localSheetId="11">#REF!</definedName>
    <definedName name="SG_12_13_1" localSheetId="13">#REF!</definedName>
    <definedName name="SG_12_13_1" localSheetId="4">#REF!</definedName>
    <definedName name="SG_12_13_1">[5]RESUMO!#REF!</definedName>
    <definedName name="SG_12_14" localSheetId="8">#REF!</definedName>
    <definedName name="SG_12_14" localSheetId="9">#REF!</definedName>
    <definedName name="SG_12_14" localSheetId="10">#REF!</definedName>
    <definedName name="SG_12_14" localSheetId="11">#REF!</definedName>
    <definedName name="SG_12_14" localSheetId="13">#REF!</definedName>
    <definedName name="SG_12_14" localSheetId="4">#REF!</definedName>
    <definedName name="SG_12_14">'[14]Planilha PROJETISTA'!#REF!</definedName>
    <definedName name="SG_12_14_1" localSheetId="8">#REF!</definedName>
    <definedName name="SG_12_14_1" localSheetId="9">#REF!</definedName>
    <definedName name="SG_12_14_1" localSheetId="10">#REF!</definedName>
    <definedName name="SG_12_14_1" localSheetId="11">#REF!</definedName>
    <definedName name="SG_12_14_1" localSheetId="13">#REF!</definedName>
    <definedName name="SG_12_14_1" localSheetId="4">#REF!</definedName>
    <definedName name="SG_12_14_1">[5]RESUMO!#REF!</definedName>
    <definedName name="SG_12_15" localSheetId="8">#REF!</definedName>
    <definedName name="SG_12_15" localSheetId="9">#REF!</definedName>
    <definedName name="SG_12_15" localSheetId="10">#REF!</definedName>
    <definedName name="SG_12_15" localSheetId="11">#REF!</definedName>
    <definedName name="SG_12_15" localSheetId="13">#REF!</definedName>
    <definedName name="SG_12_15" localSheetId="4">#REF!</definedName>
    <definedName name="SG_12_15">'[14]Planilha PROJETISTA'!#REF!</definedName>
    <definedName name="SG_12_15_1" localSheetId="8">#REF!</definedName>
    <definedName name="SG_12_15_1" localSheetId="9">#REF!</definedName>
    <definedName name="SG_12_15_1" localSheetId="10">#REF!</definedName>
    <definedName name="SG_12_15_1" localSheetId="11">#REF!</definedName>
    <definedName name="SG_12_15_1" localSheetId="13">#REF!</definedName>
    <definedName name="SG_12_15_1" localSheetId="4">#REF!</definedName>
    <definedName name="SG_12_15_1">[5]RESUMO!#REF!</definedName>
    <definedName name="SG_12_16" localSheetId="8">#REF!</definedName>
    <definedName name="SG_12_16" localSheetId="9">#REF!</definedName>
    <definedName name="SG_12_16" localSheetId="10">#REF!</definedName>
    <definedName name="SG_12_16" localSheetId="11">#REF!</definedName>
    <definedName name="SG_12_16" localSheetId="13">#REF!</definedName>
    <definedName name="SG_12_16" localSheetId="4">#REF!</definedName>
    <definedName name="SG_12_16">'[14]Planilha PROJETISTA'!#REF!</definedName>
    <definedName name="SG_12_16_1" localSheetId="8">#REF!</definedName>
    <definedName name="SG_12_16_1" localSheetId="9">#REF!</definedName>
    <definedName name="SG_12_16_1" localSheetId="10">#REF!</definedName>
    <definedName name="SG_12_16_1" localSheetId="11">#REF!</definedName>
    <definedName name="SG_12_16_1" localSheetId="13">#REF!</definedName>
    <definedName name="SG_12_16_1" localSheetId="4">#REF!</definedName>
    <definedName name="SG_12_16_1">[5]RESUMO!#REF!</definedName>
    <definedName name="SG_12_17" localSheetId="8">#REF!</definedName>
    <definedName name="SG_12_17" localSheetId="9">#REF!</definedName>
    <definedName name="SG_12_17" localSheetId="10">#REF!</definedName>
    <definedName name="SG_12_17" localSheetId="11">#REF!</definedName>
    <definedName name="SG_12_17" localSheetId="13">#REF!</definedName>
    <definedName name="SG_12_17" localSheetId="4">#REF!</definedName>
    <definedName name="SG_12_17">'[14]Planilha PROJETISTA'!#REF!</definedName>
    <definedName name="SG_12_17_1" localSheetId="8">#REF!</definedName>
    <definedName name="SG_12_17_1" localSheetId="9">#REF!</definedName>
    <definedName name="SG_12_17_1" localSheetId="10">#REF!</definedName>
    <definedName name="SG_12_17_1" localSheetId="11">#REF!</definedName>
    <definedName name="SG_12_17_1" localSheetId="13">#REF!</definedName>
    <definedName name="SG_12_17_1" localSheetId="4">#REF!</definedName>
    <definedName name="SG_12_17_1">[5]RESUMO!#REF!</definedName>
    <definedName name="SG_12_18" localSheetId="8">#REF!</definedName>
    <definedName name="SG_12_18" localSheetId="9">#REF!</definedName>
    <definedName name="SG_12_18" localSheetId="10">#REF!</definedName>
    <definedName name="SG_12_18" localSheetId="11">#REF!</definedName>
    <definedName name="SG_12_18" localSheetId="13">#REF!</definedName>
    <definedName name="SG_12_18" localSheetId="4">#REF!</definedName>
    <definedName name="SG_12_18">'[14]Planilha PROJETISTA'!#REF!</definedName>
    <definedName name="SG_12_18_1" localSheetId="8">#REF!</definedName>
    <definedName name="SG_12_18_1" localSheetId="9">#REF!</definedName>
    <definedName name="SG_12_18_1" localSheetId="10">#REF!</definedName>
    <definedName name="SG_12_18_1" localSheetId="11">#REF!</definedName>
    <definedName name="SG_12_18_1" localSheetId="13">#REF!</definedName>
    <definedName name="SG_12_18_1" localSheetId="4">#REF!</definedName>
    <definedName name="SG_12_18_1">[5]RESUMO!#REF!</definedName>
    <definedName name="SG_12_19" localSheetId="8">#REF!</definedName>
    <definedName name="SG_12_19" localSheetId="9">#REF!</definedName>
    <definedName name="SG_12_19" localSheetId="10">#REF!</definedName>
    <definedName name="SG_12_19" localSheetId="11">#REF!</definedName>
    <definedName name="SG_12_19" localSheetId="13">#REF!</definedName>
    <definedName name="SG_12_19" localSheetId="4">#REF!</definedName>
    <definedName name="SG_12_19">'[14]Planilha PROJETISTA'!#REF!</definedName>
    <definedName name="SG_12_19_1" localSheetId="8">#REF!</definedName>
    <definedName name="SG_12_19_1" localSheetId="9">#REF!</definedName>
    <definedName name="SG_12_19_1" localSheetId="10">#REF!</definedName>
    <definedName name="SG_12_19_1" localSheetId="11">#REF!</definedName>
    <definedName name="SG_12_19_1" localSheetId="13">#REF!</definedName>
    <definedName name="SG_12_19_1" localSheetId="4">#REF!</definedName>
    <definedName name="SG_12_19_1">[5]RESUMO!#REF!</definedName>
    <definedName name="SG_12_20" localSheetId="8">#REF!</definedName>
    <definedName name="SG_12_20" localSheetId="9">#REF!</definedName>
    <definedName name="SG_12_20" localSheetId="10">#REF!</definedName>
    <definedName name="SG_12_20" localSheetId="11">#REF!</definedName>
    <definedName name="SG_12_20" localSheetId="13">#REF!</definedName>
    <definedName name="SG_12_20" localSheetId="4">#REF!</definedName>
    <definedName name="SG_12_20">'[14]Planilha PROJETISTA'!#REF!</definedName>
    <definedName name="SG_12_20_1" localSheetId="8">#REF!</definedName>
    <definedName name="SG_12_20_1" localSheetId="9">#REF!</definedName>
    <definedName name="SG_12_20_1" localSheetId="10">#REF!</definedName>
    <definedName name="SG_12_20_1" localSheetId="11">#REF!</definedName>
    <definedName name="SG_12_20_1" localSheetId="13">#REF!</definedName>
    <definedName name="SG_12_20_1" localSheetId="4">#REF!</definedName>
    <definedName name="SG_12_20_1">[5]RESUMO!#REF!</definedName>
    <definedName name="SG_13_01_1" localSheetId="8">#REF!</definedName>
    <definedName name="SG_13_01_1" localSheetId="9">#REF!</definedName>
    <definedName name="SG_13_01_1" localSheetId="10">#REF!</definedName>
    <definedName name="SG_13_01_1" localSheetId="11">#REF!</definedName>
    <definedName name="SG_13_01_1" localSheetId="13">#REF!</definedName>
    <definedName name="SG_13_01_1" localSheetId="4">#REF!</definedName>
    <definedName name="SG_13_01_1">[5]RESUMO!#REF!</definedName>
    <definedName name="SG_13_02_1" localSheetId="8">#REF!</definedName>
    <definedName name="SG_13_02_1" localSheetId="9">#REF!</definedName>
    <definedName name="SG_13_02_1" localSheetId="10">#REF!</definedName>
    <definedName name="SG_13_02_1" localSheetId="11">#REF!</definedName>
    <definedName name="SG_13_02_1" localSheetId="13">#REF!</definedName>
    <definedName name="SG_13_02_1" localSheetId="4">#REF!</definedName>
    <definedName name="SG_13_02_1">[5]RESUMO!#REF!</definedName>
    <definedName name="SG_13_03_1" localSheetId="8">#REF!</definedName>
    <definedName name="SG_13_03_1" localSheetId="9">#REF!</definedName>
    <definedName name="SG_13_03_1" localSheetId="10">#REF!</definedName>
    <definedName name="SG_13_03_1" localSheetId="11">#REF!</definedName>
    <definedName name="SG_13_03_1" localSheetId="13">#REF!</definedName>
    <definedName name="SG_13_03_1" localSheetId="4">#REF!</definedName>
    <definedName name="SG_13_03_1">[5]RESUMO!#REF!</definedName>
    <definedName name="SG_13_04_1" localSheetId="8">#REF!</definedName>
    <definedName name="SG_13_04_1" localSheetId="9">#REF!</definedName>
    <definedName name="SG_13_04_1" localSheetId="10">#REF!</definedName>
    <definedName name="SG_13_04_1" localSheetId="11">#REF!</definedName>
    <definedName name="SG_13_04_1" localSheetId="13">#REF!</definedName>
    <definedName name="SG_13_04_1" localSheetId="4">#REF!</definedName>
    <definedName name="SG_13_04_1">[5]RESUMO!#REF!</definedName>
    <definedName name="SG_13_05_1" localSheetId="8">#REF!</definedName>
    <definedName name="SG_13_05_1" localSheetId="9">#REF!</definedName>
    <definedName name="SG_13_05_1" localSheetId="10">#REF!</definedName>
    <definedName name="SG_13_05_1" localSheetId="11">#REF!</definedName>
    <definedName name="SG_13_05_1" localSheetId="13">#REF!</definedName>
    <definedName name="SG_13_05_1" localSheetId="4">#REF!</definedName>
    <definedName name="SG_13_05_1">[5]RESUMO!#REF!</definedName>
    <definedName name="SG_13_06" localSheetId="8">#REF!</definedName>
    <definedName name="SG_13_06" localSheetId="9">#REF!</definedName>
    <definedName name="SG_13_06" localSheetId="10">#REF!</definedName>
    <definedName name="SG_13_06" localSheetId="11">#REF!</definedName>
    <definedName name="SG_13_06" localSheetId="13">#REF!</definedName>
    <definedName name="SG_13_06" localSheetId="4">#REF!</definedName>
    <definedName name="SG_13_06">'[14]Planilha PROJETISTA'!#REF!</definedName>
    <definedName name="SG_13_06_1" localSheetId="8">#REF!</definedName>
    <definedName name="SG_13_06_1" localSheetId="9">#REF!</definedName>
    <definedName name="SG_13_06_1" localSheetId="10">#REF!</definedName>
    <definedName name="SG_13_06_1" localSheetId="11">#REF!</definedName>
    <definedName name="SG_13_06_1" localSheetId="13">#REF!</definedName>
    <definedName name="SG_13_06_1" localSheetId="4">#REF!</definedName>
    <definedName name="SG_13_06_1">[5]RESUMO!#REF!</definedName>
    <definedName name="SG_13_07" localSheetId="8">#REF!</definedName>
    <definedName name="SG_13_07" localSheetId="9">#REF!</definedName>
    <definedName name="SG_13_07" localSheetId="10">#REF!</definedName>
    <definedName name="SG_13_07" localSheetId="11">#REF!</definedName>
    <definedName name="SG_13_07" localSheetId="13">#REF!</definedName>
    <definedName name="SG_13_07" localSheetId="4">#REF!</definedName>
    <definedName name="SG_13_07">'[14]Planilha PROJETISTA'!#REF!</definedName>
    <definedName name="SG_13_07_1" localSheetId="8">#REF!</definedName>
    <definedName name="SG_13_07_1" localSheetId="9">#REF!</definedName>
    <definedName name="SG_13_07_1" localSheetId="10">#REF!</definedName>
    <definedName name="SG_13_07_1" localSheetId="11">#REF!</definedName>
    <definedName name="SG_13_07_1" localSheetId="13">#REF!</definedName>
    <definedName name="SG_13_07_1" localSheetId="4">#REF!</definedName>
    <definedName name="SG_13_07_1">[5]RESUMO!#REF!</definedName>
    <definedName name="SG_13_08" localSheetId="8">#REF!</definedName>
    <definedName name="SG_13_08" localSheetId="9">#REF!</definedName>
    <definedName name="SG_13_08" localSheetId="10">#REF!</definedName>
    <definedName name="SG_13_08" localSheetId="11">#REF!</definedName>
    <definedName name="SG_13_08" localSheetId="13">#REF!</definedName>
    <definedName name="SG_13_08" localSheetId="4">#REF!</definedName>
    <definedName name="SG_13_08">'[14]Planilha PROJETISTA'!#REF!</definedName>
    <definedName name="SG_13_08_1" localSheetId="8">#REF!</definedName>
    <definedName name="SG_13_08_1" localSheetId="9">#REF!</definedName>
    <definedName name="SG_13_08_1" localSheetId="10">#REF!</definedName>
    <definedName name="SG_13_08_1" localSheetId="11">#REF!</definedName>
    <definedName name="SG_13_08_1" localSheetId="13">#REF!</definedName>
    <definedName name="SG_13_08_1" localSheetId="4">#REF!</definedName>
    <definedName name="SG_13_08_1">[5]RESUMO!#REF!</definedName>
    <definedName name="SG_13_09" localSheetId="8">#REF!</definedName>
    <definedName name="SG_13_09" localSheetId="9">#REF!</definedName>
    <definedName name="SG_13_09" localSheetId="10">#REF!</definedName>
    <definedName name="SG_13_09" localSheetId="11">#REF!</definedName>
    <definedName name="SG_13_09" localSheetId="13">#REF!</definedName>
    <definedName name="SG_13_09" localSheetId="4">#REF!</definedName>
    <definedName name="SG_13_09">'[14]Planilha PROJETISTA'!#REF!</definedName>
    <definedName name="SG_13_09_1" localSheetId="8">#REF!</definedName>
    <definedName name="SG_13_09_1" localSheetId="9">#REF!</definedName>
    <definedName name="SG_13_09_1" localSheetId="10">#REF!</definedName>
    <definedName name="SG_13_09_1" localSheetId="11">#REF!</definedName>
    <definedName name="SG_13_09_1" localSheetId="13">#REF!</definedName>
    <definedName name="SG_13_09_1" localSheetId="4">#REF!</definedName>
    <definedName name="SG_13_09_1">[5]RESUMO!#REF!</definedName>
    <definedName name="SG_13_10" localSheetId="8">#REF!</definedName>
    <definedName name="SG_13_10" localSheetId="9">#REF!</definedName>
    <definedName name="SG_13_10" localSheetId="10">#REF!</definedName>
    <definedName name="SG_13_10" localSheetId="11">#REF!</definedName>
    <definedName name="SG_13_10" localSheetId="13">#REF!</definedName>
    <definedName name="SG_13_10" localSheetId="4">#REF!</definedName>
    <definedName name="SG_13_10">'[14]Planilha PROJETISTA'!#REF!</definedName>
    <definedName name="SG_13_10_1" localSheetId="8">#REF!</definedName>
    <definedName name="SG_13_10_1" localSheetId="9">#REF!</definedName>
    <definedName name="SG_13_10_1" localSheetId="10">#REF!</definedName>
    <definedName name="SG_13_10_1" localSheetId="11">#REF!</definedName>
    <definedName name="SG_13_10_1" localSheetId="13">#REF!</definedName>
    <definedName name="SG_13_10_1" localSheetId="4">#REF!</definedName>
    <definedName name="SG_13_10_1">[5]RESUMO!#REF!</definedName>
    <definedName name="SG_13_11" localSheetId="8">#REF!</definedName>
    <definedName name="SG_13_11" localSheetId="9">#REF!</definedName>
    <definedName name="SG_13_11" localSheetId="10">#REF!</definedName>
    <definedName name="SG_13_11" localSheetId="11">#REF!</definedName>
    <definedName name="SG_13_11" localSheetId="13">#REF!</definedName>
    <definedName name="SG_13_11" localSheetId="4">#REF!</definedName>
    <definedName name="SG_13_11">'[14]Planilha PROJETISTA'!#REF!</definedName>
    <definedName name="SG_13_11_1" localSheetId="8">#REF!</definedName>
    <definedName name="SG_13_11_1" localSheetId="9">#REF!</definedName>
    <definedName name="SG_13_11_1" localSheetId="10">#REF!</definedName>
    <definedName name="SG_13_11_1" localSheetId="11">#REF!</definedName>
    <definedName name="SG_13_11_1" localSheetId="13">#REF!</definedName>
    <definedName name="SG_13_11_1" localSheetId="4">#REF!</definedName>
    <definedName name="SG_13_11_1">[5]RESUMO!#REF!</definedName>
    <definedName name="SG_13_12" localSheetId="8">#REF!</definedName>
    <definedName name="SG_13_12" localSheetId="9">#REF!</definedName>
    <definedName name="SG_13_12" localSheetId="10">#REF!</definedName>
    <definedName name="SG_13_12" localSheetId="11">#REF!</definedName>
    <definedName name="SG_13_12" localSheetId="13">#REF!</definedName>
    <definedName name="SG_13_12" localSheetId="4">#REF!</definedName>
    <definedName name="SG_13_12">'[14]Planilha PROJETISTA'!#REF!</definedName>
    <definedName name="SG_13_12_1" localSheetId="8">#REF!</definedName>
    <definedName name="SG_13_12_1" localSheetId="9">#REF!</definedName>
    <definedName name="SG_13_12_1" localSheetId="10">#REF!</definedName>
    <definedName name="SG_13_12_1" localSheetId="11">#REF!</definedName>
    <definedName name="SG_13_12_1" localSheetId="13">#REF!</definedName>
    <definedName name="SG_13_12_1" localSheetId="4">#REF!</definedName>
    <definedName name="SG_13_12_1">[5]RESUMO!#REF!</definedName>
    <definedName name="SG_13_13" localSheetId="8">#REF!</definedName>
    <definedName name="SG_13_13" localSheetId="9">#REF!</definedName>
    <definedName name="SG_13_13" localSheetId="10">#REF!</definedName>
    <definedName name="SG_13_13" localSheetId="11">#REF!</definedName>
    <definedName name="SG_13_13" localSheetId="13">#REF!</definedName>
    <definedName name="SG_13_13" localSheetId="4">#REF!</definedName>
    <definedName name="SG_13_13">'[14]Planilha PROJETISTA'!#REF!</definedName>
    <definedName name="SG_13_13_1" localSheetId="8">#REF!</definedName>
    <definedName name="SG_13_13_1" localSheetId="9">#REF!</definedName>
    <definedName name="SG_13_13_1" localSheetId="10">#REF!</definedName>
    <definedName name="SG_13_13_1" localSheetId="11">#REF!</definedName>
    <definedName name="SG_13_13_1" localSheetId="13">#REF!</definedName>
    <definedName name="SG_13_13_1" localSheetId="4">#REF!</definedName>
    <definedName name="SG_13_13_1">[5]RESUMO!#REF!</definedName>
    <definedName name="SG_13_14" localSheetId="8">#REF!</definedName>
    <definedName name="SG_13_14" localSheetId="9">#REF!</definedName>
    <definedName name="SG_13_14" localSheetId="10">#REF!</definedName>
    <definedName name="SG_13_14" localSheetId="11">#REF!</definedName>
    <definedName name="SG_13_14" localSheetId="13">#REF!</definedName>
    <definedName name="SG_13_14" localSheetId="4">#REF!</definedName>
    <definedName name="SG_13_14">'[14]Planilha PROJETISTA'!#REF!</definedName>
    <definedName name="SG_13_14_1" localSheetId="8">#REF!</definedName>
    <definedName name="SG_13_14_1" localSheetId="9">#REF!</definedName>
    <definedName name="SG_13_14_1" localSheetId="10">#REF!</definedName>
    <definedName name="SG_13_14_1" localSheetId="11">#REF!</definedName>
    <definedName name="SG_13_14_1" localSheetId="13">#REF!</definedName>
    <definedName name="SG_13_14_1" localSheetId="4">#REF!</definedName>
    <definedName name="SG_13_14_1">[5]RESUMO!#REF!</definedName>
    <definedName name="SG_13_15" localSheetId="8">#REF!</definedName>
    <definedName name="SG_13_15" localSheetId="9">#REF!</definedName>
    <definedName name="SG_13_15" localSheetId="10">#REF!</definedName>
    <definedName name="SG_13_15" localSheetId="11">#REF!</definedName>
    <definedName name="SG_13_15" localSheetId="13">#REF!</definedName>
    <definedName name="SG_13_15" localSheetId="4">#REF!</definedName>
    <definedName name="SG_13_15">'[14]Planilha PROJETISTA'!#REF!</definedName>
    <definedName name="SG_13_15_1" localSheetId="8">#REF!</definedName>
    <definedName name="SG_13_15_1" localSheetId="9">#REF!</definedName>
    <definedName name="SG_13_15_1" localSheetId="10">#REF!</definedName>
    <definedName name="SG_13_15_1" localSheetId="11">#REF!</definedName>
    <definedName name="SG_13_15_1" localSheetId="13">#REF!</definedName>
    <definedName name="SG_13_15_1" localSheetId="4">#REF!</definedName>
    <definedName name="SG_13_15_1">[5]RESUMO!#REF!</definedName>
    <definedName name="SG_13_16" localSheetId="8">#REF!</definedName>
    <definedName name="SG_13_16" localSheetId="9">#REF!</definedName>
    <definedName name="SG_13_16" localSheetId="10">#REF!</definedName>
    <definedName name="SG_13_16" localSheetId="11">#REF!</definedName>
    <definedName name="SG_13_16" localSheetId="13">#REF!</definedName>
    <definedName name="SG_13_16" localSheetId="4">#REF!</definedName>
    <definedName name="SG_13_16">'[14]Planilha PROJETISTA'!#REF!</definedName>
    <definedName name="SG_13_16_1" localSheetId="8">#REF!</definedName>
    <definedName name="SG_13_16_1" localSheetId="9">#REF!</definedName>
    <definedName name="SG_13_16_1" localSheetId="10">#REF!</definedName>
    <definedName name="SG_13_16_1" localSheetId="11">#REF!</definedName>
    <definedName name="SG_13_16_1" localSheetId="13">#REF!</definedName>
    <definedName name="SG_13_16_1" localSheetId="4">#REF!</definedName>
    <definedName name="SG_13_16_1">[5]RESUMO!#REF!</definedName>
    <definedName name="SG_13_17" localSheetId="8">#REF!</definedName>
    <definedName name="SG_13_17" localSheetId="9">#REF!</definedName>
    <definedName name="SG_13_17" localSheetId="10">#REF!</definedName>
    <definedName name="SG_13_17" localSheetId="11">#REF!</definedName>
    <definedName name="SG_13_17" localSheetId="13">#REF!</definedName>
    <definedName name="SG_13_17" localSheetId="4">#REF!</definedName>
    <definedName name="SG_13_17">'[14]Planilha PROJETISTA'!#REF!</definedName>
    <definedName name="SG_13_17_1" localSheetId="8">#REF!</definedName>
    <definedName name="SG_13_17_1" localSheetId="9">#REF!</definedName>
    <definedName name="SG_13_17_1" localSheetId="10">#REF!</definedName>
    <definedName name="SG_13_17_1" localSheetId="11">#REF!</definedName>
    <definedName name="SG_13_17_1" localSheetId="13">#REF!</definedName>
    <definedName name="SG_13_17_1" localSheetId="4">#REF!</definedName>
    <definedName name="SG_13_17_1">[5]RESUMO!#REF!</definedName>
    <definedName name="SG_13_18" localSheetId="8">#REF!</definedName>
    <definedName name="SG_13_18" localSheetId="9">#REF!</definedName>
    <definedName name="SG_13_18" localSheetId="10">#REF!</definedName>
    <definedName name="SG_13_18" localSheetId="11">#REF!</definedName>
    <definedName name="SG_13_18" localSheetId="13">#REF!</definedName>
    <definedName name="SG_13_18" localSheetId="4">#REF!</definedName>
    <definedName name="SG_13_18">'[14]Planilha PROJETISTA'!#REF!</definedName>
    <definedName name="SG_13_18_1" localSheetId="8">#REF!</definedName>
    <definedName name="SG_13_18_1" localSheetId="9">#REF!</definedName>
    <definedName name="SG_13_18_1" localSheetId="10">#REF!</definedName>
    <definedName name="SG_13_18_1" localSheetId="11">#REF!</definedName>
    <definedName name="SG_13_18_1" localSheetId="13">#REF!</definedName>
    <definedName name="SG_13_18_1" localSheetId="4">#REF!</definedName>
    <definedName name="SG_13_18_1">[5]RESUMO!#REF!</definedName>
    <definedName name="SG_13_19" localSheetId="8">#REF!</definedName>
    <definedName name="SG_13_19" localSheetId="9">#REF!</definedName>
    <definedName name="SG_13_19" localSheetId="10">#REF!</definedName>
    <definedName name="SG_13_19" localSheetId="11">#REF!</definedName>
    <definedName name="SG_13_19" localSheetId="13">#REF!</definedName>
    <definedName name="SG_13_19" localSheetId="4">#REF!</definedName>
    <definedName name="SG_13_19">'[14]Planilha PROJETISTA'!#REF!</definedName>
    <definedName name="SG_13_19_1" localSheetId="8">#REF!</definedName>
    <definedName name="SG_13_19_1" localSheetId="9">#REF!</definedName>
    <definedName name="SG_13_19_1" localSheetId="10">#REF!</definedName>
    <definedName name="SG_13_19_1" localSheetId="11">#REF!</definedName>
    <definedName name="SG_13_19_1" localSheetId="13">#REF!</definedName>
    <definedName name="SG_13_19_1" localSheetId="4">#REF!</definedName>
    <definedName name="SG_13_19_1">[5]RESUMO!#REF!</definedName>
    <definedName name="SG_13_20" localSheetId="8">#REF!</definedName>
    <definedName name="SG_13_20" localSheetId="9">#REF!</definedName>
    <definedName name="SG_13_20" localSheetId="10">#REF!</definedName>
    <definedName name="SG_13_20" localSheetId="11">#REF!</definedName>
    <definedName name="SG_13_20" localSheetId="13">#REF!</definedName>
    <definedName name="SG_13_20" localSheetId="4">#REF!</definedName>
    <definedName name="SG_13_20">'[14]Planilha PROJETISTA'!#REF!</definedName>
    <definedName name="SG_13_20_1" localSheetId="8">#REF!</definedName>
    <definedName name="SG_13_20_1" localSheetId="9">#REF!</definedName>
    <definedName name="SG_13_20_1" localSheetId="10">#REF!</definedName>
    <definedName name="SG_13_20_1" localSheetId="11">#REF!</definedName>
    <definedName name="SG_13_20_1" localSheetId="13">#REF!</definedName>
    <definedName name="SG_13_20_1" localSheetId="4">#REF!</definedName>
    <definedName name="SG_13_20_1">[5]RESUMO!#REF!</definedName>
    <definedName name="SG_14_01_1" localSheetId="8">#REF!</definedName>
    <definedName name="SG_14_01_1" localSheetId="9">#REF!</definedName>
    <definedName name="SG_14_01_1" localSheetId="10">#REF!</definedName>
    <definedName name="SG_14_01_1" localSheetId="11">#REF!</definedName>
    <definedName name="SG_14_01_1" localSheetId="13">#REF!</definedName>
    <definedName name="SG_14_01_1" localSheetId="4">#REF!</definedName>
    <definedName name="SG_14_01_1">[5]RESUMO!#REF!</definedName>
    <definedName name="SG_14_02_1" localSheetId="8">#REF!</definedName>
    <definedName name="SG_14_02_1" localSheetId="9">#REF!</definedName>
    <definedName name="SG_14_02_1" localSheetId="10">#REF!</definedName>
    <definedName name="SG_14_02_1" localSheetId="11">#REF!</definedName>
    <definedName name="SG_14_02_1" localSheetId="13">#REF!</definedName>
    <definedName name="SG_14_02_1" localSheetId="4">#REF!</definedName>
    <definedName name="SG_14_02_1">[5]RESUMO!#REF!</definedName>
    <definedName name="SG_14_03_1" localSheetId="8">#REF!</definedName>
    <definedName name="SG_14_03_1" localSheetId="9">#REF!</definedName>
    <definedName name="SG_14_03_1" localSheetId="10">#REF!</definedName>
    <definedName name="SG_14_03_1" localSheetId="11">#REF!</definedName>
    <definedName name="SG_14_03_1" localSheetId="13">#REF!</definedName>
    <definedName name="SG_14_03_1" localSheetId="4">#REF!</definedName>
    <definedName name="SG_14_03_1">[5]RESUMO!#REF!</definedName>
    <definedName name="SG_14_04_1" localSheetId="8">#REF!</definedName>
    <definedName name="SG_14_04_1" localSheetId="9">#REF!</definedName>
    <definedName name="SG_14_04_1" localSheetId="10">#REF!</definedName>
    <definedName name="SG_14_04_1" localSheetId="11">#REF!</definedName>
    <definedName name="SG_14_04_1" localSheetId="13">#REF!</definedName>
    <definedName name="SG_14_04_1" localSheetId="4">#REF!</definedName>
    <definedName name="SG_14_04_1">[5]RESUMO!#REF!</definedName>
    <definedName name="SG_14_05_1" localSheetId="8">#REF!</definedName>
    <definedName name="SG_14_05_1" localSheetId="9">#REF!</definedName>
    <definedName name="SG_14_05_1" localSheetId="10">#REF!</definedName>
    <definedName name="SG_14_05_1" localSheetId="11">#REF!</definedName>
    <definedName name="SG_14_05_1" localSheetId="13">#REF!</definedName>
    <definedName name="SG_14_05_1" localSheetId="4">#REF!</definedName>
    <definedName name="SG_14_05_1">[5]RESUMO!#REF!</definedName>
    <definedName name="SG_14_06_1" localSheetId="8">#REF!</definedName>
    <definedName name="SG_14_06_1" localSheetId="9">#REF!</definedName>
    <definedName name="SG_14_06_1" localSheetId="10">#REF!</definedName>
    <definedName name="SG_14_06_1" localSheetId="11">#REF!</definedName>
    <definedName name="SG_14_06_1" localSheetId="13">#REF!</definedName>
    <definedName name="SG_14_06_1" localSheetId="4">#REF!</definedName>
    <definedName name="SG_14_06_1">[5]RESUMO!#REF!</definedName>
    <definedName name="SG_14_07_1" localSheetId="8">#REF!</definedName>
    <definedName name="SG_14_07_1" localSheetId="9">#REF!</definedName>
    <definedName name="SG_14_07_1" localSheetId="10">#REF!</definedName>
    <definedName name="SG_14_07_1" localSheetId="11">#REF!</definedName>
    <definedName name="SG_14_07_1" localSheetId="13">#REF!</definedName>
    <definedName name="SG_14_07_1" localSheetId="4">#REF!</definedName>
    <definedName name="SG_14_07_1">[5]RESUMO!#REF!</definedName>
    <definedName name="SG_14_08" localSheetId="8">#REF!</definedName>
    <definedName name="SG_14_08" localSheetId="9">#REF!</definedName>
    <definedName name="SG_14_08" localSheetId="10">#REF!</definedName>
    <definedName name="SG_14_08" localSheetId="11">#REF!</definedName>
    <definedName name="SG_14_08" localSheetId="13">#REF!</definedName>
    <definedName name="SG_14_08" localSheetId="4">#REF!</definedName>
    <definedName name="SG_14_08">'[14]Planilha PROJETISTA'!#REF!</definedName>
    <definedName name="SG_14_08_1" localSheetId="8">#REF!</definedName>
    <definedName name="SG_14_08_1" localSheetId="9">#REF!</definedName>
    <definedName name="SG_14_08_1" localSheetId="10">#REF!</definedName>
    <definedName name="SG_14_08_1" localSheetId="11">#REF!</definedName>
    <definedName name="SG_14_08_1" localSheetId="13">#REF!</definedName>
    <definedName name="SG_14_08_1" localSheetId="4">#REF!</definedName>
    <definedName name="SG_14_08_1">[5]RESUMO!#REF!</definedName>
    <definedName name="SG_14_09" localSheetId="8">#REF!</definedName>
    <definedName name="SG_14_09" localSheetId="9">#REF!</definedName>
    <definedName name="SG_14_09" localSheetId="10">#REF!</definedName>
    <definedName name="SG_14_09" localSheetId="11">#REF!</definedName>
    <definedName name="SG_14_09" localSheetId="13">#REF!</definedName>
    <definedName name="SG_14_09" localSheetId="4">#REF!</definedName>
    <definedName name="SG_14_09">'[14]Planilha PROJETISTA'!#REF!</definedName>
    <definedName name="SG_14_09_1" localSheetId="8">#REF!</definedName>
    <definedName name="SG_14_09_1" localSheetId="9">#REF!</definedName>
    <definedName name="SG_14_09_1" localSheetId="10">#REF!</definedName>
    <definedName name="SG_14_09_1" localSheetId="11">#REF!</definedName>
    <definedName name="SG_14_09_1" localSheetId="13">#REF!</definedName>
    <definedName name="SG_14_09_1" localSheetId="4">#REF!</definedName>
    <definedName name="SG_14_09_1">[5]RESUMO!#REF!</definedName>
    <definedName name="SG_14_10" localSheetId="8">#REF!</definedName>
    <definedName name="SG_14_10" localSheetId="9">#REF!</definedName>
    <definedName name="SG_14_10" localSheetId="10">#REF!</definedName>
    <definedName name="SG_14_10" localSheetId="11">#REF!</definedName>
    <definedName name="SG_14_10" localSheetId="13">#REF!</definedName>
    <definedName name="SG_14_10" localSheetId="4">#REF!</definedName>
    <definedName name="SG_14_10">'[14]Planilha PROJETISTA'!#REF!</definedName>
    <definedName name="SG_14_10_1" localSheetId="8">#REF!</definedName>
    <definedName name="SG_14_10_1" localSheetId="9">#REF!</definedName>
    <definedName name="SG_14_10_1" localSheetId="10">#REF!</definedName>
    <definedName name="SG_14_10_1" localSheetId="11">#REF!</definedName>
    <definedName name="SG_14_10_1" localSheetId="13">#REF!</definedName>
    <definedName name="SG_14_10_1" localSheetId="4">#REF!</definedName>
    <definedName name="SG_14_10_1">[5]RESUMO!#REF!</definedName>
    <definedName name="SG_14_11" localSheetId="8">#REF!</definedName>
    <definedName name="SG_14_11" localSheetId="9">#REF!</definedName>
    <definedName name="SG_14_11" localSheetId="10">#REF!</definedName>
    <definedName name="SG_14_11" localSheetId="11">#REF!</definedName>
    <definedName name="SG_14_11" localSheetId="13">#REF!</definedName>
    <definedName name="SG_14_11" localSheetId="4">#REF!</definedName>
    <definedName name="SG_14_11">'[14]Planilha PROJETISTA'!#REF!</definedName>
    <definedName name="SG_14_11_1" localSheetId="8">#REF!</definedName>
    <definedName name="SG_14_11_1" localSheetId="9">#REF!</definedName>
    <definedName name="SG_14_11_1" localSheetId="10">#REF!</definedName>
    <definedName name="SG_14_11_1" localSheetId="11">#REF!</definedName>
    <definedName name="SG_14_11_1" localSheetId="13">#REF!</definedName>
    <definedName name="SG_14_11_1" localSheetId="4">#REF!</definedName>
    <definedName name="SG_14_11_1">[5]RESUMO!#REF!</definedName>
    <definedName name="SG_14_12" localSheetId="8">#REF!</definedName>
    <definedName name="SG_14_12" localSheetId="9">#REF!</definedName>
    <definedName name="SG_14_12" localSheetId="10">#REF!</definedName>
    <definedName name="SG_14_12" localSheetId="11">#REF!</definedName>
    <definedName name="SG_14_12" localSheetId="13">#REF!</definedName>
    <definedName name="SG_14_12" localSheetId="4">#REF!</definedName>
    <definedName name="SG_14_12">'[14]Planilha PROJETISTA'!#REF!</definedName>
    <definedName name="SG_14_12_1" localSheetId="8">#REF!</definedName>
    <definedName name="SG_14_12_1" localSheetId="9">#REF!</definedName>
    <definedName name="SG_14_12_1" localSheetId="10">#REF!</definedName>
    <definedName name="SG_14_12_1" localSheetId="11">#REF!</definedName>
    <definedName name="SG_14_12_1" localSheetId="13">#REF!</definedName>
    <definedName name="SG_14_12_1" localSheetId="4">#REF!</definedName>
    <definedName name="SG_14_12_1">[5]RESUMO!#REF!</definedName>
    <definedName name="SG_14_13" localSheetId="8">#REF!</definedName>
    <definedName name="SG_14_13" localSheetId="9">#REF!</definedName>
    <definedName name="SG_14_13" localSheetId="10">#REF!</definedName>
    <definedName name="SG_14_13" localSheetId="11">#REF!</definedName>
    <definedName name="SG_14_13" localSheetId="13">#REF!</definedName>
    <definedName name="SG_14_13" localSheetId="4">#REF!</definedName>
    <definedName name="SG_14_13">'[14]Planilha PROJETISTA'!#REF!</definedName>
    <definedName name="SG_14_13_1" localSheetId="8">#REF!</definedName>
    <definedName name="SG_14_13_1" localSheetId="9">#REF!</definedName>
    <definedName name="SG_14_13_1" localSheetId="10">#REF!</definedName>
    <definedName name="SG_14_13_1" localSheetId="11">#REF!</definedName>
    <definedName name="SG_14_13_1" localSheetId="13">#REF!</definedName>
    <definedName name="SG_14_13_1" localSheetId="4">#REF!</definedName>
    <definedName name="SG_14_13_1">[5]RESUMO!#REF!</definedName>
    <definedName name="SG_14_14" localSheetId="8">#REF!</definedName>
    <definedName name="SG_14_14" localSheetId="9">#REF!</definedName>
    <definedName name="SG_14_14" localSheetId="10">#REF!</definedName>
    <definedName name="SG_14_14" localSheetId="11">#REF!</definedName>
    <definedName name="SG_14_14" localSheetId="13">#REF!</definedName>
    <definedName name="SG_14_14" localSheetId="4">#REF!</definedName>
    <definedName name="SG_14_14">'[14]Planilha PROJETISTA'!#REF!</definedName>
    <definedName name="SG_14_14_1" localSheetId="8">#REF!</definedName>
    <definedName name="SG_14_14_1" localSheetId="9">#REF!</definedName>
    <definedName name="SG_14_14_1" localSheetId="10">#REF!</definedName>
    <definedName name="SG_14_14_1" localSheetId="11">#REF!</definedName>
    <definedName name="SG_14_14_1" localSheetId="13">#REF!</definedName>
    <definedName name="SG_14_14_1" localSheetId="4">#REF!</definedName>
    <definedName name="SG_14_14_1">[5]RESUMO!#REF!</definedName>
    <definedName name="SG_14_15" localSheetId="8">#REF!</definedName>
    <definedName name="SG_14_15" localSheetId="9">#REF!</definedName>
    <definedName name="SG_14_15" localSheetId="10">#REF!</definedName>
    <definedName name="SG_14_15" localSheetId="11">#REF!</definedName>
    <definedName name="SG_14_15" localSheetId="13">#REF!</definedName>
    <definedName name="SG_14_15" localSheetId="4">#REF!</definedName>
    <definedName name="SG_14_15">'[14]Planilha PROJETISTA'!#REF!</definedName>
    <definedName name="SG_14_15_1" localSheetId="8">#REF!</definedName>
    <definedName name="SG_14_15_1" localSheetId="9">#REF!</definedName>
    <definedName name="SG_14_15_1" localSheetId="10">#REF!</definedName>
    <definedName name="SG_14_15_1" localSheetId="11">#REF!</definedName>
    <definedName name="SG_14_15_1" localSheetId="13">#REF!</definedName>
    <definedName name="SG_14_15_1" localSheetId="4">#REF!</definedName>
    <definedName name="SG_14_15_1">[5]RESUMO!#REF!</definedName>
    <definedName name="SG_14_16" localSheetId="8">#REF!</definedName>
    <definedName name="SG_14_16" localSheetId="9">#REF!</definedName>
    <definedName name="SG_14_16" localSheetId="10">#REF!</definedName>
    <definedName name="SG_14_16" localSheetId="11">#REF!</definedName>
    <definedName name="SG_14_16" localSheetId="13">#REF!</definedName>
    <definedName name="SG_14_16" localSheetId="4">#REF!</definedName>
    <definedName name="SG_14_16">'[14]Planilha PROJETISTA'!#REF!</definedName>
    <definedName name="SG_14_16_1" localSheetId="8">#REF!</definedName>
    <definedName name="SG_14_16_1" localSheetId="9">#REF!</definedName>
    <definedName name="SG_14_16_1" localSheetId="10">#REF!</definedName>
    <definedName name="SG_14_16_1" localSheetId="11">#REF!</definedName>
    <definedName name="SG_14_16_1" localSheetId="13">#REF!</definedName>
    <definedName name="SG_14_16_1" localSheetId="4">#REF!</definedName>
    <definedName name="SG_14_16_1">[5]RESUMO!#REF!</definedName>
    <definedName name="SG_14_17" localSheetId="8">#REF!</definedName>
    <definedName name="SG_14_17" localSheetId="9">#REF!</definedName>
    <definedName name="SG_14_17" localSheetId="10">#REF!</definedName>
    <definedName name="SG_14_17" localSheetId="11">#REF!</definedName>
    <definedName name="SG_14_17" localSheetId="13">#REF!</definedName>
    <definedName name="SG_14_17" localSheetId="4">#REF!</definedName>
    <definedName name="SG_14_17">'[14]Planilha PROJETISTA'!#REF!</definedName>
    <definedName name="SG_14_17_1" localSheetId="8">#REF!</definedName>
    <definedName name="SG_14_17_1" localSheetId="9">#REF!</definedName>
    <definedName name="SG_14_17_1" localSheetId="10">#REF!</definedName>
    <definedName name="SG_14_17_1" localSheetId="11">#REF!</definedName>
    <definedName name="SG_14_17_1" localSheetId="13">#REF!</definedName>
    <definedName name="SG_14_17_1" localSheetId="4">#REF!</definedName>
    <definedName name="SG_14_17_1">[5]RESUMO!#REF!</definedName>
    <definedName name="SG_14_18" localSheetId="8">#REF!</definedName>
    <definedName name="SG_14_18" localSheetId="9">#REF!</definedName>
    <definedName name="SG_14_18" localSheetId="10">#REF!</definedName>
    <definedName name="SG_14_18" localSheetId="11">#REF!</definedName>
    <definedName name="SG_14_18" localSheetId="13">#REF!</definedName>
    <definedName name="SG_14_18" localSheetId="4">#REF!</definedName>
    <definedName name="SG_14_18">'[14]Planilha PROJETISTA'!#REF!</definedName>
    <definedName name="SG_14_18_1" localSheetId="8">#REF!</definedName>
    <definedName name="SG_14_18_1" localSheetId="9">#REF!</definedName>
    <definedName name="SG_14_18_1" localSheetId="10">#REF!</definedName>
    <definedName name="SG_14_18_1" localSheetId="11">#REF!</definedName>
    <definedName name="SG_14_18_1" localSheetId="13">#REF!</definedName>
    <definedName name="SG_14_18_1" localSheetId="4">#REF!</definedName>
    <definedName name="SG_14_18_1">[5]RESUMO!#REF!</definedName>
    <definedName name="SG_14_19" localSheetId="8">#REF!</definedName>
    <definedName name="SG_14_19" localSheetId="9">#REF!</definedName>
    <definedName name="SG_14_19" localSheetId="10">#REF!</definedName>
    <definedName name="SG_14_19" localSheetId="11">#REF!</definedName>
    <definedName name="SG_14_19" localSheetId="13">#REF!</definedName>
    <definedName name="SG_14_19" localSheetId="4">#REF!</definedName>
    <definedName name="SG_14_19">'[14]Planilha PROJETISTA'!#REF!</definedName>
    <definedName name="SG_14_19_1" localSheetId="8">#REF!</definedName>
    <definedName name="SG_14_19_1" localSheetId="9">#REF!</definedName>
    <definedName name="SG_14_19_1" localSheetId="10">#REF!</definedName>
    <definedName name="SG_14_19_1" localSheetId="11">#REF!</definedName>
    <definedName name="SG_14_19_1" localSheetId="13">#REF!</definedName>
    <definedName name="SG_14_19_1" localSheetId="4">#REF!</definedName>
    <definedName name="SG_14_19_1">[5]RESUMO!#REF!</definedName>
    <definedName name="SG_14_20" localSheetId="8">#REF!</definedName>
    <definedName name="SG_14_20" localSheetId="9">#REF!</definedName>
    <definedName name="SG_14_20" localSheetId="10">#REF!</definedName>
    <definedName name="SG_14_20" localSheetId="11">#REF!</definedName>
    <definedName name="SG_14_20" localSheetId="13">#REF!</definedName>
    <definedName name="SG_14_20" localSheetId="4">#REF!</definedName>
    <definedName name="SG_14_20">'[14]Planilha PROJETISTA'!#REF!</definedName>
    <definedName name="SG_14_20_1" localSheetId="8">#REF!</definedName>
    <definedName name="SG_14_20_1" localSheetId="9">#REF!</definedName>
    <definedName name="SG_14_20_1" localSheetId="10">#REF!</definedName>
    <definedName name="SG_14_20_1" localSheetId="11">#REF!</definedName>
    <definedName name="SG_14_20_1" localSheetId="13">#REF!</definedName>
    <definedName name="SG_14_20_1" localSheetId="4">#REF!</definedName>
    <definedName name="SG_14_20_1">[5]RESUMO!#REF!</definedName>
    <definedName name="SG_15_01_1" localSheetId="8">#REF!</definedName>
    <definedName name="SG_15_01_1" localSheetId="9">#REF!</definedName>
    <definedName name="SG_15_01_1" localSheetId="10">#REF!</definedName>
    <definedName name="SG_15_01_1" localSheetId="11">#REF!</definedName>
    <definedName name="SG_15_01_1" localSheetId="13">#REF!</definedName>
    <definedName name="SG_15_01_1" localSheetId="4">#REF!</definedName>
    <definedName name="SG_15_01_1">[5]RESUMO!#REF!</definedName>
    <definedName name="SG_15_02_1" localSheetId="8">#REF!</definedName>
    <definedName name="SG_15_02_1" localSheetId="9">#REF!</definedName>
    <definedName name="SG_15_02_1" localSheetId="10">#REF!</definedName>
    <definedName name="SG_15_02_1" localSheetId="11">#REF!</definedName>
    <definedName name="SG_15_02_1" localSheetId="13">#REF!</definedName>
    <definedName name="SG_15_02_1" localSheetId="4">#REF!</definedName>
    <definedName name="SG_15_02_1">[5]RESUMO!#REF!</definedName>
    <definedName name="SG_15_03_1" localSheetId="8">#REF!</definedName>
    <definedName name="SG_15_03_1" localSheetId="9">#REF!</definedName>
    <definedName name="SG_15_03_1" localSheetId="10">#REF!</definedName>
    <definedName name="SG_15_03_1" localSheetId="11">#REF!</definedName>
    <definedName name="SG_15_03_1" localSheetId="13">#REF!</definedName>
    <definedName name="SG_15_03_1" localSheetId="4">#REF!</definedName>
    <definedName name="SG_15_03_1">[5]RESUMO!#REF!</definedName>
    <definedName name="SG_15_04_1" localSheetId="8">#REF!</definedName>
    <definedName name="SG_15_04_1" localSheetId="9">#REF!</definedName>
    <definedName name="SG_15_04_1" localSheetId="10">#REF!</definedName>
    <definedName name="SG_15_04_1" localSheetId="11">#REF!</definedName>
    <definedName name="SG_15_04_1" localSheetId="13">#REF!</definedName>
    <definedName name="SG_15_04_1" localSheetId="4">#REF!</definedName>
    <definedName name="SG_15_04_1">[5]RESUMO!#REF!</definedName>
    <definedName name="SG_15_05_1" localSheetId="8">#REF!</definedName>
    <definedName name="SG_15_05_1" localSheetId="9">#REF!</definedName>
    <definedName name="SG_15_05_1" localSheetId="10">#REF!</definedName>
    <definedName name="SG_15_05_1" localSheetId="11">#REF!</definedName>
    <definedName name="SG_15_05_1" localSheetId="13">#REF!</definedName>
    <definedName name="SG_15_05_1" localSheetId="4">#REF!</definedName>
    <definedName name="SG_15_05_1">[5]RESUMO!#REF!</definedName>
    <definedName name="SG_15_06_1" localSheetId="8">#REF!</definedName>
    <definedName name="SG_15_06_1" localSheetId="9">#REF!</definedName>
    <definedName name="SG_15_06_1" localSheetId="10">#REF!</definedName>
    <definedName name="SG_15_06_1" localSheetId="11">#REF!</definedName>
    <definedName name="SG_15_06_1" localSheetId="13">#REF!</definedName>
    <definedName name="SG_15_06_1" localSheetId="4">#REF!</definedName>
    <definedName name="SG_15_06_1">[5]RESUMO!#REF!</definedName>
    <definedName name="SG_15_07_1" localSheetId="8">#REF!</definedName>
    <definedName name="SG_15_07_1" localSheetId="9">#REF!</definedName>
    <definedName name="SG_15_07_1" localSheetId="10">#REF!</definedName>
    <definedName name="SG_15_07_1" localSheetId="11">#REF!</definedName>
    <definedName name="SG_15_07_1" localSheetId="13">#REF!</definedName>
    <definedName name="SG_15_07_1" localSheetId="4">#REF!</definedName>
    <definedName name="SG_15_07_1">[5]RESUMO!#REF!</definedName>
    <definedName name="SG_15_08_1" localSheetId="8">#REF!</definedName>
    <definedName name="SG_15_08_1" localSheetId="9">#REF!</definedName>
    <definedName name="SG_15_08_1" localSheetId="10">#REF!</definedName>
    <definedName name="SG_15_08_1" localSheetId="11">#REF!</definedName>
    <definedName name="SG_15_08_1" localSheetId="13">#REF!</definedName>
    <definedName name="SG_15_08_1" localSheetId="4">#REF!</definedName>
    <definedName name="SG_15_08_1">[5]RESUMO!#REF!</definedName>
    <definedName name="SG_15_09_1" localSheetId="8">#REF!</definedName>
    <definedName name="SG_15_09_1" localSheetId="9">#REF!</definedName>
    <definedName name="SG_15_09_1" localSheetId="10">#REF!</definedName>
    <definedName name="SG_15_09_1" localSheetId="11">#REF!</definedName>
    <definedName name="SG_15_09_1" localSheetId="13">#REF!</definedName>
    <definedName name="SG_15_09_1" localSheetId="4">#REF!</definedName>
    <definedName name="SG_15_09_1">[5]RESUMO!#REF!</definedName>
    <definedName name="SG_15_10_1" localSheetId="8">#REF!</definedName>
    <definedName name="SG_15_10_1" localSheetId="9">#REF!</definedName>
    <definedName name="SG_15_10_1" localSheetId="10">#REF!</definedName>
    <definedName name="SG_15_10_1" localSheetId="11">#REF!</definedName>
    <definedName name="SG_15_10_1" localSheetId="13">#REF!</definedName>
    <definedName name="SG_15_10_1" localSheetId="4">#REF!</definedName>
    <definedName name="SG_15_10_1">[5]RESUMO!#REF!</definedName>
    <definedName name="SG_15_11_1" localSheetId="8">#REF!</definedName>
    <definedName name="SG_15_11_1" localSheetId="9">#REF!</definedName>
    <definedName name="SG_15_11_1" localSheetId="10">#REF!</definedName>
    <definedName name="SG_15_11_1" localSheetId="11">#REF!</definedName>
    <definedName name="SG_15_11_1" localSheetId="13">#REF!</definedName>
    <definedName name="SG_15_11_1" localSheetId="4">#REF!</definedName>
    <definedName name="SG_15_11_1">[5]RESUMO!#REF!</definedName>
    <definedName name="SG_15_12_1" localSheetId="8">#REF!</definedName>
    <definedName name="SG_15_12_1" localSheetId="9">#REF!</definedName>
    <definedName name="SG_15_12_1" localSheetId="10">#REF!</definedName>
    <definedName name="SG_15_12_1" localSheetId="11">#REF!</definedName>
    <definedName name="SG_15_12_1" localSheetId="13">#REF!</definedName>
    <definedName name="SG_15_12_1" localSheetId="4">#REF!</definedName>
    <definedName name="SG_15_12_1">[5]RESUMO!#REF!</definedName>
    <definedName name="SG_15_13_1" localSheetId="8">#REF!</definedName>
    <definedName name="SG_15_13_1" localSheetId="9">#REF!</definedName>
    <definedName name="SG_15_13_1" localSheetId="10">#REF!</definedName>
    <definedName name="SG_15_13_1" localSheetId="11">#REF!</definedName>
    <definedName name="SG_15_13_1" localSheetId="13">#REF!</definedName>
    <definedName name="SG_15_13_1" localSheetId="4">#REF!</definedName>
    <definedName name="SG_15_13_1">[5]RESUMO!#REF!</definedName>
    <definedName name="SG_15_14_1" localSheetId="8">#REF!</definedName>
    <definedName name="SG_15_14_1" localSheetId="9">#REF!</definedName>
    <definedName name="SG_15_14_1" localSheetId="10">#REF!</definedName>
    <definedName name="SG_15_14_1" localSheetId="11">#REF!</definedName>
    <definedName name="SG_15_14_1" localSheetId="13">#REF!</definedName>
    <definedName name="SG_15_14_1" localSheetId="4">#REF!</definedName>
    <definedName name="SG_15_14_1">[5]RESUMO!#REF!</definedName>
    <definedName name="SG_15_15_1" localSheetId="8">#REF!</definedName>
    <definedName name="SG_15_15_1" localSheetId="9">#REF!</definedName>
    <definedName name="SG_15_15_1" localSheetId="10">#REF!</definedName>
    <definedName name="SG_15_15_1" localSheetId="11">#REF!</definedName>
    <definedName name="SG_15_15_1" localSheetId="13">#REF!</definedName>
    <definedName name="SG_15_15_1" localSheetId="4">#REF!</definedName>
    <definedName name="SG_15_15_1">[5]RESUMO!#REF!</definedName>
    <definedName name="SG_15_16_1" localSheetId="8">#REF!</definedName>
    <definedName name="SG_15_16_1" localSheetId="9">#REF!</definedName>
    <definedName name="SG_15_16_1" localSheetId="10">#REF!</definedName>
    <definedName name="SG_15_16_1" localSheetId="11">#REF!</definedName>
    <definedName name="SG_15_16_1" localSheetId="13">#REF!</definedName>
    <definedName name="SG_15_16_1" localSheetId="4">#REF!</definedName>
    <definedName name="SG_15_16_1">[5]RESUMO!#REF!</definedName>
    <definedName name="SG_15_17_1" localSheetId="8">#REF!</definedName>
    <definedName name="SG_15_17_1" localSheetId="9">#REF!</definedName>
    <definedName name="SG_15_17_1" localSheetId="10">#REF!</definedName>
    <definedName name="SG_15_17_1" localSheetId="11">#REF!</definedName>
    <definedName name="SG_15_17_1" localSheetId="13">#REF!</definedName>
    <definedName name="SG_15_17_1" localSheetId="4">#REF!</definedName>
    <definedName name="SG_15_17_1">[5]RESUMO!#REF!</definedName>
    <definedName name="SG_15_18_1" localSheetId="8">#REF!</definedName>
    <definedName name="SG_15_18_1" localSheetId="9">#REF!</definedName>
    <definedName name="SG_15_18_1" localSheetId="10">#REF!</definedName>
    <definedName name="SG_15_18_1" localSheetId="11">#REF!</definedName>
    <definedName name="SG_15_18_1" localSheetId="13">#REF!</definedName>
    <definedName name="SG_15_18_1" localSheetId="4">#REF!</definedName>
    <definedName name="SG_15_18_1">[5]RESUMO!#REF!</definedName>
    <definedName name="SG_15_19_1" localSheetId="8">#REF!</definedName>
    <definedName name="SG_15_19_1" localSheetId="9">#REF!</definedName>
    <definedName name="SG_15_19_1" localSheetId="10">#REF!</definedName>
    <definedName name="SG_15_19_1" localSheetId="11">#REF!</definedName>
    <definedName name="SG_15_19_1" localSheetId="13">#REF!</definedName>
    <definedName name="SG_15_19_1" localSheetId="4">#REF!</definedName>
    <definedName name="SG_15_19_1">[5]RESUMO!#REF!</definedName>
    <definedName name="SG_15_20_1" localSheetId="8">#REF!</definedName>
    <definedName name="SG_15_20_1" localSheetId="9">#REF!</definedName>
    <definedName name="SG_15_20_1" localSheetId="10">#REF!</definedName>
    <definedName name="SG_15_20_1" localSheetId="11">#REF!</definedName>
    <definedName name="SG_15_20_1" localSheetId="13">#REF!</definedName>
    <definedName name="SG_15_20_1" localSheetId="4">#REF!</definedName>
    <definedName name="SG_15_20_1">[5]RESUMO!#REF!</definedName>
    <definedName name="SG_16_01_1" localSheetId="8">#REF!</definedName>
    <definedName name="SG_16_01_1" localSheetId="9">#REF!</definedName>
    <definedName name="SG_16_01_1" localSheetId="10">#REF!</definedName>
    <definedName name="SG_16_01_1" localSheetId="11">#REF!</definedName>
    <definedName name="SG_16_01_1" localSheetId="13">#REF!</definedName>
    <definedName name="SG_16_01_1" localSheetId="4">#REF!</definedName>
    <definedName name="SG_16_01_1">[5]RESUMO!#REF!</definedName>
    <definedName name="SG_16_02_1" localSheetId="8">#REF!</definedName>
    <definedName name="SG_16_02_1" localSheetId="9">#REF!</definedName>
    <definedName name="SG_16_02_1" localSheetId="10">#REF!</definedName>
    <definedName name="SG_16_02_1" localSheetId="11">#REF!</definedName>
    <definedName name="SG_16_02_1" localSheetId="13">#REF!</definedName>
    <definedName name="SG_16_02_1" localSheetId="4">#REF!</definedName>
    <definedName name="SG_16_02_1">[5]RESUMO!#REF!</definedName>
    <definedName name="SG_16_03_1" localSheetId="8">#REF!</definedName>
    <definedName name="SG_16_03_1" localSheetId="9">#REF!</definedName>
    <definedName name="SG_16_03_1" localSheetId="10">#REF!</definedName>
    <definedName name="SG_16_03_1" localSheetId="11">#REF!</definedName>
    <definedName name="SG_16_03_1" localSheetId="13">#REF!</definedName>
    <definedName name="SG_16_03_1" localSheetId="4">#REF!</definedName>
    <definedName name="SG_16_03_1">[5]RESUMO!#REF!</definedName>
    <definedName name="SG_16_04_1" localSheetId="8">#REF!</definedName>
    <definedName name="SG_16_04_1" localSheetId="9">#REF!</definedName>
    <definedName name="SG_16_04_1" localSheetId="10">#REF!</definedName>
    <definedName name="SG_16_04_1" localSheetId="11">#REF!</definedName>
    <definedName name="SG_16_04_1" localSheetId="13">#REF!</definedName>
    <definedName name="SG_16_04_1" localSheetId="4">#REF!</definedName>
    <definedName name="SG_16_04_1">[5]RESUMO!#REF!</definedName>
    <definedName name="SG_16_05_1" localSheetId="8">#REF!</definedName>
    <definedName name="SG_16_05_1" localSheetId="9">#REF!</definedName>
    <definedName name="SG_16_05_1" localSheetId="10">#REF!</definedName>
    <definedName name="SG_16_05_1" localSheetId="11">#REF!</definedName>
    <definedName name="SG_16_05_1" localSheetId="13">#REF!</definedName>
    <definedName name="SG_16_05_1" localSheetId="4">#REF!</definedName>
    <definedName name="SG_16_05_1">[5]RESUMO!#REF!</definedName>
    <definedName name="SG_16_06_1" localSheetId="8">#REF!</definedName>
    <definedName name="SG_16_06_1" localSheetId="9">#REF!</definedName>
    <definedName name="SG_16_06_1" localSheetId="10">#REF!</definedName>
    <definedName name="SG_16_06_1" localSheetId="11">#REF!</definedName>
    <definedName name="SG_16_06_1" localSheetId="13">#REF!</definedName>
    <definedName name="SG_16_06_1" localSheetId="4">#REF!</definedName>
    <definedName name="SG_16_06_1">[5]RESUMO!#REF!</definedName>
    <definedName name="SG_16_07_1" localSheetId="8">#REF!</definedName>
    <definedName name="SG_16_07_1" localSheetId="9">#REF!</definedName>
    <definedName name="SG_16_07_1" localSheetId="10">#REF!</definedName>
    <definedName name="SG_16_07_1" localSheetId="11">#REF!</definedName>
    <definedName name="SG_16_07_1" localSheetId="13">#REF!</definedName>
    <definedName name="SG_16_07_1" localSheetId="4">#REF!</definedName>
    <definedName name="SG_16_07_1">[5]RESUMO!#REF!</definedName>
    <definedName name="SG_16_08_1" localSheetId="8">#REF!</definedName>
    <definedName name="SG_16_08_1" localSheetId="9">#REF!</definedName>
    <definedName name="SG_16_08_1" localSheetId="10">#REF!</definedName>
    <definedName name="SG_16_08_1" localSheetId="11">#REF!</definedName>
    <definedName name="SG_16_08_1" localSheetId="13">#REF!</definedName>
    <definedName name="SG_16_08_1" localSheetId="4">#REF!</definedName>
    <definedName name="SG_16_08_1">[5]RESUMO!#REF!</definedName>
    <definedName name="SG_16_09_1" localSheetId="8">#REF!</definedName>
    <definedName name="SG_16_09_1" localSheetId="9">#REF!</definedName>
    <definedName name="SG_16_09_1" localSheetId="10">#REF!</definedName>
    <definedName name="SG_16_09_1" localSheetId="11">#REF!</definedName>
    <definedName name="SG_16_09_1" localSheetId="13">#REF!</definedName>
    <definedName name="SG_16_09_1" localSheetId="4">#REF!</definedName>
    <definedName name="SG_16_09_1">[5]RESUMO!#REF!</definedName>
    <definedName name="SG_16_10_1" localSheetId="8">#REF!</definedName>
    <definedName name="SG_16_10_1" localSheetId="9">#REF!</definedName>
    <definedName name="SG_16_10_1" localSheetId="10">#REF!</definedName>
    <definedName name="SG_16_10_1" localSheetId="11">#REF!</definedName>
    <definedName name="SG_16_10_1" localSheetId="13">#REF!</definedName>
    <definedName name="SG_16_10_1" localSheetId="4">#REF!</definedName>
    <definedName name="SG_16_10_1">[5]RESUMO!#REF!</definedName>
    <definedName name="SG_16_11_1" localSheetId="8">#REF!</definedName>
    <definedName name="SG_16_11_1" localSheetId="9">#REF!</definedName>
    <definedName name="SG_16_11_1" localSheetId="10">#REF!</definedName>
    <definedName name="SG_16_11_1" localSheetId="11">#REF!</definedName>
    <definedName name="SG_16_11_1" localSheetId="13">#REF!</definedName>
    <definedName name="SG_16_11_1" localSheetId="4">#REF!</definedName>
    <definedName name="SG_16_11_1">[5]RESUMO!#REF!</definedName>
    <definedName name="SG_16_12_1" localSheetId="8">#REF!</definedName>
    <definedName name="SG_16_12_1" localSheetId="9">#REF!</definedName>
    <definedName name="SG_16_12_1" localSheetId="10">#REF!</definedName>
    <definedName name="SG_16_12_1" localSheetId="11">#REF!</definedName>
    <definedName name="SG_16_12_1" localSheetId="13">#REF!</definedName>
    <definedName name="SG_16_12_1" localSheetId="4">#REF!</definedName>
    <definedName name="SG_16_12_1">[5]RESUMO!#REF!</definedName>
    <definedName name="SG_16_13_1" localSheetId="8">#REF!</definedName>
    <definedName name="SG_16_13_1" localSheetId="9">#REF!</definedName>
    <definedName name="SG_16_13_1" localSheetId="10">#REF!</definedName>
    <definedName name="SG_16_13_1" localSheetId="11">#REF!</definedName>
    <definedName name="SG_16_13_1" localSheetId="13">#REF!</definedName>
    <definedName name="SG_16_13_1" localSheetId="4">#REF!</definedName>
    <definedName name="SG_16_13_1">[5]RESUMO!#REF!</definedName>
    <definedName name="SG_16_14_1" localSheetId="8">#REF!</definedName>
    <definedName name="SG_16_14_1" localSheetId="9">#REF!</definedName>
    <definedName name="SG_16_14_1" localSheetId="10">#REF!</definedName>
    <definedName name="SG_16_14_1" localSheetId="11">#REF!</definedName>
    <definedName name="SG_16_14_1" localSheetId="13">#REF!</definedName>
    <definedName name="SG_16_14_1" localSheetId="4">#REF!</definedName>
    <definedName name="SG_16_14_1">[5]RESUMO!#REF!</definedName>
    <definedName name="SG_16_15_1" localSheetId="8">#REF!</definedName>
    <definedName name="SG_16_15_1" localSheetId="9">#REF!</definedName>
    <definedName name="SG_16_15_1" localSheetId="10">#REF!</definedName>
    <definedName name="SG_16_15_1" localSheetId="11">#REF!</definedName>
    <definedName name="SG_16_15_1" localSheetId="13">#REF!</definedName>
    <definedName name="SG_16_15_1" localSheetId="4">#REF!</definedName>
    <definedName name="SG_16_15_1">[5]RESUMO!#REF!</definedName>
    <definedName name="SG_16_16_1" localSheetId="8">#REF!</definedName>
    <definedName name="SG_16_16_1" localSheetId="9">#REF!</definedName>
    <definedName name="SG_16_16_1" localSheetId="10">#REF!</definedName>
    <definedName name="SG_16_16_1" localSheetId="11">#REF!</definedName>
    <definedName name="SG_16_16_1" localSheetId="13">#REF!</definedName>
    <definedName name="SG_16_16_1" localSheetId="4">#REF!</definedName>
    <definedName name="SG_16_16_1">[5]RESUMO!#REF!</definedName>
    <definedName name="SG_16_17_1" localSheetId="8">#REF!</definedName>
    <definedName name="SG_16_17_1" localSheetId="9">#REF!</definedName>
    <definedName name="SG_16_17_1" localSheetId="10">#REF!</definedName>
    <definedName name="SG_16_17_1" localSheetId="11">#REF!</definedName>
    <definedName name="SG_16_17_1" localSheetId="13">#REF!</definedName>
    <definedName name="SG_16_17_1" localSheetId="4">#REF!</definedName>
    <definedName name="SG_16_17_1">[5]RESUMO!#REF!</definedName>
    <definedName name="SG_16_18_1" localSheetId="8">#REF!</definedName>
    <definedName name="SG_16_18_1" localSheetId="9">#REF!</definedName>
    <definedName name="SG_16_18_1" localSheetId="10">#REF!</definedName>
    <definedName name="SG_16_18_1" localSheetId="11">#REF!</definedName>
    <definedName name="SG_16_18_1" localSheetId="13">#REF!</definedName>
    <definedName name="SG_16_18_1" localSheetId="4">#REF!</definedName>
    <definedName name="SG_16_18_1">[5]RESUMO!#REF!</definedName>
    <definedName name="SG_16_19_1" localSheetId="8">#REF!</definedName>
    <definedName name="SG_16_19_1" localSheetId="9">#REF!</definedName>
    <definedName name="SG_16_19_1" localSheetId="10">#REF!</definedName>
    <definedName name="SG_16_19_1" localSheetId="11">#REF!</definedName>
    <definedName name="SG_16_19_1" localSheetId="13">#REF!</definedName>
    <definedName name="SG_16_19_1" localSheetId="4">#REF!</definedName>
    <definedName name="SG_16_19_1">[5]RESUMO!#REF!</definedName>
    <definedName name="SG_16_20_1" localSheetId="8">#REF!</definedName>
    <definedName name="SG_16_20_1" localSheetId="9">#REF!</definedName>
    <definedName name="SG_16_20_1" localSheetId="10">#REF!</definedName>
    <definedName name="SG_16_20_1" localSheetId="11">#REF!</definedName>
    <definedName name="SG_16_20_1" localSheetId="13">#REF!</definedName>
    <definedName name="SG_16_20_1" localSheetId="4">#REF!</definedName>
    <definedName name="SG_16_20_1">[5]RESUMO!#REF!</definedName>
    <definedName name="SG_17_01_1" localSheetId="8">#REF!</definedName>
    <definedName name="SG_17_01_1" localSheetId="9">#REF!</definedName>
    <definedName name="SG_17_01_1" localSheetId="10">#REF!</definedName>
    <definedName name="SG_17_01_1" localSheetId="11">#REF!</definedName>
    <definedName name="SG_17_01_1" localSheetId="13">#REF!</definedName>
    <definedName name="SG_17_01_1" localSheetId="4">#REF!</definedName>
    <definedName name="SG_17_01_1">[5]RESUMO!#REF!</definedName>
    <definedName name="SG_17_02_1" localSheetId="8">#REF!</definedName>
    <definedName name="SG_17_02_1" localSheetId="9">#REF!</definedName>
    <definedName name="SG_17_02_1" localSheetId="10">#REF!</definedName>
    <definedName name="SG_17_02_1" localSheetId="11">#REF!</definedName>
    <definedName name="SG_17_02_1" localSheetId="13">#REF!</definedName>
    <definedName name="SG_17_02_1" localSheetId="4">#REF!</definedName>
    <definedName name="SG_17_02_1">[5]RESUMO!#REF!</definedName>
    <definedName name="SG_17_03_1" localSheetId="8">#REF!</definedName>
    <definedName name="SG_17_03_1" localSheetId="9">#REF!</definedName>
    <definedName name="SG_17_03_1" localSheetId="10">#REF!</definedName>
    <definedName name="SG_17_03_1" localSheetId="11">#REF!</definedName>
    <definedName name="SG_17_03_1" localSheetId="13">#REF!</definedName>
    <definedName name="SG_17_03_1" localSheetId="4">#REF!</definedName>
    <definedName name="SG_17_03_1">[5]RESUMO!#REF!</definedName>
    <definedName name="SG_17_04_1" localSheetId="8">#REF!</definedName>
    <definedName name="SG_17_04_1" localSheetId="9">#REF!</definedName>
    <definedName name="SG_17_04_1" localSheetId="10">#REF!</definedName>
    <definedName name="SG_17_04_1" localSheetId="11">#REF!</definedName>
    <definedName name="SG_17_04_1" localSheetId="13">#REF!</definedName>
    <definedName name="SG_17_04_1" localSheetId="4">#REF!</definedName>
    <definedName name="SG_17_04_1">[5]RESUMO!#REF!</definedName>
    <definedName name="SG_17_05_1" localSheetId="8">#REF!</definedName>
    <definedName name="SG_17_05_1" localSheetId="9">#REF!</definedName>
    <definedName name="SG_17_05_1" localSheetId="10">#REF!</definedName>
    <definedName name="SG_17_05_1" localSheetId="11">#REF!</definedName>
    <definedName name="SG_17_05_1" localSheetId="13">#REF!</definedName>
    <definedName name="SG_17_05_1" localSheetId="4">#REF!</definedName>
    <definedName name="SG_17_05_1">[5]RESUMO!#REF!</definedName>
    <definedName name="SG_17_06_1" localSheetId="8">#REF!</definedName>
    <definedName name="SG_17_06_1" localSheetId="9">#REF!</definedName>
    <definedName name="SG_17_06_1" localSheetId="10">#REF!</definedName>
    <definedName name="SG_17_06_1" localSheetId="11">#REF!</definedName>
    <definedName name="SG_17_06_1" localSheetId="13">#REF!</definedName>
    <definedName name="SG_17_06_1" localSheetId="4">#REF!</definedName>
    <definedName name="SG_17_06_1">[5]RESUMO!#REF!</definedName>
    <definedName name="SG_17_07_1" localSheetId="8">#REF!</definedName>
    <definedName name="SG_17_07_1" localSheetId="9">#REF!</definedName>
    <definedName name="SG_17_07_1" localSheetId="10">#REF!</definedName>
    <definedName name="SG_17_07_1" localSheetId="11">#REF!</definedName>
    <definedName name="SG_17_07_1" localSheetId="13">#REF!</definedName>
    <definedName name="SG_17_07_1" localSheetId="4">#REF!</definedName>
    <definedName name="SG_17_07_1">[5]RESUMO!#REF!</definedName>
    <definedName name="SG_17_08_1" localSheetId="8">#REF!</definedName>
    <definedName name="SG_17_08_1" localSheetId="9">#REF!</definedName>
    <definedName name="SG_17_08_1" localSheetId="10">#REF!</definedName>
    <definedName name="SG_17_08_1" localSheetId="11">#REF!</definedName>
    <definedName name="SG_17_08_1" localSheetId="13">#REF!</definedName>
    <definedName name="SG_17_08_1" localSheetId="4">#REF!</definedName>
    <definedName name="SG_17_08_1">[5]RESUMO!#REF!</definedName>
    <definedName name="SG_17_09_1" localSheetId="8">#REF!</definedName>
    <definedName name="SG_17_09_1" localSheetId="9">#REF!</definedName>
    <definedName name="SG_17_09_1" localSheetId="10">#REF!</definedName>
    <definedName name="SG_17_09_1" localSheetId="11">#REF!</definedName>
    <definedName name="SG_17_09_1" localSheetId="13">#REF!</definedName>
    <definedName name="SG_17_09_1" localSheetId="4">#REF!</definedName>
    <definedName name="SG_17_09_1">[5]RESUMO!#REF!</definedName>
    <definedName name="SG_17_10_1" localSheetId="8">#REF!</definedName>
    <definedName name="SG_17_10_1" localSheetId="9">#REF!</definedName>
    <definedName name="SG_17_10_1" localSheetId="10">#REF!</definedName>
    <definedName name="SG_17_10_1" localSheetId="11">#REF!</definedName>
    <definedName name="SG_17_10_1" localSheetId="13">#REF!</definedName>
    <definedName name="SG_17_10_1" localSheetId="4">#REF!</definedName>
    <definedName name="SG_17_10_1">[5]RESUMO!#REF!</definedName>
    <definedName name="SG_17_11_1" localSheetId="8">#REF!</definedName>
    <definedName name="SG_17_11_1" localSheetId="9">#REF!</definedName>
    <definedName name="SG_17_11_1" localSheetId="10">#REF!</definedName>
    <definedName name="SG_17_11_1" localSheetId="11">#REF!</definedName>
    <definedName name="SG_17_11_1" localSheetId="13">#REF!</definedName>
    <definedName name="SG_17_11_1" localSheetId="4">#REF!</definedName>
    <definedName name="SG_17_11_1">[5]RESUMO!#REF!</definedName>
    <definedName name="SG_17_12_1" localSheetId="8">#REF!</definedName>
    <definedName name="SG_17_12_1" localSheetId="9">#REF!</definedName>
    <definedName name="SG_17_12_1" localSheetId="10">#REF!</definedName>
    <definedName name="SG_17_12_1" localSheetId="11">#REF!</definedName>
    <definedName name="SG_17_12_1" localSheetId="13">#REF!</definedName>
    <definedName name="SG_17_12_1" localSheetId="4">#REF!</definedName>
    <definedName name="SG_17_12_1">[5]RESUMO!#REF!</definedName>
    <definedName name="SG_17_13_1" localSheetId="8">#REF!</definedName>
    <definedName name="SG_17_13_1" localSheetId="9">#REF!</definedName>
    <definedName name="SG_17_13_1" localSheetId="10">#REF!</definedName>
    <definedName name="SG_17_13_1" localSheetId="11">#REF!</definedName>
    <definedName name="SG_17_13_1" localSheetId="13">#REF!</definedName>
    <definedName name="SG_17_13_1" localSheetId="4">#REF!</definedName>
    <definedName name="SG_17_13_1">[5]RESUMO!#REF!</definedName>
    <definedName name="SG_17_14_1" localSheetId="8">#REF!</definedName>
    <definedName name="SG_17_14_1" localSheetId="9">#REF!</definedName>
    <definedName name="SG_17_14_1" localSheetId="10">#REF!</definedName>
    <definedName name="SG_17_14_1" localSheetId="11">#REF!</definedName>
    <definedName name="SG_17_14_1" localSheetId="13">#REF!</definedName>
    <definedName name="SG_17_14_1" localSheetId="4">#REF!</definedName>
    <definedName name="SG_17_14_1">[5]RESUMO!#REF!</definedName>
    <definedName name="SG_17_15_1" localSheetId="8">#REF!</definedName>
    <definedName name="SG_17_15_1" localSheetId="9">#REF!</definedName>
    <definedName name="SG_17_15_1" localSheetId="10">#REF!</definedName>
    <definedName name="SG_17_15_1" localSheetId="11">#REF!</definedName>
    <definedName name="SG_17_15_1" localSheetId="13">#REF!</definedName>
    <definedName name="SG_17_15_1" localSheetId="4">#REF!</definedName>
    <definedName name="SG_17_15_1">[5]RESUMO!#REF!</definedName>
    <definedName name="SG_17_16_1" localSheetId="8">#REF!</definedName>
    <definedName name="SG_17_16_1" localSheetId="9">#REF!</definedName>
    <definedName name="SG_17_16_1" localSheetId="10">#REF!</definedName>
    <definedName name="SG_17_16_1" localSheetId="11">#REF!</definedName>
    <definedName name="SG_17_16_1" localSheetId="13">#REF!</definedName>
    <definedName name="SG_17_16_1" localSheetId="4">#REF!</definedName>
    <definedName name="SG_17_16_1">[5]RESUMO!#REF!</definedName>
    <definedName name="SG_17_17_1" localSheetId="8">#REF!</definedName>
    <definedName name="SG_17_17_1" localSheetId="9">#REF!</definedName>
    <definedName name="SG_17_17_1" localSheetId="10">#REF!</definedName>
    <definedName name="SG_17_17_1" localSheetId="11">#REF!</definedName>
    <definedName name="SG_17_17_1" localSheetId="13">#REF!</definedName>
    <definedName name="SG_17_17_1" localSheetId="4">#REF!</definedName>
    <definedName name="SG_17_17_1">[5]RESUMO!#REF!</definedName>
    <definedName name="SG_17_18_1" localSheetId="8">#REF!</definedName>
    <definedName name="SG_17_18_1" localSheetId="9">#REF!</definedName>
    <definedName name="SG_17_18_1" localSheetId="10">#REF!</definedName>
    <definedName name="SG_17_18_1" localSheetId="11">#REF!</definedName>
    <definedName name="SG_17_18_1" localSheetId="13">#REF!</definedName>
    <definedName name="SG_17_18_1" localSheetId="4">#REF!</definedName>
    <definedName name="SG_17_18_1">[5]RESUMO!#REF!</definedName>
    <definedName name="SG_17_19_1" localSheetId="8">#REF!</definedName>
    <definedName name="SG_17_19_1" localSheetId="9">#REF!</definedName>
    <definedName name="SG_17_19_1" localSheetId="10">#REF!</definedName>
    <definedName name="SG_17_19_1" localSheetId="11">#REF!</definedName>
    <definedName name="SG_17_19_1" localSheetId="13">#REF!</definedName>
    <definedName name="SG_17_19_1" localSheetId="4">#REF!</definedName>
    <definedName name="SG_17_19_1">[5]RESUMO!#REF!</definedName>
    <definedName name="SG_17_20_1" localSheetId="8">#REF!</definedName>
    <definedName name="SG_17_20_1" localSheetId="9">#REF!</definedName>
    <definedName name="SG_17_20_1" localSheetId="10">#REF!</definedName>
    <definedName name="SG_17_20_1" localSheetId="11">#REF!</definedName>
    <definedName name="SG_17_20_1" localSheetId="13">#REF!</definedName>
    <definedName name="SG_17_20_1" localSheetId="4">#REF!</definedName>
    <definedName name="SG_17_20_1">[5]RESUMO!#REF!</definedName>
    <definedName name="SG_18_01_1" localSheetId="8">#REF!</definedName>
    <definedName name="SG_18_01_1" localSheetId="9">#REF!</definedName>
    <definedName name="SG_18_01_1" localSheetId="10">#REF!</definedName>
    <definedName name="SG_18_01_1" localSheetId="11">#REF!</definedName>
    <definedName name="SG_18_01_1" localSheetId="13">#REF!</definedName>
    <definedName name="SG_18_01_1" localSheetId="4">#REF!</definedName>
    <definedName name="SG_18_01_1">[5]RESUMO!#REF!</definedName>
    <definedName name="SG_18_02_1" localSheetId="8">#REF!</definedName>
    <definedName name="SG_18_02_1" localSheetId="9">#REF!</definedName>
    <definedName name="SG_18_02_1" localSheetId="10">#REF!</definedName>
    <definedName name="SG_18_02_1" localSheetId="11">#REF!</definedName>
    <definedName name="SG_18_02_1" localSheetId="13">#REF!</definedName>
    <definedName name="SG_18_02_1" localSheetId="4">#REF!</definedName>
    <definedName name="SG_18_02_1">[5]RESUMO!#REF!</definedName>
    <definedName name="SG_18_03_1" localSheetId="8">#REF!</definedName>
    <definedName name="SG_18_03_1" localSheetId="9">#REF!</definedName>
    <definedName name="SG_18_03_1" localSheetId="10">#REF!</definedName>
    <definedName name="SG_18_03_1" localSheetId="11">#REF!</definedName>
    <definedName name="SG_18_03_1" localSheetId="13">#REF!</definedName>
    <definedName name="SG_18_03_1" localSheetId="4">#REF!</definedName>
    <definedName name="SG_18_03_1">[5]RESUMO!#REF!</definedName>
    <definedName name="SG_18_04_1" localSheetId="8">#REF!</definedName>
    <definedName name="SG_18_04_1" localSheetId="9">#REF!</definedName>
    <definedName name="SG_18_04_1" localSheetId="10">#REF!</definedName>
    <definedName name="SG_18_04_1" localSheetId="11">#REF!</definedName>
    <definedName name="SG_18_04_1" localSheetId="13">#REF!</definedName>
    <definedName name="SG_18_04_1" localSheetId="4">#REF!</definedName>
    <definedName name="SG_18_04_1">[5]RESUMO!#REF!</definedName>
    <definedName name="SG_18_05_1" localSheetId="8">#REF!</definedName>
    <definedName name="SG_18_05_1" localSheetId="9">#REF!</definedName>
    <definedName name="SG_18_05_1" localSheetId="10">#REF!</definedName>
    <definedName name="SG_18_05_1" localSheetId="11">#REF!</definedName>
    <definedName name="SG_18_05_1" localSheetId="13">#REF!</definedName>
    <definedName name="SG_18_05_1" localSheetId="4">#REF!</definedName>
    <definedName name="SG_18_05_1">[5]RESUMO!#REF!</definedName>
    <definedName name="SG_18_06_1" localSheetId="8">#REF!</definedName>
    <definedName name="SG_18_06_1" localSheetId="9">#REF!</definedName>
    <definedName name="SG_18_06_1" localSheetId="10">#REF!</definedName>
    <definedName name="SG_18_06_1" localSheetId="11">#REF!</definedName>
    <definedName name="SG_18_06_1" localSheetId="13">#REF!</definedName>
    <definedName name="SG_18_06_1" localSheetId="4">#REF!</definedName>
    <definedName name="SG_18_06_1">[5]RESUMO!#REF!</definedName>
    <definedName name="SG_18_07_1" localSheetId="8">#REF!</definedName>
    <definedName name="SG_18_07_1" localSheetId="9">#REF!</definedName>
    <definedName name="SG_18_07_1" localSheetId="10">#REF!</definedName>
    <definedName name="SG_18_07_1" localSheetId="11">#REF!</definedName>
    <definedName name="SG_18_07_1" localSheetId="13">#REF!</definedName>
    <definedName name="SG_18_07_1" localSheetId="4">#REF!</definedName>
    <definedName name="SG_18_07_1">[5]RESUMO!#REF!</definedName>
    <definedName name="SG_18_08_1" localSheetId="8">#REF!</definedName>
    <definedName name="SG_18_08_1" localSheetId="9">#REF!</definedName>
    <definedName name="SG_18_08_1" localSheetId="10">#REF!</definedName>
    <definedName name="SG_18_08_1" localSheetId="11">#REF!</definedName>
    <definedName name="SG_18_08_1" localSheetId="13">#REF!</definedName>
    <definedName name="SG_18_08_1" localSheetId="4">#REF!</definedName>
    <definedName name="SG_18_08_1">[5]RESUMO!#REF!</definedName>
    <definedName name="SG_18_09_1" localSheetId="8">#REF!</definedName>
    <definedName name="SG_18_09_1" localSheetId="9">#REF!</definedName>
    <definedName name="SG_18_09_1" localSheetId="10">#REF!</definedName>
    <definedName name="SG_18_09_1" localSheetId="11">#REF!</definedName>
    <definedName name="SG_18_09_1" localSheetId="13">#REF!</definedName>
    <definedName name="SG_18_09_1" localSheetId="4">#REF!</definedName>
    <definedName name="SG_18_09_1">[5]RESUMO!#REF!</definedName>
    <definedName name="SG_18_10_1" localSheetId="8">#REF!</definedName>
    <definedName name="SG_18_10_1" localSheetId="9">#REF!</definedName>
    <definedName name="SG_18_10_1" localSheetId="10">#REF!</definedName>
    <definedName name="SG_18_10_1" localSheetId="11">#REF!</definedName>
    <definedName name="SG_18_10_1" localSheetId="13">#REF!</definedName>
    <definedName name="SG_18_10_1" localSheetId="4">#REF!</definedName>
    <definedName name="SG_18_10_1">[5]RESUMO!#REF!</definedName>
    <definedName name="SG_18_11_1" localSheetId="8">#REF!</definedName>
    <definedName name="SG_18_11_1" localSheetId="9">#REF!</definedName>
    <definedName name="SG_18_11_1" localSheetId="10">#REF!</definedName>
    <definedName name="SG_18_11_1" localSheetId="11">#REF!</definedName>
    <definedName name="SG_18_11_1" localSheetId="13">#REF!</definedName>
    <definedName name="SG_18_11_1" localSheetId="4">#REF!</definedName>
    <definedName name="SG_18_11_1">[5]RESUMO!#REF!</definedName>
    <definedName name="SG_18_12_1" localSheetId="8">#REF!</definedName>
    <definedName name="SG_18_12_1" localSheetId="9">#REF!</definedName>
    <definedName name="SG_18_12_1" localSheetId="10">#REF!</definedName>
    <definedName name="SG_18_12_1" localSheetId="11">#REF!</definedName>
    <definedName name="SG_18_12_1" localSheetId="13">#REF!</definedName>
    <definedName name="SG_18_12_1" localSheetId="4">#REF!</definedName>
    <definedName name="SG_18_12_1">[5]RESUMO!#REF!</definedName>
    <definedName name="SG_18_13_1" localSheetId="8">#REF!</definedName>
    <definedName name="SG_18_13_1" localSheetId="9">#REF!</definedName>
    <definedName name="SG_18_13_1" localSheetId="10">#REF!</definedName>
    <definedName name="SG_18_13_1" localSheetId="11">#REF!</definedName>
    <definedName name="SG_18_13_1" localSheetId="13">#REF!</definedName>
    <definedName name="SG_18_13_1" localSheetId="4">#REF!</definedName>
    <definedName name="SG_18_13_1">[5]RESUMO!#REF!</definedName>
    <definedName name="SG_18_14_1" localSheetId="8">#REF!</definedName>
    <definedName name="SG_18_14_1" localSheetId="9">#REF!</definedName>
    <definedName name="SG_18_14_1" localSheetId="10">#REF!</definedName>
    <definedName name="SG_18_14_1" localSheetId="11">#REF!</definedName>
    <definedName name="SG_18_14_1" localSheetId="13">#REF!</definedName>
    <definedName name="SG_18_14_1" localSheetId="4">#REF!</definedName>
    <definedName name="SG_18_14_1">[5]RESUMO!#REF!</definedName>
    <definedName name="SG_18_15_1" localSheetId="8">#REF!</definedName>
    <definedName name="SG_18_15_1" localSheetId="9">#REF!</definedName>
    <definedName name="SG_18_15_1" localSheetId="10">#REF!</definedName>
    <definedName name="SG_18_15_1" localSheetId="11">#REF!</definedName>
    <definedName name="SG_18_15_1" localSheetId="13">#REF!</definedName>
    <definedName name="SG_18_15_1" localSheetId="4">#REF!</definedName>
    <definedName name="SG_18_15_1">[5]RESUMO!#REF!</definedName>
    <definedName name="SG_18_16_1" localSheetId="8">#REF!</definedName>
    <definedName name="SG_18_16_1" localSheetId="9">#REF!</definedName>
    <definedName name="SG_18_16_1" localSheetId="10">#REF!</definedName>
    <definedName name="SG_18_16_1" localSheetId="11">#REF!</definedName>
    <definedName name="SG_18_16_1" localSheetId="13">#REF!</definedName>
    <definedName name="SG_18_16_1" localSheetId="4">#REF!</definedName>
    <definedName name="SG_18_16_1">[5]RESUMO!#REF!</definedName>
    <definedName name="SG_18_17_1" localSheetId="8">#REF!</definedName>
    <definedName name="SG_18_17_1" localSheetId="9">#REF!</definedName>
    <definedName name="SG_18_17_1" localSheetId="10">#REF!</definedName>
    <definedName name="SG_18_17_1" localSheetId="11">#REF!</definedName>
    <definedName name="SG_18_17_1" localSheetId="13">#REF!</definedName>
    <definedName name="SG_18_17_1" localSheetId="4">#REF!</definedName>
    <definedName name="SG_18_17_1">[5]RESUMO!#REF!</definedName>
    <definedName name="SG_18_18_1" localSheetId="8">#REF!</definedName>
    <definedName name="SG_18_18_1" localSheetId="9">#REF!</definedName>
    <definedName name="SG_18_18_1" localSheetId="10">#REF!</definedName>
    <definedName name="SG_18_18_1" localSheetId="11">#REF!</definedName>
    <definedName name="SG_18_18_1" localSheetId="13">#REF!</definedName>
    <definedName name="SG_18_18_1" localSheetId="4">#REF!</definedName>
    <definedName name="SG_18_18_1">[5]RESUMO!#REF!</definedName>
    <definedName name="SG_18_19_1" localSheetId="8">#REF!</definedName>
    <definedName name="SG_18_19_1" localSheetId="9">#REF!</definedName>
    <definedName name="SG_18_19_1" localSheetId="10">#REF!</definedName>
    <definedName name="SG_18_19_1" localSheetId="11">#REF!</definedName>
    <definedName name="SG_18_19_1" localSheetId="13">#REF!</definedName>
    <definedName name="SG_18_19_1" localSheetId="4">#REF!</definedName>
    <definedName name="SG_18_19_1">[5]RESUMO!#REF!</definedName>
    <definedName name="SG_18_20_1" localSheetId="8">#REF!</definedName>
    <definedName name="SG_18_20_1" localSheetId="9">#REF!</definedName>
    <definedName name="SG_18_20_1" localSheetId="10">#REF!</definedName>
    <definedName name="SG_18_20_1" localSheetId="11">#REF!</definedName>
    <definedName name="SG_18_20_1" localSheetId="13">#REF!</definedName>
    <definedName name="SG_18_20_1" localSheetId="4">#REF!</definedName>
    <definedName name="SG_18_20_1">[5]RESUMO!#REF!</definedName>
    <definedName name="SG_19_01_1" localSheetId="8">#REF!</definedName>
    <definedName name="SG_19_01_1" localSheetId="9">#REF!</definedName>
    <definedName name="SG_19_01_1" localSheetId="10">#REF!</definedName>
    <definedName name="SG_19_01_1" localSheetId="11">#REF!</definedName>
    <definedName name="SG_19_01_1" localSheetId="13">#REF!</definedName>
    <definedName name="SG_19_01_1" localSheetId="4">#REF!</definedName>
    <definedName name="SG_19_01_1">[5]RESUMO!#REF!</definedName>
    <definedName name="SG_19_02_1" localSheetId="8">#REF!</definedName>
    <definedName name="SG_19_02_1" localSheetId="9">#REF!</definedName>
    <definedName name="SG_19_02_1" localSheetId="10">#REF!</definedName>
    <definedName name="SG_19_02_1" localSheetId="11">#REF!</definedName>
    <definedName name="SG_19_02_1" localSheetId="13">#REF!</definedName>
    <definedName name="SG_19_02_1" localSheetId="4">#REF!</definedName>
    <definedName name="SG_19_02_1">[5]RESUMO!#REF!</definedName>
    <definedName name="SG_19_03_1" localSheetId="8">#REF!</definedName>
    <definedName name="SG_19_03_1" localSheetId="9">#REF!</definedName>
    <definedName name="SG_19_03_1" localSheetId="10">#REF!</definedName>
    <definedName name="SG_19_03_1" localSheetId="11">#REF!</definedName>
    <definedName name="SG_19_03_1" localSheetId="13">#REF!</definedName>
    <definedName name="SG_19_03_1" localSheetId="4">#REF!</definedName>
    <definedName name="SG_19_03_1">[5]RESUMO!#REF!</definedName>
    <definedName name="SG_19_04_1" localSheetId="8">#REF!</definedName>
    <definedName name="SG_19_04_1" localSheetId="9">#REF!</definedName>
    <definedName name="SG_19_04_1" localSheetId="10">#REF!</definedName>
    <definedName name="SG_19_04_1" localSheetId="11">#REF!</definedName>
    <definedName name="SG_19_04_1" localSheetId="13">#REF!</definedName>
    <definedName name="SG_19_04_1" localSheetId="4">#REF!</definedName>
    <definedName name="SG_19_04_1">[5]RESUMO!#REF!</definedName>
    <definedName name="SG_19_05_1" localSheetId="8">#REF!</definedName>
    <definedName name="SG_19_05_1" localSheetId="9">#REF!</definedName>
    <definedName name="SG_19_05_1" localSheetId="10">#REF!</definedName>
    <definedName name="SG_19_05_1" localSheetId="11">#REF!</definedName>
    <definedName name="SG_19_05_1" localSheetId="13">#REF!</definedName>
    <definedName name="SG_19_05_1" localSheetId="4">#REF!</definedName>
    <definedName name="SG_19_05_1">[5]RESUMO!#REF!</definedName>
    <definedName name="SG_19_06_1" localSheetId="8">#REF!</definedName>
    <definedName name="SG_19_06_1" localSheetId="9">#REF!</definedName>
    <definedName name="SG_19_06_1" localSheetId="10">#REF!</definedName>
    <definedName name="SG_19_06_1" localSheetId="11">#REF!</definedName>
    <definedName name="SG_19_06_1" localSheetId="13">#REF!</definedName>
    <definedName name="SG_19_06_1" localSheetId="4">#REF!</definedName>
    <definedName name="SG_19_06_1">[5]RESUMO!#REF!</definedName>
    <definedName name="SG_19_07_1" localSheetId="8">#REF!</definedName>
    <definedName name="SG_19_07_1" localSheetId="9">#REF!</definedName>
    <definedName name="SG_19_07_1" localSheetId="10">#REF!</definedName>
    <definedName name="SG_19_07_1" localSheetId="11">#REF!</definedName>
    <definedName name="SG_19_07_1" localSheetId="13">#REF!</definedName>
    <definedName name="SG_19_07_1" localSheetId="4">#REF!</definedName>
    <definedName name="SG_19_07_1">[5]RESUMO!#REF!</definedName>
    <definedName name="SG_19_08_1" localSheetId="8">#REF!</definedName>
    <definedName name="SG_19_08_1" localSheetId="9">#REF!</definedName>
    <definedName name="SG_19_08_1" localSheetId="10">#REF!</definedName>
    <definedName name="SG_19_08_1" localSheetId="11">#REF!</definedName>
    <definedName name="SG_19_08_1" localSheetId="13">#REF!</definedName>
    <definedName name="SG_19_08_1" localSheetId="4">#REF!</definedName>
    <definedName name="SG_19_08_1">[5]RESUMO!#REF!</definedName>
    <definedName name="SG_19_09_1" localSheetId="8">#REF!</definedName>
    <definedName name="SG_19_09_1" localSheetId="9">#REF!</definedName>
    <definedName name="SG_19_09_1" localSheetId="10">#REF!</definedName>
    <definedName name="SG_19_09_1" localSheetId="11">#REF!</definedName>
    <definedName name="SG_19_09_1" localSheetId="13">#REF!</definedName>
    <definedName name="SG_19_09_1" localSheetId="4">#REF!</definedName>
    <definedName name="SG_19_09_1">[5]RESUMO!#REF!</definedName>
    <definedName name="SG_19_10_1" localSheetId="8">#REF!</definedName>
    <definedName name="SG_19_10_1" localSheetId="9">#REF!</definedName>
    <definedName name="SG_19_10_1" localSheetId="10">#REF!</definedName>
    <definedName name="SG_19_10_1" localSheetId="11">#REF!</definedName>
    <definedName name="SG_19_10_1" localSheetId="13">#REF!</definedName>
    <definedName name="SG_19_10_1" localSheetId="4">#REF!</definedName>
    <definedName name="SG_19_10_1">[5]RESUMO!#REF!</definedName>
    <definedName name="SG_19_11_1" localSheetId="8">#REF!</definedName>
    <definedName name="SG_19_11_1" localSheetId="9">#REF!</definedName>
    <definedName name="SG_19_11_1" localSheetId="10">#REF!</definedName>
    <definedName name="SG_19_11_1" localSheetId="11">#REF!</definedName>
    <definedName name="SG_19_11_1" localSheetId="13">#REF!</definedName>
    <definedName name="SG_19_11_1" localSheetId="4">#REF!</definedName>
    <definedName name="SG_19_11_1">[5]RESUMO!#REF!</definedName>
    <definedName name="SG_19_12_1" localSheetId="8">#REF!</definedName>
    <definedName name="SG_19_12_1" localSheetId="9">#REF!</definedName>
    <definedName name="SG_19_12_1" localSheetId="10">#REF!</definedName>
    <definedName name="SG_19_12_1" localSheetId="11">#REF!</definedName>
    <definedName name="SG_19_12_1" localSheetId="13">#REF!</definedName>
    <definedName name="SG_19_12_1" localSheetId="4">#REF!</definedName>
    <definedName name="SG_19_12_1">[5]RESUMO!#REF!</definedName>
    <definedName name="SG_19_13_1" localSheetId="8">#REF!</definedName>
    <definedName name="SG_19_13_1" localSheetId="9">#REF!</definedName>
    <definedName name="SG_19_13_1" localSheetId="10">#REF!</definedName>
    <definedName name="SG_19_13_1" localSheetId="11">#REF!</definedName>
    <definedName name="SG_19_13_1" localSheetId="13">#REF!</definedName>
    <definedName name="SG_19_13_1" localSheetId="4">#REF!</definedName>
    <definedName name="SG_19_13_1">[5]RESUMO!#REF!</definedName>
    <definedName name="SG_19_14_1" localSheetId="8">#REF!</definedName>
    <definedName name="SG_19_14_1" localSheetId="9">#REF!</definedName>
    <definedName name="SG_19_14_1" localSheetId="10">#REF!</definedName>
    <definedName name="SG_19_14_1" localSheetId="11">#REF!</definedName>
    <definedName name="SG_19_14_1" localSheetId="13">#REF!</definedName>
    <definedName name="SG_19_14_1" localSheetId="4">#REF!</definedName>
    <definedName name="SG_19_14_1">[5]RESUMO!#REF!</definedName>
    <definedName name="SG_19_15_1" localSheetId="8">#REF!</definedName>
    <definedName name="SG_19_15_1" localSheetId="9">#REF!</definedName>
    <definedName name="SG_19_15_1" localSheetId="10">#REF!</definedName>
    <definedName name="SG_19_15_1" localSheetId="11">#REF!</definedName>
    <definedName name="SG_19_15_1" localSheetId="13">#REF!</definedName>
    <definedName name="SG_19_15_1" localSheetId="4">#REF!</definedName>
    <definedName name="SG_19_15_1">[5]RESUMO!#REF!</definedName>
    <definedName name="SG_19_16_1" localSheetId="8">#REF!</definedName>
    <definedName name="SG_19_16_1" localSheetId="9">#REF!</definedName>
    <definedName name="SG_19_16_1" localSheetId="10">#REF!</definedName>
    <definedName name="SG_19_16_1" localSheetId="11">#REF!</definedName>
    <definedName name="SG_19_16_1" localSheetId="13">#REF!</definedName>
    <definedName name="SG_19_16_1" localSheetId="4">#REF!</definedName>
    <definedName name="SG_19_16_1">[5]RESUMO!#REF!</definedName>
    <definedName name="SG_19_17_1" localSheetId="8">#REF!</definedName>
    <definedName name="SG_19_17_1" localSheetId="9">#REF!</definedName>
    <definedName name="SG_19_17_1" localSheetId="10">#REF!</definedName>
    <definedName name="SG_19_17_1" localSheetId="11">#REF!</definedName>
    <definedName name="SG_19_17_1" localSheetId="13">#REF!</definedName>
    <definedName name="SG_19_17_1" localSheetId="4">#REF!</definedName>
    <definedName name="SG_19_17_1">[5]RESUMO!#REF!</definedName>
    <definedName name="SG_19_18_1" localSheetId="8">#REF!</definedName>
    <definedName name="SG_19_18_1" localSheetId="9">#REF!</definedName>
    <definedName name="SG_19_18_1" localSheetId="10">#REF!</definedName>
    <definedName name="SG_19_18_1" localSheetId="11">#REF!</definedName>
    <definedName name="SG_19_18_1" localSheetId="13">#REF!</definedName>
    <definedName name="SG_19_18_1" localSheetId="4">#REF!</definedName>
    <definedName name="SG_19_18_1">[5]RESUMO!#REF!</definedName>
    <definedName name="SG_19_19_1" localSheetId="8">#REF!</definedName>
    <definedName name="SG_19_19_1" localSheetId="9">#REF!</definedName>
    <definedName name="SG_19_19_1" localSheetId="10">#REF!</definedName>
    <definedName name="SG_19_19_1" localSheetId="11">#REF!</definedName>
    <definedName name="SG_19_19_1" localSheetId="13">#REF!</definedName>
    <definedName name="SG_19_19_1" localSheetId="4">#REF!</definedName>
    <definedName name="SG_19_19_1">[5]RESUMO!#REF!</definedName>
    <definedName name="SG_19_20_1" localSheetId="8">#REF!</definedName>
    <definedName name="SG_19_20_1" localSheetId="9">#REF!</definedName>
    <definedName name="SG_19_20_1" localSheetId="10">#REF!</definedName>
    <definedName name="SG_19_20_1" localSheetId="11">#REF!</definedName>
    <definedName name="SG_19_20_1" localSheetId="13">#REF!</definedName>
    <definedName name="SG_19_20_1" localSheetId="4">#REF!</definedName>
    <definedName name="SG_19_20_1">[5]RESUMO!#REF!</definedName>
    <definedName name="SG_20_01_1" localSheetId="8">#REF!</definedName>
    <definedName name="SG_20_01_1" localSheetId="9">#REF!</definedName>
    <definedName name="SG_20_01_1" localSheetId="10">#REF!</definedName>
    <definedName name="SG_20_01_1" localSheetId="11">#REF!</definedName>
    <definedName name="SG_20_01_1" localSheetId="13">#REF!</definedName>
    <definedName name="SG_20_01_1" localSheetId="4">#REF!</definedName>
    <definedName name="SG_20_01_1">[5]RESUMO!#REF!</definedName>
    <definedName name="SG_20_02_1" localSheetId="8">#REF!</definedName>
    <definedName name="SG_20_02_1" localSheetId="9">#REF!</definedName>
    <definedName name="SG_20_02_1" localSheetId="10">#REF!</definedName>
    <definedName name="SG_20_02_1" localSheetId="11">#REF!</definedName>
    <definedName name="SG_20_02_1" localSheetId="13">#REF!</definedName>
    <definedName name="SG_20_02_1" localSheetId="4">#REF!</definedName>
    <definedName name="SG_20_02_1">[5]RESUMO!#REF!</definedName>
    <definedName name="SG_20_03_1" localSheetId="8">#REF!</definedName>
    <definedName name="SG_20_03_1" localSheetId="9">#REF!</definedName>
    <definedName name="SG_20_03_1" localSheetId="10">#REF!</definedName>
    <definedName name="SG_20_03_1" localSheetId="11">#REF!</definedName>
    <definedName name="SG_20_03_1" localSheetId="13">#REF!</definedName>
    <definedName name="SG_20_03_1" localSheetId="4">#REF!</definedName>
    <definedName name="SG_20_03_1">[5]RESUMO!#REF!</definedName>
    <definedName name="SG_20_04_1" localSheetId="8">#REF!</definedName>
    <definedName name="SG_20_04_1" localSheetId="9">#REF!</definedName>
    <definedName name="SG_20_04_1" localSheetId="10">#REF!</definedName>
    <definedName name="SG_20_04_1" localSheetId="11">#REF!</definedName>
    <definedName name="SG_20_04_1" localSheetId="13">#REF!</definedName>
    <definedName name="SG_20_04_1" localSheetId="4">#REF!</definedName>
    <definedName name="SG_20_04_1">[5]RESUMO!#REF!</definedName>
    <definedName name="SG_20_05_1" localSheetId="8">#REF!</definedName>
    <definedName name="SG_20_05_1" localSheetId="9">#REF!</definedName>
    <definedName name="SG_20_05_1" localSheetId="10">#REF!</definedName>
    <definedName name="SG_20_05_1" localSheetId="11">#REF!</definedName>
    <definedName name="SG_20_05_1" localSheetId="13">#REF!</definedName>
    <definedName name="SG_20_05_1" localSheetId="4">#REF!</definedName>
    <definedName name="SG_20_05_1">[5]RESUMO!#REF!</definedName>
    <definedName name="SG_20_06_1" localSheetId="8">#REF!</definedName>
    <definedName name="SG_20_06_1" localSheetId="9">#REF!</definedName>
    <definedName name="SG_20_06_1" localSheetId="10">#REF!</definedName>
    <definedName name="SG_20_06_1" localSheetId="11">#REF!</definedName>
    <definedName name="SG_20_06_1" localSheetId="13">#REF!</definedName>
    <definedName name="SG_20_06_1" localSheetId="4">#REF!</definedName>
    <definedName name="SG_20_06_1">[5]RESUMO!#REF!</definedName>
    <definedName name="SG_20_07_1" localSheetId="8">#REF!</definedName>
    <definedName name="SG_20_07_1" localSheetId="9">#REF!</definedName>
    <definedName name="SG_20_07_1" localSheetId="10">#REF!</definedName>
    <definedName name="SG_20_07_1" localSheetId="11">#REF!</definedName>
    <definedName name="SG_20_07_1" localSheetId="13">#REF!</definedName>
    <definedName name="SG_20_07_1" localSheetId="4">#REF!</definedName>
    <definedName name="SG_20_07_1">[5]RESUMO!#REF!</definedName>
    <definedName name="SG_20_08_1" localSheetId="8">#REF!</definedName>
    <definedName name="SG_20_08_1" localSheetId="9">#REF!</definedName>
    <definedName name="SG_20_08_1" localSheetId="10">#REF!</definedName>
    <definedName name="SG_20_08_1" localSheetId="11">#REF!</definedName>
    <definedName name="SG_20_08_1" localSheetId="13">#REF!</definedName>
    <definedName name="SG_20_08_1" localSheetId="4">#REF!</definedName>
    <definedName name="SG_20_08_1">[5]RESUMO!#REF!</definedName>
    <definedName name="SG_20_09_1" localSheetId="8">#REF!</definedName>
    <definedName name="SG_20_09_1" localSheetId="9">#REF!</definedName>
    <definedName name="SG_20_09_1" localSheetId="10">#REF!</definedName>
    <definedName name="SG_20_09_1" localSheetId="11">#REF!</definedName>
    <definedName name="SG_20_09_1" localSheetId="13">#REF!</definedName>
    <definedName name="SG_20_09_1" localSheetId="4">#REF!</definedName>
    <definedName name="SG_20_09_1">[5]RESUMO!#REF!</definedName>
    <definedName name="SG_20_10_1" localSheetId="8">#REF!</definedName>
    <definedName name="SG_20_10_1" localSheetId="9">#REF!</definedName>
    <definedName name="SG_20_10_1" localSheetId="10">#REF!</definedName>
    <definedName name="SG_20_10_1" localSheetId="11">#REF!</definedName>
    <definedName name="SG_20_10_1" localSheetId="13">#REF!</definedName>
    <definedName name="SG_20_10_1" localSheetId="4">#REF!</definedName>
    <definedName name="SG_20_10_1">[5]RESUMO!#REF!</definedName>
    <definedName name="SG_20_11_1" localSheetId="8">#REF!</definedName>
    <definedName name="SG_20_11_1" localSheetId="9">#REF!</definedName>
    <definedName name="SG_20_11_1" localSheetId="10">#REF!</definedName>
    <definedName name="SG_20_11_1" localSheetId="11">#REF!</definedName>
    <definedName name="SG_20_11_1" localSheetId="13">#REF!</definedName>
    <definedName name="SG_20_11_1" localSheetId="4">#REF!</definedName>
    <definedName name="SG_20_11_1">[5]RESUMO!#REF!</definedName>
    <definedName name="SG_20_12_1" localSheetId="8">#REF!</definedName>
    <definedName name="SG_20_12_1" localSheetId="9">#REF!</definedName>
    <definedName name="SG_20_12_1" localSheetId="10">#REF!</definedName>
    <definedName name="SG_20_12_1" localSheetId="11">#REF!</definedName>
    <definedName name="SG_20_12_1" localSheetId="13">#REF!</definedName>
    <definedName name="SG_20_12_1" localSheetId="4">#REF!</definedName>
    <definedName name="SG_20_12_1">[5]RESUMO!#REF!</definedName>
    <definedName name="SG_20_13_1" localSheetId="8">#REF!</definedName>
    <definedName name="SG_20_13_1" localSheetId="9">#REF!</definedName>
    <definedName name="SG_20_13_1" localSheetId="10">#REF!</definedName>
    <definedName name="SG_20_13_1" localSheetId="11">#REF!</definedName>
    <definedName name="SG_20_13_1" localSheetId="13">#REF!</definedName>
    <definedName name="SG_20_13_1" localSheetId="4">#REF!</definedName>
    <definedName name="SG_20_13_1">[5]RESUMO!#REF!</definedName>
    <definedName name="SG_20_14_1" localSheetId="8">#REF!</definedName>
    <definedName name="SG_20_14_1" localSheetId="9">#REF!</definedName>
    <definedName name="SG_20_14_1" localSheetId="10">#REF!</definedName>
    <definedName name="SG_20_14_1" localSheetId="11">#REF!</definedName>
    <definedName name="SG_20_14_1" localSheetId="13">#REF!</definedName>
    <definedName name="SG_20_14_1" localSheetId="4">#REF!</definedName>
    <definedName name="SG_20_14_1">[5]RESUMO!#REF!</definedName>
    <definedName name="SG_20_15_1" localSheetId="8">#REF!</definedName>
    <definedName name="SG_20_15_1" localSheetId="9">#REF!</definedName>
    <definedName name="SG_20_15_1" localSheetId="10">#REF!</definedName>
    <definedName name="SG_20_15_1" localSheetId="11">#REF!</definedName>
    <definedName name="SG_20_15_1" localSheetId="13">#REF!</definedName>
    <definedName name="SG_20_15_1" localSheetId="4">#REF!</definedName>
    <definedName name="SG_20_15_1">[5]RESUMO!#REF!</definedName>
    <definedName name="SG_20_16_1" localSheetId="8">#REF!</definedName>
    <definedName name="SG_20_16_1" localSheetId="9">#REF!</definedName>
    <definedName name="SG_20_16_1" localSheetId="10">#REF!</definedName>
    <definedName name="SG_20_16_1" localSheetId="11">#REF!</definedName>
    <definedName name="SG_20_16_1" localSheetId="13">#REF!</definedName>
    <definedName name="SG_20_16_1" localSheetId="4">#REF!</definedName>
    <definedName name="SG_20_16_1">[5]RESUMO!#REF!</definedName>
    <definedName name="SG_20_17_1" localSheetId="8">#REF!</definedName>
    <definedName name="SG_20_17_1" localSheetId="9">#REF!</definedName>
    <definedName name="SG_20_17_1" localSheetId="10">#REF!</definedName>
    <definedName name="SG_20_17_1" localSheetId="11">#REF!</definedName>
    <definedName name="SG_20_17_1" localSheetId="13">#REF!</definedName>
    <definedName name="SG_20_17_1" localSheetId="4">#REF!</definedName>
    <definedName name="SG_20_17_1">[5]RESUMO!#REF!</definedName>
    <definedName name="SG_20_18_1" localSheetId="8">#REF!</definedName>
    <definedName name="SG_20_18_1" localSheetId="9">#REF!</definedName>
    <definedName name="SG_20_18_1" localSheetId="10">#REF!</definedName>
    <definedName name="SG_20_18_1" localSheetId="11">#REF!</definedName>
    <definedName name="SG_20_18_1" localSheetId="13">#REF!</definedName>
    <definedName name="SG_20_18_1" localSheetId="4">#REF!</definedName>
    <definedName name="SG_20_18_1">[5]RESUMO!#REF!</definedName>
    <definedName name="SG_20_19_1" localSheetId="8">#REF!</definedName>
    <definedName name="SG_20_19_1" localSheetId="9">#REF!</definedName>
    <definedName name="SG_20_19_1" localSheetId="10">#REF!</definedName>
    <definedName name="SG_20_19_1" localSheetId="11">#REF!</definedName>
    <definedName name="SG_20_19_1" localSheetId="13">#REF!</definedName>
    <definedName name="SG_20_19_1" localSheetId="4">#REF!</definedName>
    <definedName name="SG_20_19_1">[5]RESUMO!#REF!</definedName>
    <definedName name="SG_20_20_1" localSheetId="8">#REF!</definedName>
    <definedName name="SG_20_20_1" localSheetId="9">#REF!</definedName>
    <definedName name="SG_20_20_1" localSheetId="10">#REF!</definedName>
    <definedName name="SG_20_20_1" localSheetId="11">#REF!</definedName>
    <definedName name="SG_20_20_1" localSheetId="13">#REF!</definedName>
    <definedName name="SG_20_20_1" localSheetId="4">#REF!</definedName>
    <definedName name="SG_20_20_1">[5]RESUMO!#REF!</definedName>
    <definedName name="SINAPI" localSheetId="8">#REF!</definedName>
    <definedName name="SINAPI" localSheetId="9">#REF!</definedName>
    <definedName name="SINAPI" localSheetId="10">#REF!</definedName>
    <definedName name="SINAPI" localSheetId="11">#REF!</definedName>
    <definedName name="SINAPI" localSheetId="13">#REF!</definedName>
    <definedName name="SINAPI" localSheetId="4">#REF!</definedName>
    <definedName name="SINAPI">#REF!</definedName>
    <definedName name="soa">#REF!</definedName>
    <definedName name="soares">#REF!</definedName>
    <definedName name="SomaAgrup" localSheetId="14" hidden="1">SUMIF(OFFSET(#REF!,1,0,#REF!),"S",OFFSET(#REF!,1,0,#REF!))</definedName>
    <definedName name="SomaAgrup" hidden="1">SUMIF(OFFSET(#REF!,1,0,#REF!),"S",OFFSET(#REF!,1,0,#REF!))</definedName>
    <definedName name="sondacil">#REF!</definedName>
    <definedName name="SSD" localSheetId="8">Plan1</definedName>
    <definedName name="SSD" localSheetId="9">Plan1</definedName>
    <definedName name="SSD" localSheetId="10">Plan1</definedName>
    <definedName name="SSD" localSheetId="11">Plan1</definedName>
    <definedName name="SSD" localSheetId="13">Plan1</definedName>
    <definedName name="SSD" localSheetId="14">Plan1</definedName>
    <definedName name="SSD" localSheetId="4">Plan1</definedName>
    <definedName name="SSD">Plan1</definedName>
    <definedName name="sss">#REF!</definedName>
    <definedName name="step">#REF!</definedName>
    <definedName name="T" localSheetId="8">#REF!</definedName>
    <definedName name="T" localSheetId="9">#REF!</definedName>
    <definedName name="T" localSheetId="10">#REF!</definedName>
    <definedName name="T" localSheetId="11">#REF!</definedName>
    <definedName name="T" localSheetId="13">#REF!</definedName>
    <definedName name="T" localSheetId="14">#REF!</definedName>
    <definedName name="T" localSheetId="4">#REF!</definedName>
    <definedName name="t">'[14]Planilha PROJETISTA'!#REF!</definedName>
    <definedName name="tab" localSheetId="8">#REF!</definedName>
    <definedName name="tab" localSheetId="9">#REF!</definedName>
    <definedName name="tab" localSheetId="10">#REF!</definedName>
    <definedName name="tab" localSheetId="11">#REF!</definedName>
    <definedName name="tab" localSheetId="13">#REF!</definedName>
    <definedName name="tab" localSheetId="4">#REF!</definedName>
    <definedName name="tab">#REF!</definedName>
    <definedName name="Tabela" localSheetId="8">#REF!</definedName>
    <definedName name="Tabela" localSheetId="9">#REF!</definedName>
    <definedName name="Tabela" localSheetId="10">#REF!</definedName>
    <definedName name="Tabela" localSheetId="11">#REF!</definedName>
    <definedName name="Tabela" localSheetId="13">#REF!</definedName>
    <definedName name="Tabela" localSheetId="4">#REF!</definedName>
    <definedName name="Tabela">#REF!</definedName>
    <definedName name="Tabela_1" localSheetId="8">#REF!</definedName>
    <definedName name="Tabela_1" localSheetId="9">#REF!</definedName>
    <definedName name="Tabela_1" localSheetId="10">#REF!</definedName>
    <definedName name="Tabela_1" localSheetId="11">#REF!</definedName>
    <definedName name="Tabela_1" localSheetId="13">#REF!</definedName>
    <definedName name="Tabela_1" localSheetId="4">#REF!</definedName>
    <definedName name="Tabela_1">#REF!</definedName>
    <definedName name="Tabela_1_6" localSheetId="8">#REF!</definedName>
    <definedName name="Tabela_1_6" localSheetId="9">#REF!</definedName>
    <definedName name="Tabela_1_6" localSheetId="10">#REF!</definedName>
    <definedName name="Tabela_1_6" localSheetId="11">#REF!</definedName>
    <definedName name="Tabela_1_6" localSheetId="13">#REF!</definedName>
    <definedName name="Tabela_1_6" localSheetId="4">#REF!</definedName>
    <definedName name="Tabela_1_6">#REF!</definedName>
    <definedName name="Tabela_10" localSheetId="8">#REF!</definedName>
    <definedName name="Tabela_10" localSheetId="9">#REF!</definedName>
    <definedName name="Tabela_10" localSheetId="10">#REF!</definedName>
    <definedName name="Tabela_10" localSheetId="11">#REF!</definedName>
    <definedName name="Tabela_10" localSheetId="13">#REF!</definedName>
    <definedName name="Tabela_10" localSheetId="4">#REF!</definedName>
    <definedName name="Tabela_10">#REF!</definedName>
    <definedName name="Tabela_2" localSheetId="8">#REF!</definedName>
    <definedName name="Tabela_2" localSheetId="9">#REF!</definedName>
    <definedName name="Tabela_2" localSheetId="10">#REF!</definedName>
    <definedName name="Tabela_2" localSheetId="11">#REF!</definedName>
    <definedName name="Tabela_2" localSheetId="13">#REF!</definedName>
    <definedName name="Tabela_2" localSheetId="4">#REF!</definedName>
    <definedName name="Tabela_2">#REF!</definedName>
    <definedName name="Tabela_3" localSheetId="8">#REF!</definedName>
    <definedName name="Tabela_3" localSheetId="9">#REF!</definedName>
    <definedName name="Tabela_3" localSheetId="10">#REF!</definedName>
    <definedName name="Tabela_3" localSheetId="11">#REF!</definedName>
    <definedName name="Tabela_3" localSheetId="13">#REF!</definedName>
    <definedName name="Tabela_3" localSheetId="4">#REF!</definedName>
    <definedName name="Tabela_3">#REF!</definedName>
    <definedName name="Tabela_4" localSheetId="8">#REF!</definedName>
    <definedName name="Tabela_4" localSheetId="9">#REF!</definedName>
    <definedName name="Tabela_4" localSheetId="10">#REF!</definedName>
    <definedName name="Tabela_4" localSheetId="11">#REF!</definedName>
    <definedName name="Tabela_4" localSheetId="13">#REF!</definedName>
    <definedName name="Tabela_4" localSheetId="4">#REF!</definedName>
    <definedName name="Tabela_4">#REF!</definedName>
    <definedName name="Tabela_5" localSheetId="8">#REF!</definedName>
    <definedName name="Tabela_5" localSheetId="9">#REF!</definedName>
    <definedName name="Tabela_5" localSheetId="10">#REF!</definedName>
    <definedName name="Tabela_5" localSheetId="11">#REF!</definedName>
    <definedName name="Tabela_5" localSheetId="13">#REF!</definedName>
    <definedName name="Tabela_5" localSheetId="4">#REF!</definedName>
    <definedName name="Tabela_5">#REF!</definedName>
    <definedName name="Tabela_5_1" localSheetId="8">#REF!</definedName>
    <definedName name="Tabela_5_1" localSheetId="9">#REF!</definedName>
    <definedName name="Tabela_5_1" localSheetId="10">#REF!</definedName>
    <definedName name="Tabela_5_1" localSheetId="11">#REF!</definedName>
    <definedName name="Tabela_5_1" localSheetId="13">#REF!</definedName>
    <definedName name="Tabela_5_1" localSheetId="4">#REF!</definedName>
    <definedName name="Tabela_5_1">#REF!</definedName>
    <definedName name="Tabela_6" localSheetId="8">#REF!</definedName>
    <definedName name="Tabela_6" localSheetId="9">#REF!</definedName>
    <definedName name="Tabela_6" localSheetId="10">#REF!</definedName>
    <definedName name="Tabela_6" localSheetId="11">#REF!</definedName>
    <definedName name="Tabela_6" localSheetId="13">#REF!</definedName>
    <definedName name="Tabela_6" localSheetId="4">#REF!</definedName>
    <definedName name="Tabela_6">#REF!</definedName>
    <definedName name="TABREC">'[15]TABELA RECURSOS'!$A$1:$G$142</definedName>
    <definedName name="TB_Ø">#REF!</definedName>
    <definedName name="TERRAPLANAGEM4" localSheetId="14">#REF!</definedName>
    <definedName name="TERRAPLANAGEM4">#REF!</definedName>
    <definedName name="teste">#REF!</definedName>
    <definedName name="Tipo_de_Salario" localSheetId="14">#REF!</definedName>
    <definedName name="Tipo_de_Salario">#REF!</definedName>
    <definedName name="TIPOORCAMENTO" localSheetId="14" hidden="1">#N/A</definedName>
    <definedName name="TIPOORCAMENTO" hidden="1">IF(VALUE(#REF!)=2,"Licitado","Proposto")</definedName>
    <definedName name="TIT1_2">#REF!</definedName>
    <definedName name="TIT1_3">#REF!</definedName>
    <definedName name="TIT2_2">#REF!</definedName>
    <definedName name="TIT2_3">#REF!</definedName>
    <definedName name="_xlnm.Print_Titles" localSheetId="8">Composição1a!$1:$7</definedName>
    <definedName name="_xlnm.Print_Titles" localSheetId="9">Composição2!$1:$7</definedName>
    <definedName name="_xlnm.Print_Titles" localSheetId="10">Composição3a!$1:$7</definedName>
    <definedName name="_xlnm.Print_Titles" localSheetId="11">Composição5!$1:$7</definedName>
    <definedName name="_xlnm.Print_Titles" localSheetId="12">Composição6!$1:$7</definedName>
    <definedName name="_xlnm.Print_Titles" localSheetId="13">Composição7!$1:$7</definedName>
    <definedName name="_xlnm.Print_Titles" localSheetId="23">'CPU VIII'!$1:$12</definedName>
    <definedName name="_xlnm.Print_Titles" localSheetId="14">'CPU''S'!$1:$5</definedName>
    <definedName name="_xlnm.Print_Titles" localSheetId="2">'GERAL C INFRA'!$5:$15</definedName>
    <definedName name="_xlnm.Print_Titles" localSheetId="4">'PREV INUNDAÇÕES'!$2:$9</definedName>
    <definedName name="_xlnm.Print_Titles">#REF!</definedName>
    <definedName name="toatal4">#REF!</definedName>
    <definedName name="TOCANTINÓPOLIS">#REF!</definedName>
    <definedName name="TOT" localSheetId="8">#REF!</definedName>
    <definedName name="TOT" localSheetId="9">#REF!</definedName>
    <definedName name="TOT" localSheetId="10">#REF!</definedName>
    <definedName name="TOT" localSheetId="11">#REF!</definedName>
    <definedName name="TOT" localSheetId="13">#REF!</definedName>
    <definedName name="TOT" localSheetId="4">#REF!</definedName>
    <definedName name="TOT">'[1]Bm 8'!#REF!</definedName>
    <definedName name="Total" localSheetId="8">#REF!</definedName>
    <definedName name="Total" localSheetId="9">#REF!</definedName>
    <definedName name="Total" localSheetId="10">#REF!</definedName>
    <definedName name="Total" localSheetId="11">#REF!</definedName>
    <definedName name="Total" localSheetId="13">#REF!</definedName>
    <definedName name="Total" localSheetId="4">#REF!</definedName>
    <definedName name="total">#REF!</definedName>
    <definedName name="TOTAL_GERAL_1" localSheetId="8">#REF!</definedName>
    <definedName name="TOTAL_GERAL_1" localSheetId="9">#REF!</definedName>
    <definedName name="TOTAL_GERAL_1" localSheetId="10">#REF!</definedName>
    <definedName name="TOTAL_GERAL_1" localSheetId="11">#REF!</definedName>
    <definedName name="TOTAL_GERAL_1" localSheetId="13">#REF!</definedName>
    <definedName name="TOTAL_GERAL_1" localSheetId="4">#REF!</definedName>
    <definedName name="TOTAL_GERAL_1">[5]RESUMO!#REF!</definedName>
    <definedName name="TOTAL_RESUMO" localSheetId="8">#REF!</definedName>
    <definedName name="TOTAL_RESUMO" localSheetId="9">#REF!</definedName>
    <definedName name="TOTAL_RESUMO" localSheetId="10">#REF!</definedName>
    <definedName name="TOTAL_RESUMO" localSheetId="11">#REF!</definedName>
    <definedName name="TOTAL_RESUMO" localSheetId="13">#REF!</definedName>
    <definedName name="TOTAL_RESUMO" localSheetId="4">#REF!</definedName>
    <definedName name="TOTAL_RESUMO">#REF!</definedName>
    <definedName name="total2">#REF!</definedName>
    <definedName name="total3">#REF!</definedName>
    <definedName name="total4">#REF!</definedName>
    <definedName name="TR">#REF!</definedName>
    <definedName name="TSYEJMSNH">#REF!</definedName>
    <definedName name="TTT">#REF!</definedName>
    <definedName name="TxCresc">'[10]TodasTraf-2000-NoPrint'!$C$7:$L$17</definedName>
    <definedName name="tyuu" hidden="1">#REF!</definedName>
    <definedName name="ui">#REF!</definedName>
    <definedName name="Unit." localSheetId="8">#REF!</definedName>
    <definedName name="Unit." localSheetId="9">#REF!</definedName>
    <definedName name="Unit." localSheetId="10">#REF!</definedName>
    <definedName name="Unit." localSheetId="11">#REF!</definedName>
    <definedName name="Unit." localSheetId="13">#REF!</definedName>
    <definedName name="Unit." localSheetId="4">#REF!</definedName>
    <definedName name="Unit.">#REF!</definedName>
    <definedName name="uuuuuuuuuuuuu" localSheetId="8">#REF!</definedName>
    <definedName name="uuuuuuuuuuuuu" localSheetId="9">#REF!</definedName>
    <definedName name="uuuuuuuuuuuuu" localSheetId="10">#REF!</definedName>
    <definedName name="uuuuuuuuuuuuu" localSheetId="11">#REF!</definedName>
    <definedName name="uuuuuuuuuuuuu" localSheetId="13">#REF!</definedName>
    <definedName name="uuuuuuuuuuuuu" localSheetId="4">#REF!</definedName>
    <definedName name="uuuuuuuuuuuuu">#REF!</definedName>
    <definedName name="v" localSheetId="8">#REF!</definedName>
    <definedName name="v" localSheetId="9">#REF!</definedName>
    <definedName name="v" localSheetId="10">#REF!</definedName>
    <definedName name="v" localSheetId="11">#REF!</definedName>
    <definedName name="v" localSheetId="13">#REF!</definedName>
    <definedName name="v" localSheetId="4">#REF!</definedName>
    <definedName name="v">#REF!</definedName>
    <definedName name="Valores" localSheetId="8">#REF!</definedName>
    <definedName name="Valores" localSheetId="9">#REF!</definedName>
    <definedName name="Valores" localSheetId="10">#REF!</definedName>
    <definedName name="Valores" localSheetId="11">#REF!</definedName>
    <definedName name="Valores" localSheetId="13">#REF!</definedName>
    <definedName name="Valores" localSheetId="4">#REF!</definedName>
    <definedName name="Valores">#REF!</definedName>
    <definedName name="VALORES_VALORES_Listar" localSheetId="8">#REF!</definedName>
    <definedName name="VALORES_VALORES_Listar" localSheetId="9">#REF!</definedName>
    <definedName name="VALORES_VALORES_Listar" localSheetId="10">#REF!</definedName>
    <definedName name="VALORES_VALORES_Listar" localSheetId="11">#REF!</definedName>
    <definedName name="VALORES_VALORES_Listar" localSheetId="13">#REF!</definedName>
    <definedName name="VALORES_VALORES_Listar" localSheetId="4">#REF!</definedName>
    <definedName name="VALORES_VALORES_Listar">#REF!</definedName>
    <definedName name="vcasd" hidden="1">{#N/A,#N/A,FALSE,"Plan1"}</definedName>
    <definedName name="Veic">#REF!</definedName>
    <definedName name="VIGASBALDRAMES">#REF!</definedName>
    <definedName name="Volume" localSheetId="8">#REF!</definedName>
    <definedName name="Volume" localSheetId="9">#REF!</definedName>
    <definedName name="Volume" localSheetId="10">#REF!</definedName>
    <definedName name="Volume" localSheetId="11">#REF!</definedName>
    <definedName name="Volume" localSheetId="13">#REF!</definedName>
    <definedName name="Volume" localSheetId="14">#REF!</definedName>
    <definedName name="Volume" localSheetId="4">#REF!</definedName>
    <definedName name="Volume">#REF!</definedName>
    <definedName name="VTOTAL1" localSheetId="14" hidden="1">ROUND(#REF!*#REF!,15-13*#REF!)</definedName>
    <definedName name="VTOTAL1" hidden="1">ROUND(#REF!*#REF!,15-13*#REF!)</definedName>
    <definedName name="w" localSheetId="8">#REF!</definedName>
    <definedName name="w" localSheetId="9">#REF!</definedName>
    <definedName name="w" localSheetId="10">#REF!</definedName>
    <definedName name="w" localSheetId="11">#REF!</definedName>
    <definedName name="w" localSheetId="13">#REF!</definedName>
    <definedName name="w" localSheetId="4">#REF!</definedName>
    <definedName name="w">#REF!</definedName>
    <definedName name="Wal">#REF!</definedName>
    <definedName name="walt4">#REF!</definedName>
    <definedName name="wrn.mo2." localSheetId="14" hidden="1">{#N/A,#N/A,FALSE,"MO (2)"}</definedName>
    <definedName name="wrn.mo2." hidden="1">{#N/A,#N/A,FALSE,"MO (2)"}</definedName>
    <definedName name="wrn.Orçamento." localSheetId="14" hidden="1">{#N/A,#N/A,FALSE,"Planilha";#N/A,#N/A,FALSE,"Resumo";#N/A,#N/A,FALSE,"Fisico";#N/A,#N/A,FALSE,"Financeiro";#N/A,#N/A,FALSE,"Financeiro"}</definedName>
    <definedName name="wrn.Orçamento." hidden="1">{#N/A,#N/A,FALSE,"Planilha";#N/A,#N/A,FALSE,"Resumo";#N/A,#N/A,FALSE,"Fisico";#N/A,#N/A,FALSE,"Financeiro";#N/A,#N/A,FALSE,"Financeiro"}</definedName>
    <definedName name="wrn.SBBE." localSheetId="14" hidden="1">{#N/A,#N/A,FALSE,"Plan1"}</definedName>
    <definedName name="wrn.SBBE." hidden="1">{#N/A,#N/A,FALSE,"Plan1"}</definedName>
    <definedName name="xcvxf">#REF!</definedName>
    <definedName name="XSX" localSheetId="14">#REF!</definedName>
    <definedName name="XSX">#REF!</definedName>
    <definedName name="XTUBO" localSheetId="8">#REF!</definedName>
    <definedName name="XTUBO" localSheetId="9">#REF!</definedName>
    <definedName name="XTUBO" localSheetId="10">#REF!</definedName>
    <definedName name="XTUBO" localSheetId="11">#REF!</definedName>
    <definedName name="XTUBO" localSheetId="13">#REF!</definedName>
    <definedName name="XTUBO" localSheetId="4">#REF!</definedName>
    <definedName name="XTUBO">#REF!</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feature name="microsoft.com:LAMBDA_WF"/>
      </xcalcf:calcFeatures>
    </ext>
  </extLst>
</workbook>
</file>

<file path=xl/calcChain.xml><?xml version="1.0" encoding="utf-8"?>
<calcChain xmlns="http://schemas.openxmlformats.org/spreadsheetml/2006/main">
  <c r="B7" i="54" l="1"/>
  <c r="B7" i="53"/>
  <c r="B2" i="72"/>
  <c r="A2" i="71"/>
  <c r="A2" i="70"/>
  <c r="B2" i="69"/>
  <c r="A2" i="68"/>
  <c r="B2" i="67"/>
  <c r="P50" i="38"/>
  <c r="E13" i="38"/>
  <c r="I11" i="38"/>
  <c r="I12" i="38"/>
  <c r="I50" i="38" s="1"/>
  <c r="H12" i="38"/>
  <c r="M12" i="38"/>
  <c r="R12" i="38" s="1"/>
  <c r="J12" i="38"/>
  <c r="K12" i="38"/>
  <c r="L12" i="38"/>
  <c r="N12" i="38"/>
  <c r="O12" i="38"/>
  <c r="P12" i="38"/>
  <c r="G17" i="58"/>
  <c r="AE23" i="26" l="1"/>
  <c r="B34" i="26"/>
  <c r="A34" i="26"/>
  <c r="H42" i="56"/>
  <c r="H41" i="56" s="1"/>
  <c r="H39" i="56"/>
  <c r="H38" i="56"/>
  <c r="H35" i="56"/>
  <c r="H34" i="56"/>
  <c r="H31" i="56"/>
  <c r="H30" i="56"/>
  <c r="H28" i="56"/>
  <c r="H27" i="56"/>
  <c r="H24" i="56"/>
  <c r="H23" i="56"/>
  <c r="H21" i="56"/>
  <c r="H19" i="56"/>
  <c r="H18" i="56"/>
  <c r="H17" i="56"/>
  <c r="H15" i="56"/>
  <c r="H14" i="56"/>
  <c r="H13" i="56"/>
  <c r="H9" i="56"/>
  <c r="H8" i="56"/>
  <c r="H7" i="56"/>
  <c r="H6" i="56" s="1"/>
  <c r="H5" i="56"/>
  <c r="H26" i="56"/>
  <c r="H10" i="56"/>
  <c r="H4" i="56"/>
  <c r="F6" i="63"/>
  <c r="F20" i="63" s="1"/>
  <c r="H20" i="63" s="1"/>
  <c r="F32" i="73"/>
  <c r="F31" i="73"/>
  <c r="F30" i="73"/>
  <c r="F29" i="73"/>
  <c r="F28" i="73"/>
  <c r="F27" i="73"/>
  <c r="F26" i="73"/>
  <c r="F25" i="73"/>
  <c r="F24" i="73"/>
  <c r="F23" i="73"/>
  <c r="F20" i="73"/>
  <c r="F19" i="73"/>
  <c r="F18" i="73"/>
  <c r="F17" i="73"/>
  <c r="F16" i="73"/>
  <c r="F15" i="73"/>
  <c r="F14" i="73"/>
  <c r="D13" i="73"/>
  <c r="F13" i="73" s="1"/>
  <c r="F12" i="73"/>
  <c r="F9" i="73"/>
  <c r="F8" i="73"/>
  <c r="F10" i="73" s="1"/>
  <c r="F35" i="72"/>
  <c r="F34" i="72"/>
  <c r="F37" i="72" s="1"/>
  <c r="E31" i="72"/>
  <c r="D31" i="72"/>
  <c r="E30" i="72"/>
  <c r="F30" i="72" s="1"/>
  <c r="D30" i="72"/>
  <c r="E29" i="72"/>
  <c r="F29" i="72" s="1"/>
  <c r="D29" i="72"/>
  <c r="E28" i="72"/>
  <c r="F28" i="72" s="1"/>
  <c r="F23" i="72"/>
  <c r="E22" i="72"/>
  <c r="D22" i="72"/>
  <c r="F15" i="72"/>
  <c r="F14" i="72"/>
  <c r="F20" i="72" s="1"/>
  <c r="F35" i="71"/>
  <c r="F34" i="71"/>
  <c r="D34" i="71"/>
  <c r="D33" i="71"/>
  <c r="F33" i="71" s="1"/>
  <c r="F32" i="71"/>
  <c r="E39" i="70"/>
  <c r="F35" i="70"/>
  <c r="F34" i="70"/>
  <c r="F37" i="70" s="1"/>
  <c r="D31" i="70"/>
  <c r="F31" i="70" s="1"/>
  <c r="D30" i="70"/>
  <c r="F30" i="70" s="1"/>
  <c r="F29" i="70"/>
  <c r="F32" i="70" s="1"/>
  <c r="D29" i="70"/>
  <c r="F28" i="70"/>
  <c r="F23" i="70"/>
  <c r="D22" i="70"/>
  <c r="F22" i="70" s="1"/>
  <c r="F26" i="70" s="1"/>
  <c r="F20" i="70"/>
  <c r="F15" i="70"/>
  <c r="F14" i="70"/>
  <c r="I50" i="69"/>
  <c r="I49" i="69"/>
  <c r="I48" i="69"/>
  <c r="I47" i="69"/>
  <c r="I44" i="69"/>
  <c r="I43" i="69"/>
  <c r="I42" i="69"/>
  <c r="I41" i="69"/>
  <c r="I40" i="69"/>
  <c r="I39" i="69"/>
  <c r="I38" i="69"/>
  <c r="I37" i="69"/>
  <c r="I36" i="69"/>
  <c r="I35" i="69"/>
  <c r="I34" i="69"/>
  <c r="I33" i="69"/>
  <c r="I32" i="69"/>
  <c r="I31" i="69"/>
  <c r="I27" i="69"/>
  <c r="I26" i="69"/>
  <c r="I25" i="69"/>
  <c r="I24" i="69"/>
  <c r="I23" i="69"/>
  <c r="I22" i="69"/>
  <c r="I28" i="69" s="1"/>
  <c r="I20" i="69"/>
  <c r="E36" i="68"/>
  <c r="F34" i="68"/>
  <c r="F28" i="68"/>
  <c r="F30" i="68" s="1"/>
  <c r="F25" i="68"/>
  <c r="F26" i="68" s="1"/>
  <c r="F24" i="68"/>
  <c r="F23" i="68"/>
  <c r="F22" i="68"/>
  <c r="F14" i="68"/>
  <c r="F20" i="68" s="1"/>
  <c r="E39" i="67"/>
  <c r="F36" i="67"/>
  <c r="F35" i="67"/>
  <c r="F34" i="67"/>
  <c r="F37" i="67" s="1"/>
  <c r="F32" i="67"/>
  <c r="F27" i="67"/>
  <c r="F26" i="67"/>
  <c r="D25" i="67"/>
  <c r="F25" i="67" s="1"/>
  <c r="D24" i="67"/>
  <c r="F24" i="67" s="1"/>
  <c r="F28" i="67" s="1"/>
  <c r="F23" i="67"/>
  <c r="F22" i="67"/>
  <c r="F20" i="67"/>
  <c r="G111" i="63"/>
  <c r="G112" i="63" s="1"/>
  <c r="E110" i="63"/>
  <c r="D107" i="63"/>
  <c r="B107" i="63"/>
  <c r="D106" i="63"/>
  <c r="D105" i="63"/>
  <c r="D104" i="63"/>
  <c r="D101" i="63"/>
  <c r="B101" i="63"/>
  <c r="D100" i="63"/>
  <c r="D99" i="63"/>
  <c r="D96" i="63"/>
  <c r="B96" i="63"/>
  <c r="D95" i="63"/>
  <c r="C94" i="63"/>
  <c r="F66" i="63"/>
  <c r="K46" i="63"/>
  <c r="F41" i="63"/>
  <c r="H38" i="63"/>
  <c r="H12" i="56" l="1"/>
  <c r="F86" i="63"/>
  <c r="F106" i="63"/>
  <c r="H106" i="63" s="1"/>
  <c r="F42" i="63"/>
  <c r="F99" i="63"/>
  <c r="H99" i="63" s="1"/>
  <c r="F43" i="63"/>
  <c r="F69" i="63"/>
  <c r="F46" i="63"/>
  <c r="F23" i="63"/>
  <c r="H23" i="63" s="1"/>
  <c r="F92" i="63"/>
  <c r="H92" i="63" s="1"/>
  <c r="F75" i="63"/>
  <c r="F101" i="63"/>
  <c r="H101" i="63" s="1"/>
  <c r="F78" i="63"/>
  <c r="H78" i="63" s="1"/>
  <c r="F102" i="63"/>
  <c r="H102" i="63" s="1"/>
  <c r="F30" i="63"/>
  <c r="H30" i="63" s="1"/>
  <c r="F52" i="63"/>
  <c r="H52" i="63" s="1"/>
  <c r="F80" i="63"/>
  <c r="H80" i="63" s="1"/>
  <c r="F54" i="63"/>
  <c r="H54" i="63" s="1"/>
  <c r="F81" i="63"/>
  <c r="H81" i="63" s="1"/>
  <c r="F31" i="63"/>
  <c r="H31" i="63" s="1"/>
  <c r="F55" i="63"/>
  <c r="H55" i="63" s="1"/>
  <c r="F82" i="63"/>
  <c r="H82" i="63" s="1"/>
  <c r="F67" i="63"/>
  <c r="F87" i="63"/>
  <c r="F89" i="63"/>
  <c r="H89" i="63" s="1"/>
  <c r="F21" i="63"/>
  <c r="H21" i="63" s="1"/>
  <c r="F71" i="63"/>
  <c r="F100" i="63"/>
  <c r="F72" i="63"/>
  <c r="F109" i="63"/>
  <c r="H109" i="63" s="1"/>
  <c r="F27" i="63"/>
  <c r="F110" i="63"/>
  <c r="H110" i="63" s="1"/>
  <c r="F76" i="63"/>
  <c r="H76" i="63" s="1"/>
  <c r="F95" i="63"/>
  <c r="H95" i="63" s="1"/>
  <c r="F104" i="63"/>
  <c r="H104" i="63" s="1"/>
  <c r="F33" i="63"/>
  <c r="F83" i="63"/>
  <c r="H83" i="63" s="1"/>
  <c r="F34" i="63"/>
  <c r="H34" i="63" s="1"/>
  <c r="F37" i="63"/>
  <c r="F84" i="63"/>
  <c r="H84" i="63" s="1"/>
  <c r="F17" i="63"/>
  <c r="H17" i="63" s="1"/>
  <c r="F64" i="63"/>
  <c r="F98" i="63"/>
  <c r="H98" i="63" s="1"/>
  <c r="F18" i="63"/>
  <c r="H18" i="63" s="1"/>
  <c r="F68" i="63"/>
  <c r="F44" i="63"/>
  <c r="F45" i="63"/>
  <c r="F22" i="63"/>
  <c r="H22" i="63" s="1"/>
  <c r="F90" i="63"/>
  <c r="H90" i="63" s="1"/>
  <c r="F74" i="63"/>
  <c r="F93" i="63"/>
  <c r="H93" i="63" s="1"/>
  <c r="F28" i="63"/>
  <c r="F48" i="63"/>
  <c r="H48" i="63" s="1"/>
  <c r="F111" i="63"/>
  <c r="H111" i="63" s="1"/>
  <c r="F29" i="63"/>
  <c r="H29" i="63" s="1"/>
  <c r="F51" i="63"/>
  <c r="H51" i="63" s="1"/>
  <c r="F79" i="63"/>
  <c r="F112" i="63"/>
  <c r="H112" i="63" s="1"/>
  <c r="F57" i="63"/>
  <c r="H57" i="63" s="1"/>
  <c r="F96" i="63"/>
  <c r="H96" i="63" s="1"/>
  <c r="F58" i="63"/>
  <c r="H58" i="63" s="1"/>
  <c r="F61" i="63"/>
  <c r="H61" i="63" s="1"/>
  <c r="F97" i="63"/>
  <c r="H97" i="63" s="1"/>
  <c r="F105" i="63"/>
  <c r="H105" i="63" s="1"/>
  <c r="F40" i="63"/>
  <c r="F65" i="63"/>
  <c r="F85" i="63"/>
  <c r="H85" i="63" s="1"/>
  <c r="F19" i="63"/>
  <c r="H19" i="63" s="1"/>
  <c r="H75" i="63"/>
  <c r="H100" i="63"/>
  <c r="F33" i="73"/>
  <c r="G34" i="73" s="1"/>
  <c r="F38" i="70"/>
  <c r="G38" i="70" s="1"/>
  <c r="F38" i="67"/>
  <c r="F32" i="72"/>
  <c r="F38" i="72" s="1"/>
  <c r="H86" i="63"/>
  <c r="F35" i="68"/>
  <c r="F22" i="72"/>
  <c r="F26" i="72" s="1"/>
  <c r="F31" i="72"/>
  <c r="F36" i="71"/>
  <c r="F37" i="71" s="1"/>
  <c r="F21" i="73"/>
  <c r="F103" i="63"/>
  <c r="H103" i="63" s="1"/>
  <c r="F91" i="63"/>
  <c r="H91" i="63" s="1"/>
  <c r="F77" i="63"/>
  <c r="H77" i="63" s="1"/>
  <c r="F70" i="63"/>
  <c r="F53" i="63"/>
  <c r="H53" i="63" s="1"/>
  <c r="F32" i="63"/>
  <c r="F63" i="63"/>
  <c r="F39" i="63"/>
  <c r="F56" i="63"/>
  <c r="H56" i="63" s="1"/>
  <c r="F73" i="63"/>
  <c r="H73" i="63" s="1"/>
  <c r="F88" i="63"/>
  <c r="H88" i="63" s="1"/>
  <c r="F107" i="63"/>
  <c r="H107" i="63" s="1"/>
  <c r="I45" i="69"/>
  <c r="I51" i="69" s="1"/>
  <c r="F39" i="70"/>
  <c r="F40" i="70" s="1"/>
  <c r="H108" i="63" l="1"/>
  <c r="H79" i="63"/>
  <c r="H74" i="63"/>
  <c r="H49" i="63"/>
  <c r="H70" i="63"/>
  <c r="H27" i="63"/>
  <c r="F39" i="72"/>
  <c r="F40" i="72" s="1"/>
  <c r="G38" i="72"/>
  <c r="F35" i="63"/>
  <c r="I52" i="69"/>
  <c r="I53" i="69" s="1"/>
  <c r="F14" i="63"/>
  <c r="H71" i="63"/>
  <c r="F39" i="67"/>
  <c r="F40" i="67" s="1"/>
  <c r="H94" i="63"/>
  <c r="F36" i="63"/>
  <c r="F62" i="63"/>
  <c r="F24" i="63"/>
  <c r="H24" i="63" s="1"/>
  <c r="G35" i="73"/>
  <c r="G36" i="73" s="1"/>
  <c r="F36" i="68"/>
  <c r="F37" i="68" s="1"/>
  <c r="F12" i="63" s="1"/>
  <c r="G35" i="68"/>
  <c r="F38" i="71"/>
  <c r="F39" i="71" s="1"/>
  <c r="G37" i="71"/>
  <c r="F47" i="63"/>
  <c r="F11" i="63" l="1"/>
  <c r="H11" i="63" s="1"/>
  <c r="H28" i="63"/>
  <c r="H14" i="63"/>
  <c r="F15" i="63" l="1"/>
  <c r="H15" i="63" s="1"/>
  <c r="H33" i="63" l="1"/>
  <c r="H32" i="63"/>
  <c r="H87" i="63" l="1"/>
  <c r="H72" i="63" l="1"/>
  <c r="H62" i="63" l="1"/>
  <c r="H65" i="63" l="1"/>
  <c r="H67" i="63" l="1"/>
  <c r="H66" i="63"/>
  <c r="H68" i="63"/>
  <c r="H69" i="63"/>
  <c r="H63" i="63" l="1"/>
  <c r="H64" i="63" l="1"/>
  <c r="H59" i="63" s="1"/>
  <c r="H12" i="63" l="1"/>
  <c r="H10" i="63" s="1"/>
  <c r="H47" i="63"/>
  <c r="H35" i="63" l="1"/>
  <c r="H40" i="63"/>
  <c r="H41" i="63"/>
  <c r="H39" i="63"/>
  <c r="H46" i="63" l="1"/>
  <c r="H44" i="63"/>
  <c r="H45" i="63"/>
  <c r="H37" i="63"/>
  <c r="H36" i="63" l="1"/>
  <c r="H42" i="63"/>
  <c r="H43" i="63"/>
  <c r="H25" i="63"/>
  <c r="H115" i="63" s="1"/>
  <c r="J153" i="16" l="1"/>
  <c r="Q13" i="38"/>
  <c r="H114" i="63"/>
  <c r="I153" i="16" s="1"/>
  <c r="Q50" i="38" l="1"/>
  <c r="R13" i="38"/>
  <c r="K153" i="16"/>
  <c r="K154" i="16" s="1"/>
  <c r="D34" i="26" s="1"/>
  <c r="AC35" i="26"/>
  <c r="AC34" i="26"/>
  <c r="AC32" i="26"/>
  <c r="AC30" i="26"/>
  <c r="AC28" i="26"/>
  <c r="AC26" i="26"/>
  <c r="AC24" i="26"/>
  <c r="AC22" i="26"/>
  <c r="AC20" i="26"/>
  <c r="AC18" i="26"/>
  <c r="AC16" i="26"/>
  <c r="B32" i="26"/>
  <c r="A32" i="26"/>
  <c r="AC33" i="26"/>
  <c r="E12" i="38"/>
  <c r="G12" i="38" s="1"/>
  <c r="G50" i="38" s="1"/>
  <c r="G19" i="56"/>
  <c r="I19" i="56" s="1"/>
  <c r="G24" i="56"/>
  <c r="I24" i="56" s="1"/>
  <c r="F20" i="56"/>
  <c r="H20" i="56" s="1"/>
  <c r="H16" i="56" s="1"/>
  <c r="F25" i="56"/>
  <c r="F23" i="56"/>
  <c r="G23" i="56"/>
  <c r="I23" i="56" s="1"/>
  <c r="F30" i="56"/>
  <c r="G30" i="56" s="1"/>
  <c r="I30" i="56" s="1"/>
  <c r="F34" i="56"/>
  <c r="G34" i="56" s="1"/>
  <c r="I34" i="56" s="1"/>
  <c r="F38" i="56"/>
  <c r="G38" i="56" s="1"/>
  <c r="I38" i="56" s="1"/>
  <c r="G42" i="56"/>
  <c r="G28" i="56"/>
  <c r="I28" i="56" s="1"/>
  <c r="G27" i="56"/>
  <c r="I27" i="56" s="1"/>
  <c r="G21" i="56"/>
  <c r="G18" i="56"/>
  <c r="G17" i="56"/>
  <c r="G15" i="56"/>
  <c r="I15" i="56" s="1"/>
  <c r="G14" i="56"/>
  <c r="G13" i="56"/>
  <c r="I13" i="56" s="1"/>
  <c r="G9" i="56"/>
  <c r="G8" i="56"/>
  <c r="I8" i="56" s="1"/>
  <c r="G7" i="56"/>
  <c r="G5" i="56"/>
  <c r="I5" i="56" s="1"/>
  <c r="I4" i="56" s="1"/>
  <c r="L42" i="56"/>
  <c r="L41" i="56"/>
  <c r="L40" i="56"/>
  <c r="L39" i="56"/>
  <c r="L38" i="56"/>
  <c r="L37" i="56"/>
  <c r="L36" i="56"/>
  <c r="L35" i="56"/>
  <c r="L34" i="56"/>
  <c r="L33" i="56"/>
  <c r="L32" i="56"/>
  <c r="L31" i="56"/>
  <c r="L30" i="56"/>
  <c r="L29" i="56"/>
  <c r="L28" i="56"/>
  <c r="L27" i="56"/>
  <c r="L26" i="56"/>
  <c r="L25" i="56"/>
  <c r="L24" i="56"/>
  <c r="L23" i="56"/>
  <c r="L22" i="56"/>
  <c r="L21" i="56"/>
  <c r="L20" i="56"/>
  <c r="L19" i="56"/>
  <c r="L18" i="56"/>
  <c r="L17" i="56"/>
  <c r="L16" i="56"/>
  <c r="L15" i="56"/>
  <c r="L14" i="56"/>
  <c r="L13" i="56"/>
  <c r="L12" i="56"/>
  <c r="L11" i="56"/>
  <c r="L10" i="56"/>
  <c r="I10" i="56"/>
  <c r="L9" i="56"/>
  <c r="L8" i="56"/>
  <c r="L7" i="56"/>
  <c r="L6" i="56"/>
  <c r="L5" i="56"/>
  <c r="I9" i="56"/>
  <c r="G50" i="54"/>
  <c r="G49" i="54"/>
  <c r="G48" i="54"/>
  <c r="G47" i="54"/>
  <c r="G46" i="54"/>
  <c r="G45" i="54"/>
  <c r="G44" i="54"/>
  <c r="G43" i="54"/>
  <c r="G42" i="54"/>
  <c r="G41" i="54"/>
  <c r="G40" i="54"/>
  <c r="G39" i="54"/>
  <c r="G38" i="54"/>
  <c r="G37" i="54"/>
  <c r="G36" i="54"/>
  <c r="G35" i="54"/>
  <c r="G34" i="54"/>
  <c r="A42" i="54"/>
  <c r="A43" i="54"/>
  <c r="A44" i="54"/>
  <c r="A45" i="54"/>
  <c r="A46" i="54"/>
  <c r="A47" i="54"/>
  <c r="A48" i="54"/>
  <c r="G33" i="54"/>
  <c r="A33" i="54"/>
  <c r="A34" i="54"/>
  <c r="A35" i="54"/>
  <c r="A36" i="54"/>
  <c r="A37" i="54"/>
  <c r="A38" i="54"/>
  <c r="A39" i="54"/>
  <c r="A40" i="54"/>
  <c r="A41" i="54"/>
  <c r="G32" i="54"/>
  <c r="G29" i="54"/>
  <c r="G28" i="54"/>
  <c r="G27" i="54"/>
  <c r="G26" i="54"/>
  <c r="G25" i="54"/>
  <c r="G24" i="54"/>
  <c r="G23" i="54"/>
  <c r="G22" i="54"/>
  <c r="G21" i="54"/>
  <c r="G20" i="54"/>
  <c r="G19" i="54"/>
  <c r="G18" i="54"/>
  <c r="G30" i="54"/>
  <c r="G55" i="54"/>
  <c r="G15" i="54"/>
  <c r="G14" i="54"/>
  <c r="G16" i="54"/>
  <c r="G54" i="54"/>
  <c r="C10" i="54"/>
  <c r="G46" i="53"/>
  <c r="G45" i="53"/>
  <c r="G44" i="53"/>
  <c r="G43" i="53"/>
  <c r="G42" i="53"/>
  <c r="G41" i="53"/>
  <c r="G40" i="53"/>
  <c r="G39" i="53"/>
  <c r="G38" i="53"/>
  <c r="G37" i="53"/>
  <c r="E36" i="53"/>
  <c r="G36" i="53"/>
  <c r="E35" i="53"/>
  <c r="G35" i="53"/>
  <c r="E34" i="53"/>
  <c r="G34" i="53"/>
  <c r="E33" i="53"/>
  <c r="G33" i="53"/>
  <c r="A33" i="53"/>
  <c r="A34" i="53"/>
  <c r="A35" i="53"/>
  <c r="A36" i="53"/>
  <c r="A37" i="53"/>
  <c r="A38" i="53"/>
  <c r="G32" i="53"/>
  <c r="G29" i="53"/>
  <c r="G28" i="53"/>
  <c r="G27" i="53"/>
  <c r="G26" i="53"/>
  <c r="G25" i="53"/>
  <c r="G24" i="53"/>
  <c r="G23" i="53"/>
  <c r="G22" i="53"/>
  <c r="G21" i="53"/>
  <c r="G20" i="53"/>
  <c r="G19" i="53"/>
  <c r="G30" i="53"/>
  <c r="G51" i="53"/>
  <c r="G18" i="53"/>
  <c r="E15" i="53"/>
  <c r="G15" i="53"/>
  <c r="G14" i="53"/>
  <c r="C10" i="53"/>
  <c r="G16" i="53"/>
  <c r="G50" i="53"/>
  <c r="B7" i="34"/>
  <c r="H39" i="34"/>
  <c r="C10" i="52"/>
  <c r="A10" i="52"/>
  <c r="G40" i="52"/>
  <c r="G39" i="52"/>
  <c r="G38" i="52"/>
  <c r="G22" i="52"/>
  <c r="G21" i="52"/>
  <c r="G20" i="52"/>
  <c r="G19" i="52"/>
  <c r="G18" i="52"/>
  <c r="G17" i="52"/>
  <c r="G23" i="52"/>
  <c r="G30" i="52"/>
  <c r="G14" i="52"/>
  <c r="G15" i="52"/>
  <c r="G29" i="52"/>
  <c r="G10" i="52"/>
  <c r="B7" i="52"/>
  <c r="G40" i="51"/>
  <c r="G39" i="51"/>
  <c r="G38" i="51"/>
  <c r="G22" i="51"/>
  <c r="G21" i="51"/>
  <c r="G20" i="51"/>
  <c r="G18" i="51"/>
  <c r="G19" i="51"/>
  <c r="G23" i="51"/>
  <c r="G30" i="51"/>
  <c r="G10" i="51"/>
  <c r="A10" i="51"/>
  <c r="C10" i="51"/>
  <c r="G17" i="51"/>
  <c r="G14" i="51"/>
  <c r="G15" i="51"/>
  <c r="G29" i="51"/>
  <c r="B7" i="51"/>
  <c r="G10" i="50"/>
  <c r="C10" i="50"/>
  <c r="A10" i="50"/>
  <c r="G31" i="50"/>
  <c r="G32" i="50"/>
  <c r="G37" i="50"/>
  <c r="G28" i="50"/>
  <c r="G27" i="50"/>
  <c r="G26" i="50"/>
  <c r="G25" i="50"/>
  <c r="G24" i="50"/>
  <c r="G23" i="50"/>
  <c r="G22" i="50"/>
  <c r="G21" i="50"/>
  <c r="G20" i="50"/>
  <c r="G19" i="50"/>
  <c r="G18" i="50"/>
  <c r="G17" i="50"/>
  <c r="G29" i="50"/>
  <c r="G36" i="50"/>
  <c r="G38" i="50"/>
  <c r="G14" i="50"/>
  <c r="G15" i="50"/>
  <c r="G35" i="50"/>
  <c r="B7" i="50"/>
  <c r="B7" i="49"/>
  <c r="G18" i="49"/>
  <c r="G19" i="49"/>
  <c r="G20" i="49"/>
  <c r="G21" i="49"/>
  <c r="G22" i="49"/>
  <c r="G23" i="49"/>
  <c r="G24" i="49"/>
  <c r="G25" i="49"/>
  <c r="G26" i="49"/>
  <c r="G27" i="49"/>
  <c r="G28" i="49"/>
  <c r="G10" i="49"/>
  <c r="C10" i="49"/>
  <c r="A10" i="49"/>
  <c r="A10" i="48"/>
  <c r="A10" i="47"/>
  <c r="G31" i="49"/>
  <c r="G32" i="49"/>
  <c r="G37" i="49"/>
  <c r="G17" i="49"/>
  <c r="G14" i="49"/>
  <c r="G15" i="49"/>
  <c r="G35" i="49"/>
  <c r="G38" i="49"/>
  <c r="G10" i="48"/>
  <c r="G10" i="47"/>
  <c r="C10" i="48"/>
  <c r="G35" i="48"/>
  <c r="E15" i="48"/>
  <c r="G15" i="48"/>
  <c r="G16" i="48"/>
  <c r="G25" i="48"/>
  <c r="G28" i="48"/>
  <c r="G34" i="48"/>
  <c r="E14" i="48"/>
  <c r="G14" i="48"/>
  <c r="G21" i="48"/>
  <c r="G22" i="48"/>
  <c r="G27" i="48"/>
  <c r="G18" i="48"/>
  <c r="G19" i="48"/>
  <c r="G26" i="48"/>
  <c r="B7" i="48"/>
  <c r="C10" i="47"/>
  <c r="B7" i="47"/>
  <c r="G35" i="47"/>
  <c r="E15" i="47"/>
  <c r="G15" i="47"/>
  <c r="G34" i="47"/>
  <c r="E14" i="47"/>
  <c r="G14" i="47"/>
  <c r="G16" i="47"/>
  <c r="G25" i="47"/>
  <c r="G21" i="47"/>
  <c r="G22" i="47"/>
  <c r="G27" i="47"/>
  <c r="G18" i="47"/>
  <c r="G19" i="47"/>
  <c r="G26" i="47"/>
  <c r="I125" i="16"/>
  <c r="J125" i="16" s="1"/>
  <c r="I124" i="16"/>
  <c r="J124" i="16"/>
  <c r="I123" i="16"/>
  <c r="J123" i="16"/>
  <c r="I111" i="16"/>
  <c r="J111" i="16" s="1"/>
  <c r="I88" i="16"/>
  <c r="J88" i="16" s="1"/>
  <c r="I89" i="16"/>
  <c r="J89" i="16" s="1"/>
  <c r="I90" i="16"/>
  <c r="J90" i="16" s="1"/>
  <c r="I91" i="16"/>
  <c r="J91" i="16" s="1"/>
  <c r="I93" i="16"/>
  <c r="J93" i="16" s="1"/>
  <c r="I94" i="16"/>
  <c r="J94" i="16"/>
  <c r="I87" i="16"/>
  <c r="J87" i="16" s="1"/>
  <c r="AC17" i="26"/>
  <c r="AC19" i="26"/>
  <c r="AC21" i="26"/>
  <c r="AC23" i="26"/>
  <c r="AC25" i="26"/>
  <c r="AC27" i="26"/>
  <c r="AC29" i="26"/>
  <c r="AC31" i="26"/>
  <c r="J109" i="16"/>
  <c r="J110" i="16"/>
  <c r="J112" i="16"/>
  <c r="J113" i="16"/>
  <c r="J114" i="16"/>
  <c r="J115" i="16"/>
  <c r="B30" i="26"/>
  <c r="B28" i="26"/>
  <c r="B26" i="26"/>
  <c r="B24" i="26"/>
  <c r="B22" i="26"/>
  <c r="B20" i="26"/>
  <c r="B18" i="26"/>
  <c r="B16" i="26"/>
  <c r="J121" i="16"/>
  <c r="J136" i="16"/>
  <c r="J135" i="16"/>
  <c r="J134" i="16"/>
  <c r="J133" i="16"/>
  <c r="C6" i="35"/>
  <c r="A7" i="35"/>
  <c r="H10" i="35"/>
  <c r="H11" i="35"/>
  <c r="H12" i="35"/>
  <c r="H15" i="35"/>
  <c r="H18" i="35"/>
  <c r="H16" i="35"/>
  <c r="H17" i="35"/>
  <c r="H21" i="35"/>
  <c r="H25" i="35"/>
  <c r="H22" i="35"/>
  <c r="H23" i="35"/>
  <c r="H24" i="35"/>
  <c r="A9" i="24"/>
  <c r="G12" i="24"/>
  <c r="I12" i="24"/>
  <c r="G13" i="24"/>
  <c r="I13" i="24"/>
  <c r="G14" i="24"/>
  <c r="I14" i="24"/>
  <c r="G15" i="24"/>
  <c r="I15" i="24"/>
  <c r="G18" i="24"/>
  <c r="I18" i="24"/>
  <c r="G19" i="24"/>
  <c r="I19" i="24"/>
  <c r="G20" i="24"/>
  <c r="I20" i="24"/>
  <c r="G21" i="24"/>
  <c r="I21" i="24"/>
  <c r="G22" i="24"/>
  <c r="I22" i="24"/>
  <c r="G23" i="24"/>
  <c r="I23" i="24"/>
  <c r="G24" i="24"/>
  <c r="I24" i="24"/>
  <c r="G25" i="24"/>
  <c r="I25" i="24"/>
  <c r="G26" i="24"/>
  <c r="I26" i="24"/>
  <c r="G27" i="24"/>
  <c r="I27" i="24"/>
  <c r="G28" i="24"/>
  <c r="I28" i="24"/>
  <c r="G29" i="24"/>
  <c r="I29" i="24"/>
  <c r="G30" i="24"/>
  <c r="I30" i="24"/>
  <c r="G33" i="24"/>
  <c r="I33" i="24"/>
  <c r="G34" i="24"/>
  <c r="I34" i="24"/>
  <c r="G35" i="24"/>
  <c r="I35" i="24"/>
  <c r="G36" i="24"/>
  <c r="I36" i="24"/>
  <c r="G37" i="24"/>
  <c r="I37" i="24"/>
  <c r="H14" i="34"/>
  <c r="H18" i="34"/>
  <c r="H27" i="34"/>
  <c r="H21" i="34"/>
  <c r="H23" i="34"/>
  <c r="C44" i="34"/>
  <c r="C45" i="34"/>
  <c r="C49" i="34"/>
  <c r="H32" i="34"/>
  <c r="C36" i="34"/>
  <c r="C37" i="34"/>
  <c r="C38" i="34"/>
  <c r="C39" i="34"/>
  <c r="H37" i="34"/>
  <c r="H48" i="34"/>
  <c r="C40" i="34"/>
  <c r="C42" i="34"/>
  <c r="C43" i="34"/>
  <c r="B7" i="33"/>
  <c r="C25" i="33"/>
  <c r="D25" i="33"/>
  <c r="E25" i="33"/>
  <c r="F25" i="33"/>
  <c r="C37" i="33"/>
  <c r="D37" i="33"/>
  <c r="D52" i="33"/>
  <c r="E37" i="33"/>
  <c r="E52" i="33"/>
  <c r="F37" i="33"/>
  <c r="F52" i="33"/>
  <c r="C44" i="33"/>
  <c r="C52" i="33"/>
  <c r="D44" i="33"/>
  <c r="E44" i="33"/>
  <c r="F44" i="33"/>
  <c r="C48" i="33"/>
  <c r="D48" i="33"/>
  <c r="E48" i="33"/>
  <c r="F48" i="33"/>
  <c r="B7" i="43"/>
  <c r="E14" i="43"/>
  <c r="G14" i="43" s="1"/>
  <c r="I14" i="43"/>
  <c r="E15" i="43"/>
  <c r="G15" i="43" s="1"/>
  <c r="I15" i="43"/>
  <c r="G18" i="43"/>
  <c r="G30" i="43"/>
  <c r="G41" i="43"/>
  <c r="I18" i="43"/>
  <c r="J18" i="43"/>
  <c r="G19" i="43"/>
  <c r="I19" i="43"/>
  <c r="G20" i="43"/>
  <c r="I20" i="43"/>
  <c r="J20" i="43"/>
  <c r="G21" i="43"/>
  <c r="I21" i="43"/>
  <c r="G22" i="43"/>
  <c r="I22" i="43"/>
  <c r="J22" i="43"/>
  <c r="G23" i="43"/>
  <c r="I23" i="43"/>
  <c r="G24" i="43"/>
  <c r="I24" i="43"/>
  <c r="J24" i="43"/>
  <c r="G25" i="43"/>
  <c r="I25" i="43"/>
  <c r="G26" i="43"/>
  <c r="I26" i="43"/>
  <c r="J26" i="43"/>
  <c r="G27" i="43"/>
  <c r="I27" i="43"/>
  <c r="G28" i="43"/>
  <c r="I28" i="43"/>
  <c r="J28" i="43"/>
  <c r="G29" i="43"/>
  <c r="I29" i="43"/>
  <c r="G32" i="43"/>
  <c r="G33" i="43"/>
  <c r="G42" i="43"/>
  <c r="I32" i="43"/>
  <c r="G35" i="43"/>
  <c r="G37" i="43"/>
  <c r="G43" i="43"/>
  <c r="G36" i="43"/>
  <c r="B8" i="26"/>
  <c r="A16" i="26"/>
  <c r="A18" i="26"/>
  <c r="A20" i="26"/>
  <c r="A22" i="26"/>
  <c r="A24" i="26"/>
  <c r="A26" i="26"/>
  <c r="A28" i="26"/>
  <c r="A30" i="26"/>
  <c r="J18" i="16"/>
  <c r="K18" i="16" s="1"/>
  <c r="J19" i="16"/>
  <c r="K19" i="16"/>
  <c r="J20" i="16"/>
  <c r="J25" i="16"/>
  <c r="J26" i="16"/>
  <c r="J29" i="16"/>
  <c r="J30" i="16"/>
  <c r="J31" i="16"/>
  <c r="J32" i="16"/>
  <c r="J33" i="16"/>
  <c r="J36" i="16"/>
  <c r="J37" i="16"/>
  <c r="J38" i="16"/>
  <c r="J39" i="16"/>
  <c r="J40" i="16"/>
  <c r="J41" i="16"/>
  <c r="I42" i="16"/>
  <c r="J43" i="16"/>
  <c r="J44" i="16"/>
  <c r="J45" i="16"/>
  <c r="J46" i="16"/>
  <c r="I47" i="16"/>
  <c r="J47" i="16" s="1"/>
  <c r="I48" i="16"/>
  <c r="J48" i="16" s="1"/>
  <c r="I49" i="16"/>
  <c r="J49" i="16" s="1"/>
  <c r="I50" i="16"/>
  <c r="J50" i="16" s="1"/>
  <c r="I51" i="16"/>
  <c r="J51" i="16" s="1"/>
  <c r="I53" i="16"/>
  <c r="J53" i="16" s="1"/>
  <c r="I54" i="16"/>
  <c r="J54" i="16" s="1"/>
  <c r="J55" i="16"/>
  <c r="J56" i="16"/>
  <c r="I57" i="16"/>
  <c r="J57" i="16" s="1"/>
  <c r="I58" i="16"/>
  <c r="J58" i="16" s="1"/>
  <c r="I59" i="16"/>
  <c r="J59" i="16" s="1"/>
  <c r="I60" i="16"/>
  <c r="J60" i="16" s="1"/>
  <c r="I61" i="16"/>
  <c r="J61" i="16" s="1"/>
  <c r="I63" i="16"/>
  <c r="J63" i="16"/>
  <c r="I64" i="16"/>
  <c r="J64" i="16" s="1"/>
  <c r="J65" i="16"/>
  <c r="J66" i="16"/>
  <c r="I67" i="16"/>
  <c r="J67" i="16" s="1"/>
  <c r="I68" i="16"/>
  <c r="J68" i="16" s="1"/>
  <c r="I69" i="16"/>
  <c r="J69" i="16" s="1"/>
  <c r="I70" i="16"/>
  <c r="J70" i="16" s="1"/>
  <c r="I71" i="16"/>
  <c r="J71" i="16" s="1"/>
  <c r="I73" i="16"/>
  <c r="J73" i="16" s="1"/>
  <c r="I74" i="16"/>
  <c r="J74" i="16" s="1"/>
  <c r="J75" i="16"/>
  <c r="J76" i="16"/>
  <c r="I77" i="16"/>
  <c r="J77" i="16" s="1"/>
  <c r="I78" i="16"/>
  <c r="J78" i="16"/>
  <c r="I79" i="16"/>
  <c r="J79" i="16" s="1"/>
  <c r="I80" i="16"/>
  <c r="J80" i="16" s="1"/>
  <c r="I81" i="16"/>
  <c r="J81" i="16" s="1"/>
  <c r="I83" i="16"/>
  <c r="J83" i="16" s="1"/>
  <c r="I84" i="16"/>
  <c r="J84" i="16" s="1"/>
  <c r="J85" i="16"/>
  <c r="J86" i="16"/>
  <c r="J95" i="16"/>
  <c r="J97" i="16"/>
  <c r="J99" i="16"/>
  <c r="J101" i="16"/>
  <c r="I105" i="16"/>
  <c r="J105" i="16" s="1"/>
  <c r="J108" i="16"/>
  <c r="J119" i="16"/>
  <c r="J120" i="16"/>
  <c r="J130" i="16"/>
  <c r="J131" i="16"/>
  <c r="J132" i="16"/>
  <c r="J140" i="16"/>
  <c r="K140" i="16" s="1"/>
  <c r="J141" i="16"/>
  <c r="K141" i="16" s="1"/>
  <c r="J143" i="16"/>
  <c r="K143" i="16" s="1"/>
  <c r="J144" i="16"/>
  <c r="K144" i="16"/>
  <c r="J147" i="16"/>
  <c r="A10" i="38"/>
  <c r="C41" i="34"/>
  <c r="H38" i="34"/>
  <c r="H41" i="34"/>
  <c r="H43" i="34"/>
  <c r="J38" i="34"/>
  <c r="J45" i="34"/>
  <c r="G29" i="49"/>
  <c r="G36" i="49"/>
  <c r="G41" i="52"/>
  <c r="F25" i="52"/>
  <c r="G25" i="52"/>
  <c r="G26" i="52"/>
  <c r="G31" i="52"/>
  <c r="G39" i="49"/>
  <c r="G40" i="49"/>
  <c r="J118" i="16"/>
  <c r="G32" i="51"/>
  <c r="G39" i="50"/>
  <c r="G40" i="50"/>
  <c r="J122" i="16"/>
  <c r="H26" i="35"/>
  <c r="G32" i="52"/>
  <c r="J22" i="16"/>
  <c r="K22" i="16" s="1"/>
  <c r="G29" i="48"/>
  <c r="G30" i="48"/>
  <c r="J46" i="34"/>
  <c r="K46" i="34"/>
  <c r="K45" i="34"/>
  <c r="G41" i="51"/>
  <c r="F25" i="51"/>
  <c r="G25" i="51"/>
  <c r="G26" i="51"/>
  <c r="G31" i="51"/>
  <c r="J37" i="34"/>
  <c r="J39" i="34"/>
  <c r="G31" i="24"/>
  <c r="G42" i="24"/>
  <c r="G47" i="53"/>
  <c r="G52" i="53"/>
  <c r="G53" i="53"/>
  <c r="G51" i="54"/>
  <c r="G56" i="54"/>
  <c r="G57" i="54"/>
  <c r="G16" i="24"/>
  <c r="G41" i="24"/>
  <c r="G28" i="47"/>
  <c r="G38" i="24"/>
  <c r="G43" i="24"/>
  <c r="G54" i="53"/>
  <c r="G55" i="53"/>
  <c r="G58" i="54"/>
  <c r="G59" i="54"/>
  <c r="J103" i="16"/>
  <c r="G44" i="24"/>
  <c r="J128" i="16"/>
  <c r="G33" i="51"/>
  <c r="G34" i="51"/>
  <c r="G29" i="47"/>
  <c r="G30" i="47"/>
  <c r="I21" i="16"/>
  <c r="J21" i="16"/>
  <c r="K21" i="16" s="1"/>
  <c r="H27" i="35"/>
  <c r="H28" i="35"/>
  <c r="G33" i="52"/>
  <c r="J129" i="16"/>
  <c r="G34" i="52"/>
  <c r="J11" i="24"/>
  <c r="G46" i="24"/>
  <c r="G45" i="24"/>
  <c r="E50" i="38" l="1"/>
  <c r="G16" i="43"/>
  <c r="G40" i="43" s="1"/>
  <c r="G44" i="43" s="1"/>
  <c r="P34" i="26"/>
  <c r="R34" i="26"/>
  <c r="I7" i="56"/>
  <c r="G25" i="56"/>
  <c r="I25" i="56" s="1"/>
  <c r="I22" i="56" s="1"/>
  <c r="H25" i="56"/>
  <c r="H22" i="56" s="1"/>
  <c r="G20" i="56"/>
  <c r="K102" i="16"/>
  <c r="K84" i="16"/>
  <c r="K81" i="16"/>
  <c r="K85" i="16"/>
  <c r="K76" i="16"/>
  <c r="K94" i="16"/>
  <c r="K91" i="16"/>
  <c r="K90" i="16"/>
  <c r="K87" i="16"/>
  <c r="K95" i="16"/>
  <c r="K108" i="16"/>
  <c r="T34" i="26"/>
  <c r="L34" i="26"/>
  <c r="V34" i="26"/>
  <c r="X34" i="26"/>
  <c r="H34" i="26"/>
  <c r="F34" i="26"/>
  <c r="N34" i="26"/>
  <c r="J34" i="26"/>
  <c r="K54" i="16"/>
  <c r="K55" i="16"/>
  <c r="K46" i="16"/>
  <c r="K133" i="16"/>
  <c r="K20" i="16"/>
  <c r="K23" i="16" s="1"/>
  <c r="G25" i="58"/>
  <c r="K129" i="16"/>
  <c r="I18" i="56"/>
  <c r="I21" i="56"/>
  <c r="I20" i="56"/>
  <c r="I14" i="56"/>
  <c r="I12" i="56" s="1"/>
  <c r="F32" i="56"/>
  <c r="H32" i="56" s="1"/>
  <c r="H29" i="56" s="1"/>
  <c r="I42" i="56"/>
  <c r="I41" i="56" s="1"/>
  <c r="I17" i="56"/>
  <c r="K73" i="16"/>
  <c r="K77" i="16"/>
  <c r="I26" i="56"/>
  <c r="J102" i="16"/>
  <c r="K86" i="16"/>
  <c r="K44" i="16"/>
  <c r="K68" i="16"/>
  <c r="I6" i="56"/>
  <c r="K75" i="16"/>
  <c r="K80" i="16"/>
  <c r="K70" i="16"/>
  <c r="K89" i="16"/>
  <c r="K79" i="16"/>
  <c r="K105" i="16"/>
  <c r="K67" i="16"/>
  <c r="K78" i="16"/>
  <c r="K66" i="16"/>
  <c r="I92" i="16"/>
  <c r="J92" i="16" s="1"/>
  <c r="I82" i="16"/>
  <c r="J82" i="16" s="1"/>
  <c r="K82" i="16" s="1"/>
  <c r="J42" i="16"/>
  <c r="I52" i="16"/>
  <c r="J52" i="16" s="1"/>
  <c r="I72" i="16"/>
  <c r="J72" i="16" s="1"/>
  <c r="K72" i="16" s="1"/>
  <c r="I62" i="16"/>
  <c r="J62" i="16" s="1"/>
  <c r="K128" i="16"/>
  <c r="K93" i="16"/>
  <c r="K74" i="16"/>
  <c r="K71" i="16"/>
  <c r="K69" i="16"/>
  <c r="K145" i="16"/>
  <c r="K33" i="16"/>
  <c r="K88" i="16"/>
  <c r="J13" i="43" l="1"/>
  <c r="G45" i="43"/>
  <c r="G46" i="43"/>
  <c r="I16" i="56"/>
  <c r="K132" i="16"/>
  <c r="K111" i="16"/>
  <c r="K125" i="16"/>
  <c r="K83" i="16"/>
  <c r="K31" i="16"/>
  <c r="K32" i="16"/>
  <c r="K30" i="16"/>
  <c r="K147" i="16"/>
  <c r="K148" i="16" s="1"/>
  <c r="AD34" i="26"/>
  <c r="AE34" i="26" s="1"/>
  <c r="K53" i="16"/>
  <c r="K47" i="16"/>
  <c r="K101" i="16"/>
  <c r="K51" i="16"/>
  <c r="K50" i="16"/>
  <c r="K134" i="16"/>
  <c r="K121" i="16"/>
  <c r="K120" i="16"/>
  <c r="K119" i="16"/>
  <c r="K118" i="16"/>
  <c r="K113" i="16"/>
  <c r="K115" i="16"/>
  <c r="K114" i="16"/>
  <c r="K112" i="16"/>
  <c r="K110" i="16"/>
  <c r="K109" i="16"/>
  <c r="K116" i="16" s="1"/>
  <c r="D24" i="26" s="1"/>
  <c r="K122" i="16"/>
  <c r="K130" i="16"/>
  <c r="K131" i="16"/>
  <c r="K64" i="16"/>
  <c r="K65" i="16"/>
  <c r="K56" i="16"/>
  <c r="G32" i="56"/>
  <c r="I32" i="56" s="1"/>
  <c r="F36" i="56"/>
  <c r="H36" i="56" s="1"/>
  <c r="H33" i="56" s="1"/>
  <c r="G31" i="56"/>
  <c r="I31" i="56" s="1"/>
  <c r="D16" i="26"/>
  <c r="K92" i="16"/>
  <c r="K52" i="16"/>
  <c r="K123" i="16" l="1"/>
  <c r="K124" i="16"/>
  <c r="O50" i="38"/>
  <c r="R14" i="38"/>
  <c r="R18" i="38"/>
  <c r="R29" i="38"/>
  <c r="R38" i="38"/>
  <c r="R21" i="38"/>
  <c r="R23" i="38"/>
  <c r="R15" i="38"/>
  <c r="D30" i="26"/>
  <c r="H30" i="26" s="1"/>
  <c r="I29" i="56"/>
  <c r="R32" i="38"/>
  <c r="R35" i="38"/>
  <c r="R41" i="38"/>
  <c r="R37" i="38"/>
  <c r="R39" i="38"/>
  <c r="R45" i="38"/>
  <c r="R46" i="38"/>
  <c r="R44" i="38"/>
  <c r="R34" i="38"/>
  <c r="R42" i="38"/>
  <c r="R22" i="38"/>
  <c r="R40" i="38"/>
  <c r="K62" i="16"/>
  <c r="K126" i="16"/>
  <c r="D26" i="26" s="1"/>
  <c r="H26" i="26" s="1"/>
  <c r="K25" i="16"/>
  <c r="K26" i="16"/>
  <c r="R24" i="26"/>
  <c r="P24" i="26"/>
  <c r="X24" i="26"/>
  <c r="N24" i="26"/>
  <c r="T24" i="26"/>
  <c r="L24" i="26"/>
  <c r="V24" i="26"/>
  <c r="J24" i="26"/>
  <c r="H24" i="26"/>
  <c r="F24" i="26"/>
  <c r="V26" i="26"/>
  <c r="K60" i="16"/>
  <c r="K61" i="16"/>
  <c r="K63" i="16"/>
  <c r="K57" i="16"/>
  <c r="K135" i="16"/>
  <c r="K48" i="16"/>
  <c r="K49" i="16"/>
  <c r="AB16" i="26"/>
  <c r="G35" i="56"/>
  <c r="I35" i="56" s="1"/>
  <c r="G39" i="56"/>
  <c r="I39" i="56" s="1"/>
  <c r="F40" i="56"/>
  <c r="G36" i="56"/>
  <c r="I36" i="56" s="1"/>
  <c r="R47" i="38"/>
  <c r="R16" i="38"/>
  <c r="R49" i="38"/>
  <c r="R43" i="38"/>
  <c r="R48" i="38"/>
  <c r="R31" i="38"/>
  <c r="R28" i="38"/>
  <c r="L50" i="38"/>
  <c r="R36" i="38"/>
  <c r="R33" i="38"/>
  <c r="H16" i="26"/>
  <c r="R16" i="26"/>
  <c r="Z16" i="26"/>
  <c r="V16" i="26"/>
  <c r="F16" i="26"/>
  <c r="P16" i="26"/>
  <c r="T16" i="26"/>
  <c r="J16" i="26"/>
  <c r="X16" i="26"/>
  <c r="L16" i="26"/>
  <c r="N16" i="26"/>
  <c r="R27" i="38"/>
  <c r="H50" i="38"/>
  <c r="R17" i="38"/>
  <c r="M50" i="38" l="1"/>
  <c r="R25" i="38"/>
  <c r="L26" i="26"/>
  <c r="J26" i="26"/>
  <c r="R19" i="38"/>
  <c r="R30" i="38"/>
  <c r="R20" i="38"/>
  <c r="T26" i="26"/>
  <c r="X26" i="26"/>
  <c r="P26" i="26"/>
  <c r="N30" i="26"/>
  <c r="R26" i="26"/>
  <c r="V30" i="26"/>
  <c r="N26" i="26"/>
  <c r="R24" i="38"/>
  <c r="L30" i="26"/>
  <c r="R30" i="26"/>
  <c r="F26" i="26"/>
  <c r="P30" i="26"/>
  <c r="AB30" i="26"/>
  <c r="AD30" i="26" s="1"/>
  <c r="AE30" i="26" s="1"/>
  <c r="Z30" i="26"/>
  <c r="J30" i="26"/>
  <c r="X30" i="26"/>
  <c r="T30" i="26"/>
  <c r="F30" i="26"/>
  <c r="G40" i="56"/>
  <c r="I40" i="56" s="1"/>
  <c r="I37" i="56" s="1"/>
  <c r="H40" i="56"/>
  <c r="K27" i="16"/>
  <c r="D18" i="26" s="1"/>
  <c r="K29" i="16"/>
  <c r="K34" i="16" s="1"/>
  <c r="D20" i="26" s="1"/>
  <c r="K50" i="38"/>
  <c r="K58" i="16"/>
  <c r="AD16" i="26"/>
  <c r="AE16" i="26" s="1"/>
  <c r="K136" i="16"/>
  <c r="K137" i="16" s="1"/>
  <c r="D28" i="26" s="1"/>
  <c r="AD24" i="26"/>
  <c r="AE24" i="26" s="1"/>
  <c r="K45" i="16"/>
  <c r="K36" i="16"/>
  <c r="K97" i="16"/>
  <c r="I33" i="56"/>
  <c r="R26" i="38"/>
  <c r="AD26" i="26" l="1"/>
  <c r="AE26" i="26" s="1"/>
  <c r="I43" i="56"/>
  <c r="J150" i="16" s="1"/>
  <c r="K150" i="16" s="1"/>
  <c r="D32" i="26" s="1"/>
  <c r="T32" i="26" s="1"/>
  <c r="H37" i="56"/>
  <c r="H43" i="56"/>
  <c r="I150" i="16" s="1"/>
  <c r="N50" i="38"/>
  <c r="AB20" i="26"/>
  <c r="H20" i="26"/>
  <c r="V20" i="26"/>
  <c r="X20" i="26"/>
  <c r="R20" i="26"/>
  <c r="J20" i="26"/>
  <c r="P20" i="26"/>
  <c r="N20" i="26"/>
  <c r="F20" i="26"/>
  <c r="L20" i="26"/>
  <c r="T20" i="26"/>
  <c r="L18" i="26"/>
  <c r="V18" i="26"/>
  <c r="N18" i="26"/>
  <c r="R18" i="26"/>
  <c r="P18" i="26"/>
  <c r="J18" i="26"/>
  <c r="H18" i="26"/>
  <c r="F18" i="26"/>
  <c r="X18" i="26"/>
  <c r="T18" i="26"/>
  <c r="Z28" i="26"/>
  <c r="Z36" i="26" s="1"/>
  <c r="AB28" i="26"/>
  <c r="N28" i="26"/>
  <c r="L28" i="26"/>
  <c r="T28" i="26"/>
  <c r="H28" i="26"/>
  <c r="X28" i="26"/>
  <c r="V28" i="26"/>
  <c r="P28" i="26"/>
  <c r="R28" i="26"/>
  <c r="J28" i="26"/>
  <c r="F28" i="26"/>
  <c r="K59" i="16"/>
  <c r="K99" i="16"/>
  <c r="K40" i="16"/>
  <c r="K41" i="16"/>
  <c r="K37" i="16"/>
  <c r="K43" i="16"/>
  <c r="K42" i="16"/>
  <c r="K151" i="16" l="1"/>
  <c r="V36" i="26"/>
  <c r="AD20" i="26"/>
  <c r="AE20" i="26" s="1"/>
  <c r="AD18" i="26"/>
  <c r="AE18" i="26" s="1"/>
  <c r="X36" i="26"/>
  <c r="K38" i="16"/>
  <c r="K39" i="16"/>
  <c r="K103" i="16"/>
  <c r="AD28" i="26"/>
  <c r="AE28" i="26" s="1"/>
  <c r="AB36" i="26"/>
  <c r="R32" i="26"/>
  <c r="P32" i="26"/>
  <c r="N32" i="26"/>
  <c r="N36" i="26" s="1"/>
  <c r="H32" i="26"/>
  <c r="F32" i="26"/>
  <c r="T36" i="26" l="1"/>
  <c r="AD32" i="26"/>
  <c r="AE32" i="26" s="1"/>
  <c r="K106" i="16"/>
  <c r="D22" i="26" s="1"/>
  <c r="R36" i="26"/>
  <c r="P36" i="26"/>
  <c r="K155" i="16" l="1"/>
  <c r="S50" i="38" s="1"/>
  <c r="R50" i="38"/>
  <c r="D36" i="26"/>
  <c r="J22" i="26"/>
  <c r="J36" i="26" s="1"/>
  <c r="L22" i="26"/>
  <c r="H22" i="26"/>
  <c r="H36" i="26" s="1"/>
  <c r="F22" i="26"/>
  <c r="F36" i="26" s="1"/>
  <c r="K157" i="16" l="1"/>
  <c r="AC37" i="26"/>
  <c r="E10" i="16"/>
  <c r="H17" i="58"/>
  <c r="H25" i="58" s="1"/>
  <c r="E10" i="58" s="1"/>
  <c r="T50" i="38"/>
  <c r="G36" i="26"/>
  <c r="J50" i="38"/>
  <c r="I36" i="26"/>
  <c r="E36" i="26"/>
  <c r="F37" i="26"/>
  <c r="AD22" i="26"/>
  <c r="AE22" i="26" s="1"/>
  <c r="AE37" i="26" s="1"/>
  <c r="L36" i="26"/>
  <c r="K36" i="26" s="1"/>
  <c r="W36" i="26"/>
  <c r="Y36" i="26"/>
  <c r="U36" i="26"/>
  <c r="S36" i="26"/>
  <c r="AA36" i="26"/>
  <c r="C16" i="26"/>
  <c r="C26" i="26"/>
  <c r="C20" i="26"/>
  <c r="C18" i="26"/>
  <c r="C30" i="26"/>
  <c r="C24" i="26"/>
  <c r="C28" i="26"/>
  <c r="C32" i="26"/>
  <c r="M36" i="26"/>
  <c r="Q36" i="26"/>
  <c r="O36" i="26"/>
  <c r="C22" i="26"/>
  <c r="C34" i="26"/>
  <c r="C36" i="26" l="1"/>
  <c r="H37" i="26"/>
  <c r="E37" i="26"/>
  <c r="J37" i="26" l="1"/>
  <c r="G37" i="26"/>
  <c r="L37" i="26" l="1"/>
  <c r="I37" i="26"/>
  <c r="N37" i="26" l="1"/>
  <c r="K37" i="26"/>
  <c r="P37" i="26" l="1"/>
  <c r="M37" i="26"/>
  <c r="R37" i="26" l="1"/>
  <c r="O37" i="26"/>
  <c r="T37" i="26" l="1"/>
  <c r="Q37" i="26"/>
  <c r="S37" i="26" l="1"/>
  <c r="V37" i="26"/>
  <c r="U37" i="26" l="1"/>
  <c r="X37" i="26"/>
  <c r="W37" i="26" l="1"/>
  <c r="Z37" i="26"/>
  <c r="Y37" i="26" l="1"/>
  <c r="AB37" i="26"/>
  <c r="AD37" i="26" l="1"/>
  <c r="AA37"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jeniffer nascimento</author>
  </authors>
  <commentList>
    <comment ref="U12" authorId="0" shapeId="0" xr:uid="{00000000-0006-0000-0000-000001000000}">
      <text>
        <r>
          <rPr>
            <b/>
            <sz val="9"/>
            <color indexed="81"/>
            <rFont val="Segoe UI"/>
            <family val="2"/>
          </rPr>
          <t>jeniffer nascimento:</t>
        </r>
        <r>
          <rPr>
            <sz val="9"/>
            <color indexed="81"/>
            <rFont val="Segoe UI"/>
            <family val="2"/>
          </rPr>
          <t xml:space="preserve">
ATUALIZAR CONFORME QTDE DE RUAS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jeniffer nascimento</author>
  </authors>
  <commentList>
    <comment ref="F133" authorId="0" shapeId="0" xr:uid="{00000000-0006-0000-0100-000001000000}">
      <text>
        <r>
          <rPr>
            <b/>
            <sz val="12"/>
            <color indexed="81"/>
            <rFont val="Segoe UI"/>
            <family val="2"/>
          </rPr>
          <t>jeniffer nascimento:</t>
        </r>
        <r>
          <rPr>
            <sz val="12"/>
            <color indexed="81"/>
            <rFont val="Segoe UI"/>
            <family val="2"/>
          </rPr>
          <t xml:space="preserve">
reforço de bordo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tc={6CE318E4-E116-42BE-8470-EBA85B0B2192}</author>
    <author>tc={053244C6-27EA-4BFA-94D0-687C5C10E010}</author>
  </authors>
  <commentList>
    <comment ref="B27" authorId="0" shapeId="0" xr:uid="{6CE318E4-E116-42BE-8470-EBA85B0B2192}">
      <text>
        <r>
          <rPr>
            <sz val="10"/>
            <rFont val="Arial"/>
          </rPr>
          <t>[Comentário encadeado]
Sua versão do Excel permite que você leia este comentário encadeado, no entanto, as edições serão removidas se o arquivo for aberto em uma versão mais recente do Excel. Saiba mais: https://go.microsoft.com/fwlink/?linkid=870924
Comentário:
    SICRO/DNIT</t>
        </r>
      </text>
    </comment>
    <comment ref="E104" authorId="1" shapeId="0" xr:uid="{053244C6-27EA-4BFA-94D0-687C5C10E010}">
      <text>
        <r>
          <rPr>
            <sz val="10"/>
            <rFont val="Arial"/>
          </rPr>
          <t>[Comentário encadeado]
Sua versão do Excel permite que você leia este comentário encadeado, no entanto, as edições serão removidas se o arquivo for aberto em uma versão mais recente do Excel. Saiba mais: https://go.microsoft.com/fwlink/?linkid=870924
Comentário:
    Preço ANP out/21 Mato Grosso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jeniffer nascimento</author>
  </authors>
  <commentList>
    <comment ref="F33" authorId="0" shapeId="0" xr:uid="{00000000-0006-0000-0800-000001000000}">
      <text>
        <r>
          <rPr>
            <b/>
            <sz val="9"/>
            <color indexed="81"/>
            <rFont val="Segoe UI"/>
            <family val="2"/>
          </rPr>
          <t>jeniffer nascimento:</t>
        </r>
        <r>
          <rPr>
            <sz val="9"/>
            <color indexed="81"/>
            <rFont val="Segoe UI"/>
            <family val="2"/>
          </rPr>
          <t xml:space="preserve">
informação de acordo com o cronograma definido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jeniffer nascimento</author>
  </authors>
  <commentList>
    <comment ref="F33" authorId="0" shapeId="0" xr:uid="{00000000-0006-0000-0900-000001000000}">
      <text>
        <r>
          <rPr>
            <b/>
            <sz val="9"/>
            <color indexed="81"/>
            <rFont val="Segoe UI"/>
            <family val="2"/>
          </rPr>
          <t>jeniffer nascimento:</t>
        </r>
        <r>
          <rPr>
            <sz val="9"/>
            <color indexed="81"/>
            <rFont val="Segoe UI"/>
            <family val="2"/>
          </rPr>
          <t xml:space="preserve">
informação de acordo com o cronograma definido</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jeniffer nascimento</author>
  </authors>
  <commentList>
    <comment ref="B10" authorId="0" shapeId="0" xr:uid="{00000000-0006-0000-0E00-000001000000}">
      <text>
        <r>
          <rPr>
            <b/>
            <sz val="9"/>
            <color indexed="81"/>
            <rFont val="Segoe UI"/>
            <family val="2"/>
          </rPr>
          <t>jeniffer nascimento:</t>
        </r>
        <r>
          <rPr>
            <sz val="9"/>
            <color indexed="81"/>
            <rFont val="Segoe UI"/>
            <family val="2"/>
          </rPr>
          <t xml:space="preserve">
ATUALIZAR JANEIRO-23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Jeniffer Nascimento</author>
  </authors>
  <commentList>
    <comment ref="B6" authorId="0" shapeId="0" xr:uid="{00000000-0006-0000-1400-000001000000}">
      <text>
        <r>
          <rPr>
            <b/>
            <sz val="9"/>
            <color indexed="81"/>
            <rFont val="Segoe UI"/>
            <family val="2"/>
          </rPr>
          <t>Jeniffer Nascimento:</t>
        </r>
        <r>
          <rPr>
            <sz val="9"/>
            <color indexed="81"/>
            <rFont val="Segoe UI"/>
            <family val="2"/>
          </rPr>
          <t xml:space="preserve">
Não desonerado!</t>
        </r>
      </text>
    </comment>
  </commentList>
</comments>
</file>

<file path=xl/sharedStrings.xml><?xml version="1.0" encoding="utf-8"?>
<sst xmlns="http://schemas.openxmlformats.org/spreadsheetml/2006/main" count="2340" uniqueCount="988">
  <si>
    <t>m³</t>
  </si>
  <si>
    <t>SERVIÇOS PRELIMINARES</t>
  </si>
  <si>
    <t>m²</t>
  </si>
  <si>
    <t>m</t>
  </si>
  <si>
    <t>2.1</t>
  </si>
  <si>
    <t>DESCRIÇÃO</t>
  </si>
  <si>
    <t>ITEM</t>
  </si>
  <si>
    <t>D</t>
  </si>
  <si>
    <t>TOTAL DO  ITEM 1:</t>
  </si>
  <si>
    <t>3.1</t>
  </si>
  <si>
    <t>LIMPEZA FINAL</t>
  </si>
  <si>
    <t>TOTAL DO ITEM 3:</t>
  </si>
  <si>
    <t>TOTAL DO ITEM 4:</t>
  </si>
  <si>
    <t>5.1</t>
  </si>
  <si>
    <t>C</t>
  </si>
  <si>
    <t>SERVIÇOS DE TERRAPLENAGEM</t>
  </si>
  <si>
    <t>TOTAL DO ITEM 5:</t>
  </si>
  <si>
    <t>DEPARTAMENTO DE OBRAS</t>
  </si>
  <si>
    <t>PREFEITURA MUNICIPAL DE ANANINDEUA</t>
  </si>
  <si>
    <t>1.1</t>
  </si>
  <si>
    <t>1.2</t>
  </si>
  <si>
    <t>UNIDADE</t>
  </si>
  <si>
    <t>TOTAL</t>
  </si>
  <si>
    <t>PLANILHA ORÇAMENTÁRIA</t>
  </si>
  <si>
    <t>PREÇO UNITÁRIO</t>
  </si>
  <si>
    <t>TOTAL DA OBRA COM BDI:</t>
  </si>
  <si>
    <t>SERVIÇOS DE REVESTIMENTO</t>
  </si>
  <si>
    <t>ton</t>
  </si>
  <si>
    <t>3.2</t>
  </si>
  <si>
    <t>94992</t>
  </si>
  <si>
    <t>SERVIÇOS DE CAIXA PRIMÁRIA</t>
  </si>
  <si>
    <t>4.1</t>
  </si>
  <si>
    <t>4.2</t>
  </si>
  <si>
    <t>4.3</t>
  </si>
  <si>
    <t>A - Mão-de-obra</t>
  </si>
  <si>
    <t>Item</t>
  </si>
  <si>
    <t>Descriminação</t>
  </si>
  <si>
    <t>Unidade</t>
  </si>
  <si>
    <t>Preço Unitário</t>
  </si>
  <si>
    <t>Custo</t>
  </si>
  <si>
    <t>90781</t>
  </si>
  <si>
    <t>Topógrafo com engargos complementares</t>
  </si>
  <si>
    <t>h</t>
  </si>
  <si>
    <t>88316</t>
  </si>
  <si>
    <t>A - Custo Total Mão-de-obra:</t>
  </si>
  <si>
    <t>B – Equipamentos</t>
  </si>
  <si>
    <t>B - Custo Total de Equipamentos:</t>
  </si>
  <si>
    <t>C – Materiais</t>
  </si>
  <si>
    <t>C - Custo Total de Materiais:</t>
  </si>
  <si>
    <t>Resumo da Composição do Custo Unitário</t>
  </si>
  <si>
    <t>Descrição</t>
  </si>
  <si>
    <t>A</t>
  </si>
  <si>
    <t>Mão de Obra</t>
  </si>
  <si>
    <t>[transportar subtotal A]</t>
  </si>
  <si>
    <t>B</t>
  </si>
  <si>
    <t>Equipamentos</t>
  </si>
  <si>
    <t>[transportar subtotal B]</t>
  </si>
  <si>
    <t>Materiais</t>
  </si>
  <si>
    <t>[transportar subtotal C]</t>
  </si>
  <si>
    <t>A+B+C</t>
  </si>
  <si>
    <t>Subtotal:</t>
  </si>
  <si>
    <t>E</t>
  </si>
  <si>
    <t>Preço Global:</t>
  </si>
  <si>
    <t>94287</t>
  </si>
  <si>
    <t>Execução de sarjeta de concreto usinado, moldada in loco em trecho reto, 30 cm base x 10 cm altura. AF_06/2016</t>
  </si>
  <si>
    <t>94263</t>
  </si>
  <si>
    <t xml:space="preserve">Guia (meio-fio) concreto, moldada in loco, em trecho reto com extrusora, 13 cm base x 22 cm altura. AF_06/2016 </t>
  </si>
  <si>
    <t>3.3</t>
  </si>
  <si>
    <t>CÓDIGO</t>
  </si>
  <si>
    <t xml:space="preserve"> DESCRIÇÃO</t>
  </si>
  <si>
    <t>HORISTA</t>
  </si>
  <si>
    <t>MENSALISTA</t>
  </si>
  <si>
    <t>GRUPO A</t>
  </si>
  <si>
    <t>A1</t>
  </si>
  <si>
    <t>INSS</t>
  </si>
  <si>
    <t>A2</t>
  </si>
  <si>
    <t>SESI</t>
  </si>
  <si>
    <t>A3</t>
  </si>
  <si>
    <t>SENAI</t>
  </si>
  <si>
    <t>A4</t>
  </si>
  <si>
    <t>INCEA</t>
  </si>
  <si>
    <t>A5</t>
  </si>
  <si>
    <t>SEBRAE</t>
  </si>
  <si>
    <t>A6</t>
  </si>
  <si>
    <t>Salário Educação</t>
  </si>
  <si>
    <t>A7</t>
  </si>
  <si>
    <t>Seguro Contra Acidentes de Trabalho</t>
  </si>
  <si>
    <t>A8</t>
  </si>
  <si>
    <t>FGTS</t>
  </si>
  <si>
    <t>A9</t>
  </si>
  <si>
    <t>SECONCI</t>
  </si>
  <si>
    <t>Total dos Encargos Sociais Básicos</t>
  </si>
  <si>
    <t>GRUPO B</t>
  </si>
  <si>
    <t>B1</t>
  </si>
  <si>
    <t>Repouso Semanal Remunerado</t>
  </si>
  <si>
    <t>B2</t>
  </si>
  <si>
    <t>Feriados</t>
  </si>
  <si>
    <t>B3</t>
  </si>
  <si>
    <t>Auxílio - Enfremidade</t>
  </si>
  <si>
    <t>B4</t>
  </si>
  <si>
    <t>13º Salário</t>
  </si>
  <si>
    <t>B5</t>
  </si>
  <si>
    <t>Liçença Paternidade</t>
  </si>
  <si>
    <t>B6</t>
  </si>
  <si>
    <t>Faltas Justificadas</t>
  </si>
  <si>
    <t>B7</t>
  </si>
  <si>
    <t>Dias de Chuva</t>
  </si>
  <si>
    <t>B8</t>
  </si>
  <si>
    <t>Auxílio - Acidente de Trabalho</t>
  </si>
  <si>
    <t>B9</t>
  </si>
  <si>
    <t>Férias Gozadas</t>
  </si>
  <si>
    <t>B10</t>
  </si>
  <si>
    <t>Salário Maternidade</t>
  </si>
  <si>
    <t>Total dos Encargos Sociais que recebem incidências de A</t>
  </si>
  <si>
    <t>GRUPO C</t>
  </si>
  <si>
    <t>C1</t>
  </si>
  <si>
    <t>Aviso Prévio Indenizado</t>
  </si>
  <si>
    <t>C2</t>
  </si>
  <si>
    <t>Aviso Prévio Trabalho</t>
  </si>
  <si>
    <t>C3</t>
  </si>
  <si>
    <t>Férias Indenizadas</t>
  </si>
  <si>
    <t>C4</t>
  </si>
  <si>
    <t>Depósito Rescisão sem Justa Causa</t>
  </si>
  <si>
    <t>C5</t>
  </si>
  <si>
    <t>Indenização Adicional</t>
  </si>
  <si>
    <t>Total dos Encargos Sociais que não recebem incidências de A</t>
  </si>
  <si>
    <t>GRUPO D</t>
  </si>
  <si>
    <t>D1</t>
  </si>
  <si>
    <t>Reincidência de Grupo A</t>
  </si>
  <si>
    <t>D2</t>
  </si>
  <si>
    <t>Total de Reincidência de um Grupo sobre o outro</t>
  </si>
  <si>
    <t>*GRUPO E</t>
  </si>
  <si>
    <t>E1</t>
  </si>
  <si>
    <t>Total dos Encargos Sociais Complementares</t>
  </si>
  <si>
    <t>Fonte: Informação Dias de Chuva - INMET</t>
  </si>
  <si>
    <t>DISCRIMINAÇÃO DOS CUSTOS INDIRETOS</t>
  </si>
  <si>
    <t>PORCENTAGEM (%) ADOTADA</t>
  </si>
  <si>
    <t>VARIÁVEIS ACRESCIDAS DE ACORDO COM DIÁRIO OFICIAL DA UNIÃO DO DIA 20 DE SETEMBRO DE 2011</t>
  </si>
  <si>
    <t>CUSTOS TRIBUTÁRIOS</t>
  </si>
  <si>
    <t>TRIBUTOS FEDERAIS</t>
  </si>
  <si>
    <t>PIS</t>
  </si>
  <si>
    <t>PROGRAMAÇÃO DE INTEGRAÇÃO SOCIAL</t>
  </si>
  <si>
    <t>CONFINS</t>
  </si>
  <si>
    <t>FINANC. DA SEGURIDADE SOCIAL</t>
  </si>
  <si>
    <t>TRIBUTO MUNICIPAL</t>
  </si>
  <si>
    <t>ISS</t>
  </si>
  <si>
    <t>5.2</t>
  </si>
  <si>
    <t>5.3</t>
  </si>
  <si>
    <t>TOTAL DO ITEM 6:</t>
  </si>
  <si>
    <t>Limpeza geral e entrega da obra</t>
  </si>
  <si>
    <t>QTDE.</t>
  </si>
  <si>
    <t>90099</t>
  </si>
  <si>
    <t xml:space="preserve">Escavação mecanizada de vala com prof. até 1,5 m, com retroescavadeira, larg. menor que 0,80 m, em solo de 1A categoria. </t>
  </si>
  <si>
    <t>Coeficiente</t>
  </si>
  <si>
    <t>Areia média</t>
  </si>
  <si>
    <t>Seixo fino lavado</t>
  </si>
  <si>
    <t>Pá carregadeira sobre rodas, potência 197 HP, capacidade da caçamba 2,5 A 3,5 m³, peso operacional 18338 kg</t>
  </si>
  <si>
    <t>Tanque de asfalto estacionário com serpentina, capacidade 30.000 L</t>
  </si>
  <si>
    <t>Cimento asfáltico de petróleo granel (CAP) 50/70 (coletado caixa na ANP acrescido de ICMS)</t>
  </si>
  <si>
    <t>Usina de mistura asfáltica à quente, tipo contra fluxo, prod 40 a 80ton/hora</t>
  </si>
  <si>
    <t>Grupo gerador com carenagem, motor diesel potência standart entre 250 e 260 KVA</t>
  </si>
  <si>
    <t>Óleo diesel S 500 - comum</t>
  </si>
  <si>
    <t>Óleo residual com baixo ponto de fluidez (BPF). Para queima</t>
  </si>
  <si>
    <t>Operador de usina de asfalto</t>
  </si>
  <si>
    <t>Operador de pá carregadeira</t>
  </si>
  <si>
    <t>Servente com encargos complementares</t>
  </si>
  <si>
    <t>Vibroacabadora de asfalto sobre esteira, largura de pavimentação 1,90M a 5,30M. Potência 105 HP capacidade 450 T/H - CHP DIURNO. AF_11/2014</t>
  </si>
  <si>
    <t>Vibroacabadora de asfalto sobre esteira, largura de pavimentação 1,90M a 5,30M. Potência 105 HP capacidade 450 T/H - CHI DIURNO. AF_11/2015</t>
  </si>
  <si>
    <t>Rasteleiro com encargos complementares</t>
  </si>
  <si>
    <t>Caminhão basculante 10m³ trucado cabine simples, peso bruto total 23.000 kg carga útil máxima 15.935 kg distância entre eixos 4,80m, potência 230 C, inclusive caçamba metálica - CHP DIURNO. AF_06/2014</t>
  </si>
  <si>
    <t>Rolo compactador vibratório tandem, aço liso, potência 125 HP, peso sem/com lastro 10.20/11,65 T, largura de trabalho 1,73m - CHP DIURNO. AF_11/2016</t>
  </si>
  <si>
    <t>Rolo compactador vibratório tandem, aço liso, potência 125 HP, peso sem/com lastro 10.20/11,65 T, largura de trabalho 1,73m - CHI DIURNO. AF_11/2017</t>
  </si>
  <si>
    <t>Trator de pneus com potência de 85 CV, tração 4x4, com vassoura mecânica acoplada - CHI DIURNO. AF_02/2017</t>
  </si>
  <si>
    <t>Trator de pneus com potência de 85 CV, tração 4x4, com vassoura mecânica acoplada - CHP DIURNO. AF_03/2017</t>
  </si>
  <si>
    <t>Rolo compactador de pneus estático, pressão variável, potência 110HP, peso sem/com lastro 10,8/27 T, largura de rolagem 2,30m - CHP DIURNO. AF_06/2017</t>
  </si>
  <si>
    <t>Rolo compactador de pneus estático, pressão variável, potência 110HP, peso sem/com lastro 10,8/27 T, largura de rolagem 2,30m - CHI DIURNO. AF_06/2017</t>
  </si>
  <si>
    <t>CHP</t>
  </si>
  <si>
    <t>L</t>
  </si>
  <si>
    <t>CHI</t>
  </si>
  <si>
    <t>TOTAL DO ITEM 7:</t>
  </si>
  <si>
    <t>88301</t>
  </si>
  <si>
    <t>88304</t>
  </si>
  <si>
    <t>6.1</t>
  </si>
  <si>
    <t>6.2</t>
  </si>
  <si>
    <t>7.1</t>
  </si>
  <si>
    <t>FONTE</t>
  </si>
  <si>
    <t>SEDOP</t>
  </si>
  <si>
    <t>CPU</t>
  </si>
  <si>
    <t>SINAPI</t>
  </si>
  <si>
    <t>SECRETARIA MUNICIPAL DE SANEAMENTO E INFRAESTRUTURA</t>
  </si>
  <si>
    <t>MÃO DE OBRA</t>
  </si>
  <si>
    <t>SERVENTE COM ENCARGOS COMPLEMENTARES</t>
  </si>
  <si>
    <t xml:space="preserve">( A  )   T O T A L                                      </t>
  </si>
  <si>
    <t>MATERIAL</t>
  </si>
  <si>
    <t xml:space="preserve">                   </t>
  </si>
  <si>
    <t>( B  )   T O T A L</t>
  </si>
  <si>
    <t>EQUIPAMENTOS</t>
  </si>
  <si>
    <t>M3</t>
  </si>
  <si>
    <t>( C )   T O T A L</t>
  </si>
  <si>
    <t xml:space="preserve">CUSTO DIRETO TOTAL (A)+(B)+(C)     </t>
  </si>
  <si>
    <t>BDI</t>
  </si>
  <si>
    <t xml:space="preserve">       C U S T O   U N I T Á R I O     T O T A L</t>
  </si>
  <si>
    <t>Execução de Imprimação com asfálto diluído CM-30. AF_11/2019</t>
  </si>
  <si>
    <t>Execução de pintura de ligação com emulsão asfáltica RR-2C. AF_11/2019</t>
  </si>
  <si>
    <t>270220</t>
  </si>
  <si>
    <t>II</t>
  </si>
  <si>
    <t>III</t>
  </si>
  <si>
    <t>Execução de passeio (calçada) ou piso de concreto com concreto moldado in loco, feito em obra, acabamento convencional, espessura 6cm, armado. AF_07/2016</t>
  </si>
  <si>
    <t>CRONOGRAMA FÍSICO-FINANCEIRO</t>
  </si>
  <si>
    <t>DISCRIMINAÇÃO DOS SERVIÇOS</t>
  </si>
  <si>
    <t>PESO %</t>
  </si>
  <si>
    <t>VALOR BDI INCLUSO (R$)</t>
  </si>
  <si>
    <t>MESES</t>
  </si>
  <si>
    <t>%</t>
  </si>
  <si>
    <t>R$</t>
  </si>
  <si>
    <t>SIMPLES</t>
  </si>
  <si>
    <t>ACUMULADO</t>
  </si>
  <si>
    <t>97956</t>
  </si>
  <si>
    <t>Caixa para boca de lobo simples retangular, em alvenaria com blocos de concreto, dimensões internas: 0,6x1x1,2 m. AF_12/2020</t>
  </si>
  <si>
    <t>180263</t>
  </si>
  <si>
    <t>Poço visita em conc. armado 1.2x1.2m h=2.10m-tpo.fofo</t>
  </si>
  <si>
    <t>180723</t>
  </si>
  <si>
    <t>180724</t>
  </si>
  <si>
    <t>020018</t>
  </si>
  <si>
    <t>Demolição manual de concreto simples (para execução de calçada)</t>
  </si>
  <si>
    <t>L=</t>
  </si>
  <si>
    <t>Preparo de fundo de vala com largura menor que 1.5 m (acerto do solo natural). AF_08/2020</t>
  </si>
  <si>
    <t xml:space="preserve">Execução de boca de lobo  </t>
  </si>
  <si>
    <t xml:space="preserve">Execução de poço de visita </t>
  </si>
  <si>
    <t>m³Xkm</t>
  </si>
  <si>
    <t>H</t>
  </si>
  <si>
    <t>5684</t>
  </si>
  <si>
    <t>5685</t>
  </si>
  <si>
    <t>88253</t>
  </si>
  <si>
    <t>Auxiliar de topográfo com engargos complementares</t>
  </si>
  <si>
    <t>h/dia</t>
  </si>
  <si>
    <t>dias/mês</t>
  </si>
  <si>
    <t>PREÇO UNIT. C/ BDI</t>
  </si>
  <si>
    <t>PORCENTAGEM (%) ADOTADA PELA MÉDIA DOS QUARTIS</t>
  </si>
  <si>
    <t>CPRB</t>
  </si>
  <si>
    <t>Variável de Desoneração de 4,5%</t>
  </si>
  <si>
    <t>DEMONSTRAÇÃO DOS TRIBUTOS MUNICIPAL</t>
  </si>
  <si>
    <t>AC =</t>
  </si>
  <si>
    <t>S+G =</t>
  </si>
  <si>
    <t>R =</t>
  </si>
  <si>
    <t>(1+AC+S+R+G)=</t>
  </si>
  <si>
    <t>DF=</t>
  </si>
  <si>
    <t>(1+DF)=</t>
  </si>
  <si>
    <t>(1+L)=</t>
  </si>
  <si>
    <t>I=</t>
  </si>
  <si>
    <t>(1-I)=</t>
  </si>
  <si>
    <t>BDI=</t>
  </si>
  <si>
    <t xml:space="preserve"> &lt; 24,23% (OK)</t>
  </si>
  <si>
    <t>Verificações: com a retirada de 4,5% de CPRB. O valor terá que ser menor que 24,23%</t>
  </si>
  <si>
    <t>Placa de obra em lona com plotagem de gráfica</t>
  </si>
  <si>
    <t>VASSOURA MECÂNICA REBOCÁVEL COM ESCOVA CILÍNDRICA, LARGURA ÚTIL DE VARRIMENTO DE 2,44 M - CHP DIURNO. AF_06/2014</t>
  </si>
  <si>
    <t>VASSOURA MECÂNICA REBOCÁVEL COM ESCOVA CILÍNDRICA, LARGURA ÚTIL DE VARRIMENTO DE 2,44 M - CHI DIURNO. AF_06/2014</t>
  </si>
  <si>
    <t>TRATOR DE PNEUS, POTÊNCIA 85 CV, TRAÇÃO 4X4, PESO COM LASTRO DE 4.675 KG - CHP DIURNO. AF_06/2014</t>
  </si>
  <si>
    <t>TRATOR DE PNEUS, POTÊNCIA 85 CV, TRAÇÃO 4X4, PESO COM LASTRO DE 4.675 KG - CHI DIURNO. AF_06/2014</t>
  </si>
  <si>
    <t>COM DESONERAÇÃO</t>
  </si>
  <si>
    <t>SEM DESONERAÇÃO</t>
  </si>
  <si>
    <t>TOTAL (A+B+C+D)</t>
  </si>
  <si>
    <t>SECRETARIA MUNICIAL DE SANEAMENTO E INFRAESTRUTURA</t>
  </si>
  <si>
    <t>IV</t>
  </si>
  <si>
    <t>Código</t>
  </si>
  <si>
    <t>CPU-02</t>
  </si>
  <si>
    <t>5901</t>
  </si>
  <si>
    <t>CAMINHÃO PIPA 10.000 L TRUCADO, PESO BRUTO TOTAL 23.000 KG, CARGA ÚTIL MÁXIMA 15.935 KG, DISTÂNCIA ENTRE EIXOS 4,8 M, POTÊNCIA 230 CV, INCLUSIVE TANQUE DE AÇO PARA TRANSPORTE DE ÁGUA - CHP DIURNO. AF_06/2014</t>
  </si>
  <si>
    <t>5903</t>
  </si>
  <si>
    <t>CAMINHÃO PIPA 10.000 L TRUCADO, PESO BRUTO TOTAL 23.000 KG, CARGA ÚTIL MÁXIMA 15.935 KG, DISTÂNCIA ENTRE EIXOS 4,8 M, POTÊNCIA 230 CV, INCLUSIVE TANQUE DE AÇO PARA TRANSPORTE DE ÁGUA - CHI DIURNO. AF_06/2014</t>
  </si>
  <si>
    <t>5932</t>
  </si>
  <si>
    <t>MOTONIVELADORA POTÊNCIA BÁSICA LÍQUIDA (PRIMEIRA MARCHA) 125 HP, PESO BRUTO 13032 KG, LARGURA DA LÂMINA DE 3,7 M - CHP DIURNO. AF_06/2014</t>
  </si>
  <si>
    <t>5934</t>
  </si>
  <si>
    <t>MOTONIVELADORA POTÊNCIA BÁSICA LÍQUIDA (PRIMEIRA MARCHA) 125 HP, PESO BRUTO 13032 KG, LARGURA DA LÂMINA DE 3,7 M - CHI DIURNO. AF_06/2014</t>
  </si>
  <si>
    <t>96463</t>
  </si>
  <si>
    <t>96464</t>
  </si>
  <si>
    <t>PEDREIRO COM ENCARGOS COMPLEMENTARES</t>
  </si>
  <si>
    <t>RETROESCAVADEIRA SOBRE RODAS COM CARREGADEIRA, TRAÇÃO 4X4, POTÊNCIA LÍQ. 72 HP, CAÇAMBA CARREG. CAP. MÍN. 0,79 M3, CAÇAMBA RETRO CAP. 0,18 M3, PESO OPERACIONAL MÍN. 7.140 KG, PROFUNDIDADE ESCAVAÇÃO MÁX. 4,50 M - CHP DIURNO. AF_06/2014</t>
  </si>
  <si>
    <t>RETROESCAVADEIRA SOBRE RODAS COM CARREGADEIRA, TRAÇÃO 4X4, POTÊNCIA LÍQ. 72 HP, CAÇAMBA CARREG. CAP. MÍN. 0,79 M3, CAÇAMBA RETRO CAP. 0,18 M3, PESO OPERACIONAL MÍN. 7.140 KG, PROFUNDIDADE ESCAVAÇÃO MÁX. 4,50 M - CHI DIURNO. AF_06/2014</t>
  </si>
  <si>
    <t>ARGAMASSA TRAÇO 1:3 (EM VOLUME DE CIMENTO E AREIA GROSSA ÚMIDA) PARA CHAPISCO CONVENCIONAL, PREPARO MECÂNICO COM BETONEIRA 400 L. AF_08/2019</t>
  </si>
  <si>
    <t>MONTAGEM E DESMONTAGEM DE FÔRMA DE PILARES RETANGULARES E ESTRUTURAS SIMILARES, PÉ-DIREITO SIMPLES, EM CHAPA DE MADEIRA COMPENSADA RESINADA, 4 UTILIZAÇÕES. AF_09/2020</t>
  </si>
  <si>
    <t>M2</t>
  </si>
  <si>
    <t>ARMAÇÃO DE ESTRUTURAS DE CONCRETO ARMADO, EXCETO VIGAS, PILARES, LAJES E FUNDAÇÕES, UTILIZANDO AÇO CA-60 DE 5,0 MM - MONTAGEM. AF_12/2015</t>
  </si>
  <si>
    <t>KG</t>
  </si>
  <si>
    <t>CONCRETO FCK = 15MPA, TRAÇO 1:3,4:3,5 (CIMENTO/ AREIA MÉDIA/ BRITA 1)  - PREPARO MECÂNICO COM BETONEIRA 600 L. AF_07/2016</t>
  </si>
  <si>
    <t>PREPARO DE FUNDO DE VALA COM LARGURA MENOR QUE 1,5 M (ACERTO DO SOLO NATURAL). AF_08/2020</t>
  </si>
  <si>
    <t>Unidade: unid</t>
  </si>
  <si>
    <t>und.</t>
  </si>
  <si>
    <t>COTAÇÃO</t>
  </si>
  <si>
    <t>EAI CM ECOIMPRIMA (ASFALTO DILUÍDO)</t>
  </si>
  <si>
    <t xml:space="preserve"> 0,002</t>
  </si>
  <si>
    <t xml:space="preserve"> 5841 </t>
  </si>
  <si>
    <t xml:space="preserve"> 0,004</t>
  </si>
  <si>
    <t xml:space="preserve"> 0,001</t>
  </si>
  <si>
    <t xml:space="preserve"> 89035 </t>
  </si>
  <si>
    <t xml:space="preserve"> 0,0017</t>
  </si>
  <si>
    <t xml:space="preserve"> 89036 </t>
  </si>
  <si>
    <t xml:space="preserve"> 0,0041</t>
  </si>
  <si>
    <t xml:space="preserve"> 0,0049</t>
  </si>
  <si>
    <t>PREÇO POR KG</t>
  </si>
  <si>
    <t>Colchão de areia e=20 cm</t>
  </si>
  <si>
    <t>Transporte com caminhão basculante de 14 m³, em via em revestimento primário. AF_07/2020</t>
  </si>
  <si>
    <t>93379</t>
  </si>
  <si>
    <t>Carga, manobra e descarga de solos e materiais granulares em caminhão basculante 18 m³ - carga com escavadeira hidráulica (caçamba de 1,20 m³ / 155 hp) e descarga livre (unidade: t). Af_07/2020</t>
  </si>
  <si>
    <t>4.4</t>
  </si>
  <si>
    <t>93591</t>
  </si>
  <si>
    <t>Transporte com caminhão basculante 14 m³, em via urbana em leito natural. AF_07/2020</t>
  </si>
  <si>
    <t>LARGURA</t>
  </si>
  <si>
    <t>TRECHO</t>
  </si>
  <si>
    <t>BAIRRO</t>
  </si>
  <si>
    <t>EXTENSÃO</t>
  </si>
  <si>
    <t xml:space="preserve">TOTAL </t>
  </si>
  <si>
    <t>5921</t>
  </si>
  <si>
    <t>5923</t>
  </si>
  <si>
    <t>89035</t>
  </si>
  <si>
    <t>89036</t>
  </si>
  <si>
    <t>SINAPI DEZ/2021</t>
  </si>
  <si>
    <t>1.3</t>
  </si>
  <si>
    <t>I</t>
  </si>
  <si>
    <t>ENCARREGADO GERAL COM ENCARGOS COMPLEMENTARES</t>
  </si>
  <si>
    <t>Engenheiro Civil</t>
  </si>
  <si>
    <t>Encarregado Geral</t>
  </si>
  <si>
    <t>Administração da obra</t>
  </si>
  <si>
    <t>V</t>
  </si>
  <si>
    <t>Assentamento de tubo de concreto para redes coletoras de águas pluviais, diâmetro de 1200 mm, junta rígida, instalado em local com alto nível de interferências. AF_12/2015</t>
  </si>
  <si>
    <t>Assentamento de tubo de concreto para redes coletoras de águas pluviais, diâmetro de 1500 mm, junta rígida, instalado em local com alto nível de interferências. AF_12/2015</t>
  </si>
  <si>
    <t>92821</t>
  </si>
  <si>
    <t>Assentamento de tubo de concreto para redes coletoras de águas pluviais, diâmetro de 400 mm, junta rígida, instalado em local com alto nível de interferências. AF_12/2015</t>
  </si>
  <si>
    <t>Assentamento de tubo de concreto para redes coletoras de águas pluviais, diâmetro de 600mm, junta rígida, instalado em local com baixo alto de interferências. AF_12/2015</t>
  </si>
  <si>
    <t>Assentamento de tubo de concreto para redes coletoras de águas pluviais, diâmetro de 800mm, junta rígida, instalado em local com alto nível de interferências. AF_12/2015</t>
  </si>
  <si>
    <t>Assentamento de tubo de concreto para redes coletoras de águas pluviais, diâmetro de 1000 mm, junta rígida, instalado em local com alto nível de interferências</t>
  </si>
  <si>
    <t>Locação de rede com auxílio de equipamento topográfico</t>
  </si>
  <si>
    <t>VALOR TOTAL</t>
  </si>
  <si>
    <t>DEMOLIÇÕES E RETIRADAS</t>
  </si>
  <si>
    <t>020174</t>
  </si>
  <si>
    <t>Retirada de entulho - manualmente (Incluindo Caixa Coletora)</t>
  </si>
  <si>
    <t>TOTAL DO  ITEM 2:</t>
  </si>
  <si>
    <t>00012574</t>
  </si>
  <si>
    <t>00012575</t>
  </si>
  <si>
    <t>4.1.1</t>
  </si>
  <si>
    <t>4.1.2</t>
  </si>
  <si>
    <t>4.1.3</t>
  </si>
  <si>
    <t>4.1.4</t>
  </si>
  <si>
    <t>4.1.5</t>
  </si>
  <si>
    <t>4.1.6</t>
  </si>
  <si>
    <t>4.1.7</t>
  </si>
  <si>
    <t>4.2.1</t>
  </si>
  <si>
    <t>4.2.2</t>
  </si>
  <si>
    <t>4.2.3</t>
  </si>
  <si>
    <t>4.2.4</t>
  </si>
  <si>
    <t>4.2.5</t>
  </si>
  <si>
    <t>4.2.6</t>
  </si>
  <si>
    <t>4.2.7</t>
  </si>
  <si>
    <t>4.3.1</t>
  </si>
  <si>
    <t>4.3.2</t>
  </si>
  <si>
    <t>4.3.3</t>
  </si>
  <si>
    <t>4.3.4</t>
  </si>
  <si>
    <t>4.3.5</t>
  </si>
  <si>
    <t>4.3.6</t>
  </si>
  <si>
    <t>4.3.7</t>
  </si>
  <si>
    <t>4.4.1</t>
  </si>
  <si>
    <t>4.4.2</t>
  </si>
  <si>
    <t>4.4.3</t>
  </si>
  <si>
    <t>4.4.4</t>
  </si>
  <si>
    <t>4.4.5</t>
  </si>
  <si>
    <t>4.4.6</t>
  </si>
  <si>
    <t>4.4.7</t>
  </si>
  <si>
    <t>4.5</t>
  </si>
  <si>
    <t>4.5.1</t>
  </si>
  <si>
    <t>4.5.2</t>
  </si>
  <si>
    <t>4.5.3</t>
  </si>
  <si>
    <t>4.5.4</t>
  </si>
  <si>
    <t>4.5.5</t>
  </si>
  <si>
    <t>4.5.6</t>
  </si>
  <si>
    <t>4.5.7</t>
  </si>
  <si>
    <t>4.6</t>
  </si>
  <si>
    <t>4.6.1</t>
  </si>
  <si>
    <t>4.6.2</t>
  </si>
  <si>
    <t>4.6.3</t>
  </si>
  <si>
    <t>4.6.4</t>
  </si>
  <si>
    <t>4.6.5</t>
  </si>
  <si>
    <t>4.6.6</t>
  </si>
  <si>
    <t>4.6.7</t>
  </si>
  <si>
    <t xml:space="preserve">Execução de tampa de boca de lobo  </t>
  </si>
  <si>
    <t>ORSE</t>
  </si>
  <si>
    <t>Tampa de concreto armado, dimensões: 1,00x1,20mx0,07m com furos</t>
  </si>
  <si>
    <t>5.4</t>
  </si>
  <si>
    <t>TOTAL DO ITEM 8:</t>
  </si>
  <si>
    <t>7.2</t>
  </si>
  <si>
    <t>7.3</t>
  </si>
  <si>
    <t>7.4</t>
  </si>
  <si>
    <t>8.1</t>
  </si>
  <si>
    <t xml:space="preserve">OBSERVAÇÃO JENIFFER: TEM QUE DEIXAR ESTA LISTA (DADOS) E AS MEMÓRIAS NA MESMA ORDEM DE RUAS PARA QUE O VALOR INDIVIDUAL SEJA CALCULADO CORRETAMENTE. </t>
  </si>
  <si>
    <t>T</t>
  </si>
  <si>
    <t xml:space="preserve">m³ </t>
  </si>
  <si>
    <t>90776</t>
  </si>
  <si>
    <t>GRADE DE DISCO CONTROLE REMOTO REBOCÁVEL, COM 24 DISCOS 24 X 6 MM COM PNEUS PARA TRANSPORTE - CHP DIURNO. AF_06/2014</t>
  </si>
  <si>
    <t>GRADE DE DISCO CONTROLE REMOTO REBOCÁVEL, COM 24 DISCOS 24 X 6 MM COM PNEUS PARA TRANSPORTE - CHI DIURNO. AF_06/2014</t>
  </si>
  <si>
    <t>1.4</t>
  </si>
  <si>
    <t>Barracão de madeira/Almoxarifado</t>
  </si>
  <si>
    <t>180722</t>
  </si>
  <si>
    <t>Aterro incluindo carga, descarga, transporte e apiloamento</t>
  </si>
  <si>
    <t>030675</t>
  </si>
  <si>
    <t>Escavação mecanizada</t>
  </si>
  <si>
    <t>4.1.8</t>
  </si>
  <si>
    <t>4.1.9</t>
  </si>
  <si>
    <t>Limpeza do terreno</t>
  </si>
  <si>
    <t>4.2.8</t>
  </si>
  <si>
    <t>4.2.9</t>
  </si>
  <si>
    <t>4.3.8</t>
  </si>
  <si>
    <t>4.3.9</t>
  </si>
  <si>
    <t>4.4.8</t>
  </si>
  <si>
    <t>4.4.9</t>
  </si>
  <si>
    <t>4.5.8</t>
  </si>
  <si>
    <t>4.5.9</t>
  </si>
  <si>
    <t>4.6.8</t>
  </si>
  <si>
    <t>4.6.9</t>
  </si>
  <si>
    <t>UNID.</t>
  </si>
  <si>
    <t xml:space="preserve">$ UNIT. </t>
  </si>
  <si>
    <t>CÁLCULO DA MÉDIA  =</t>
  </si>
  <si>
    <t>Execução de ala de lançamento</t>
  </si>
  <si>
    <t xml:space="preserve">Ala de lançamento para rede tubular </t>
  </si>
  <si>
    <t>DRENAGEM PROFUNDA</t>
  </si>
  <si>
    <t>PAVIMENTAÇÃO</t>
  </si>
  <si>
    <t>MEIO FIO / SARJETA</t>
  </si>
  <si>
    <t>CALÇADA</t>
  </si>
  <si>
    <t>LISTA DE RUAS (DADOS GERAIS)</t>
  </si>
  <si>
    <t>95877</t>
  </si>
  <si>
    <t>Transporte com caminhão basculante 18 m³, em via urbana pavimentada até DMT 30 km. AF_07/2020</t>
  </si>
  <si>
    <t>m³ x Km</t>
  </si>
  <si>
    <t>M</t>
  </si>
  <si>
    <t>Aterro arenoso</t>
  </si>
  <si>
    <t xml:space="preserve">CÓDIGO DESONERADO </t>
  </si>
  <si>
    <t>Locação de pavimentação. AF_10/2018</t>
  </si>
  <si>
    <t>95995</t>
  </si>
  <si>
    <t>Execução de pavimento com aplicação de concreto asfáltico, camada de rolamento - exclusive carga e transporte. AF_11/2019</t>
  </si>
  <si>
    <t>M³</t>
  </si>
  <si>
    <t>ROLO COMPACTADOR DE PNEUS ESTÁTICO, PRESSÃO VARIÁVEL, POTÊNCIA 111 HP, PESO SEM/COM LASTRO 9,5 / 26 T, LARGURA DE TRABALHO 1,90 M - CHI DIURNO. AF_07/2014</t>
  </si>
  <si>
    <t>ROLO COMPACTADOR DE PNEUS ESTÁTICO, PRESSÃO VARIÁVEL, POTÊNCIA 111 HP, PESO SEM/COM LASTRO 9,5 / 26 T, LARGURA DE TRABALHO 1,90 M - CHP DIURNO. AF_07/2014</t>
  </si>
  <si>
    <t>TRATOR DE PNEUS COM POTÊNCIA DE 122 CV, TRAÇÃO 4X4, COM GRADE DE DISCOS ACOPLADA - CHI DIURNO. AF_02/2017</t>
  </si>
  <si>
    <t>TRATOR DE PNEUS COM POTÊNCIA DE 122 CV, TRAÇÃO 4X4, COM GRADE DE DISCOS ACOPLADA - CHP DIURNO. AF_02/2017</t>
  </si>
  <si>
    <t>ROLO COMPACTADOR PE DE CARNEIRO VIBRATORIO, POTENCIA 125 HP, PESO OPERACIONAL SEM/COM LASTRO 11,95 / 13,30 T, IMPACTO DINAMICO 38,5 / 22,5 T, LARGURA DE TRABALHO 2,15 M - CHI DIURNO. AF_06/2014</t>
  </si>
  <si>
    <t>ROLO COMPACTADOR PE DE CARNEIRO VIBRATORIO, POTENCIA 125 HP, PESO OPERACIONAL SEM/COM LASTRO 11,95 / 13,30 T, IMPACTO DINAMICO 38,5 / 22,5 T, LARGURA DE TRABALHO 2,15 M - CHP DIURNO. AF_06/2014</t>
  </si>
  <si>
    <t>00006079</t>
  </si>
  <si>
    <t>ARGILA, ARGILA VERMELHA OU ARGILA ARENOSA (RETIRADA NA JAZIDA, SEM TRANSPORTE)</t>
  </si>
  <si>
    <t>D – Serviços</t>
  </si>
  <si>
    <t>100980</t>
  </si>
  <si>
    <t>D - Custo Total de Serviços:</t>
  </si>
  <si>
    <t>Serviços</t>
  </si>
  <si>
    <t>[transportar subtotal D]</t>
  </si>
  <si>
    <t>A+B+C+D</t>
  </si>
  <si>
    <t>7.5</t>
  </si>
  <si>
    <t>VI</t>
  </si>
  <si>
    <t>Escoramento de vala, tipo descontínuo, com profundidade de 1,5 A 3,0 m, largura maior ou igual A 1,5 M e menor que 2,5 M. AF_08/2020</t>
  </si>
  <si>
    <t>Reaterro mecanizado de vala com retroescavadeira, largura de 0,8 m até 1,5 m, profundidade até 1,5 m, com solo de 1 categoria em locais com baixo nível de interferência. AF_04/2016</t>
  </si>
  <si>
    <t>6.3</t>
  </si>
  <si>
    <t>6.4</t>
  </si>
  <si>
    <t>6.5</t>
  </si>
  <si>
    <t>6.6</t>
  </si>
  <si>
    <t>CPU - VI</t>
  </si>
  <si>
    <t>DEMONSTRAÇÕES DAS VARIÁVEIS DA FÓRMULAS ADOTADA PELO TCU</t>
  </si>
  <si>
    <t>COMPOSIÇÃO DE ENCARGOS SOCIAIS</t>
  </si>
  <si>
    <t>ENCARGOS SOCIAIS SOBRE A MÃO DE OBRA</t>
  </si>
  <si>
    <t>Reincidência de Grupo A sobre Aviso Prévio Trabalho e Reincidência do FGTS sobre Aviso Prévio Indenizado</t>
  </si>
  <si>
    <t>COMPOSIÇÃO DE TAXA DE BDI</t>
  </si>
  <si>
    <t>ADMINISTRAÇÃO CENTRAL DA OBRA - AC</t>
  </si>
  <si>
    <t>RISCO - R</t>
  </si>
  <si>
    <t>DESPESAS FINANCEIRAS - DF</t>
  </si>
  <si>
    <t>Subtotal</t>
  </si>
  <si>
    <t>SEGURO - S + GARANTIA - G</t>
  </si>
  <si>
    <t xml:space="preserve"> LUCRO - L</t>
  </si>
  <si>
    <t>DEMONSTRAÇÃO DOS TRIBUTOS FEDERAIS</t>
  </si>
  <si>
    <t>TRIBUTOS FEDERAIS - TF *</t>
  </si>
  <si>
    <t>* TF</t>
  </si>
  <si>
    <t>TRIBUTOS MUNICIPAIS - TM **</t>
  </si>
  <si>
    <t>** TM</t>
  </si>
  <si>
    <t>(A)</t>
  </si>
  <si>
    <t>(B)</t>
  </si>
  <si>
    <t>(C)</t>
  </si>
  <si>
    <t>(D)</t>
  </si>
  <si>
    <t>Serviço: Usinagem de concreto betuminoso usinado a quente (CBUQ), CAP 50/70, para capa de rolamento</t>
  </si>
  <si>
    <t>Serviço: Reforço de bordo</t>
  </si>
  <si>
    <t xml:space="preserve">A - Custo Total Mão-de-obra:                     </t>
  </si>
  <si>
    <t xml:space="preserve">B - Custo Total de Equipamentos:            </t>
  </si>
  <si>
    <t xml:space="preserve">C - Custo Total de Materiais:                </t>
  </si>
  <si>
    <t xml:space="preserve">Unidade: </t>
  </si>
  <si>
    <t>OBRA:</t>
  </si>
  <si>
    <t>VALOR DA OBRA:</t>
  </si>
  <si>
    <t>Unidade:</t>
  </si>
  <si>
    <t xml:space="preserve">SINAPI </t>
  </si>
  <si>
    <t xml:space="preserve">OBSERVAÇÃO: </t>
  </si>
  <si>
    <t xml:space="preserve">AJUSTAR QUANTIDADE DE MESES CONFORME NECESSIDADE/DEMANDA DA OBRA </t>
  </si>
  <si>
    <t>Tubo em concreto simples d= 400mm (fornecimento)</t>
  </si>
  <si>
    <t>Tubo em concreto armado d= 600mm (fornecimento)</t>
  </si>
  <si>
    <t>Tubo em concreto armado d= 800mm (fornecimento)</t>
  </si>
  <si>
    <t>Tubo em concreto armado d= 1000mm (fornecimento)</t>
  </si>
  <si>
    <t>Tubo de concreto armado para águas pluviais, classe PA-3, diâmetro nominal de 1200 mm (fornecimento)</t>
  </si>
  <si>
    <t>Tubo de concreto armado para águas pluviais, classe PA-3, diâmetro nominal de 1500 mm (fornecimento)</t>
  </si>
  <si>
    <t>Aterro incluindo carga, descarga, transporte e apiloamento (CALÇADA)</t>
  </si>
  <si>
    <t xml:space="preserve">Execução e compactação de base e ou sub base para pavimentação de solo estabilizado granulometricamente sem mistura de solos - exclusive escavação, carga e transporte. AF_11/2019. </t>
  </si>
  <si>
    <t>ESPARGIDOR DE ASFALTO PRESSURIZADO, TANQUE 6 M3 COM ISOLAÇÃO TÉRMICA, AQUECIDO COM 2 MAÇARICOS, COM BARRA ESPARGIDORA 3,60 M, MONTADO SOBRE CAMINHÃO TOCO, PBT 14.300 KG, POTÊNCIA 185 CV - CHP DIURNO. AF_08/2015</t>
  </si>
  <si>
    <t>ESPARGIDOR DE ASFALTO PRESSURIZADO, TANQUE 6 M3 COM ISOLAÇÃO TÉRMICA, AQUECIDO COM 2 MAÇARICOS, COM BARRA ESPARGIDORA 3,60 M, MONTADO SOBRE CAMINHÃO TOCO, PBT 14.300 KG, POTÊNCIA 185 CV - CHI DIURNO. AF_08/2015</t>
  </si>
  <si>
    <t xml:space="preserve">CBAA - ASFALTOS LTDA </t>
  </si>
  <si>
    <t>DATA</t>
  </si>
  <si>
    <t>Eco- Imprima E.A.I</t>
  </si>
  <si>
    <t>EMAM ASFALTOS (Acará/PA)</t>
  </si>
  <si>
    <t>WBL - NKN</t>
  </si>
  <si>
    <t>Fresagem de pavimento asfaltico (profundidade até 5,0 cm) - exclusive transporte. AF_11/2019</t>
  </si>
  <si>
    <t>TOTAL DO ITEM 9:</t>
  </si>
  <si>
    <t>SINALIZAÇÃO VIÁRIA</t>
  </si>
  <si>
    <t xml:space="preserve">Sinalização Horizontal </t>
  </si>
  <si>
    <t>SICRO</t>
  </si>
  <si>
    <t>5213405</t>
  </si>
  <si>
    <t>Pintura setas/zebrados - tinta b. acrílica - espessura 0,6 mm (manual)</t>
  </si>
  <si>
    <t>5213401</t>
  </si>
  <si>
    <t>Pintura de faixa - tinta b. acrílica - espessura - 0,4 mm (mecânica)</t>
  </si>
  <si>
    <t>Sinalização  Vertical</t>
  </si>
  <si>
    <t>5213440</t>
  </si>
  <si>
    <t>Fornecimento e implantação de placa de regulamentação em aço D = 0,60 m - película retrorrefletiva tipo I + SI</t>
  </si>
  <si>
    <t>5216111</t>
  </si>
  <si>
    <t>Fornecimento e implantação de suporte e travessa para placa de sinalização em madeira de lei tratada 8 x 8 cm</t>
  </si>
  <si>
    <t>8.1.1</t>
  </si>
  <si>
    <t>8.1.2</t>
  </si>
  <si>
    <t>8.2</t>
  </si>
  <si>
    <t>8.2.1</t>
  </si>
  <si>
    <t>8.2.2</t>
  </si>
  <si>
    <t>TERRAPLENAGEM / CAIXA PRIMÁRIA</t>
  </si>
  <si>
    <t>5.5</t>
  </si>
  <si>
    <t>5.6</t>
  </si>
  <si>
    <t>5.7</t>
  </si>
  <si>
    <t>Escavacao e carga material 1a categoria, utilizando trator de esteiras de 110 a 160hp com lamina, peso operacional * 13t e pa carregadeira com 170 hp.</t>
  </si>
  <si>
    <t>Transporte com caminhão basculante de 6 m3, em via urbana pavimentada, dmt até 30 km (unidade: m3xkm). Af_01/2018</t>
  </si>
  <si>
    <t>Argila, argila vermelha ou argila arenosa (retirada na jazida, sem transporte)</t>
  </si>
  <si>
    <t>Transporte com caminhão basculante de 18 m3, em via urbana pavimentada , dmt até 30 km (unidade: m3xkm). Af_12/2016</t>
  </si>
  <si>
    <t>Transporte com caminhão basculante de 18 m3, em via urbana pavimentada, dmt acima de 30km (unidade: m3xkm). Af_04/2016</t>
  </si>
  <si>
    <t>Execução e compactação de aterro com solo predominantemente argiloso - exclusive escavação, carga e transporte e solo. Af_09/2017</t>
  </si>
  <si>
    <t>m³ x km</t>
  </si>
  <si>
    <t>101835</t>
  </si>
  <si>
    <t>Recomposição de base e ou sub-base para remendo profundo de brita gruada simples - incluso retirada e colocação do material. Af_12/2020</t>
  </si>
  <si>
    <t>97636</t>
  </si>
  <si>
    <t>Demolição parcial de pavimento asfáltico, de forma mecanizada, sem reaproveitamento. Af_12/2017</t>
  </si>
  <si>
    <t>Carga e descarga mecanizadas de entulho em caminhao basculante 6 m3</t>
  </si>
  <si>
    <t>7.7</t>
  </si>
  <si>
    <t>VIAS</t>
  </si>
  <si>
    <t>ÁREA</t>
  </si>
  <si>
    <t>OBSERVAÇÃO 2 JENIFFER: APENAS """"OCULTAR"""" OS ITENS E LINHAS DA MEMÓRIA QUE NÃO SERÃO CONTEMPLADOS, INCLUSIVE AS GUIAS!</t>
  </si>
  <si>
    <t>OBSERVAÇÃO 3 JENIFFER: NÃO ENCAMINHAR JUNTO AO PROCESSO OS DADOS DE VALORES POR RUA</t>
  </si>
  <si>
    <t>OBSERVAÇÃO 4 JENIFFER: SE UM NOVO ITEM (SERVIÇO) FOR ADICIONADO À PLANILHA, DEVERÁ INCLUIR O $ UNIT (C/ BDI) DO MESMO NO CÁLCULO DE VALOR POR RUA</t>
  </si>
  <si>
    <t>SERVIÇOS DE DRENAGEM PROFUNDA</t>
  </si>
  <si>
    <t>SERVIÇOS DE DRENAGEM SUPERFICIAL</t>
  </si>
  <si>
    <t>K</t>
  </si>
  <si>
    <t>Escavacao e carga material 1a categoria, utilizando trator de esteiras de 110 a 160hp com lamina, peso operacional * 13t e pa carregadeira com 170 hp.  (Jazida)</t>
  </si>
  <si>
    <t>5.8</t>
  </si>
  <si>
    <t>6.7</t>
  </si>
  <si>
    <t>6.8</t>
  </si>
  <si>
    <t>Discriminação</t>
  </si>
  <si>
    <t>OBS: Vigência a partir de 12/2022</t>
  </si>
  <si>
    <t>OBJETO:</t>
  </si>
  <si>
    <t xml:space="preserve">REF - SINAPI </t>
  </si>
  <si>
    <t xml:space="preserve">Serviço: </t>
  </si>
  <si>
    <t>Custo Total</t>
  </si>
  <si>
    <t>Totais</t>
  </si>
  <si>
    <t>DEMONSTRAÇÃO DE COEFICIENTE</t>
  </si>
  <si>
    <t>meses</t>
  </si>
  <si>
    <t>total</t>
  </si>
  <si>
    <t>Referência</t>
  </si>
  <si>
    <t>Engenheiro civil de obra pleno com encargos complementares</t>
  </si>
  <si>
    <t>Encarregado geral com encargos complementares</t>
  </si>
  <si>
    <t>Topógrafo</t>
  </si>
  <si>
    <t xml:space="preserve">Auxiliar de topográfo </t>
  </si>
  <si>
    <t>Rolo compactador vibratório de um cilindro aço liso, potência 80 hp, peso operacional máximo 8,1 t, impacto dinâmico 16,15 / 9,5 t, largura de trabalho 1,68 m - chp diurno. Af_06/2014</t>
  </si>
  <si>
    <t>Rolo compactador vibratório de um cilindro aço liso, potência 80 hp, peso operacional máximo 8,1 t, impacto dinâmico 16,15 / 9,5 t, largura de trabalho 1,68 m - chi diurno. Af_06/2014</t>
  </si>
  <si>
    <t>Caminhão pipa 10.000 l trucado, peso bruto total 23.000 kg, carga útil máxima 15.935 kg, distância entre eixos 4,8 m, potência 230 cv, inclusive tanque de aço para transporte de água - chp diurno. Af_06/2014</t>
  </si>
  <si>
    <t>Caminhão pipa 10.000 l trucado, peso bruto total 23.000 kg, carga útil máxima 15.935 kg, distância entre eixos 4,8 m, potência 230 cv, inclusive tanque de aço para transporte de água - chi diurno. Af_06/2014</t>
  </si>
  <si>
    <t>Grade de disco rebocável com 20 discos 24" x 6 mm com pneus para transporte - chp diurno. Af_06/2014</t>
  </si>
  <si>
    <t>Grade de disco rebocável com 20 discos 24" x 6 mm com pneus para transporte - chi diurno. Af_06/2014</t>
  </si>
  <si>
    <t>Motoniveladora potência básica líquida (primeira marcha) 125 hp, peso bruto 13032 kg, largura da lâmina de 3,7 m - chp diurno. Af_06/2014</t>
  </si>
  <si>
    <t>Motoniveladora potência básica líquida (primeira marcha) 125 hp, peso bruto 13032 kg, largura da lâmina de 3,7 m - chi diurno. Af_06/2014</t>
  </si>
  <si>
    <t>Trator de pneus, potência 85 cv, tração 4x4, peso com lastro de 4.675 kg - chp diurno. Af_06/2014</t>
  </si>
  <si>
    <t>Trator de pneus, potência 85 cv, tração 4x4, peso com lastro de 4.675 kg - chi diurno. Af_06/2014</t>
  </si>
  <si>
    <t>Rolo compactador de pneus, estatico, pressao variavel, potencia 110 hp, peso sem/com lastro 10,8/27 t, largura de rolagem 2,30 m - chp diurno. Af_06/2017</t>
  </si>
  <si>
    <t>Rolo compactador de pneus, estatico, pressao variavel, potencia 110 hp, peso sem/com lastro 10,8/27 t, largura de rolagem 2,30 m - chi diurno. Af_06/2017</t>
  </si>
  <si>
    <t xml:space="preserve">Execução e compactação de base e ou sub base para pavimentação de solo arenoso (SOLO MELHORADO COM PEDREGULHO) - exclusive escavação, carga e transporte. </t>
  </si>
  <si>
    <t>Pedregulho ou picarra de jazida, ao natural, para base de pavimentacao</t>
  </si>
  <si>
    <t>Rolo compactador vibratório pé de carneiro para solos, potência 80 hp, peso operacional sem/com lastro 7,4 / 8,8 t, largura de trabalho 1,68 m - chp diurno. Af_02/2016</t>
  </si>
  <si>
    <t>Rolo compactador vibratório pé de carneiro para solos, potência 80 hp, peso operacional sem/com lastro 7,4 / 8,8 t, largura de trabalho 1,68 m - chi diurno. Af_02/2016</t>
  </si>
  <si>
    <t>Vassoura mecânica rebocável com escova cilíndrica, largura útil de varrimento de 2,44 m - chp diurno. Af_06/2014</t>
  </si>
  <si>
    <t>Vassoura mecânica rebocável com escova cilíndrica, largura útil de varrimento de 2,44 m - chi diurno. Af_06/2014</t>
  </si>
  <si>
    <t>Espargidor de asfalto pressurizado, tanque 6 m3 com isolação térmica, aquecido com 2 maçaricos, com barra espargidora 3,60 m, montado sobre caminhão  toco, pbt 14.300 kg, potência 185 cv - chp diurno. Af_08/2015</t>
  </si>
  <si>
    <t>Espargidor de asfalto pressurizado, tanque 6 m3 com isolação térmica, aquecido com 2 maçaricos, com barra espargidora 3,60 m, montado sobre caminhão  toco, pbt 14.300 kg, potência 185 cv - chi diurno. Af_08/2015</t>
  </si>
  <si>
    <t>Emulsao asfaltica cationica rr-2c para uso em pavimentacao asfaltica (coletado caixa na anp acrescido de icms)</t>
  </si>
  <si>
    <t>ASFALTO DILUIDO DE PETROLEO CM-30 (COLETADO CAIXA NA ANP ACRESCIDO DE ICMS)</t>
  </si>
  <si>
    <t>I - (CPRB/100)</t>
  </si>
  <si>
    <t>(1 - I)=</t>
  </si>
  <si>
    <t>COMP</t>
  </si>
  <si>
    <t>Recuperação de PV´s ou Caixas de águas pluviais para bueiros simples</t>
  </si>
  <si>
    <t>Recuperação de BL´s simples</t>
  </si>
  <si>
    <t>REF - SEDOP</t>
  </si>
  <si>
    <t>VII</t>
  </si>
  <si>
    <t xml:space="preserve">UN </t>
  </si>
  <si>
    <t>AJUDANTE DE PEDREIRO COM ENCARGOS COMPLEMENTARES</t>
  </si>
  <si>
    <t>C – Materiais / Serviços</t>
  </si>
  <si>
    <t>Retirada de entulho - manualmente (incluindo caixa coletora)</t>
  </si>
  <si>
    <t>Concreto armado Fck=15 MPA c/forma mad. branca (incl. lançamento e adensamento)</t>
  </si>
  <si>
    <t>Escavação manual ate 1.50m de profundidade</t>
  </si>
  <si>
    <t>Reaterro compactado</t>
  </si>
  <si>
    <t>Alvenaria tijolo de barro a singelo</t>
  </si>
  <si>
    <t>H00292</t>
  </si>
  <si>
    <t>Tubo em concreto armado d=1000mm</t>
  </si>
  <si>
    <t xml:space="preserve">un </t>
  </si>
  <si>
    <t>H00240</t>
  </si>
  <si>
    <t>Tampao de fo fo d = 0,80m</t>
  </si>
  <si>
    <t>REF - SINAPI</t>
  </si>
  <si>
    <t>VIII</t>
  </si>
  <si>
    <t>RETROESCAVADEIRA SOBRE RODAS COM CARREGADEIRA, TRAÇÃO 4X4, POTÊNCIA LÍQ. 8 CHP 
8 HP, CAÇAMBA CARREG. CAP. MÍN. 1 M3, CAÇAMBA RETRO CAP. 0,26 M3, PESO OPE
RACIONAL MÍN. 6.674 KG, PROFUNDIDADE ESCAVAÇÃO MÁX. 4,37 M -  DIURNO. A
F_06/2014</t>
  </si>
  <si>
    <t>CANALETA DE CONCRETO 19 X 19 X 19 CM (CLASSE C - NBR 6136)</t>
  </si>
  <si>
    <t>DESMOLDANTE PROTETOR PARA FORMAS DE MADEIRA, DE BASE OLEOSA EMULSIONADA EM</t>
  </si>
  <si>
    <t>PONTALETE *7,5 X 7,5* CM EM PINUS, MISTA OU EQUIVALENTE DA REGIAO - BRUTA</t>
  </si>
  <si>
    <t>SARRAFO *2,5 X 7,5* CM EM PINUS, MISTA OU EQUIVALENTE DA REGIAO - BRUTA</t>
  </si>
  <si>
    <t>PREGO DE ACO POLIDO COM CABECA 17 X 27 (2 1/2 X 11)</t>
  </si>
  <si>
    <t>TABUA NAO APARELHADA *2,5 X 20* CM, EM MACARANDUBA/MASSARANDUBA, ANGELIM O
U EQUIVALENTE DA REGIAO - BRUTA</t>
  </si>
  <si>
    <t xml:space="preserve"> M</t>
  </si>
  <si>
    <t>BLOCO DE CONCRETO ESTRUTURAL 19 X 19 X 39 CM, FBK 4,5 MPA (NBR 6136)</t>
  </si>
  <si>
    <t>MEIO-FIO OU GUIA DE CONCRETO PRE-MOLDADO, TIPO CHAPEU PARA BOCA DE LOBO, DIMENSOES *1,20* X 0,15 X 0,30 M</t>
  </si>
  <si>
    <t>ARGAMASSA TRAÇO 1:4 (EM VOLUME DE CIMENTO E AREIA GROSSA ÚMIDA) PARA CHAPISCO CONVENCIONAL, PREPARO MECÂNICO COM BETONEIRA 400 L. AF_08/2019</t>
  </si>
  <si>
    <t>ARGAMASSA TRAÇO 1:3 (EM VOLUME DE CIMENTO E AREIA MÉDIA ÚMIDA), PREPARO MECÂNICO COM BETONEIRA 400 L. AF_08/2019</t>
  </si>
  <si>
    <t>GRAUTEAMENTO VERTICAL EM ALVENARIA ESTRUTURAL. AF_09/2021</t>
  </si>
  <si>
    <t>GRAUTEAMENTO DE CINTA SUPERIOR OU DE VERGA EM ALVENARIA ESTRUTURAL. AF_09/2021</t>
  </si>
  <si>
    <t>ARMAÇÃO VERTICAL DE ALVENARIA ESTRUTURAL; DIÂMETRO DE 10,0 MM. AF_09/202</t>
  </si>
  <si>
    <t>ARMAÇÃO DE CINTA DE ALVENARIA ESTRUTURAL; DIÂMETRO DE 10,0 MM. AF_09/2021</t>
  </si>
  <si>
    <t>CONCRETO FCK = 20MPA, TRAÇO 1:2,7:3 (EM MASSA SECA DE CIMENTO/ AREIA MÉDIA / BRITA 1) - PREPARO MECÂNICO COM BETONEIRA 600 L. AF_05/2021</t>
  </si>
  <si>
    <t>PEÇA RETANGULAR PRÉ-MOLDADA, VOLUME DE CONCRETO DE 30 A 100 LITROS, TAXA DE AÇO APROXIMADA DE 30KG/M³. AF_01/2018</t>
  </si>
  <si>
    <t>PREPARO DE FUNDO DE VALA COM LARGURA MENOR QUE 1,5 M (ACERTO DO SOLO NATUR</t>
  </si>
  <si>
    <t>DATA BASE: SEDOP - MAIO/2023 ; SINAPI - agosto/2023 ; ORSE - JUNHO/2023; SICRO - ABRIL/2023.</t>
  </si>
  <si>
    <t>9.1</t>
  </si>
  <si>
    <t>OBRAS DE ARTES ESPECIAIS</t>
  </si>
  <si>
    <t>und</t>
  </si>
  <si>
    <t>QUANT.</t>
  </si>
  <si>
    <t>SERVIÇOS INICIAIS</t>
  </si>
  <si>
    <t>m2</t>
  </si>
  <si>
    <t>QUANT</t>
  </si>
  <si>
    <t>BLOCOS DE COROAMENTO</t>
  </si>
  <si>
    <t>10.1</t>
  </si>
  <si>
    <t>UND</t>
  </si>
  <si>
    <t>P UNIT S/ BDI</t>
  </si>
  <si>
    <t>P UNIT C/ BDI</t>
  </si>
  <si>
    <t>PREÇO TOTAL</t>
  </si>
  <si>
    <t>LOCACAO CONVENCIONAL DE OBRA, UTILIZANDO GABARITO DE TÁBUAS CORRIDAS PONTALETADAS A CADA 2,00M - 2 UTILIZAÇÕES. AF_10/2018</t>
  </si>
  <si>
    <t>FABRICAÇÃO, MONTAGEM E DESMONTAGEM DE FÔRMA PARA BLOCO DE COROAMENTO, EM CHAPA DE MADEIRA COMPENSADA RESINADA, E=17 MM, 2 UTILIZAÇÕES. AF_06/2017</t>
  </si>
  <si>
    <t>ARMAÇÃO DE BLOCO, VIGA BALDRAME E SAPATA UTILIZANDO AÇO CA-60 DE 5 MM</t>
  </si>
  <si>
    <t>kg</t>
  </si>
  <si>
    <t>CONCRETAGEM DE BLOCOS DE COROAMENTO E VIGAS BALDRAMES, FCK 30 MPA, COM USO DE BOMBA LANÇAMENTO, ADENSAMENTO E ACABAMENTO.</t>
  </si>
  <si>
    <t>PILARES</t>
  </si>
  <si>
    <t xml:space="preserve">Já esta incluso na armação dos blocos </t>
  </si>
  <si>
    <t>LONGARINAS E TRANSVERSINAS</t>
  </si>
  <si>
    <t>FABRICAÇÃO DE FÔRMA PARA VIGAS, EM CHAPA DE MADEIRA COMPENSADA PLASTIFICADA, E = 18 MM.</t>
  </si>
  <si>
    <t>ARMAÇÃO DE PILAR OU VIGA DE UMA ESTRUTURA CONVENCIONAL DE CONCRETO ARMADO EM UMA EDIFICAÇÃO TÉRREA OU SOBRADO UTILIZANDO AÇO CA-50 DE 8,0 MM - MONTAGEM. AF_12/2015</t>
  </si>
  <si>
    <t>CONCRETO USINADO BOMBEAVEL, CLASSE DE RESISTENCIA C30, COM BRITA 0 E 1, SLUMP =100 +/- 20 MM, INCLUI SERVICO DE BOMBEAMENTO (NBR 8953)</t>
  </si>
  <si>
    <t>LAJE DE PLATAFORMA</t>
  </si>
  <si>
    <t>ESCORAMENTO DE VALA, TIPO CONTÍNUO COM PERFIL METÁLICO "U", COM PROFUNDIDADE DE 3,0 A 4,5 M, LARGURA MAIOR OU IGUAL A 1,5 M E MENOR QUE 2,5</t>
  </si>
  <si>
    <t>FABRICAÇÃO DE FÔRMA PARA LAJES, EM CHAPA DE MADEIRA COMPENSADA PLASTIFICADA, E = 18 MM.</t>
  </si>
  <si>
    <t>ESCORAMENTO DE FÔRMAS DE LAJE EM MADEIRA NÃO APARELHADA, PÉ-DIREITO DUPLO, INCLUSO TRAVAMENTO, 4 UTILIZAÇÕES. AF_09/2020</t>
  </si>
  <si>
    <t>Laje de transição</t>
  </si>
  <si>
    <t>FUNDAÇÃO</t>
  </si>
  <si>
    <t>ESTACA PRÉ-MOLDADA DE CONCRETO, SEÇÃO QUADRADA, CAPACIDADE DE 50 TONELADAS, COMPRIMENTO TOTAL CRAVADO ACIMA DE 5M ATÉ 12M, BATE-ESTACAS POR GRAVIDADE SOBRE ROLOS (EXCLUSIVE MOBILIZAÇÃO E DESMOBILIZAÇÃO)</t>
  </si>
  <si>
    <t>Mobilização e desmobilização de bate-estaca</t>
  </si>
  <si>
    <t>unid</t>
  </si>
  <si>
    <t>CORTINA DE CONTENÇÃO DE CABECEIRAS</t>
  </si>
  <si>
    <t>ALA DE CONTENÇÃO</t>
  </si>
  <si>
    <t>GUARDA-CORPO</t>
  </si>
  <si>
    <t>LIMPEZA GERA FINAL</t>
  </si>
  <si>
    <t>Limpeza Final Da Obra</t>
  </si>
  <si>
    <t>M²</t>
  </si>
  <si>
    <t>EXECUÇÃO DE SERVIÇOS DE OBRA DE ARTE, NO MUNICÍPIO DE ANANINDEUA/PA.</t>
  </si>
  <si>
    <t>SINAPI/ SEDOP</t>
  </si>
  <si>
    <t>OBRAS DE ARTE</t>
  </si>
  <si>
    <t>RESUMO</t>
  </si>
  <si>
    <t>EXTENSÃO (M)</t>
  </si>
  <si>
    <t>EXECUÇÃO DOS SERVIÇOS DE INFRAESTRUTURA E PREVENÇÃO DE INUNDAÇÕES NO MUNICÍPIO DE ANANINDEUA - PA.</t>
  </si>
  <si>
    <t>INFRAESTRUTURA E PREVENÇÃO DE INUNDAÇÕES</t>
  </si>
  <si>
    <t>Ponte em concreto armado</t>
  </si>
  <si>
    <t>PREVENÇÃO DE INUNDAÇÕES</t>
  </si>
  <si>
    <t>Execução de Serviços para Prevenção de Inundações</t>
  </si>
  <si>
    <t>ÓRGÃO:</t>
  </si>
  <si>
    <t>SECRETARIA MUNICPAL DE SANEAMENTO E INFRAESTRUTURA - SESAN/PMA</t>
  </si>
  <si>
    <t>EDITAL:</t>
  </si>
  <si>
    <t>PROC. Nº:</t>
  </si>
  <si>
    <t>C.R. / O.C.:</t>
  </si>
  <si>
    <t>BASE:</t>
  </si>
  <si>
    <t>Ago/23 (Sinapi) - Jul/23 (Sicro)</t>
  </si>
  <si>
    <t>MUNICÍPIO:</t>
  </si>
  <si>
    <t>ANANINDEUA/PA</t>
  </si>
  <si>
    <t>BDI:</t>
  </si>
  <si>
    <t>PLANILHA:</t>
  </si>
  <si>
    <t>PROPONENTE:</t>
  </si>
  <si>
    <t>SINAPI /SICRO/SEDOP</t>
  </si>
  <si>
    <t>DESRIÇÃO/ESPECIFICAÇÕES</t>
  </si>
  <si>
    <t>P. UNIT. ATUAL</t>
  </si>
  <si>
    <t>VALOR (R$)</t>
  </si>
  <si>
    <t xml:space="preserve"> S/ BDI</t>
  </si>
  <si>
    <t xml:space="preserve"> C/ BDI</t>
  </si>
  <si>
    <t>1.0</t>
  </si>
  <si>
    <t>ADMINISTRAÇÃO, MOBILIZAÇÃO, DESMOBILIZAÇÃO E CANTEIRO DE OBRAS</t>
  </si>
  <si>
    <t>Composição 1</t>
  </si>
  <si>
    <t>ADMINISTRAÇÃO LOCAL DA OBRA</t>
  </si>
  <si>
    <t>MÊS</t>
  </si>
  <si>
    <t>Composição 2</t>
  </si>
  <si>
    <t>Locação Topográfica</t>
  </si>
  <si>
    <t>MOBILIZAÇÃO E DESMOBILIZAÇÃO DA OBRA</t>
  </si>
  <si>
    <t>1.3.1</t>
  </si>
  <si>
    <t>Composição 3</t>
  </si>
  <si>
    <t>Mobilização da Obra</t>
  </si>
  <si>
    <t>UN</t>
  </si>
  <si>
    <t>1.3.2</t>
  </si>
  <si>
    <t>Composição 4</t>
  </si>
  <si>
    <t>Desmobilização da Obra</t>
  </si>
  <si>
    <t>CANTEIRO DE OBRA</t>
  </si>
  <si>
    <t>1.4.1</t>
  </si>
  <si>
    <t>Barracao De Obra Em Chapa De Madeira Compensada Com Banheiro, Cobertura Em Fibrocimento 4 Mm, Incluso Instalacoes Hidro-Sanitarias E Eletricas</t>
  </si>
  <si>
    <t>1.4.2</t>
  </si>
  <si>
    <t>Barracao Para Deposito Em Tabuas De Madeira, Cobertura Em Fibrocimento 4 Mm,  Incluso Piso Argamassa Traço 1:6 (Cimento E Areia)</t>
  </si>
  <si>
    <t>1.4.3</t>
  </si>
  <si>
    <t>Barracao Para Refeitório Em Tabuas De Madeira, Cobertura Em Fibrocimento 4 Mm,  Incluso Piso Argamassa Traço 1:6 (Cimento E Areia)</t>
  </si>
  <si>
    <t>1.4.4</t>
  </si>
  <si>
    <t>Barracao Para Sanitários Em Tabuas De Madeira, Cobertura Em Fibrocimento 4 Mm,  Incluso Piso Argamassa Traço 1:6 (Cimento E Areia)</t>
  </si>
  <si>
    <t>1.4.5</t>
  </si>
  <si>
    <t>Fossa Septica Em Alvenaria De Tijolo Ceramico Macico Dimensoes Externas 1,90X1,10X1,40M, 1.500 Litros, Revestida Internamente Com Barra Lisa, Com Tampa Em Concreto Armado Com Espessura 8cm</t>
  </si>
  <si>
    <t>1.4.6</t>
  </si>
  <si>
    <t>Sumidouro Em Alvenaria De Tijolo Ceramico Macico Diametro 1,20M E Altura 5,00M, Com Tampa Em Concreto Armado Diametro 1,40M E Espessura 10Cm</t>
  </si>
  <si>
    <t>1.4.7</t>
  </si>
  <si>
    <t>Entrada Provisoria De Energia Eletrica Aerea Trifasica 40A Em Poste Madeira</t>
  </si>
  <si>
    <t>1.4.8</t>
  </si>
  <si>
    <t>Composição 9</t>
  </si>
  <si>
    <t>Placa De Obra Em Chapa De Aco Galvanizado</t>
  </si>
  <si>
    <t>2.0</t>
  </si>
  <si>
    <t>DESMATAMENTO E BOTA-FORA</t>
  </si>
  <si>
    <t>2.1.1</t>
  </si>
  <si>
    <t>DESMATAMENTO E LIMPEZA MECANIZADA DE TERRENO COM ARVORES ATE Ø 15CM, UTILIZANDO TRATOR DE ESTEIRAS</t>
  </si>
  <si>
    <t>2.1.2</t>
  </si>
  <si>
    <t>LIMPEZA MECANIZADA DE TERRENO COM REMOCAO DE CAMADA VEGETAL, UTILIZANDO MOTONIVELADORA</t>
  </si>
  <si>
    <t>2.1.3</t>
  </si>
  <si>
    <t>DESTOCAMENTO MECANICO DE ARVORES, Ø ATE 30CM</t>
  </si>
  <si>
    <t>2.1.4</t>
  </si>
  <si>
    <t>DESTOCAMENTO MECANICO DE ARVORES, Ø ENTRE 30 E 50CM</t>
  </si>
  <si>
    <t>2.1.5</t>
  </si>
  <si>
    <t>73871/004*</t>
  </si>
  <si>
    <t>DESTOCAMENTO MECANICO DE ARVORES, Ø MAIOR QUE 50CM</t>
  </si>
  <si>
    <t>2.1.6</t>
  </si>
  <si>
    <t>CARGA E DESCARGA MECANIZADAS DE ENTULHO EM CAMINHAO BASCULANTE 6 M3</t>
  </si>
  <si>
    <t>2.1.7</t>
  </si>
  <si>
    <t>TRANSPORTE COM CAMINHÃO BASCULANTE DE 6 M3, EM VIA URBANA PAVIMENTADA, DMT ATÉ 30 KM (UNIDADE: M3XKM). AF_01/2018</t>
  </si>
  <si>
    <t>M3xKM</t>
  </si>
  <si>
    <t>2.2</t>
  </si>
  <si>
    <t>2.2.1</t>
  </si>
  <si>
    <t>Composição 7</t>
  </si>
  <si>
    <t xml:space="preserve">DRAGAGEM - ESCAVAÇÃO SUBMERSA </t>
  </si>
  <si>
    <t>2.2.2</t>
  </si>
  <si>
    <t>Composição 5</t>
  </si>
  <si>
    <t>REMOÇÃO EM SOLO MOLE ATÉ 5,00M DE PROFUNDIDADE</t>
  </si>
  <si>
    <t>2.2.3</t>
  </si>
  <si>
    <t>2.3</t>
  </si>
  <si>
    <t>TERRAPLENAGEM TALUDES E MARGINAIS</t>
  </si>
  <si>
    <t>2.3.1</t>
  </si>
  <si>
    <t>ATERRO COM AREIA COM ADENSAMENTO HIDRAULICO (S/ TRANSPORTE AREIA)</t>
  </si>
  <si>
    <t>2.3.2.1</t>
  </si>
  <si>
    <t>TRANSPORTE COM CAMINHÃO BASCULANTE DE 18 M3, EM VIA URBANA PAVIMENTADA , DMT ATÉ 30 KM (UNIDADE: M3XKM). AF_12/2016</t>
  </si>
  <si>
    <t>2.3.2.2</t>
  </si>
  <si>
    <t>TRANSPORTE COM CAMINHÃO BASCULANTE DE 18 M3, EM VIA URBANA PAVIMENTADA, DMT ACIMA DE 30KM (UNIDADE: M3XKM). AF_04/2016</t>
  </si>
  <si>
    <t>2.3.3</t>
  </si>
  <si>
    <t>ESCAVACAO E CARGA MATERIAL 1A CATEGORIA, UTILIZANDO TRATOR DE ESTEIRAS DE 110 A 160HP COM LAMINA, PESO OPERACIONAL * 13T E PA CARREGADEIRA COM 170 HP.</t>
  </si>
  <si>
    <t>2.3.4</t>
  </si>
  <si>
    <t>2.3.5.1</t>
  </si>
  <si>
    <t>2.3.5.2</t>
  </si>
  <si>
    <t>2.3.6</t>
  </si>
  <si>
    <t>EXECUÇÃO E COMPACTAÇÃO DE ATERRO COM SOLO PREDOMINANTEMENTE ARGILOSO - EXCLUSIVE ESCAVAÇÃO, CARGA E TRANSPORTE E SOLO. AF_09/2017</t>
  </si>
  <si>
    <t>2.3.7</t>
  </si>
  <si>
    <t>Composição 6</t>
  </si>
  <si>
    <t>CAMINHO DE SERVIÇO</t>
  </si>
  <si>
    <t>2.3.8</t>
  </si>
  <si>
    <t>6205794</t>
  </si>
  <si>
    <t>MELHORAMENTO DE SOLOS COM INJEÇÃO DE CALDA DE CIMENTO</t>
  </si>
  <si>
    <t>4.0</t>
  </si>
  <si>
    <t>URBANIZAÇÃO MARGINAIS</t>
  </si>
  <si>
    <t>GUARDA-CORPO (PILARETE E TRAVESSAS)</t>
  </si>
  <si>
    <t>MONTAGEM E DESMONTAGEM DE FÔRMA DE PILARES RETANGULARES E ESTRUTURAS, EM CHAPA DE MADEIRA COMPENSADA RESINADA, 8 UTILIZAÇÕES</t>
  </si>
  <si>
    <t>ARMAÇÃO DE PILAR OU VIGA DE UMA ESTRUTURA CONVENCIONAL DE CONCRETO ARMADO, UTILIZANDO AÇO CA-50 DE 8,0 MM - MONTAGEM. AF_12/2015</t>
  </si>
  <si>
    <t>CONCRETAGEM DE PILARES, FCK = 25 MPA, COM USO DE BALDES EM EDIFICAÇÃO COM SEÇÃO MÉDIA DE PILARES MENOR OU IGUAL A 0,25 M² - LANÇAMENTO, ADENSAMENTO E ACABAMENTO. AF_12/2015</t>
  </si>
  <si>
    <t>m3</t>
  </si>
  <si>
    <t>ASSENTAMENTO DE GUIA (MEIO-FIO) EM TRECHO RETO, CONFECCIONADA EM CONCRETO PRÉ-FABRICADO, DIMENSÕES 100X15X13X30 CM (COMPRIMENTO X BASE INFERIOR X BASE SUPERIOR X ALTURA), PARA VIAS URBANAS (USO VIÁRIO). AF_06/2016</t>
  </si>
  <si>
    <t>ASSENTAMENTO DE GUIA (MEIO-FIO) EM TRECHO CURVO, CONFECCIONADA EM CONCRETO PRÉ-FABRICADO, DIMENSÕES 100X15X13X30 CM (COMPRIMENTO X BASE INFERIOR X BASE SUPERIOR X ALTURA), PARA VIAS URBANAS (USO VIÁRIO). AF_06/2016</t>
  </si>
  <si>
    <t>EXECUÇÃO DE SARJETA DE CONCRETO USINADO, MOLDADA IN LOCO EM TRECHO RETO, 45 CM BASE X 15 CM ALTURA. AF_06/2016</t>
  </si>
  <si>
    <t>EXECUÇÃO DE SARJETA DE CONCRETO USINADO, MOLDADA IN LOCO EM TRECHO CURVA, 45 CM BASE X 15 CM ALTURA. AF_06/2016</t>
  </si>
  <si>
    <t>EXECUÇÃO DE PASSEIO (CALÇADA) OU PISO DE CONCRETO COM CONCRETO MOLDADO IN LOCO, FEITO EM OBRA, ACABAMENTO CONVENCIONAL, NÃO ARMADO. AF_07/2016</t>
  </si>
  <si>
    <t>5</t>
  </si>
  <si>
    <t>DRENAGEM E LANÇAMENTO CANAL, DOS DISSIPADORES INCLUINDO ESPINHA.</t>
  </si>
  <si>
    <t>ESCAVAÇÃO MECANIZADA DE VALA COM PROFUNDIDADE ATÉ 1,5 M (MÉDIA ENTRE M</t>
  </si>
  <si>
    <t>5.1.1</t>
  </si>
  <si>
    <t>5.1.2</t>
  </si>
  <si>
    <t>5.1.3</t>
  </si>
  <si>
    <t>5.1.4</t>
  </si>
  <si>
    <t>REATERRO MECANIZADO DE VALA COM RETROESCAVADEIRA (CAPACIDADE DA CAÇAMBA DA RETRO: 0,26 M³ / POTÊNCIA: 88 HP), LARGURA DE 0,8 A 1,5 M, PROFUN</t>
  </si>
  <si>
    <t>5.1.5</t>
  </si>
  <si>
    <t>5.1.6</t>
  </si>
  <si>
    <t>5.1.7</t>
  </si>
  <si>
    <t>5.1.8</t>
  </si>
  <si>
    <t>5.1.9</t>
  </si>
  <si>
    <t>ESGOTAMENTO DE VALA COM BOMBA SUBMERSÍVEL. AF_12/2022</t>
  </si>
  <si>
    <t>5.1.10</t>
  </si>
  <si>
    <t>LASTRO DE VALA COM PREPARO DE FUNDO, LARGURA MENOR QUE 1,5 M, COM CAMADA DE AREIA, LANÇAMENTO MECANIZADO, EM LOCAL COM NÍVEL BAIXO DE INTERF</t>
  </si>
  <si>
    <t>5.1.11</t>
  </si>
  <si>
    <t>ESCORAMENTO DE VALA, TIPO CONTÍNUO, COM PROFUNDIDADE DE 1,5 M A 3,0 M, LARGURA MENOR QUE 1,5 M. AF_08/2020</t>
  </si>
  <si>
    <t>5.1.12</t>
  </si>
  <si>
    <t>ESCORAMENTO DE VALA, TIPO DESCONTÍNUO, COM PROFUNDIDADE DE 0 A 1,5 M,</t>
  </si>
  <si>
    <t>5.1.13</t>
  </si>
  <si>
    <t>5.1.14</t>
  </si>
  <si>
    <t>ASSENTAMENTO DE TUBO DE CONCRETO PARA REDES COLETORAS DE ÁGUAS PLUVIAIs, DIÂMETRO DE 400 MM, JUNTA RÍGIDA, INSTALADO EM LOCAL COM ALTO NÍVEL DE INTERFERÊNC</t>
  </si>
  <si>
    <t>5.1.15</t>
  </si>
  <si>
    <t>ASSENTAMENTO DE TUBO DE CONCRETO PARA REDES COLETORAS DE ÁGUAS PLUVIAIs, DIÂMETRO DE 800 MM, JUNTA RÍGIDA, INSTALADO EM LOCAL COM ALTO NÍVEL DE INTERFERÊNC</t>
  </si>
  <si>
    <t>5.1.16</t>
  </si>
  <si>
    <t>TUBO DE CONCRETO PARA REDES COLETORAS DE ÁGUAS PLUVIAIS, DIÂMETRO DE 1000 MM, JUNTA RÍGIDA, INSTALADO EM LOCAL COM BAIXO NÍVEL DE INTERFERÊNC</t>
  </si>
  <si>
    <t>5.1.17</t>
  </si>
  <si>
    <t>TUBO DE CONCRETO PARA REDES COLETORAS DE ÁGUAS PLUVIAIS, DIÂMETRO DE 1200 MM, JUNTA RÍGIDA, INSTALADO EM LOCAL COM BAIXO NÍVEL DE INTERFERÊNC</t>
  </si>
  <si>
    <t>5.1.18</t>
  </si>
  <si>
    <t>TUBO DE CONCRETO ARMADO PARA AGUAS PLUVIAIS, CLASSE PA-1, COM ENCAIXE PONTA E BOLSA, DIAMETRO NOMINAL DE 800 MM</t>
  </si>
  <si>
    <t>5.1.19</t>
  </si>
  <si>
    <t>TUBO DE CONCRETO ARMADO PARA AGUAS PLUVIAIS, CLASSE PA-3, COM ENCAIXE PONTA E BOLSA, DIAMETRO NOMINAL DE 1500 MM</t>
  </si>
  <si>
    <t>5.1.20</t>
  </si>
  <si>
    <t>ASSENTAMENTO DE TUBO DE CONCRETO PARA REDES COLETORAS DE ÁGUAS PLUVIAIs, DIÂMETRO DE 1500 MM, JUNTA RÍGIDA, INSTALADO EM LOCAL COM ALTO NÍVEL DE INTERFERÊNC</t>
  </si>
  <si>
    <t>5.1.21</t>
  </si>
  <si>
    <t>BOCA PARA BUEIRO SIMPLES TUBULAR, DIAMETRO =0,80M, EM CONCRETO CICLOPICO, INCLUINDO FORMAS, ESCAVACAO, REATERRO E MATERIAIS, EXCLUINDO MATER</t>
  </si>
  <si>
    <t>5.1.22</t>
  </si>
  <si>
    <t>BOCA PARA BUEIRO SIMPLES TUBULAR, DIAMETRO =1,00M, EM CONCRETO CICLOPICO, INCLUINDO FORMAS, ESCAVACAO, REATERRO E MATERIAIS, EXCLUINDO MATER</t>
  </si>
  <si>
    <t>5.1.23</t>
  </si>
  <si>
    <t>BOCA PARA BUEIRO SIMPLES TUBULAR, DIAMETRO =1,20M, EM CONCRETO CICLOPICO, INCLUINDO FORMAS, ESCAVACAO, REATERRO E MATERIAIS, EXCLUINDO MATER</t>
  </si>
  <si>
    <t>5.1.24</t>
  </si>
  <si>
    <t>BOCA PARA BUEIRO SIMPLES TUBULAR, DIAMETRO =1,50M, EM CONCRETO CICLOPICO, INCLUINDO FORMAS, ESCAVACAO, REATERRO E MATERIAIS, EXCLUINDO MATER</t>
  </si>
  <si>
    <t>5.1.25</t>
  </si>
  <si>
    <t>BASE PARA POÇO DE VISITA RETANGULAR PARA DRENAGEM, EM ALVENARIA COM BLOCOS DE CONCRETO, DIMENSÕES INTERNAS = 1,5X2 M, PROFUNDIDADE = 1,45 M,</t>
  </si>
  <si>
    <t>5.1.26</t>
  </si>
  <si>
    <t>ACRÉSCIMO PARA POÇO DE VISITA RETANGULAR PARA DRENAGEM, EM ALVENARIA COM BLOCOS DE CONCRETO, DIMENSÕES INTERNAS = 1,5X2 M. AF_12/2020</t>
  </si>
  <si>
    <t>5.1.27</t>
  </si>
  <si>
    <t>TAMPA CIRCULAR PARA ESGOTO E DRENAGEM, EM FERRO FUNDIDO, DIÂMETRO INTERNO = 0,6 M. AF_05/2018</t>
  </si>
  <si>
    <t>5.1.28</t>
  </si>
  <si>
    <t>CAIXA PARA BOCA DE LOBO SIMPLES RETANGULAR, EM ALVENARIA COM BLOCOS DE CONCRETO, DIMENSÕES INTERNAS: 0,6X1X1,2 M. AF_12/2020</t>
  </si>
  <si>
    <t>5.17</t>
  </si>
  <si>
    <t>ENTRADA D´ÁGUA</t>
  </si>
  <si>
    <t>5.18</t>
  </si>
  <si>
    <t>DESCIDA D’ÁGUA DE ATERROS EM DEGRAUS</t>
  </si>
  <si>
    <t>Limpeza de superfície com jato de alta pressão.AF_04/2019.</t>
  </si>
  <si>
    <t>5.19</t>
  </si>
  <si>
    <t>5.20</t>
  </si>
  <si>
    <t>5.21</t>
  </si>
  <si>
    <t>5.22</t>
  </si>
  <si>
    <t>TRANSPORTE COM CAMINHÃO BASCULANTE DE 10 M3, EM VIA URBANA PAVIMENTADA , DMT ATÉ 30 KM (UNIDADE: M3XKM). AF_12/2016</t>
  </si>
  <si>
    <t>M3XKM</t>
  </si>
  <si>
    <t>5.23</t>
  </si>
  <si>
    <t>5.24</t>
  </si>
  <si>
    <t>EXECUÇÃO E COMPACTAÇÃO DE BASE E OU SUB BASE COM SOLO ESTABILIZADO GRANULOMETRICAMENTE - EXCLUSIVE ESCAVAÇÃO, CARGA E TRANSPORTE E SOLO. AF_09/2017 (SUB-BASE)</t>
  </si>
  <si>
    <t>5.25</t>
  </si>
  <si>
    <t>EXECUÇÃO E COMPACTAÇÃO DE BASE E OU SUB BASE PARA PAVIMENTAÇÃO DE SOLOS ESTABILIZADOS GRANULOMETRICAMENTE COM MISTURA DE SOLOS EM PISTA - EXCLUSIVE SOLO, ESCAVAÇÃO, CARGA E TRANSPORTE. (BASE)</t>
  </si>
  <si>
    <t>5.26</t>
  </si>
  <si>
    <t>PEDREGULHO OU PICARRA DE JAZIDA, AO NATURAL, PARA BASE DE PAVIMENTACAO (RETIRADO NA JAZIDA, SEM TRANSPORTE)</t>
  </si>
  <si>
    <t>5.27</t>
  </si>
  <si>
    <t>5.28</t>
  </si>
  <si>
    <t>5.29</t>
  </si>
  <si>
    <t>EXECUÇÃO DE IMPRIMAÇÃO COM ASFALTO DILUÍDO CM-30. AF_09/2017</t>
  </si>
  <si>
    <t>5.30</t>
  </si>
  <si>
    <t>Composição 8</t>
  </si>
  <si>
    <t>EXECUÇÃO DE PINTURA DE LIGAÇÃO COM EMULSÃO ASFÁLTICA RR-2C. AF_11/2019</t>
  </si>
  <si>
    <t>5.31</t>
  </si>
  <si>
    <t>CONSTRUÇÃO DE PAVIMENTO COM APLICAÇÃO DE CONCRETO BETUMINOSO USINADO A QUENTE (CBUQ), CAMADA DE ROLAMENTO, COM ESPESSURA DE 3,0 CM - EXCLUSIVE TRANSPORTE. AF_03/2017</t>
  </si>
  <si>
    <t>5.32</t>
  </si>
  <si>
    <t>TRANSPORTE COM CAMINHÃO BASCULANTE DE 10M³, EM VIA URBANA PAVIMENTADA, DMT ATÉ 30 KM(UNIDADE: M3XKM). AF_07/2020</t>
  </si>
  <si>
    <t>7.0</t>
  </si>
  <si>
    <t>SERVIÇOS DIVERSOS</t>
  </si>
  <si>
    <t>PLANTIO DE GRAMA EM PLACAS. AF_05/2018</t>
  </si>
  <si>
    <t>DEMOLIÇÃO DE EDIFICAÇÕES (MEDIDO POR M² DE ÁREA CONSTRUÍDA)</t>
  </si>
  <si>
    <t>CARGA, MANOBRA E DESCARGA DE ENTULHO EM CAMINHÃO BASCULANTE 6 M³ - CARGA COM ESCAVADEIRA HIDRÁULICA (CAÇAMBA DE 0,80 M³ / 111 HP) E DESCARGA LIVRE (UNIDADE: M3). AF_07/2020</t>
  </si>
  <si>
    <t>Transporte com caminhão basculante de 6 m3, DMT até 30 km</t>
  </si>
  <si>
    <t>DATA:</t>
  </si>
  <si>
    <t>PLANILHAS DE COMPOSIÇÕES DE PREÇOS UNITÁRIOS</t>
  </si>
  <si>
    <t>Encargos sociais:</t>
  </si>
  <si>
    <t>87,48%(H) / 47,94%(M)</t>
  </si>
  <si>
    <t>DATA BASE:</t>
  </si>
  <si>
    <t>Composição 1a</t>
  </si>
  <si>
    <t>UNIDADE:</t>
  </si>
  <si>
    <t>Códigos</t>
  </si>
  <si>
    <t>COEFICIENTE</t>
  </si>
  <si>
    <t>MATERIAIS</t>
  </si>
  <si>
    <t>90779</t>
  </si>
  <si>
    <t>Engenheiro Civil De Obra Senior</t>
  </si>
  <si>
    <t>88255</t>
  </si>
  <si>
    <t>Auxiliar Tecnico De Engenharia</t>
  </si>
  <si>
    <t>90780</t>
  </si>
  <si>
    <t>Mestre De Obras</t>
  </si>
  <si>
    <t>88326</t>
  </si>
  <si>
    <t>Vigia Noturno</t>
  </si>
  <si>
    <t>90772</t>
  </si>
  <si>
    <t>Auxiliar Escritório</t>
  </si>
  <si>
    <t>90766</t>
  </si>
  <si>
    <t>Almoxarife</t>
  </si>
  <si>
    <t>EQUIPAMENTO</t>
  </si>
  <si>
    <t>SERVIÇOS</t>
  </si>
  <si>
    <t>Tarifa De Energia Eletrica Comercial, Baixa Tensao, Relativa Ao Consumo De Ate 100 Kwh, Incluindo Icms, Pis/Pasep E Cofins</t>
  </si>
  <si>
    <t>KW/H</t>
  </si>
  <si>
    <t>44480</t>
  </si>
  <si>
    <t>Tarifa "A" Entre  0 E 20M3 Fornecimento D'Agua</t>
  </si>
  <si>
    <t>TOTAL DA COMPOSIÇÃO SEM BDI</t>
  </si>
  <si>
    <t>TOTAL DA COMPOSIÇÃO COM BDI</t>
  </si>
  <si>
    <t xml:space="preserve">Locação topográfica </t>
  </si>
  <si>
    <t>6204 / 43614</t>
  </si>
  <si>
    <t>SARRAFO DE MADEIRA NAO APARELHADA *2,5 X 15* CM, MACARANDUBA, ANGELIM OU EQUIVALENTE DA REGIAO</t>
  </si>
  <si>
    <t>OK</t>
  </si>
  <si>
    <t>AUXILIAR DE TOPÓGRAFO COM ENCARGOS COMPLEMENTARES</t>
  </si>
  <si>
    <t>88288</t>
  </si>
  <si>
    <t>NIVELADOR COM ENCARGOS COMPLEMENTARES</t>
  </si>
  <si>
    <t>88597</t>
  </si>
  <si>
    <t>DESENHISTA DETALHISTA COM ENCARGOS COMPLEMENTARES</t>
  </si>
  <si>
    <t>92145</t>
  </si>
  <si>
    <t>CAMINHONETE CABINE SIMPLES COM MOTOR 1.6 FLEX, CÂMBIO MANUAL, POTÊNCIA 101/104 CV, 2 PORTAS - CHP DIURNO. AF_11/2015</t>
  </si>
  <si>
    <t>MOBILIZAÇÃO DE EQUIPAMENTOS</t>
  </si>
  <si>
    <t>Composição 3a</t>
  </si>
  <si>
    <t xml:space="preserve">EQUIPAMENTOS/TRANSPORTES (ATÉ 50KM) </t>
  </si>
  <si>
    <t>DMT</t>
  </si>
  <si>
    <t>FU</t>
  </si>
  <si>
    <t>CUSTO</t>
  </si>
  <si>
    <t>CUSTO TOTAL</t>
  </si>
  <si>
    <t>TRANSPORTE EQUIPAMENTO (ESCAVADEIRA - 22 T 5X)</t>
  </si>
  <si>
    <t>TRANSPORTE EQUIPAMENTO (ROLO PD - 15 T 2X)</t>
  </si>
  <si>
    <t>TRANSPORTE EQUIPAMENTO (PATROL - 13 T 1X)</t>
  </si>
  <si>
    <t>TRANSPORTE EQUIPAMENTO (VIBRO - 12 T 1X)</t>
  </si>
  <si>
    <t>5678</t>
  </si>
  <si>
    <t>TRANSPORTE EQUIPAMENTO (RETROESCAVADEIRA - 58KW 2X)</t>
  </si>
  <si>
    <t>TRANSPORTE EQUIPAMENTO (ROLO TANDEM - 15 T 2X)</t>
  </si>
  <si>
    <t>TRANSPORTE EQUIPAMENTO (ROLO PNEUS - 26 T 2X)</t>
  </si>
  <si>
    <t>TRANSPORTE EQUIPAMENTO (TRATOR PNEUS C/ VASSOURA MECÂNICA - 5 T 2X)</t>
  </si>
  <si>
    <t>TRANSPORTE EQUIPAMENTO (USINA DE ASFALTO À QUENTE)*</t>
  </si>
  <si>
    <t>TRANSPORTE EQUIPAMENTO (TANQUE DE ESTOCAGEM DE ASFALTO - 34T 1X)*</t>
  </si>
  <si>
    <t>TRANSPORTE EQUIPAMENTO (GRUPO GERADOR 340 KVA PARA USINA 1X)</t>
  </si>
  <si>
    <t>5928</t>
  </si>
  <si>
    <t>CAMINHÃO CARROCERIA COM GUINDAUTO</t>
  </si>
  <si>
    <t>CAMINHÃO BASCULANTE 10 M3, TRUCADO CABINE SIMPLES, PESO BRUTO TOTAL 23 (35 CAMINHÕES)</t>
  </si>
  <si>
    <t>Remoção de solo mole</t>
  </si>
  <si>
    <t>88907</t>
  </si>
  <si>
    <t>ESCAVADEIRA HIDRÁULICA SOBRE ESTEIRAS, CAÇAMBA 1,20 M3, PESO OPERACIONAL 21,0 T, POTÊNCIA LÍQUIDA 110 HP - CHP DIURNO. AF_10/2014</t>
  </si>
  <si>
    <t>5944</t>
  </si>
  <si>
    <t>PÁ CARREGADEIRA SOBRE RODAS, POTÊNCIA 197 HP</t>
  </si>
  <si>
    <t>5851</t>
  </si>
  <si>
    <t>TRATOR DE ESTEIRAS, POTÊNCIA 150 HP</t>
  </si>
  <si>
    <t>5811</t>
  </si>
  <si>
    <t>CAMINHÃO BASCULANTE 6 M3</t>
  </si>
  <si>
    <t>Caminho de serviço</t>
  </si>
  <si>
    <t>4746</t>
  </si>
  <si>
    <t>Dragagem</t>
  </si>
  <si>
    <t>COMPOSIÇÃO DE PREÇOS UNITÁRIOS</t>
  </si>
  <si>
    <t xml:space="preserve"> Unidade: </t>
  </si>
  <si>
    <t>COEFIC.</t>
  </si>
  <si>
    <t xml:space="preserve">  CUSTO</t>
  </si>
  <si>
    <t>CUSTO UNITÁRIO</t>
  </si>
  <si>
    <t>MATERIAL/SERVIÇOS</t>
  </si>
  <si>
    <t xml:space="preserve"> CONSUMO </t>
  </si>
  <si>
    <t xml:space="preserve">                       </t>
  </si>
  <si>
    <t>SERVENTE</t>
  </si>
  <si>
    <t>EQUIPAMENTOS/TRANSPORTES (ATÉ 100KM)</t>
  </si>
  <si>
    <t>SERVIÇO: Placa de obra em chapa de aço galvanizado</t>
  </si>
  <si>
    <r>
      <t>m</t>
    </r>
    <r>
      <rPr>
        <b/>
        <vertAlign val="superscript"/>
        <sz val="9"/>
        <rFont val="Calibri (Corpo)"/>
      </rPr>
      <t>2</t>
    </r>
  </si>
  <si>
    <t>SINAPI - AGO/23</t>
  </si>
  <si>
    <t>CARPINTEIRO DE FORMAS COM ENCARGOS COMPLEMENTARES</t>
  </si>
  <si>
    <t>CONCRETO MAGRO PARA LASTRO, TRAÇO 1:4,5:4,5 (CIMENTO/ AREIA MÉDIA/ BRITA 1) - PREPARO MECÂNICO COM BETONEIRA 400 L.</t>
  </si>
  <si>
    <t>LANÇAMENTO COM USO DE BALDES, ADENSAMENTO E ACABAMENTO DE CONCRETO ESTRUTURAS.</t>
  </si>
  <si>
    <t>SARRAFO NAO APARELHADO *2,5 X 7* CM, EM MACARANDUBA, ANGELIM OU EQUIVALENTE DA REGIAO - BRUTA</t>
  </si>
  <si>
    <t>PREGO DE ACO POLIDO COM CABECA 18 X 30 (2 3/4 X 10)</t>
  </si>
  <si>
    <t>PLACA DE OBRA (PARA CONSTRUCAO CIVIL) EM CHAPA GALVANIZADA *N. 22*, ADESIVADA DE *2,0 X 1,125* M</t>
  </si>
  <si>
    <t>CONSTRUÇÃO DE OBRAS DE PREVENÇÃO DE INUNDAÇÕES</t>
  </si>
  <si>
    <t>EXECUÇÃO DAS OBRAS DE PREVENÇÃO DE INUNDAÇÕES NO MUNICIPIO DE ANANINDEUA/PA</t>
  </si>
  <si>
    <t>TOTAL (C/BDI)</t>
  </si>
  <si>
    <t>CUSTO TOTAL (S/BDI)</t>
  </si>
  <si>
    <t>PREÇO TOTAL S/BDI</t>
  </si>
  <si>
    <t>PREÇO TOTAL C/BDI</t>
  </si>
  <si>
    <t>ANEXO - PLANILHA ORÇAMENTÁRIA PONTE (PROJETO BÁSICO)</t>
  </si>
  <si>
    <t>EXECUÇÃO DOS SERVIÇOS DE INFRAESTRUTURA E PREVENÇÃO DE INUNDAÇÕES - NO MUNICÍPIO DE ANANINDEUA - PA.</t>
  </si>
  <si>
    <t>DESMATAMENTO E TERRAPLENAGEM DE CANALIZAÇÕES, IGARAPÉS E RIACHOS</t>
  </si>
  <si>
    <t>CORTE E BOTA-FORA DE CANAIS E MARGINAIS</t>
  </si>
  <si>
    <t>DRENAGENS E LANÇAMENTO CANALIZAÇÕES, IGARAPÉS E RIACHOS</t>
  </si>
  <si>
    <t>TOTAL DO ITEM 10:</t>
  </si>
  <si>
    <t>INFRAESTRUTURA</t>
  </si>
  <si>
    <t>Tubo em concreto simples d= 400mm</t>
  </si>
  <si>
    <t>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</si>
</sst>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9">
    <numFmt numFmtId="44" formatCode="_-&quot;R$&quot;\ * #,##0.00_-;\-&quot;R$&quot;\ * #,##0.00_-;_-&quot;R$&quot;\ * &quot;-&quot;??_-;_-@_-"/>
    <numFmt numFmtId="43" formatCode="_-* #,##0.00_-;\-* #,##0.00_-;_-* &quot;-&quot;??_-;_-@_-"/>
    <numFmt numFmtId="164" formatCode="_(&quot;R$ &quot;* #,##0.00_);_(&quot;R$ &quot;* \(#,##0.00\);_(&quot;R$ &quot;* &quot;-&quot;??_);_(@_)"/>
    <numFmt numFmtId="165" formatCode="_(* #,##0.00_);_(* \(#,##0.00\);_(* &quot;-&quot;??_);_(@_)"/>
    <numFmt numFmtId="166" formatCode="0.0000"/>
    <numFmt numFmtId="167" formatCode="_(* #,##0.0000_);_(* \(#,##0.0000\);_(* &quot;-&quot;??_);_(@_)"/>
    <numFmt numFmtId="168" formatCode="#,##0.000"/>
    <numFmt numFmtId="169" formatCode="&quot;R$&quot;\ #,##0.00"/>
    <numFmt numFmtId="170" formatCode="#,##0.000000"/>
    <numFmt numFmtId="171" formatCode="0.000%"/>
    <numFmt numFmtId="172" formatCode="#,##0.0000000"/>
    <numFmt numFmtId="173" formatCode="#,##0.0000"/>
    <numFmt numFmtId="174" formatCode="0.00000"/>
    <numFmt numFmtId="175" formatCode="_(* #,##0.00_);_(* \(#,##0.00\);_(* \-??_);_(@_)"/>
    <numFmt numFmtId="176" formatCode="_(* #,##0.00_);_(* \(#,##0.00\);_(* \ ??_);_(@_)"/>
    <numFmt numFmtId="177" formatCode="dd/mm/yy;@"/>
    <numFmt numFmtId="178" formatCode="#."/>
    <numFmt numFmtId="179" formatCode="#,##0.00000"/>
    <numFmt numFmtId="180" formatCode="0.0000%"/>
    <numFmt numFmtId="181" formatCode="#,##0.00000000"/>
    <numFmt numFmtId="182" formatCode="#,##0.0000000000"/>
    <numFmt numFmtId="183" formatCode="#,##0.000000000"/>
    <numFmt numFmtId="184" formatCode="#,##0.00_ ;[Red]\-#,##0.00\ "/>
    <numFmt numFmtId="185" formatCode="&quot;0&quot;General"/>
    <numFmt numFmtId="186" formatCode="[$-416]mmmm\-yy;@"/>
    <numFmt numFmtId="187" formatCode="#,##0.00000000_ ;[Red]\-#,##0.00000000\ "/>
    <numFmt numFmtId="188" formatCode="#,##0.000000000_ ;[Red]\-#,##0.000000000\ "/>
    <numFmt numFmtId="189" formatCode="#,##0.0000000_ ;[Red]\-#,##0.0000000\ "/>
    <numFmt numFmtId="190" formatCode="0.0000000"/>
  </numFmts>
  <fonts count="87">
    <font>
      <sz val="10"/>
      <name val="Arial"/>
    </font>
    <font>
      <sz val="11"/>
      <color theme="1"/>
      <name val="Calibri"/>
      <family val="2"/>
      <scheme val="minor"/>
    </font>
    <font>
      <sz val="10"/>
      <name val="Arial"/>
      <family val="2"/>
    </font>
    <font>
      <sz val="10"/>
      <name val="Arial"/>
      <family val="2"/>
    </font>
    <font>
      <sz val="9"/>
      <color indexed="81"/>
      <name val="Segoe UI"/>
      <family val="2"/>
    </font>
    <font>
      <b/>
      <sz val="9"/>
      <color indexed="81"/>
      <name val="Segoe UI"/>
      <family val="2"/>
    </font>
    <font>
      <sz val="11"/>
      <name val="Arial"/>
      <family val="2"/>
    </font>
    <font>
      <sz val="10"/>
      <name val="Swis721 Lt BT"/>
      <family val="2"/>
    </font>
    <font>
      <sz val="9"/>
      <name val="Arial"/>
      <family val="2"/>
      <charset val="1"/>
    </font>
    <font>
      <sz val="11"/>
      <color indexed="8"/>
      <name val="Calibri"/>
      <family val="2"/>
    </font>
    <font>
      <b/>
      <sz val="18"/>
      <name val="Ebrima"/>
    </font>
    <font>
      <sz val="10"/>
      <name val="Ebrima"/>
    </font>
    <font>
      <b/>
      <sz val="14"/>
      <name val="Ebrima"/>
    </font>
    <font>
      <sz val="11"/>
      <name val="Ebrima"/>
    </font>
    <font>
      <sz val="14"/>
      <name val="Ebrima"/>
    </font>
    <font>
      <sz val="14"/>
      <color indexed="8"/>
      <name val="Ebrima"/>
    </font>
    <font>
      <b/>
      <sz val="14"/>
      <color indexed="8"/>
      <name val="Ebrima"/>
    </font>
    <font>
      <b/>
      <sz val="14"/>
      <color indexed="62"/>
      <name val="Ebrima"/>
    </font>
    <font>
      <b/>
      <sz val="16"/>
      <name val="Ebrima"/>
    </font>
    <font>
      <b/>
      <sz val="10"/>
      <name val="Ebrima"/>
    </font>
    <font>
      <b/>
      <sz val="9"/>
      <name val="Ebrima"/>
    </font>
    <font>
      <sz val="9"/>
      <name val="Ebrima"/>
    </font>
    <font>
      <b/>
      <sz val="8"/>
      <name val="Ebrima"/>
    </font>
    <font>
      <sz val="8"/>
      <name val="Ebrima"/>
    </font>
    <font>
      <b/>
      <sz val="11"/>
      <name val="Ebrima"/>
    </font>
    <font>
      <sz val="12"/>
      <name val="Ebrima"/>
    </font>
    <font>
      <b/>
      <sz val="12"/>
      <name val="Ebrima"/>
    </font>
    <font>
      <sz val="16"/>
      <name val="Ebrima"/>
    </font>
    <font>
      <b/>
      <sz val="15"/>
      <name val="Ebrima"/>
    </font>
    <font>
      <b/>
      <sz val="10"/>
      <color indexed="8"/>
      <name val="Ebrima"/>
    </font>
    <font>
      <b/>
      <sz val="12"/>
      <color indexed="81"/>
      <name val="Segoe UI"/>
      <family val="2"/>
    </font>
    <font>
      <sz val="12"/>
      <color indexed="81"/>
      <name val="Segoe UI"/>
      <family val="2"/>
    </font>
    <font>
      <sz val="8"/>
      <name val="Arial"/>
      <family val="2"/>
    </font>
    <font>
      <b/>
      <sz val="10"/>
      <color indexed="9"/>
      <name val="Ebrima"/>
    </font>
    <font>
      <sz val="8"/>
      <name val="Arial"/>
      <family val="2"/>
    </font>
    <font>
      <sz val="11"/>
      <color theme="1"/>
      <name val="Calibri"/>
      <family val="2"/>
      <scheme val="minor"/>
    </font>
    <font>
      <sz val="10"/>
      <name val="Calibri"/>
      <family val="2"/>
      <scheme val="minor"/>
    </font>
    <font>
      <sz val="10"/>
      <color rgb="FF000000"/>
      <name val="Calibri"/>
      <family val="2"/>
      <scheme val="minor"/>
    </font>
    <font>
      <b/>
      <sz val="10"/>
      <name val="Calibri"/>
      <family val="2"/>
      <scheme val="minor"/>
    </font>
    <font>
      <sz val="10"/>
      <color theme="1"/>
      <name val="Calibri"/>
      <family val="2"/>
      <scheme val="minor"/>
    </font>
    <font>
      <sz val="14"/>
      <color theme="1"/>
      <name val="Ebrima"/>
    </font>
    <font>
      <b/>
      <sz val="14"/>
      <color theme="1"/>
      <name val="Ebrima"/>
    </font>
    <font>
      <b/>
      <sz val="12"/>
      <color theme="1"/>
      <name val="Ebrima"/>
    </font>
    <font>
      <sz val="11"/>
      <color theme="1"/>
      <name val="Ebrima"/>
    </font>
    <font>
      <sz val="10"/>
      <color theme="1"/>
      <name val="Ebrima"/>
    </font>
    <font>
      <b/>
      <sz val="10"/>
      <color theme="1"/>
      <name val="Ebrima"/>
    </font>
    <font>
      <sz val="8"/>
      <color theme="1"/>
      <name val="Ebrima"/>
    </font>
    <font>
      <b/>
      <sz val="8"/>
      <color theme="1"/>
      <name val="Ebrima"/>
    </font>
    <font>
      <sz val="10"/>
      <color rgb="FF000000"/>
      <name val="Ebrima"/>
    </font>
    <font>
      <sz val="9"/>
      <color theme="1"/>
      <name val="Ebrima"/>
    </font>
    <font>
      <b/>
      <sz val="10"/>
      <color rgb="FF000000"/>
      <name val="Ebrima"/>
    </font>
    <font>
      <b/>
      <sz val="8"/>
      <color rgb="FF000000"/>
      <name val="Ebrima"/>
    </font>
    <font>
      <b/>
      <sz val="11"/>
      <color theme="1"/>
      <name val="Ebrima"/>
    </font>
    <font>
      <sz val="9"/>
      <color rgb="FF000000"/>
      <name val="Ebrima"/>
    </font>
    <font>
      <b/>
      <sz val="9"/>
      <color rgb="FF000000"/>
      <name val="Ebrima"/>
    </font>
    <font>
      <b/>
      <sz val="16"/>
      <color theme="1"/>
      <name val="Ebrima"/>
    </font>
    <font>
      <sz val="16"/>
      <color theme="1"/>
      <name val="Ebrima"/>
    </font>
    <font>
      <b/>
      <sz val="10"/>
      <name val="Arial"/>
      <family val="2"/>
    </font>
    <font>
      <sz val="22"/>
      <color theme="1"/>
      <name val="Calibri"/>
      <family val="2"/>
      <scheme val="minor"/>
    </font>
    <font>
      <b/>
      <sz val="11"/>
      <color theme="1"/>
      <name val="Arial"/>
      <family val="2"/>
    </font>
    <font>
      <sz val="20"/>
      <color rgb="FFFF0000"/>
      <name val="Calibri"/>
      <family val="2"/>
      <scheme val="minor"/>
    </font>
    <font>
      <sz val="11"/>
      <color theme="1"/>
      <name val="Arial"/>
      <family val="2"/>
    </font>
    <font>
      <b/>
      <sz val="11"/>
      <name val="Arial"/>
      <family val="2"/>
    </font>
    <font>
      <b/>
      <sz val="14"/>
      <color rgb="FFFF0000"/>
      <name val="Arial"/>
      <family val="2"/>
    </font>
    <font>
      <b/>
      <sz val="8"/>
      <color rgb="FF002060"/>
      <name val="Tahoma"/>
      <family val="2"/>
    </font>
    <font>
      <b/>
      <sz val="14"/>
      <name val="Arial"/>
      <family val="2"/>
    </font>
    <font>
      <sz val="12"/>
      <name val="Arial Nova Cond"/>
      <family val="2"/>
    </font>
    <font>
      <b/>
      <sz val="12"/>
      <name val="Arial Nova Cond"/>
      <family val="2"/>
    </font>
    <font>
      <sz val="12"/>
      <name val="Times New Roman"/>
      <family val="1"/>
    </font>
    <font>
      <sz val="11"/>
      <name val="Arial Nova Cond"/>
      <family val="2"/>
    </font>
    <font>
      <b/>
      <sz val="20"/>
      <name val="Arial Nova Cond"/>
      <family val="2"/>
    </font>
    <font>
      <b/>
      <sz val="16"/>
      <name val="Arial Nova Cond"/>
      <family val="2"/>
    </font>
    <font>
      <sz val="12"/>
      <color theme="5" tint="-0.249977111117893"/>
      <name val="Arial Nova Cond"/>
      <family val="2"/>
    </font>
    <font>
      <i/>
      <sz val="12"/>
      <name val="Arial Nova Cond"/>
      <family val="2"/>
    </font>
    <font>
      <sz val="10"/>
      <name val="Tahoma"/>
      <family val="2"/>
    </font>
    <font>
      <sz val="11"/>
      <name val="Calibri"/>
      <family val="2"/>
      <scheme val="minor"/>
    </font>
    <font>
      <b/>
      <sz val="11"/>
      <name val="Calibri"/>
      <family val="2"/>
      <scheme val="minor"/>
    </font>
    <font>
      <b/>
      <i/>
      <sz val="10"/>
      <name val="Calibri"/>
      <family val="2"/>
      <scheme val="minor"/>
    </font>
    <font>
      <b/>
      <sz val="11"/>
      <color rgb="FFFF0000"/>
      <name val="Calibri"/>
      <family val="2"/>
      <scheme val="minor"/>
    </font>
    <font>
      <b/>
      <i/>
      <sz val="10"/>
      <name val="Arial"/>
      <family val="2"/>
    </font>
    <font>
      <b/>
      <sz val="11"/>
      <color rgb="FFFF0000"/>
      <name val="Arial"/>
      <family val="2"/>
    </font>
    <font>
      <b/>
      <sz val="14"/>
      <name val="Calibri"/>
      <family val="2"/>
      <scheme val="minor"/>
    </font>
    <font>
      <sz val="12"/>
      <name val="Calibri"/>
      <family val="2"/>
      <scheme val="minor"/>
    </font>
    <font>
      <b/>
      <sz val="9"/>
      <name val="Calibri"/>
      <family val="2"/>
      <scheme val="minor"/>
    </font>
    <font>
      <sz val="9"/>
      <color rgb="FF000000"/>
      <name val="Calibri"/>
      <family val="2"/>
      <scheme val="minor"/>
    </font>
    <font>
      <sz val="9"/>
      <name val="Calibri"/>
      <family val="2"/>
      <scheme val="minor"/>
    </font>
    <font>
      <b/>
      <vertAlign val="superscript"/>
      <sz val="9"/>
      <name val="Calibri (Corpo)"/>
    </font>
  </fonts>
  <fills count="23">
    <fill>
      <patternFill patternType="none"/>
    </fill>
    <fill>
      <patternFill patternType="gray125"/>
    </fill>
    <fill>
      <patternFill patternType="solid">
        <fgColor indexed="9"/>
        <bgColor indexed="64"/>
      </patternFill>
    </fill>
    <fill>
      <patternFill patternType="solid">
        <fgColor indexed="10"/>
        <bgColor indexed="64"/>
      </patternFill>
    </fill>
    <fill>
      <patternFill patternType="solid">
        <fgColor rgb="FFFFFFFF"/>
        <bgColor rgb="FF000000"/>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39997558519241921"/>
        <bgColor indexed="64"/>
      </patternFill>
    </fill>
    <fill>
      <patternFill patternType="solid">
        <fgColor theme="4" tint="0.79998168889431442"/>
        <bgColor rgb="FF000000"/>
      </patternFill>
    </fill>
    <fill>
      <patternFill patternType="solid">
        <fgColor theme="0" tint="-4.9989318521683403E-2"/>
        <bgColor indexed="64"/>
      </patternFill>
    </fill>
    <fill>
      <patternFill patternType="solid">
        <fgColor theme="4" tint="0.59999389629810485"/>
        <bgColor indexed="64"/>
      </patternFill>
    </fill>
    <fill>
      <patternFill patternType="solid">
        <fgColor rgb="FFFFC000"/>
        <bgColor indexed="64"/>
      </patternFill>
    </fill>
    <fill>
      <patternFill patternType="solid">
        <fgColor rgb="FFFFFF66"/>
        <bgColor indexed="64"/>
      </patternFill>
    </fill>
    <fill>
      <patternFill patternType="solid">
        <fgColor theme="0" tint="-0.249977111117893"/>
        <bgColor indexed="64"/>
      </patternFill>
    </fill>
    <fill>
      <patternFill patternType="solid">
        <fgColor rgb="FFCAE7EE"/>
        <bgColor indexed="64"/>
      </patternFill>
    </fill>
    <fill>
      <patternFill patternType="solid">
        <fgColor rgb="FFCAE7EE"/>
        <bgColor rgb="FF000000"/>
      </patternFill>
    </fill>
    <fill>
      <patternFill patternType="solid">
        <fgColor theme="2"/>
        <bgColor indexed="64"/>
      </patternFill>
    </fill>
    <fill>
      <patternFill patternType="solid">
        <fgColor theme="7" tint="0.79998168889431442"/>
        <bgColor indexed="64"/>
      </patternFill>
    </fill>
    <fill>
      <patternFill patternType="solid">
        <fgColor theme="1" tint="4.9989318521683403E-2"/>
        <bgColor indexed="39"/>
      </patternFill>
    </fill>
    <fill>
      <patternFill patternType="solid">
        <fgColor theme="1" tint="4.9989318521683403E-2"/>
        <bgColor indexed="64"/>
      </patternFill>
    </fill>
    <fill>
      <patternFill patternType="solid">
        <fgColor theme="9" tint="0.39997558519241921"/>
        <bgColor indexed="64"/>
      </patternFill>
    </fill>
    <fill>
      <patternFill patternType="solid">
        <fgColor rgb="FFFFFF99"/>
        <bgColor indexed="64"/>
      </patternFill>
    </fill>
  </fills>
  <borders count="194">
    <border>
      <left/>
      <right/>
      <top/>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right style="medium">
        <color indexed="64"/>
      </right>
      <top style="thin">
        <color indexed="8"/>
      </top>
      <bottom style="thin">
        <color indexed="8"/>
      </bottom>
      <diagonal/>
    </border>
    <border>
      <left style="medium">
        <color indexed="8"/>
      </left>
      <right/>
      <top style="medium">
        <color indexed="8"/>
      </top>
      <bottom style="medium">
        <color indexed="8"/>
      </bottom>
      <diagonal/>
    </border>
    <border>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64"/>
      </right>
      <top style="medium">
        <color indexed="8"/>
      </top>
      <bottom style="medium">
        <color indexed="8"/>
      </bottom>
      <diagonal/>
    </border>
    <border>
      <left/>
      <right/>
      <top/>
      <bottom style="thin">
        <color indexed="8"/>
      </bottom>
      <diagonal/>
    </border>
    <border>
      <left style="thin">
        <color indexed="8"/>
      </left>
      <right style="thin">
        <color indexed="8"/>
      </right>
      <top/>
      <bottom style="thin">
        <color indexed="8"/>
      </bottom>
      <diagonal/>
    </border>
    <border>
      <left/>
      <right/>
      <top style="medium">
        <color indexed="8"/>
      </top>
      <bottom style="medium">
        <color indexed="8"/>
      </bottom>
      <diagonal/>
    </border>
    <border>
      <left style="thin">
        <color indexed="8"/>
      </left>
      <right style="medium">
        <color indexed="64"/>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bottom style="thin">
        <color indexed="8"/>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right/>
      <top style="thin">
        <color indexed="8"/>
      </top>
      <bottom/>
      <diagonal/>
    </border>
    <border>
      <left style="thin">
        <color indexed="8"/>
      </left>
      <right style="medium">
        <color indexed="64"/>
      </right>
      <top/>
      <bottom/>
      <diagonal/>
    </border>
    <border>
      <left/>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bottom style="double">
        <color indexed="64"/>
      </bottom>
      <diagonal/>
    </border>
    <border>
      <left style="thin">
        <color indexed="64"/>
      </left>
      <right/>
      <top/>
      <bottom style="double">
        <color indexed="64"/>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style="medium">
        <color indexed="64"/>
      </right>
      <top style="double">
        <color indexed="64"/>
      </top>
      <bottom/>
      <diagonal/>
    </border>
    <border>
      <left style="thin">
        <color indexed="64"/>
      </left>
      <right/>
      <top style="double">
        <color indexed="64"/>
      </top>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style="double">
        <color indexed="64"/>
      </top>
      <bottom/>
      <diagonal/>
    </border>
    <border>
      <left style="thin">
        <color indexed="64"/>
      </left>
      <right style="thin">
        <color indexed="64"/>
      </right>
      <top style="double">
        <color indexed="64"/>
      </top>
      <bottom/>
      <diagonal/>
    </border>
    <border>
      <left/>
      <right style="dashDotDot">
        <color indexed="64"/>
      </right>
      <top/>
      <bottom/>
      <diagonal/>
    </border>
    <border>
      <left/>
      <right style="dashDotDot">
        <color indexed="64"/>
      </right>
      <top/>
      <bottom style="medium">
        <color indexed="64"/>
      </bottom>
      <diagonal/>
    </border>
    <border>
      <left style="thin">
        <color indexed="64"/>
      </left>
      <right style="medium">
        <color indexed="64"/>
      </right>
      <top/>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top style="double">
        <color indexed="64"/>
      </top>
      <bottom/>
      <diagonal/>
    </border>
    <border>
      <left/>
      <right style="medium">
        <color indexed="64"/>
      </right>
      <top style="double">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double">
        <color indexed="64"/>
      </left>
      <right/>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bottom style="double">
        <color indexed="64"/>
      </bottom>
      <diagonal/>
    </border>
    <border>
      <left/>
      <right style="thin">
        <color indexed="64"/>
      </right>
      <top style="double">
        <color indexed="64"/>
      </top>
      <bottom/>
      <diagonal/>
    </border>
    <border>
      <left/>
      <right style="thin">
        <color indexed="64"/>
      </right>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double">
        <color indexed="64"/>
      </top>
      <bottom style="double">
        <color indexed="64"/>
      </bottom>
      <diagonal/>
    </border>
    <border>
      <left style="thin">
        <color indexed="64"/>
      </left>
      <right/>
      <top/>
      <bottom style="thin">
        <color indexed="8"/>
      </bottom>
      <diagonal/>
    </border>
    <border>
      <left/>
      <right style="medium">
        <color indexed="64"/>
      </right>
      <top/>
      <bottom style="thin">
        <color indexed="8"/>
      </bottom>
      <diagonal/>
    </border>
    <border>
      <left style="thin">
        <color indexed="64"/>
      </left>
      <right/>
      <top style="thin">
        <color indexed="64"/>
      </top>
      <bottom style="thin">
        <color indexed="8"/>
      </bottom>
      <diagonal/>
    </border>
    <border>
      <left/>
      <right style="medium">
        <color indexed="64"/>
      </right>
      <top style="thin">
        <color indexed="64"/>
      </top>
      <bottom style="thin">
        <color indexed="8"/>
      </bottom>
      <diagonal/>
    </border>
    <border>
      <left style="thin">
        <color indexed="64"/>
      </left>
      <right/>
      <top style="thin">
        <color indexed="64"/>
      </top>
      <bottom/>
      <diagonal/>
    </border>
    <border>
      <left style="thin">
        <color indexed="64"/>
      </left>
      <right style="thin">
        <color indexed="64"/>
      </right>
      <top/>
      <bottom style="hair">
        <color indexed="64"/>
      </bottom>
      <diagonal/>
    </border>
    <border>
      <left/>
      <right/>
      <top/>
      <bottom style="hair">
        <color auto="1"/>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auto="1"/>
      </top>
      <bottom style="hair">
        <color auto="1"/>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top style="hair">
        <color auto="1"/>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right style="hair">
        <color indexed="64"/>
      </right>
      <top style="hair">
        <color indexed="64"/>
      </top>
      <bottom style="hair">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bottom/>
      <diagonal/>
    </border>
    <border>
      <left style="thin">
        <color indexed="64"/>
      </left>
      <right style="thin">
        <color indexed="64"/>
      </right>
      <top/>
      <bottom style="double">
        <color theme="5" tint="-0.24994659260841701"/>
      </bottom>
      <diagonal/>
    </border>
    <border>
      <left style="thin">
        <color indexed="64"/>
      </left>
      <right style="thick">
        <color indexed="64"/>
      </right>
      <top/>
      <bottom/>
      <diagonal/>
    </border>
    <border>
      <left style="thick">
        <color indexed="64"/>
      </left>
      <right/>
      <top style="double">
        <color theme="5" tint="-0.24994659260841701"/>
      </top>
      <bottom style="double">
        <color theme="5" tint="-0.24994659260841701"/>
      </bottom>
      <diagonal/>
    </border>
    <border>
      <left/>
      <right/>
      <top style="double">
        <color theme="5" tint="-0.24994659260841701"/>
      </top>
      <bottom style="double">
        <color theme="5" tint="-0.24994659260841701"/>
      </bottom>
      <diagonal/>
    </border>
    <border>
      <left/>
      <right style="thick">
        <color indexed="64"/>
      </right>
      <top style="double">
        <color theme="5" tint="-0.24994659260841701"/>
      </top>
      <bottom style="double">
        <color theme="5" tint="-0.24994659260841701"/>
      </bottom>
      <diagonal/>
    </border>
    <border>
      <left style="thick">
        <color indexed="64"/>
      </left>
      <right style="hair">
        <color indexed="64"/>
      </right>
      <top/>
      <bottom style="hair">
        <color indexed="64"/>
      </bottom>
      <diagonal/>
    </border>
    <border>
      <left style="hair">
        <color indexed="64"/>
      </left>
      <right style="thick">
        <color indexed="64"/>
      </right>
      <top/>
      <bottom style="hair">
        <color indexed="64"/>
      </bottom>
      <diagonal/>
    </border>
    <border>
      <left style="thick">
        <color indexed="64"/>
      </left>
      <right style="hair">
        <color indexed="64"/>
      </right>
      <top style="hair">
        <color indexed="64"/>
      </top>
      <bottom style="hair">
        <color indexed="64"/>
      </bottom>
      <diagonal/>
    </border>
    <border>
      <left style="thick">
        <color indexed="64"/>
      </left>
      <right/>
      <top style="hair">
        <color indexed="64"/>
      </top>
      <bottom/>
      <diagonal/>
    </border>
    <border>
      <left style="hair">
        <color indexed="64"/>
      </left>
      <right style="thick">
        <color indexed="64"/>
      </right>
      <top style="hair">
        <color indexed="64"/>
      </top>
      <bottom/>
      <diagonal/>
    </border>
    <border>
      <left style="hair">
        <color indexed="64"/>
      </left>
      <right style="thick">
        <color indexed="64"/>
      </right>
      <top style="hair">
        <color indexed="64"/>
      </top>
      <bottom style="hair">
        <color indexed="64"/>
      </bottom>
      <diagonal/>
    </border>
    <border>
      <left style="thick">
        <color indexed="64"/>
      </left>
      <right/>
      <top style="hair">
        <color indexed="64"/>
      </top>
      <bottom style="thick">
        <color indexed="64"/>
      </bottom>
      <diagonal/>
    </border>
    <border>
      <left/>
      <right/>
      <top style="hair">
        <color indexed="64"/>
      </top>
      <bottom style="thick">
        <color indexed="64"/>
      </bottom>
      <diagonal/>
    </border>
    <border>
      <left/>
      <right style="hair">
        <color indexed="64"/>
      </right>
      <top style="hair">
        <color indexed="64"/>
      </top>
      <bottom style="thick">
        <color indexed="64"/>
      </bottom>
      <diagonal/>
    </border>
    <border>
      <left style="thick">
        <color indexed="64"/>
      </left>
      <right/>
      <top style="hair">
        <color indexed="64"/>
      </top>
      <bottom style="double">
        <color theme="5" tint="-0.24994659260841701"/>
      </bottom>
      <diagonal/>
    </border>
    <border>
      <left/>
      <right/>
      <top style="hair">
        <color indexed="64"/>
      </top>
      <bottom style="double">
        <color theme="5" tint="-0.24994659260841701"/>
      </bottom>
      <diagonal/>
    </border>
    <border>
      <left/>
      <right style="hair">
        <color indexed="64"/>
      </right>
      <top style="hair">
        <color indexed="64"/>
      </top>
      <bottom style="double">
        <color theme="5" tint="-0.24994659260841701"/>
      </bottom>
      <diagonal/>
    </border>
    <border>
      <left style="thick">
        <color indexed="64"/>
      </left>
      <right/>
      <top style="thick">
        <color indexed="64"/>
      </top>
      <bottom style="hair">
        <color indexed="64"/>
      </bottom>
      <diagonal/>
    </border>
    <border>
      <left/>
      <right/>
      <top style="thick">
        <color indexed="64"/>
      </top>
      <bottom style="hair">
        <color indexed="64"/>
      </bottom>
      <diagonal/>
    </border>
    <border>
      <left/>
      <right style="hair">
        <color indexed="64"/>
      </right>
      <top style="thick">
        <color indexed="64"/>
      </top>
      <bottom style="hair">
        <color indexed="64"/>
      </bottom>
      <diagonal/>
    </border>
    <border>
      <left style="hair">
        <color indexed="64"/>
      </left>
      <right style="thick">
        <color indexed="64"/>
      </right>
      <top style="thick">
        <color indexed="64"/>
      </top>
      <bottom style="hair">
        <color indexed="64"/>
      </bottom>
      <diagonal/>
    </border>
    <border>
      <left style="thick">
        <color indexed="64"/>
      </left>
      <right/>
      <top style="hair">
        <color indexed="64"/>
      </top>
      <bottom style="hair">
        <color indexed="64"/>
      </bottom>
      <diagonal/>
    </border>
    <border>
      <left style="hair">
        <color indexed="64"/>
      </left>
      <right style="thick">
        <color indexed="64"/>
      </right>
      <top style="hair">
        <color indexed="64"/>
      </top>
      <bottom style="thick">
        <color indexed="64"/>
      </bottom>
      <diagonal/>
    </border>
    <border>
      <left style="thick">
        <color indexed="64"/>
      </left>
      <right style="thin">
        <color indexed="64"/>
      </right>
      <top/>
      <bottom style="thin">
        <color indexed="64"/>
      </bottom>
      <diagonal/>
    </border>
    <border>
      <left/>
      <right/>
      <top style="thick">
        <color indexed="64"/>
      </top>
      <bottom/>
      <diagonal/>
    </border>
    <border>
      <left style="thin">
        <color indexed="64"/>
      </left>
      <right/>
      <top/>
      <bottom style="double">
        <color theme="5" tint="-0.24994659260841701"/>
      </bottom>
      <diagonal/>
    </border>
    <border>
      <left/>
      <right/>
      <top/>
      <bottom style="double">
        <color theme="5" tint="-0.24994659260841701"/>
      </bottom>
      <diagonal/>
    </border>
    <border>
      <left/>
      <right style="thin">
        <color indexed="64"/>
      </right>
      <top/>
      <bottom style="double">
        <color theme="5" tint="-0.24994659260841701"/>
      </bottom>
      <diagonal/>
    </border>
    <border>
      <left style="hair">
        <color indexed="64"/>
      </left>
      <right/>
      <top style="double">
        <color theme="5" tint="-0.24994659260841701"/>
      </top>
      <bottom style="hair">
        <color indexed="64"/>
      </bottom>
      <diagonal/>
    </border>
    <border>
      <left/>
      <right/>
      <top style="double">
        <color theme="5" tint="-0.24994659260841701"/>
      </top>
      <bottom style="hair">
        <color indexed="64"/>
      </bottom>
      <diagonal/>
    </border>
    <border>
      <left/>
      <right style="hair">
        <color indexed="64"/>
      </right>
      <top style="double">
        <color theme="5" tint="-0.24994659260841701"/>
      </top>
      <bottom style="hair">
        <color indexed="64"/>
      </bottom>
      <diagonal/>
    </border>
    <border>
      <left style="thick">
        <color indexed="64"/>
      </left>
      <right style="thin">
        <color indexed="64"/>
      </right>
      <top style="double">
        <color theme="5" tint="-0.24994659260841701"/>
      </top>
      <bottom style="thin">
        <color indexed="64"/>
      </bottom>
      <diagonal/>
    </border>
    <border>
      <left style="thin">
        <color indexed="64"/>
      </left>
      <right style="thin">
        <color indexed="64"/>
      </right>
      <top style="double">
        <color theme="5" tint="-0.24994659260841701"/>
      </top>
      <bottom style="thin">
        <color indexed="64"/>
      </bottom>
      <diagonal/>
    </border>
    <border>
      <left style="thin">
        <color indexed="64"/>
      </left>
      <right style="thick">
        <color indexed="64"/>
      </right>
      <top style="double">
        <color theme="5" tint="-0.24994659260841701"/>
      </top>
      <bottom style="thin">
        <color indexed="64"/>
      </bottom>
      <diagonal/>
    </border>
    <border>
      <left style="thick">
        <color indexed="64"/>
      </left>
      <right style="hair">
        <color indexed="64"/>
      </right>
      <top style="thin">
        <color indexed="64"/>
      </top>
      <bottom style="hair">
        <color indexed="64"/>
      </bottom>
      <diagonal/>
    </border>
    <border>
      <left style="hair">
        <color indexed="64"/>
      </left>
      <right style="thick">
        <color indexed="64"/>
      </right>
      <top style="thin">
        <color indexed="64"/>
      </top>
      <bottom style="hair">
        <color indexed="64"/>
      </bottom>
      <diagonal/>
    </border>
    <border>
      <left style="thick">
        <color indexed="64"/>
      </left>
      <right/>
      <top/>
      <bottom style="double">
        <color theme="5" tint="-0.24994659260841701"/>
      </bottom>
      <diagonal/>
    </border>
    <border>
      <left/>
      <right style="hair">
        <color indexed="64"/>
      </right>
      <top/>
      <bottom style="double">
        <color theme="5" tint="-0.24994659260841701"/>
      </bottom>
      <diagonal/>
    </border>
    <border>
      <left style="hair">
        <color indexed="64"/>
      </left>
      <right style="hair">
        <color indexed="64"/>
      </right>
      <top/>
      <bottom/>
      <diagonal/>
    </border>
    <border>
      <left style="hair">
        <color indexed="64"/>
      </left>
      <right style="thick">
        <color indexed="64"/>
      </right>
      <top/>
      <bottom/>
      <diagonal/>
    </border>
    <border>
      <left style="medium">
        <color indexed="64"/>
      </left>
      <right/>
      <top/>
      <bottom style="double">
        <color indexed="8"/>
      </bottom>
      <diagonal/>
    </border>
    <border>
      <left/>
      <right/>
      <top/>
      <bottom style="double">
        <color indexed="8"/>
      </bottom>
      <diagonal/>
    </border>
    <border>
      <left/>
      <right style="medium">
        <color indexed="64"/>
      </right>
      <top/>
      <bottom style="double">
        <color indexed="8"/>
      </bottom>
      <diagonal/>
    </border>
    <border>
      <left style="thin">
        <color indexed="8"/>
      </left>
      <right style="thin">
        <color indexed="8"/>
      </right>
      <top/>
      <bottom/>
      <diagonal/>
    </border>
    <border>
      <left style="thin">
        <color indexed="8"/>
      </left>
      <right/>
      <top style="medium">
        <color indexed="8"/>
      </top>
      <bottom style="medium">
        <color indexed="8"/>
      </bottom>
      <diagonal/>
    </border>
    <border>
      <left/>
      <right style="medium">
        <color indexed="64"/>
      </right>
      <top style="medium">
        <color indexed="8"/>
      </top>
      <bottom style="medium">
        <color indexed="8"/>
      </bottom>
      <diagonal/>
    </border>
    <border>
      <left style="medium">
        <color indexed="64"/>
      </left>
      <right style="thin">
        <color indexed="8"/>
      </right>
      <top/>
      <bottom style="thin">
        <color indexed="8"/>
      </bottom>
      <diagonal/>
    </border>
    <border>
      <left style="medium">
        <color indexed="64"/>
      </left>
      <right/>
      <top style="thin">
        <color indexed="8"/>
      </top>
      <bottom style="thin">
        <color indexed="8"/>
      </bottom>
      <diagonal/>
    </border>
    <border>
      <left style="medium">
        <color indexed="64"/>
      </left>
      <right style="thin">
        <color indexed="8"/>
      </right>
      <top style="thin">
        <color indexed="8"/>
      </top>
      <bottom style="thin">
        <color indexed="8"/>
      </bottom>
      <diagonal/>
    </border>
    <border>
      <left style="medium">
        <color indexed="64"/>
      </left>
      <right/>
      <top/>
      <bottom style="thin">
        <color indexed="8"/>
      </bottom>
      <diagonal/>
    </border>
    <border>
      <left style="thin">
        <color indexed="8"/>
      </left>
      <right style="medium">
        <color indexed="64"/>
      </right>
      <top/>
      <bottom style="thin">
        <color indexed="8"/>
      </bottom>
      <diagonal/>
    </border>
    <border>
      <left style="medium">
        <color indexed="64"/>
      </left>
      <right style="medium">
        <color indexed="64"/>
      </right>
      <top/>
      <bottom style="double">
        <color indexed="64"/>
      </bottom>
      <diagonal/>
    </border>
    <border>
      <left style="thin">
        <color indexed="64"/>
      </left>
      <right style="thin">
        <color indexed="8"/>
      </right>
      <top/>
      <bottom style="thin">
        <color indexed="8"/>
      </bottom>
      <diagonal/>
    </border>
    <border>
      <left style="thin">
        <color indexed="8"/>
      </left>
      <right/>
      <top style="thin">
        <color indexed="8"/>
      </top>
      <bottom/>
      <diagonal/>
    </border>
    <border>
      <left/>
      <right style="medium">
        <color indexed="64"/>
      </right>
      <top style="thin">
        <color indexed="8"/>
      </top>
      <bottom/>
      <diagonal/>
    </border>
    <border>
      <left style="medium">
        <color indexed="64"/>
      </left>
      <right/>
      <top style="medium">
        <color indexed="8"/>
      </top>
      <bottom style="double">
        <color indexed="8"/>
      </bottom>
      <diagonal/>
    </border>
    <border>
      <left/>
      <right/>
      <top style="medium">
        <color indexed="8"/>
      </top>
      <bottom style="double">
        <color indexed="8"/>
      </bottom>
      <diagonal/>
    </border>
    <border>
      <left/>
      <right style="thin">
        <color indexed="8"/>
      </right>
      <top style="medium">
        <color indexed="8"/>
      </top>
      <bottom style="double">
        <color indexed="8"/>
      </bottom>
      <diagonal/>
    </border>
    <border>
      <left style="thin">
        <color indexed="8"/>
      </left>
      <right style="medium">
        <color indexed="64"/>
      </right>
      <top style="medium">
        <color indexed="8"/>
      </top>
      <bottom style="double">
        <color indexed="8"/>
      </bottom>
      <diagonal/>
    </border>
    <border>
      <left style="thin">
        <color indexed="8"/>
      </left>
      <right/>
      <top style="thin">
        <color indexed="8"/>
      </top>
      <bottom style="medium">
        <color indexed="8"/>
      </bottom>
      <diagonal/>
    </border>
    <border>
      <left/>
      <right style="medium">
        <color indexed="64"/>
      </right>
      <top style="thin">
        <color indexed="8"/>
      </top>
      <bottom style="medium">
        <color indexed="8"/>
      </bottom>
      <diagonal/>
    </border>
    <border>
      <left style="medium">
        <color indexed="64"/>
      </left>
      <right style="thin">
        <color indexed="64"/>
      </right>
      <top style="thin">
        <color indexed="8"/>
      </top>
      <bottom style="thin">
        <color indexed="64"/>
      </bottom>
      <diagonal/>
    </border>
    <border>
      <left style="thin">
        <color indexed="64"/>
      </left>
      <right style="thin">
        <color indexed="64"/>
      </right>
      <top style="thin">
        <color indexed="8"/>
      </top>
      <bottom style="thin">
        <color indexed="64"/>
      </bottom>
      <diagonal/>
    </border>
    <border>
      <left style="thin">
        <color indexed="64"/>
      </left>
      <right style="medium">
        <color indexed="64"/>
      </right>
      <top style="thin">
        <color indexed="8"/>
      </top>
      <bottom style="thin">
        <color indexed="64"/>
      </bottom>
      <diagonal/>
    </border>
    <border>
      <left style="medium">
        <color indexed="8"/>
      </left>
      <right/>
      <top/>
      <bottom style="medium">
        <color indexed="8"/>
      </bottom>
      <diagonal/>
    </border>
    <border>
      <left/>
      <right/>
      <top/>
      <bottom style="medium">
        <color indexed="8"/>
      </bottom>
      <diagonal/>
    </border>
    <border>
      <left/>
      <right style="medium">
        <color indexed="64"/>
      </right>
      <top/>
      <bottom style="medium">
        <color indexed="8"/>
      </bottom>
      <diagonal/>
    </border>
  </borders>
  <cellStyleXfs count="55">
    <xf numFmtId="0" fontId="0" fillId="0" borderId="0"/>
    <xf numFmtId="164" fontId="2" fillId="0" borderId="0" applyFont="0" applyFill="0" applyBorder="0" applyAlignment="0" applyProtection="0"/>
    <xf numFmtId="0" fontId="3" fillId="0" borderId="0"/>
    <xf numFmtId="0" fontId="3" fillId="0" borderId="0"/>
    <xf numFmtId="0" fontId="35" fillId="0" borderId="0"/>
    <xf numFmtId="0" fontId="3" fillId="0" borderId="0"/>
    <xf numFmtId="0" fontId="3" fillId="0" borderId="0"/>
    <xf numFmtId="0" fontId="35" fillId="0" borderId="0"/>
    <xf numFmtId="0" fontId="6" fillId="0" borderId="0"/>
    <xf numFmtId="0" fontId="3" fillId="0" borderId="0"/>
    <xf numFmtId="0" fontId="7" fillId="0" borderId="0"/>
    <xf numFmtId="0" fontId="3" fillId="0" borderId="0"/>
    <xf numFmtId="0" fontId="7" fillId="0" borderId="0"/>
    <xf numFmtId="0" fontId="3" fillId="0" borderId="0"/>
    <xf numFmtId="0" fontId="7" fillId="0" borderId="0"/>
    <xf numFmtId="0" fontId="8" fillId="0" borderId="0"/>
    <xf numFmtId="9" fontId="2" fillId="0" borderId="0" applyFont="0" applyFill="0" applyBorder="0" applyAlignment="0" applyProtection="0"/>
    <xf numFmtId="9" fontId="35" fillId="0" borderId="0" applyFont="0" applyFill="0" applyBorder="0" applyAlignment="0" applyProtection="0"/>
    <xf numFmtId="9" fontId="3" fillId="0" borderId="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78" fontId="3" fillId="0" borderId="0" applyFont="0" applyFill="0" applyBorder="0" applyAlignment="0" applyProtection="0"/>
    <xf numFmtId="43" fontId="3" fillId="0" borderId="0" applyFont="0" applyFill="0" applyBorder="0" applyAlignment="0" applyProtection="0"/>
    <xf numFmtId="165" fontId="35" fillId="0" borderId="0" applyFont="0" applyFill="0" applyBorder="0" applyAlignment="0" applyProtection="0"/>
    <xf numFmtId="165" fontId="7" fillId="0" borderId="0" applyFont="0" applyFill="0" applyBorder="0" applyAlignment="0" applyProtection="0"/>
    <xf numFmtId="175" fontId="3" fillId="0" borderId="0" applyFill="0" applyBorder="0" applyAlignment="0" applyProtection="0"/>
    <xf numFmtId="165" fontId="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9" fillId="0" borderId="0" applyFont="0" applyFill="0" applyBorder="0" applyAlignment="0" applyProtection="0"/>
    <xf numFmtId="165" fontId="3" fillId="0" borderId="0" applyFont="0" applyFill="0" applyBorder="0" applyAlignment="0" applyProtection="0"/>
    <xf numFmtId="43" fontId="9" fillId="0" borderId="0" applyFont="0" applyFill="0" applyBorder="0" applyAlignment="0" applyProtection="0"/>
    <xf numFmtId="0" fontId="2" fillId="0" borderId="0"/>
    <xf numFmtId="0" fontId="68"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165" fontId="2" fillId="0" borderId="0" applyFont="0" applyFill="0" applyBorder="0" applyAlignment="0" applyProtection="0"/>
    <xf numFmtId="0" fontId="7" fillId="0" borderId="0"/>
    <xf numFmtId="0" fontId="2" fillId="0" borderId="0"/>
    <xf numFmtId="43" fontId="1" fillId="0" borderId="0" applyFont="0" applyFill="0" applyBorder="0" applyAlignment="0" applyProtection="0"/>
    <xf numFmtId="0" fontId="74" fillId="0" borderId="0"/>
    <xf numFmtId="175" fontId="2" fillId="0" borderId="0" applyFill="0" applyBorder="0" applyAlignment="0" applyProtection="0"/>
    <xf numFmtId="0" fontId="1" fillId="0" borderId="0"/>
    <xf numFmtId="0" fontId="1" fillId="0" borderId="0"/>
    <xf numFmtId="9" fontId="1" fillId="0" borderId="0" applyFont="0" applyFill="0" applyBorder="0" applyAlignment="0" applyProtection="0"/>
    <xf numFmtId="43" fontId="2" fillId="0" borderId="0" applyFont="0" applyFill="0" applyBorder="0" applyAlignment="0" applyProtection="0"/>
    <xf numFmtId="0" fontId="1" fillId="0" borderId="0"/>
    <xf numFmtId="9" fontId="1" fillId="0" borderId="0" applyFont="0" applyFill="0" applyBorder="0" applyAlignment="0" applyProtection="0"/>
    <xf numFmtId="0" fontId="2" fillId="0" borderId="0"/>
    <xf numFmtId="0" fontId="1" fillId="0" borderId="0"/>
    <xf numFmtId="0" fontId="2" fillId="0" borderId="0"/>
  </cellStyleXfs>
  <cellXfs count="1404">
    <xf numFmtId="0" fontId="0" fillId="0" borderId="0" xfId="0"/>
    <xf numFmtId="0" fontId="36" fillId="0" borderId="0" xfId="0" applyFont="1" applyAlignment="1">
      <alignment vertical="center"/>
    </xf>
    <xf numFmtId="0" fontId="36" fillId="0" borderId="0" xfId="6" applyFont="1" applyAlignment="1">
      <alignment vertical="center"/>
    </xf>
    <xf numFmtId="0" fontId="37" fillId="4" borderId="0" xfId="0" applyFont="1" applyFill="1" applyAlignment="1">
      <alignment vertical="center"/>
    </xf>
    <xf numFmtId="0" fontId="36" fillId="0" borderId="1" xfId="0" applyFont="1" applyBorder="1" applyAlignment="1">
      <alignment horizontal="center" vertical="center"/>
    </xf>
    <xf numFmtId="4" fontId="36" fillId="0" borderId="1" xfId="0" applyNumberFormat="1" applyFont="1" applyBorder="1" applyAlignment="1">
      <alignment horizontal="right" vertical="center"/>
    </xf>
    <xf numFmtId="0" fontId="36" fillId="0" borderId="2" xfId="0" applyFont="1" applyBorder="1" applyAlignment="1">
      <alignment vertical="center"/>
    </xf>
    <xf numFmtId="4" fontId="36" fillId="0" borderId="3" xfId="0" applyNumberFormat="1" applyFont="1" applyBorder="1" applyAlignment="1">
      <alignment horizontal="right" vertical="center"/>
    </xf>
    <xf numFmtId="0" fontId="36" fillId="0" borderId="2" xfId="0" applyFont="1" applyBorder="1" applyAlignment="1">
      <alignment horizontal="center" vertical="center"/>
    </xf>
    <xf numFmtId="0" fontId="38" fillId="5" borderId="4" xfId="0" applyFont="1" applyFill="1" applyBorder="1" applyAlignment="1">
      <alignment vertical="center"/>
    </xf>
    <xf numFmtId="0" fontId="38" fillId="5" borderId="5" xfId="0" applyFont="1" applyFill="1" applyBorder="1" applyAlignment="1">
      <alignment vertical="center"/>
    </xf>
    <xf numFmtId="0" fontId="38" fillId="5" borderId="6" xfId="0" applyFont="1" applyFill="1" applyBorder="1" applyAlignment="1">
      <alignment vertical="center"/>
    </xf>
    <xf numFmtId="4" fontId="38" fillId="5" borderId="7" xfId="0" applyNumberFormat="1" applyFont="1" applyFill="1" applyBorder="1" applyAlignment="1">
      <alignment vertical="center"/>
    </xf>
    <xf numFmtId="0" fontId="36" fillId="0" borderId="8" xfId="0" applyFont="1" applyBorder="1" applyAlignment="1">
      <alignment vertical="center"/>
    </xf>
    <xf numFmtId="0" fontId="36" fillId="0" borderId="9" xfId="0" applyFont="1" applyBorder="1" applyAlignment="1">
      <alignment horizontal="center" vertical="center"/>
    </xf>
    <xf numFmtId="0" fontId="38" fillId="5" borderId="10" xfId="0" applyFont="1" applyFill="1" applyBorder="1" applyAlignment="1">
      <alignment vertical="center"/>
    </xf>
    <xf numFmtId="2" fontId="38" fillId="5" borderId="10" xfId="0" applyNumberFormat="1" applyFont="1" applyFill="1" applyBorder="1" applyAlignment="1">
      <alignment vertical="center"/>
    </xf>
    <xf numFmtId="4" fontId="36" fillId="0" borderId="11" xfId="0" applyNumberFormat="1" applyFont="1" applyBorder="1" applyAlignment="1">
      <alignment vertical="center"/>
    </xf>
    <xf numFmtId="0" fontId="36" fillId="0" borderId="12" xfId="0" applyFont="1" applyBorder="1" applyAlignment="1">
      <alignment horizontal="left" vertical="center" wrapText="1"/>
    </xf>
    <xf numFmtId="2" fontId="36" fillId="0" borderId="9" xfId="0" applyNumberFormat="1" applyFont="1" applyBorder="1" applyAlignment="1">
      <alignment horizontal="right" vertical="center"/>
    </xf>
    <xf numFmtId="4" fontId="36" fillId="0" borderId="9" xfId="0" applyNumberFormat="1" applyFont="1" applyBorder="1" applyAlignment="1">
      <alignment horizontal="right" vertical="center"/>
    </xf>
    <xf numFmtId="0" fontId="36" fillId="0" borderId="13" xfId="0" applyFont="1" applyBorder="1" applyAlignment="1">
      <alignment vertical="top" wrapText="1"/>
    </xf>
    <xf numFmtId="174" fontId="36" fillId="0" borderId="1" xfId="0" applyNumberFormat="1" applyFont="1" applyBorder="1" applyAlignment="1">
      <alignment horizontal="right" vertical="center"/>
    </xf>
    <xf numFmtId="0" fontId="36" fillId="0" borderId="13" xfId="0" applyFont="1" applyBorder="1" applyAlignment="1">
      <alignment vertical="center" wrapText="1"/>
    </xf>
    <xf numFmtId="166" fontId="36" fillId="0" borderId="9" xfId="0" applyNumberFormat="1" applyFont="1" applyBorder="1" applyAlignment="1">
      <alignment horizontal="right" vertical="center"/>
    </xf>
    <xf numFmtId="165" fontId="36" fillId="0" borderId="14" xfId="12" applyNumberFormat="1" applyFont="1" applyBorder="1" applyAlignment="1">
      <alignment horizontal="center" vertical="center"/>
    </xf>
    <xf numFmtId="165" fontId="36" fillId="0" borderId="15" xfId="12" applyNumberFormat="1" applyFont="1" applyBorder="1" applyAlignment="1">
      <alignment horizontal="center" vertical="center"/>
    </xf>
    <xf numFmtId="0" fontId="36" fillId="0" borderId="15" xfId="12" applyFont="1" applyBorder="1" applyAlignment="1">
      <alignment horizontal="center" vertical="center"/>
    </xf>
    <xf numFmtId="0" fontId="39" fillId="0" borderId="15" xfId="12" applyFont="1" applyBorder="1" applyAlignment="1">
      <alignment horizontal="center" vertical="center"/>
    </xf>
    <xf numFmtId="0" fontId="36" fillId="0" borderId="16" xfId="0" applyFont="1" applyBorder="1" applyAlignment="1">
      <alignment horizontal="center" vertical="center"/>
    </xf>
    <xf numFmtId="0" fontId="36" fillId="0" borderId="17" xfId="0" applyFont="1" applyBorder="1" applyAlignment="1">
      <alignment horizontal="center" vertical="center"/>
    </xf>
    <xf numFmtId="10" fontId="38" fillId="0" borderId="18" xfId="0" applyNumberFormat="1" applyFont="1" applyBorder="1" applyAlignment="1">
      <alignment horizontal="center" vertical="center"/>
    </xf>
    <xf numFmtId="4" fontId="36" fillId="0" borderId="19" xfId="0" applyNumberFormat="1" applyFont="1" applyBorder="1" applyAlignment="1">
      <alignment vertical="center"/>
    </xf>
    <xf numFmtId="0" fontId="38" fillId="6" borderId="20" xfId="0" applyFont="1" applyFill="1" applyBorder="1" applyAlignment="1">
      <alignment vertical="center"/>
    </xf>
    <xf numFmtId="0" fontId="38" fillId="6" borderId="20" xfId="0" applyFont="1" applyFill="1" applyBorder="1" applyAlignment="1">
      <alignment horizontal="center" vertical="center"/>
    </xf>
    <xf numFmtId="2" fontId="38" fillId="6" borderId="20" xfId="0" applyNumberFormat="1" applyFont="1" applyFill="1" applyBorder="1" applyAlignment="1">
      <alignment vertical="center"/>
    </xf>
    <xf numFmtId="4" fontId="38" fillId="6" borderId="21" xfId="0" applyNumberFormat="1" applyFont="1" applyFill="1" applyBorder="1" applyAlignment="1">
      <alignment vertical="center"/>
    </xf>
    <xf numFmtId="0" fontId="36" fillId="7" borderId="22" xfId="6" applyFont="1" applyFill="1" applyBorder="1" applyAlignment="1">
      <alignment vertical="center"/>
    </xf>
    <xf numFmtId="0" fontId="36" fillId="7" borderId="23" xfId="6" applyFont="1" applyFill="1" applyBorder="1" applyAlignment="1">
      <alignment vertical="center"/>
    </xf>
    <xf numFmtId="0" fontId="37" fillId="4" borderId="24" xfId="0" applyFont="1" applyFill="1" applyBorder="1" applyAlignment="1">
      <alignment horizontal="center" vertical="center"/>
    </xf>
    <xf numFmtId="0" fontId="37" fillId="4" borderId="24" xfId="0" applyFont="1" applyFill="1" applyBorder="1" applyAlignment="1">
      <alignment vertical="center"/>
    </xf>
    <xf numFmtId="0" fontId="37" fillId="4" borderId="25" xfId="0" applyFont="1" applyFill="1" applyBorder="1" applyAlignment="1">
      <alignment vertical="center"/>
    </xf>
    <xf numFmtId="165" fontId="38" fillId="8" borderId="26" xfId="12" applyNumberFormat="1" applyFont="1" applyFill="1" applyBorder="1" applyAlignment="1">
      <alignment horizontal="center" vertical="center" wrapText="1"/>
    </xf>
    <xf numFmtId="165" fontId="38" fillId="8" borderId="27" xfId="12" applyNumberFormat="1" applyFont="1" applyFill="1" applyBorder="1" applyAlignment="1">
      <alignment horizontal="center" vertical="center" wrapText="1"/>
    </xf>
    <xf numFmtId="0" fontId="37" fillId="9" borderId="28" xfId="0" applyFont="1" applyFill="1" applyBorder="1" applyAlignment="1">
      <alignment vertical="center"/>
    </xf>
    <xf numFmtId="0" fontId="40" fillId="0" borderId="0" xfId="0" applyFont="1" applyAlignment="1">
      <alignment vertical="center"/>
    </xf>
    <xf numFmtId="0" fontId="40" fillId="0" borderId="0" xfId="0" applyFont="1" applyAlignment="1">
      <alignment horizontal="center" vertical="center"/>
    </xf>
    <xf numFmtId="0" fontId="40" fillId="0" borderId="0" xfId="0" applyFont="1"/>
    <xf numFmtId="0" fontId="40" fillId="0" borderId="29" xfId="0" applyFont="1" applyBorder="1" applyAlignment="1">
      <alignment vertical="center"/>
    </xf>
    <xf numFmtId="0" fontId="40" fillId="0" borderId="24" xfId="0" applyFont="1" applyBorder="1" applyAlignment="1">
      <alignment horizontal="center" vertical="center"/>
    </xf>
    <xf numFmtId="0" fontId="40" fillId="0" borderId="30" xfId="0" applyFont="1" applyBorder="1" applyAlignment="1">
      <alignment vertical="center"/>
    </xf>
    <xf numFmtId="43" fontId="40" fillId="0" borderId="30" xfId="27" applyFont="1" applyBorder="1" applyAlignment="1">
      <alignment horizontal="center" vertical="center"/>
    </xf>
    <xf numFmtId="43" fontId="40" fillId="0" borderId="31" xfId="27" applyFont="1" applyBorder="1" applyAlignment="1">
      <alignment horizontal="center" vertical="center"/>
    </xf>
    <xf numFmtId="0" fontId="41" fillId="10" borderId="24" xfId="0" applyFont="1" applyFill="1" applyBorder="1" applyAlignment="1">
      <alignment horizontal="center" vertical="center"/>
    </xf>
    <xf numFmtId="0" fontId="41" fillId="10" borderId="30" xfId="0" applyFont="1" applyFill="1" applyBorder="1" applyAlignment="1">
      <alignment vertical="center"/>
    </xf>
    <xf numFmtId="165" fontId="41" fillId="10" borderId="30" xfId="0" applyNumberFormat="1" applyFont="1" applyFill="1" applyBorder="1" applyAlignment="1">
      <alignment horizontal="center" vertical="center"/>
    </xf>
    <xf numFmtId="165" fontId="41" fillId="10" borderId="31" xfId="0" applyNumberFormat="1" applyFont="1" applyFill="1" applyBorder="1" applyAlignment="1">
      <alignment horizontal="center" vertical="center"/>
    </xf>
    <xf numFmtId="43" fontId="40" fillId="0" borderId="30" xfId="27" applyFont="1" applyBorder="1" applyAlignment="1">
      <alignment vertical="center"/>
    </xf>
    <xf numFmtId="165" fontId="41" fillId="10" borderId="30" xfId="0" applyNumberFormat="1" applyFont="1" applyFill="1" applyBorder="1" applyAlignment="1">
      <alignment vertical="center"/>
    </xf>
    <xf numFmtId="165" fontId="41" fillId="10" borderId="31" xfId="0" applyNumberFormat="1" applyFont="1" applyFill="1" applyBorder="1" applyAlignment="1">
      <alignment vertical="center"/>
    </xf>
    <xf numFmtId="43" fontId="40" fillId="0" borderId="31" xfId="27" applyFont="1" applyBorder="1" applyAlignment="1">
      <alignment vertical="center"/>
    </xf>
    <xf numFmtId="165" fontId="40" fillId="0" borderId="30" xfId="0" applyNumberFormat="1" applyFont="1" applyBorder="1" applyAlignment="1">
      <alignment vertical="center"/>
    </xf>
    <xf numFmtId="165" fontId="40" fillId="0" borderId="31" xfId="0" applyNumberFormat="1" applyFont="1" applyBorder="1" applyAlignment="1">
      <alignment vertical="center"/>
    </xf>
    <xf numFmtId="0" fontId="41" fillId="10" borderId="32" xfId="0" applyFont="1" applyFill="1" applyBorder="1" applyAlignment="1">
      <alignment horizontal="center" vertical="center"/>
    </xf>
    <xf numFmtId="0" fontId="41" fillId="10" borderId="33" xfId="0" applyFont="1" applyFill="1" applyBorder="1" applyAlignment="1">
      <alignment vertical="center"/>
    </xf>
    <xf numFmtId="165" fontId="41" fillId="10" borderId="33" xfId="0" applyNumberFormat="1" applyFont="1" applyFill="1" applyBorder="1" applyAlignment="1">
      <alignment vertical="center"/>
    </xf>
    <xf numFmtId="165" fontId="41" fillId="10" borderId="34" xfId="0" applyNumberFormat="1" applyFont="1" applyFill="1" applyBorder="1" applyAlignment="1">
      <alignment vertical="center"/>
    </xf>
    <xf numFmtId="0" fontId="40" fillId="0" borderId="31" xfId="0" applyFont="1" applyBorder="1" applyAlignment="1">
      <alignment vertical="center"/>
    </xf>
    <xf numFmtId="0" fontId="41" fillId="0" borderId="24" xfId="0" applyFont="1" applyBorder="1" applyAlignment="1">
      <alignment horizontal="center" vertical="center"/>
    </xf>
    <xf numFmtId="0" fontId="41" fillId="0" borderId="30" xfId="0" applyFont="1" applyBorder="1" applyAlignment="1">
      <alignment vertical="center"/>
    </xf>
    <xf numFmtId="165" fontId="41" fillId="0" borderId="30" xfId="0" applyNumberFormat="1" applyFont="1" applyBorder="1" applyAlignment="1">
      <alignment vertical="center"/>
    </xf>
    <xf numFmtId="165" fontId="41" fillId="0" borderId="31" xfId="0" applyNumberFormat="1" applyFont="1" applyBorder="1" applyAlignment="1">
      <alignment vertical="center"/>
    </xf>
    <xf numFmtId="165" fontId="41" fillId="5" borderId="33" xfId="0" applyNumberFormat="1" applyFont="1" applyFill="1" applyBorder="1" applyAlignment="1">
      <alignment vertical="center"/>
    </xf>
    <xf numFmtId="165" fontId="41" fillId="5" borderId="34" xfId="0" applyNumberFormat="1" applyFont="1" applyFill="1" applyBorder="1" applyAlignment="1">
      <alignment vertical="center"/>
    </xf>
    <xf numFmtId="0" fontId="40" fillId="0" borderId="30" xfId="0" applyFont="1" applyBorder="1" applyAlignment="1">
      <alignment horizontal="justify" vertical="center" wrapText="1"/>
    </xf>
    <xf numFmtId="0" fontId="42" fillId="7" borderId="35" xfId="0" applyFont="1" applyFill="1" applyBorder="1" applyAlignment="1">
      <alignment horizontal="center" vertical="center"/>
    </xf>
    <xf numFmtId="0" fontId="42" fillId="7" borderId="0" xfId="0" applyFont="1" applyFill="1" applyAlignment="1">
      <alignment horizontal="center" vertical="center"/>
    </xf>
    <xf numFmtId="0" fontId="42" fillId="7" borderId="29" xfId="0" applyFont="1" applyFill="1" applyBorder="1" applyAlignment="1">
      <alignment horizontal="center" vertical="center"/>
    </xf>
    <xf numFmtId="0" fontId="10" fillId="0" borderId="0" xfId="0" applyFont="1" applyAlignment="1" applyProtection="1">
      <alignment horizontal="center" vertical="center"/>
      <protection locked="0"/>
    </xf>
    <xf numFmtId="0" fontId="11" fillId="0" borderId="0" xfId="9" applyFont="1"/>
    <xf numFmtId="0" fontId="10" fillId="7" borderId="35" xfId="0" applyFont="1" applyFill="1" applyBorder="1" applyAlignment="1" applyProtection="1">
      <alignment vertical="center"/>
      <protection locked="0"/>
    </xf>
    <xf numFmtId="0" fontId="10" fillId="7" borderId="29" xfId="0" applyFont="1" applyFill="1" applyBorder="1" applyAlignment="1" applyProtection="1">
      <alignment vertical="center"/>
      <protection locked="0"/>
    </xf>
    <xf numFmtId="0" fontId="10" fillId="0" borderId="0" xfId="0" applyFont="1" applyAlignment="1" applyProtection="1">
      <alignment vertical="center"/>
      <protection locked="0"/>
    </xf>
    <xf numFmtId="2" fontId="13" fillId="0" borderId="0" xfId="15" applyNumberFormat="1" applyFont="1" applyAlignment="1" applyProtection="1">
      <alignment horizontal="left" vertical="center" wrapText="1"/>
      <protection locked="0"/>
    </xf>
    <xf numFmtId="0" fontId="43" fillId="0" borderId="0" xfId="0" applyFont="1"/>
    <xf numFmtId="2" fontId="13" fillId="0" borderId="0" xfId="15" applyNumberFormat="1" applyFont="1" applyAlignment="1" applyProtection="1">
      <alignment horizontal="left" vertical="center"/>
      <protection locked="0"/>
    </xf>
    <xf numFmtId="177" fontId="13" fillId="7" borderId="23" xfId="15" applyNumberFormat="1" applyFont="1" applyFill="1" applyBorder="1" applyAlignment="1" applyProtection="1">
      <alignment horizontal="center" vertical="center"/>
      <protection locked="0"/>
    </xf>
    <xf numFmtId="169" fontId="13" fillId="0" borderId="0" xfId="0" applyNumberFormat="1" applyFont="1" applyAlignment="1" applyProtection="1">
      <alignment horizontal="center" vertical="center"/>
      <protection locked="0"/>
    </xf>
    <xf numFmtId="0" fontId="11" fillId="0" borderId="0" xfId="0" applyFont="1"/>
    <xf numFmtId="0" fontId="11" fillId="0" borderId="0" xfId="9" applyFont="1" applyAlignment="1">
      <alignment vertical="center"/>
    </xf>
    <xf numFmtId="0" fontId="14" fillId="0" borderId="35" xfId="0" applyFont="1" applyBorder="1" applyAlignment="1">
      <alignment vertical="center"/>
    </xf>
    <xf numFmtId="0" fontId="14" fillId="0" borderId="35" xfId="0" applyFont="1" applyBorder="1"/>
    <xf numFmtId="0" fontId="14" fillId="0" borderId="29" xfId="0" applyFont="1" applyBorder="1"/>
    <xf numFmtId="0" fontId="12" fillId="11" borderId="36" xfId="0" applyFont="1" applyFill="1" applyBorder="1" applyAlignment="1">
      <alignment horizontal="right" vertical="center"/>
    </xf>
    <xf numFmtId="0" fontId="12" fillId="11" borderId="37" xfId="0" applyFont="1" applyFill="1" applyBorder="1" applyAlignment="1">
      <alignment vertical="center"/>
    </xf>
    <xf numFmtId="10" fontId="12" fillId="11" borderId="38" xfId="0" applyNumberFormat="1" applyFont="1" applyFill="1" applyBorder="1" applyAlignment="1">
      <alignment vertical="center"/>
    </xf>
    <xf numFmtId="0" fontId="12" fillId="0" borderId="39" xfId="0" applyFont="1" applyBorder="1" applyAlignment="1">
      <alignment vertical="center"/>
    </xf>
    <xf numFmtId="0" fontId="12" fillId="0" borderId="37" xfId="0" applyFont="1" applyBorder="1" applyAlignment="1">
      <alignment vertical="center"/>
    </xf>
    <xf numFmtId="10" fontId="12" fillId="0" borderId="40" xfId="0" applyNumberFormat="1" applyFont="1" applyBorder="1" applyAlignment="1">
      <alignment vertical="center"/>
    </xf>
    <xf numFmtId="0" fontId="14" fillId="0" borderId="29" xfId="0" applyFont="1" applyBorder="1" applyAlignment="1">
      <alignment horizontal="right" vertical="center"/>
    </xf>
    <xf numFmtId="0" fontId="14" fillId="2" borderId="41" xfId="9" applyFont="1" applyFill="1" applyBorder="1"/>
    <xf numFmtId="0" fontId="14" fillId="2" borderId="42" xfId="9" applyFont="1" applyFill="1" applyBorder="1"/>
    <xf numFmtId="0" fontId="14" fillId="0" borderId="0" xfId="0" applyFont="1" applyAlignment="1">
      <alignment vertical="center"/>
    </xf>
    <xf numFmtId="0" fontId="44" fillId="7" borderId="22" xfId="0" applyFont="1" applyFill="1" applyBorder="1"/>
    <xf numFmtId="0" fontId="44" fillId="7" borderId="43" xfId="0" applyFont="1" applyFill="1" applyBorder="1"/>
    <xf numFmtId="0" fontId="44" fillId="7" borderId="44" xfId="0" applyFont="1" applyFill="1" applyBorder="1"/>
    <xf numFmtId="0" fontId="44" fillId="7" borderId="0" xfId="0" applyFont="1" applyFill="1" applyAlignment="1">
      <alignment horizontal="center" vertical="center"/>
    </xf>
    <xf numFmtId="0" fontId="44" fillId="0" borderId="0" xfId="0" applyFont="1" applyAlignment="1">
      <alignment horizontal="center" vertical="center"/>
    </xf>
    <xf numFmtId="0" fontId="44" fillId="0" borderId="0" xfId="0" applyFont="1"/>
    <xf numFmtId="0" fontId="45" fillId="7" borderId="0" xfId="0" applyFont="1" applyFill="1" applyAlignment="1">
      <alignment horizontal="center" vertical="center"/>
    </xf>
    <xf numFmtId="165" fontId="19" fillId="12" borderId="0" xfId="12" applyNumberFormat="1" applyFont="1" applyFill="1" applyAlignment="1">
      <alignment horizontal="center" vertical="center" wrapText="1"/>
    </xf>
    <xf numFmtId="0" fontId="19" fillId="13" borderId="0" xfId="6" applyFont="1" applyFill="1" applyAlignment="1">
      <alignment horizontal="center" vertical="center"/>
    </xf>
    <xf numFmtId="165" fontId="44" fillId="0" borderId="0" xfId="0" applyNumberFormat="1" applyFont="1" applyAlignment="1">
      <alignment vertical="center"/>
    </xf>
    <xf numFmtId="0" fontId="44" fillId="0" borderId="0" xfId="0" applyFont="1" applyAlignment="1">
      <alignment vertical="center"/>
    </xf>
    <xf numFmtId="165" fontId="11" fillId="0" borderId="0" xfId="12" applyNumberFormat="1" applyFont="1" applyAlignment="1">
      <alignment horizontal="center" vertical="center"/>
    </xf>
    <xf numFmtId="0" fontId="11" fillId="0" borderId="24" xfId="12" applyFont="1" applyBorder="1" applyAlignment="1">
      <alignment horizontal="center" vertical="center"/>
    </xf>
    <xf numFmtId="49" fontId="11" fillId="0" borderId="30" xfId="12" applyNumberFormat="1" applyFont="1" applyBorder="1" applyAlignment="1">
      <alignment horizontal="center" vertical="center"/>
    </xf>
    <xf numFmtId="0" fontId="11" fillId="0" borderId="30" xfId="12" applyFont="1" applyBorder="1" applyAlignment="1">
      <alignment horizontal="justify" vertical="center"/>
    </xf>
    <xf numFmtId="165" fontId="11" fillId="0" borderId="30" xfId="12" applyNumberFormat="1" applyFont="1" applyBorder="1" applyAlignment="1">
      <alignment horizontal="center" vertical="center"/>
    </xf>
    <xf numFmtId="166" fontId="11" fillId="0" borderId="30" xfId="12" applyNumberFormat="1" applyFont="1" applyBorder="1" applyAlignment="1">
      <alignment horizontal="center" vertical="center"/>
    </xf>
    <xf numFmtId="165" fontId="44" fillId="0" borderId="30" xfId="24" applyFont="1" applyFill="1" applyBorder="1" applyAlignment="1">
      <alignment horizontal="center" vertical="center"/>
    </xf>
    <xf numFmtId="165" fontId="44" fillId="0" borderId="31" xfId="24" applyFont="1" applyFill="1" applyBorder="1" applyAlignment="1">
      <alignment horizontal="center" vertical="center"/>
    </xf>
    <xf numFmtId="167" fontId="44" fillId="0" borderId="0" xfId="24" applyNumberFormat="1" applyFont="1" applyFill="1" applyBorder="1" applyAlignment="1">
      <alignment horizontal="center" vertical="center"/>
    </xf>
    <xf numFmtId="165" fontId="11" fillId="5" borderId="0" xfId="12" applyNumberFormat="1" applyFont="1" applyFill="1" applyAlignment="1">
      <alignment horizontal="center" vertical="center"/>
    </xf>
    <xf numFmtId="165" fontId="11" fillId="0" borderId="24" xfId="12" applyNumberFormat="1" applyFont="1" applyBorder="1" applyAlignment="1">
      <alignment horizontal="center" vertical="center"/>
    </xf>
    <xf numFmtId="165" fontId="11" fillId="0" borderId="31" xfId="12" applyNumberFormat="1" applyFont="1" applyBorder="1" applyAlignment="1">
      <alignment horizontal="center" vertical="center"/>
    </xf>
    <xf numFmtId="0" fontId="11" fillId="0" borderId="30" xfId="12" quotePrefix="1" applyFont="1" applyBorder="1" applyAlignment="1">
      <alignment horizontal="center" vertical="center"/>
    </xf>
    <xf numFmtId="0" fontId="11" fillId="0" borderId="30" xfId="12" applyFont="1" applyBorder="1" applyAlignment="1">
      <alignment horizontal="justify" vertical="top" wrapText="1"/>
    </xf>
    <xf numFmtId="43" fontId="44" fillId="0" borderId="0" xfId="0" applyNumberFormat="1" applyFont="1" applyAlignment="1">
      <alignment horizontal="center" vertical="center"/>
    </xf>
    <xf numFmtId="165" fontId="19" fillId="0" borderId="0" xfId="12" applyNumberFormat="1" applyFont="1" applyAlignment="1">
      <alignment horizontal="center" vertical="center"/>
    </xf>
    <xf numFmtId="165" fontId="44" fillId="0" borderId="30" xfId="12" applyNumberFormat="1" applyFont="1" applyBorder="1" applyAlignment="1">
      <alignment horizontal="center" vertical="center"/>
    </xf>
    <xf numFmtId="165" fontId="19" fillId="0" borderId="31" xfId="12" applyNumberFormat="1" applyFont="1" applyBorder="1" applyAlignment="1">
      <alignment horizontal="center" vertical="center"/>
    </xf>
    <xf numFmtId="165" fontId="19" fillId="14" borderId="0" xfId="12" applyNumberFormat="1" applyFont="1" applyFill="1" applyAlignment="1">
      <alignment horizontal="center" vertical="center"/>
    </xf>
    <xf numFmtId="165" fontId="11" fillId="0" borderId="39" xfId="10" applyNumberFormat="1" applyFont="1" applyBorder="1" applyAlignment="1">
      <alignment vertical="center"/>
    </xf>
    <xf numFmtId="165" fontId="11" fillId="0" borderId="37" xfId="10" applyNumberFormat="1" applyFont="1" applyBorder="1" applyAlignment="1">
      <alignment vertical="center"/>
    </xf>
    <xf numFmtId="10" fontId="11" fillId="0" borderId="30" xfId="16" applyNumberFormat="1" applyFont="1" applyFill="1" applyBorder="1" applyAlignment="1">
      <alignment vertical="center"/>
    </xf>
    <xf numFmtId="165" fontId="11" fillId="0" borderId="0" xfId="10" applyNumberFormat="1" applyFont="1" applyAlignment="1">
      <alignment horizontal="center" vertical="center"/>
    </xf>
    <xf numFmtId="165" fontId="11" fillId="11" borderId="32" xfId="12" quotePrefix="1" applyNumberFormat="1" applyFont="1" applyFill="1" applyBorder="1" applyAlignment="1">
      <alignment horizontal="center" vertical="center"/>
    </xf>
    <xf numFmtId="165" fontId="11" fillId="11" borderId="33" xfId="12" quotePrefix="1" applyNumberFormat="1" applyFont="1" applyFill="1" applyBorder="1" applyAlignment="1">
      <alignment horizontal="center" vertical="center"/>
    </xf>
    <xf numFmtId="165" fontId="19" fillId="11" borderId="34" xfId="13" applyNumberFormat="1" applyFont="1" applyFill="1" applyBorder="1" applyAlignment="1">
      <alignment horizontal="center" vertical="center"/>
    </xf>
    <xf numFmtId="165" fontId="19" fillId="14" borderId="0" xfId="13" applyNumberFormat="1" applyFont="1" applyFill="1" applyAlignment="1">
      <alignment horizontal="center" vertical="center"/>
    </xf>
    <xf numFmtId="165" fontId="11" fillId="0" borderId="0" xfId="12" quotePrefix="1" applyNumberFormat="1" applyFont="1" applyAlignment="1">
      <alignment horizontal="center" vertical="center"/>
    </xf>
    <xf numFmtId="165" fontId="19" fillId="0" borderId="0" xfId="12" applyNumberFormat="1" applyFont="1" applyAlignment="1">
      <alignment horizontal="left" vertical="center"/>
    </xf>
    <xf numFmtId="165" fontId="19" fillId="0" borderId="0" xfId="13" applyNumberFormat="1" applyFont="1" applyAlignment="1">
      <alignment horizontal="center" vertical="center"/>
    </xf>
    <xf numFmtId="0" fontId="11" fillId="0" borderId="30" xfId="12" applyFont="1" applyBorder="1" applyAlignment="1">
      <alignment horizontal="center" vertical="center"/>
    </xf>
    <xf numFmtId="165" fontId="11" fillId="0" borderId="31" xfId="10" applyNumberFormat="1" applyFont="1" applyBorder="1" applyAlignment="1">
      <alignment horizontal="center" vertical="center"/>
    </xf>
    <xf numFmtId="0" fontId="11" fillId="0" borderId="25" xfId="12" applyFont="1" applyBorder="1" applyAlignment="1">
      <alignment horizontal="center" vertical="center"/>
    </xf>
    <xf numFmtId="49" fontId="11" fillId="0" borderId="45" xfId="12" applyNumberFormat="1" applyFont="1" applyBorder="1" applyAlignment="1">
      <alignment horizontal="center" vertical="center"/>
    </xf>
    <xf numFmtId="0" fontId="11" fillId="0" borderId="45" xfId="12" applyFont="1" applyBorder="1" applyAlignment="1">
      <alignment horizontal="justify" vertical="center"/>
    </xf>
    <xf numFmtId="165" fontId="11" fillId="0" borderId="45" xfId="12" applyNumberFormat="1" applyFont="1" applyBorder="1" applyAlignment="1">
      <alignment horizontal="center" vertical="center"/>
    </xf>
    <xf numFmtId="166" fontId="11" fillId="0" borderId="45" xfId="12" applyNumberFormat="1" applyFont="1" applyBorder="1" applyAlignment="1">
      <alignment horizontal="center" vertical="center"/>
    </xf>
    <xf numFmtId="165" fontId="44" fillId="0" borderId="45" xfId="24" applyFont="1" applyFill="1" applyBorder="1" applyAlignment="1">
      <alignment horizontal="center" vertical="center"/>
    </xf>
    <xf numFmtId="0" fontId="11" fillId="0" borderId="45" xfId="12" quotePrefix="1" applyFont="1" applyBorder="1" applyAlignment="1">
      <alignment horizontal="center" vertical="center"/>
    </xf>
    <xf numFmtId="0" fontId="11" fillId="0" borderId="45" xfId="12" applyFont="1" applyBorder="1" applyAlignment="1">
      <alignment horizontal="justify" vertical="top" wrapText="1"/>
    </xf>
    <xf numFmtId="0" fontId="11" fillId="0" borderId="30" xfId="12" applyFont="1" applyBorder="1" applyAlignment="1">
      <alignment horizontal="justify" vertical="top"/>
    </xf>
    <xf numFmtId="165" fontId="19" fillId="15" borderId="46" xfId="12" applyNumberFormat="1" applyFont="1" applyFill="1" applyBorder="1" applyAlignment="1">
      <alignment horizontal="center" vertical="center" wrapText="1"/>
    </xf>
    <xf numFmtId="165" fontId="21" fillId="0" borderId="24" xfId="12" applyNumberFormat="1" applyFont="1" applyBorder="1" applyAlignment="1">
      <alignment horizontal="center" vertical="center"/>
    </xf>
    <xf numFmtId="165" fontId="21" fillId="0" borderId="30" xfId="12" applyNumberFormat="1" applyFont="1" applyBorder="1" applyAlignment="1">
      <alignment horizontal="center" vertical="center"/>
    </xf>
    <xf numFmtId="165" fontId="21" fillId="0" borderId="31" xfId="12" applyNumberFormat="1" applyFont="1" applyBorder="1" applyAlignment="1">
      <alignment horizontal="center" vertical="center"/>
    </xf>
    <xf numFmtId="165" fontId="21" fillId="0" borderId="31" xfId="10" applyNumberFormat="1" applyFont="1" applyBorder="1" applyAlignment="1">
      <alignment horizontal="center" vertical="center"/>
    </xf>
    <xf numFmtId="165" fontId="20" fillId="11" borderId="34" xfId="13" applyNumberFormat="1" applyFont="1" applyFill="1" applyBorder="1" applyAlignment="1">
      <alignment horizontal="center" vertical="center"/>
    </xf>
    <xf numFmtId="0" fontId="46" fillId="7" borderId="22" xfId="0" applyFont="1" applyFill="1" applyBorder="1"/>
    <xf numFmtId="0" fontId="46" fillId="7" borderId="43" xfId="0" applyFont="1" applyFill="1" applyBorder="1"/>
    <xf numFmtId="0" fontId="46" fillId="7" borderId="44" xfId="0" applyFont="1" applyFill="1" applyBorder="1"/>
    <xf numFmtId="0" fontId="46" fillId="7" borderId="0" xfId="0" applyFont="1" applyFill="1" applyAlignment="1">
      <alignment horizontal="center" vertical="center"/>
    </xf>
    <xf numFmtId="0" fontId="46" fillId="0" borderId="0" xfId="0" applyFont="1" applyAlignment="1">
      <alignment horizontal="center" vertical="center"/>
    </xf>
    <xf numFmtId="0" fontId="46" fillId="0" borderId="0" xfId="0" applyFont="1"/>
    <xf numFmtId="0" fontId="47" fillId="7" borderId="0" xfId="0" applyFont="1" applyFill="1" applyAlignment="1">
      <alignment horizontal="center" vertical="center"/>
    </xf>
    <xf numFmtId="165" fontId="22" fillId="12" borderId="0" xfId="12" applyNumberFormat="1" applyFont="1" applyFill="1" applyAlignment="1">
      <alignment horizontal="center" vertical="center" wrapText="1"/>
    </xf>
    <xf numFmtId="0" fontId="22" fillId="13" borderId="0" xfId="6" applyFont="1" applyFill="1" applyAlignment="1">
      <alignment horizontal="center" vertical="center"/>
    </xf>
    <xf numFmtId="165" fontId="46" fillId="0" borderId="0" xfId="0" applyNumberFormat="1" applyFont="1" applyAlignment="1">
      <alignment vertical="center"/>
    </xf>
    <xf numFmtId="0" fontId="46" fillId="0" borderId="0" xfId="0" applyFont="1" applyAlignment="1">
      <alignment vertical="center"/>
    </xf>
    <xf numFmtId="165" fontId="23" fillId="0" borderId="24" xfId="12" applyNumberFormat="1" applyFont="1" applyBorder="1" applyAlignment="1">
      <alignment horizontal="center" vertical="center"/>
    </xf>
    <xf numFmtId="165" fontId="23" fillId="0" borderId="30" xfId="12" applyNumberFormat="1" applyFont="1" applyBorder="1" applyAlignment="1">
      <alignment horizontal="center" vertical="center"/>
    </xf>
    <xf numFmtId="165" fontId="23" fillId="0" borderId="31" xfId="12" applyNumberFormat="1" applyFont="1" applyBorder="1" applyAlignment="1">
      <alignment horizontal="center" vertical="center"/>
    </xf>
    <xf numFmtId="165" fontId="23" fillId="0" borderId="0" xfId="12" applyNumberFormat="1" applyFont="1" applyAlignment="1">
      <alignment horizontal="center" vertical="center"/>
    </xf>
    <xf numFmtId="0" fontId="23" fillId="0" borderId="24" xfId="12" applyFont="1" applyBorder="1" applyAlignment="1">
      <alignment horizontal="center" vertical="center"/>
    </xf>
    <xf numFmtId="49" fontId="23" fillId="0" borderId="30" xfId="12" applyNumberFormat="1" applyFont="1" applyBorder="1" applyAlignment="1">
      <alignment horizontal="center" vertical="center"/>
    </xf>
    <xf numFmtId="0" fontId="23" fillId="0" borderId="30" xfId="12" applyFont="1" applyBorder="1" applyAlignment="1">
      <alignment horizontal="justify" vertical="center"/>
    </xf>
    <xf numFmtId="166" fontId="23" fillId="0" borderId="30" xfId="12" applyNumberFormat="1" applyFont="1" applyBorder="1" applyAlignment="1">
      <alignment horizontal="center" vertical="center"/>
    </xf>
    <xf numFmtId="165" fontId="46" fillId="0" borderId="30" xfId="24" applyFont="1" applyFill="1" applyBorder="1" applyAlignment="1">
      <alignment horizontal="center" vertical="center"/>
    </xf>
    <xf numFmtId="165" fontId="46" fillId="0" borderId="31" xfId="24" applyFont="1" applyFill="1" applyBorder="1" applyAlignment="1">
      <alignment horizontal="center" vertical="center"/>
    </xf>
    <xf numFmtId="167" fontId="46" fillId="0" borderId="0" xfId="24" applyNumberFormat="1" applyFont="1" applyFill="1" applyBorder="1" applyAlignment="1">
      <alignment horizontal="center" vertical="center"/>
    </xf>
    <xf numFmtId="0" fontId="23" fillId="0" borderId="25" xfId="12" applyFont="1" applyBorder="1" applyAlignment="1">
      <alignment horizontal="center" vertical="center"/>
    </xf>
    <xf numFmtId="0" fontId="23" fillId="0" borderId="45" xfId="12" quotePrefix="1" applyFont="1" applyBorder="1" applyAlignment="1">
      <alignment horizontal="center" vertical="center"/>
    </xf>
    <xf numFmtId="0" fontId="23" fillId="0" borderId="45" xfId="12" applyFont="1" applyBorder="1" applyAlignment="1">
      <alignment horizontal="justify" vertical="center"/>
    </xf>
    <xf numFmtId="165" fontId="23" fillId="0" borderId="45" xfId="12" applyNumberFormat="1" applyFont="1" applyBorder="1" applyAlignment="1">
      <alignment horizontal="center" vertical="center"/>
    </xf>
    <xf numFmtId="166" fontId="23" fillId="0" borderId="45" xfId="12" applyNumberFormat="1" applyFont="1" applyBorder="1" applyAlignment="1">
      <alignment horizontal="center" vertical="center"/>
    </xf>
    <xf numFmtId="165" fontId="46" fillId="0" borderId="45" xfId="24" applyFont="1" applyFill="1" applyBorder="1" applyAlignment="1">
      <alignment horizontal="center" vertical="center"/>
    </xf>
    <xf numFmtId="165" fontId="23" fillId="5" borderId="0" xfId="12" applyNumberFormat="1" applyFont="1" applyFill="1" applyAlignment="1">
      <alignment horizontal="center" vertical="center"/>
    </xf>
    <xf numFmtId="0" fontId="23" fillId="0" borderId="30" xfId="12" quotePrefix="1" applyFont="1" applyBorder="1" applyAlignment="1">
      <alignment horizontal="center" vertical="center"/>
    </xf>
    <xf numFmtId="0" fontId="23" fillId="0" borderId="30" xfId="12" applyFont="1" applyBorder="1" applyAlignment="1">
      <alignment horizontal="justify" vertical="top" wrapText="1"/>
    </xf>
    <xf numFmtId="0" fontId="23" fillId="0" borderId="45" xfId="12" applyFont="1" applyBorder="1" applyAlignment="1">
      <alignment horizontal="justify" vertical="top" wrapText="1"/>
    </xf>
    <xf numFmtId="0" fontId="23" fillId="0" borderId="30" xfId="12" applyFont="1" applyBorder="1" applyAlignment="1">
      <alignment horizontal="center" vertical="center"/>
    </xf>
    <xf numFmtId="165" fontId="46" fillId="0" borderId="30" xfId="24" applyFont="1" applyBorder="1" applyAlignment="1">
      <alignment horizontal="center" vertical="center"/>
    </xf>
    <xf numFmtId="0" fontId="23" fillId="0" borderId="30" xfId="12" applyFont="1" applyBorder="1" applyAlignment="1">
      <alignment horizontal="justify" vertical="center" wrapText="1"/>
    </xf>
    <xf numFmtId="0" fontId="23" fillId="0" borderId="45" xfId="12" applyFont="1" applyBorder="1" applyAlignment="1">
      <alignment horizontal="center" vertical="center"/>
    </xf>
    <xf numFmtId="0" fontId="23" fillId="0" borderId="45" xfId="12" applyFont="1" applyBorder="1" applyAlignment="1">
      <alignment horizontal="justify" vertical="center" wrapText="1"/>
    </xf>
    <xf numFmtId="165" fontId="46" fillId="0" borderId="45" xfId="24" applyFont="1" applyBorder="1" applyAlignment="1">
      <alignment horizontal="center" vertical="center"/>
    </xf>
    <xf numFmtId="165" fontId="22" fillId="0" borderId="0" xfId="12" applyNumberFormat="1" applyFont="1" applyAlignment="1">
      <alignment horizontal="center" vertical="center"/>
    </xf>
    <xf numFmtId="167" fontId="23" fillId="0" borderId="30" xfId="12" applyNumberFormat="1" applyFont="1" applyBorder="1" applyAlignment="1">
      <alignment horizontal="center" vertical="center"/>
    </xf>
    <xf numFmtId="165" fontId="46" fillId="0" borderId="30" xfId="12" applyNumberFormat="1" applyFont="1" applyBorder="1" applyAlignment="1">
      <alignment horizontal="center" vertical="center"/>
    </xf>
    <xf numFmtId="165" fontId="22" fillId="0" borderId="31" xfId="12" applyNumberFormat="1" applyFont="1" applyBorder="1" applyAlignment="1">
      <alignment horizontal="center" vertical="center"/>
    </xf>
    <xf numFmtId="165" fontId="22" fillId="14" borderId="0" xfId="12" applyNumberFormat="1" applyFont="1" applyFill="1" applyAlignment="1">
      <alignment horizontal="center" vertical="center"/>
    </xf>
    <xf numFmtId="165" fontId="23" fillId="0" borderId="39" xfId="10" applyNumberFormat="1" applyFont="1" applyBorder="1" applyAlignment="1">
      <alignment vertical="center"/>
    </xf>
    <xf numFmtId="165" fontId="23" fillId="0" borderId="37" xfId="10" applyNumberFormat="1" applyFont="1" applyBorder="1" applyAlignment="1">
      <alignment vertical="center"/>
    </xf>
    <xf numFmtId="10" fontId="23" fillId="0" borderId="30" xfId="16" applyNumberFormat="1" applyFont="1" applyFill="1" applyBorder="1" applyAlignment="1">
      <alignment vertical="center"/>
    </xf>
    <xf numFmtId="165" fontId="23" fillId="0" borderId="31" xfId="10" applyNumberFormat="1" applyFont="1" applyBorder="1" applyAlignment="1">
      <alignment horizontal="center" vertical="center"/>
    </xf>
    <xf numFmtId="165" fontId="23" fillId="0" borderId="0" xfId="10" applyNumberFormat="1" applyFont="1" applyAlignment="1">
      <alignment horizontal="center" vertical="center"/>
    </xf>
    <xf numFmtId="165" fontId="23" fillId="11" borderId="32" xfId="12" quotePrefix="1" applyNumberFormat="1" applyFont="1" applyFill="1" applyBorder="1" applyAlignment="1">
      <alignment horizontal="center" vertical="center"/>
    </xf>
    <xf numFmtId="165" fontId="23" fillId="11" borderId="33" xfId="12" quotePrefix="1" applyNumberFormat="1" applyFont="1" applyFill="1" applyBorder="1" applyAlignment="1">
      <alignment horizontal="center" vertical="center"/>
    </xf>
    <xf numFmtId="165" fontId="22" fillId="11" borderId="34" xfId="13" applyNumberFormat="1" applyFont="1" applyFill="1" applyBorder="1" applyAlignment="1">
      <alignment horizontal="center" vertical="center"/>
    </xf>
    <xf numFmtId="165" fontId="22" fillId="14" borderId="0" xfId="13" applyNumberFormat="1" applyFont="1" applyFill="1" applyAlignment="1">
      <alignment horizontal="center" vertical="center"/>
    </xf>
    <xf numFmtId="165" fontId="23" fillId="0" borderId="0" xfId="12" quotePrefix="1" applyNumberFormat="1" applyFont="1" applyAlignment="1">
      <alignment horizontal="center" vertical="center"/>
    </xf>
    <xf numFmtId="165" fontId="22" fillId="0" borderId="0" xfId="12" applyNumberFormat="1" applyFont="1" applyAlignment="1">
      <alignment horizontal="left" vertical="center"/>
    </xf>
    <xf numFmtId="165" fontId="22" fillId="0" borderId="0" xfId="13" applyNumberFormat="1" applyFont="1" applyAlignment="1">
      <alignment horizontal="center" vertical="center"/>
    </xf>
    <xf numFmtId="165" fontId="22" fillId="15" borderId="46" xfId="12" applyNumberFormat="1" applyFont="1" applyFill="1" applyBorder="1" applyAlignment="1">
      <alignment horizontal="center" vertical="center" wrapText="1"/>
    </xf>
    <xf numFmtId="0" fontId="46" fillId="7" borderId="35" xfId="0" applyFont="1" applyFill="1" applyBorder="1"/>
    <xf numFmtId="0" fontId="46" fillId="7" borderId="0" xfId="0" applyFont="1" applyFill="1"/>
    <xf numFmtId="0" fontId="46" fillId="7" borderId="29" xfId="0" applyFont="1" applyFill="1" applyBorder="1"/>
    <xf numFmtId="165" fontId="11" fillId="5" borderId="24" xfId="12" applyNumberFormat="1" applyFont="1" applyFill="1" applyBorder="1" applyAlignment="1">
      <alignment horizontal="center" vertical="center"/>
    </xf>
    <xf numFmtId="165" fontId="11" fillId="5" borderId="30" xfId="12" applyNumberFormat="1" applyFont="1" applyFill="1" applyBorder="1" applyAlignment="1">
      <alignment horizontal="center" vertical="center"/>
    </xf>
    <xf numFmtId="0" fontId="11" fillId="5" borderId="30" xfId="12" applyFont="1" applyFill="1" applyBorder="1" applyAlignment="1">
      <alignment horizontal="center" vertical="center"/>
    </xf>
    <xf numFmtId="0" fontId="44" fillId="5" borderId="30" xfId="12" applyFont="1" applyFill="1" applyBorder="1" applyAlignment="1">
      <alignment horizontal="center" vertical="center"/>
    </xf>
    <xf numFmtId="165" fontId="11" fillId="5" borderId="31" xfId="12" applyNumberFormat="1" applyFont="1" applyFill="1" applyBorder="1" applyAlignment="1">
      <alignment horizontal="center" vertical="center"/>
    </xf>
    <xf numFmtId="165" fontId="23" fillId="5" borderId="24" xfId="12" applyNumberFormat="1" applyFont="1" applyFill="1" applyBorder="1" applyAlignment="1">
      <alignment horizontal="center" vertical="center"/>
    </xf>
    <xf numFmtId="165" fontId="23" fillId="5" borderId="30" xfId="12" applyNumberFormat="1" applyFont="1" applyFill="1" applyBorder="1" applyAlignment="1">
      <alignment horizontal="center" vertical="center"/>
    </xf>
    <xf numFmtId="0" fontId="23" fillId="5" borderId="30" xfId="12" applyFont="1" applyFill="1" applyBorder="1" applyAlignment="1">
      <alignment horizontal="center" vertical="center"/>
    </xf>
    <xf numFmtId="0" fontId="46" fillId="5" borderId="30" xfId="12" applyFont="1" applyFill="1" applyBorder="1" applyAlignment="1">
      <alignment horizontal="center" vertical="center"/>
    </xf>
    <xf numFmtId="165" fontId="23" fillId="5" borderId="31" xfId="12" applyNumberFormat="1" applyFont="1" applyFill="1" applyBorder="1" applyAlignment="1">
      <alignment horizontal="center" vertical="center"/>
    </xf>
    <xf numFmtId="165" fontId="22" fillId="0" borderId="30" xfId="12" applyNumberFormat="1" applyFont="1" applyBorder="1" applyAlignment="1">
      <alignment vertical="center"/>
    </xf>
    <xf numFmtId="0" fontId="11" fillId="7" borderId="22" xfId="6" applyFont="1" applyFill="1" applyBorder="1" applyAlignment="1">
      <alignment vertical="center"/>
    </xf>
    <xf numFmtId="0" fontId="11" fillId="0" borderId="0" xfId="6" applyFont="1" applyAlignment="1">
      <alignment vertical="center"/>
    </xf>
    <xf numFmtId="0" fontId="11" fillId="7" borderId="23" xfId="6" applyFont="1" applyFill="1" applyBorder="1" applyAlignment="1">
      <alignment vertical="center"/>
    </xf>
    <xf numFmtId="0" fontId="48" fillId="4" borderId="0" xfId="0" applyFont="1" applyFill="1" applyAlignment="1">
      <alignment vertical="center"/>
    </xf>
    <xf numFmtId="0" fontId="11" fillId="0" borderId="0" xfId="0" applyFont="1" applyAlignment="1">
      <alignment vertical="center"/>
    </xf>
    <xf numFmtId="0" fontId="11" fillId="7" borderId="35" xfId="6" applyFont="1" applyFill="1" applyBorder="1" applyAlignment="1">
      <alignment vertical="center"/>
    </xf>
    <xf numFmtId="0" fontId="20" fillId="0" borderId="0" xfId="0" applyFont="1" applyAlignment="1">
      <alignment horizontal="center" vertical="center"/>
    </xf>
    <xf numFmtId="0" fontId="20" fillId="0" borderId="30" xfId="0" applyFont="1" applyBorder="1" applyAlignment="1">
      <alignment horizontal="center" vertical="center"/>
    </xf>
    <xf numFmtId="0" fontId="11" fillId="0" borderId="30" xfId="0" applyFont="1" applyBorder="1" applyAlignment="1">
      <alignment horizontal="center" vertical="center"/>
    </xf>
    <xf numFmtId="0" fontId="48" fillId="0" borderId="30" xfId="0" applyFont="1" applyBorder="1" applyAlignment="1">
      <alignment horizontal="center" vertical="center"/>
    </xf>
    <xf numFmtId="165" fontId="21" fillId="5" borderId="24" xfId="12" applyNumberFormat="1" applyFont="1" applyFill="1" applyBorder="1" applyAlignment="1">
      <alignment horizontal="center" vertical="center"/>
    </xf>
    <xf numFmtId="165" fontId="21" fillId="5" borderId="30" xfId="12" applyNumberFormat="1" applyFont="1" applyFill="1" applyBorder="1" applyAlignment="1">
      <alignment horizontal="center" vertical="center"/>
    </xf>
    <xf numFmtId="0" fontId="21" fillId="5" borderId="30" xfId="12" applyFont="1" applyFill="1" applyBorder="1" applyAlignment="1">
      <alignment horizontal="center" vertical="center"/>
    </xf>
    <xf numFmtId="0" fontId="49" fillId="5" borderId="30" xfId="12" applyFont="1" applyFill="1" applyBorder="1" applyAlignment="1">
      <alignment horizontal="center" vertical="center"/>
    </xf>
    <xf numFmtId="165" fontId="21" fillId="5" borderId="31" xfId="12" applyNumberFormat="1" applyFont="1" applyFill="1" applyBorder="1" applyAlignment="1">
      <alignment horizontal="center" vertical="center"/>
    </xf>
    <xf numFmtId="17" fontId="50" fillId="16" borderId="47" xfId="0" applyNumberFormat="1" applyFont="1" applyFill="1" applyBorder="1" applyAlignment="1">
      <alignment horizontal="center" vertical="center" wrapText="1"/>
    </xf>
    <xf numFmtId="165" fontId="19" fillId="15" borderId="48" xfId="12" applyNumberFormat="1" applyFont="1" applyFill="1" applyBorder="1" applyAlignment="1">
      <alignment horizontal="center" vertical="center" wrapText="1"/>
    </xf>
    <xf numFmtId="0" fontId="25" fillId="0" borderId="14" xfId="0" applyFont="1" applyBorder="1" applyAlignment="1">
      <alignment horizontal="center" vertical="center"/>
    </xf>
    <xf numFmtId="2" fontId="25" fillId="0" borderId="15" xfId="0" applyNumberFormat="1" applyFont="1" applyBorder="1" applyAlignment="1">
      <alignment horizontal="center" vertical="center" wrapText="1"/>
    </xf>
    <xf numFmtId="2" fontId="25" fillId="0" borderId="15" xfId="0" applyNumberFormat="1" applyFont="1" applyBorder="1" applyAlignment="1">
      <alignment horizontal="center" vertical="center"/>
    </xf>
    <xf numFmtId="2" fontId="25" fillId="0" borderId="49" xfId="0" applyNumberFormat="1" applyFont="1" applyBorder="1" applyAlignment="1">
      <alignment horizontal="center" vertical="center"/>
    </xf>
    <xf numFmtId="169" fontId="25" fillId="0" borderId="49" xfId="0" applyNumberFormat="1" applyFont="1" applyBorder="1" applyAlignment="1">
      <alignment horizontal="center" vertical="center"/>
    </xf>
    <xf numFmtId="169" fontId="25" fillId="0" borderId="50" xfId="0" applyNumberFormat="1" applyFont="1" applyBorder="1" applyAlignment="1">
      <alignment horizontal="center" vertical="center"/>
    </xf>
    <xf numFmtId="0" fontId="25" fillId="0" borderId="0" xfId="0" applyFont="1" applyAlignment="1">
      <alignment horizontal="center" vertical="center"/>
    </xf>
    <xf numFmtId="0" fontId="25" fillId="0" borderId="0" xfId="0" applyFont="1" applyAlignment="1">
      <alignment horizontal="center" vertical="center" wrapText="1"/>
    </xf>
    <xf numFmtId="169" fontId="25" fillId="0" borderId="0" xfId="0" applyNumberFormat="1" applyFont="1" applyAlignment="1">
      <alignment horizontal="center" vertical="center"/>
    </xf>
    <xf numFmtId="0" fontId="25" fillId="0" borderId="24" xfId="0" applyFont="1" applyBorder="1" applyAlignment="1">
      <alignment horizontal="center" vertical="center"/>
    </xf>
    <xf numFmtId="2" fontId="25" fillId="0" borderId="30" xfId="0" applyNumberFormat="1" applyFont="1" applyBorder="1" applyAlignment="1">
      <alignment horizontal="center" vertical="center" wrapText="1"/>
    </xf>
    <xf numFmtId="0" fontId="25" fillId="0" borderId="0" xfId="0" applyFont="1"/>
    <xf numFmtId="0" fontId="25" fillId="7" borderId="23" xfId="0" applyFont="1" applyFill="1" applyBorder="1" applyAlignment="1">
      <alignment horizontal="center" vertical="center" wrapText="1"/>
    </xf>
    <xf numFmtId="0" fontId="25" fillId="7" borderId="51" xfId="0" applyFont="1" applyFill="1" applyBorder="1" applyAlignment="1">
      <alignment horizontal="center" vertical="center" wrapText="1"/>
    </xf>
    <xf numFmtId="0" fontId="25" fillId="7" borderId="52" xfId="0" applyFont="1" applyFill="1" applyBorder="1" applyAlignment="1">
      <alignment horizontal="center" vertical="center" wrapText="1"/>
    </xf>
    <xf numFmtId="0" fontId="25" fillId="0" borderId="0" xfId="0" applyFont="1" applyAlignment="1">
      <alignment vertical="center"/>
    </xf>
    <xf numFmtId="0" fontId="27" fillId="0" borderId="0" xfId="0" applyFont="1" applyAlignment="1">
      <alignment vertical="center"/>
    </xf>
    <xf numFmtId="0" fontId="18" fillId="17" borderId="0" xfId="0" applyFont="1" applyFill="1" applyAlignment="1">
      <alignment horizontal="center" vertical="center" wrapText="1"/>
    </xf>
    <xf numFmtId="2" fontId="18" fillId="0" borderId="0" xfId="0" applyNumberFormat="1" applyFont="1" applyAlignment="1">
      <alignment vertical="center"/>
    </xf>
    <xf numFmtId="0" fontId="27" fillId="0" borderId="24" xfId="0" applyFont="1" applyBorder="1" applyAlignment="1">
      <alignment horizontal="center" vertical="center"/>
    </xf>
    <xf numFmtId="0" fontId="27" fillId="0" borderId="38" xfId="0" applyFont="1" applyBorder="1" applyAlignment="1">
      <alignment horizontal="center" vertical="center"/>
    </xf>
    <xf numFmtId="0" fontId="27" fillId="0" borderId="30" xfId="0" applyFont="1" applyBorder="1" applyAlignment="1">
      <alignment horizontal="center" vertical="center" wrapText="1"/>
    </xf>
    <xf numFmtId="0" fontId="27" fillId="0" borderId="30" xfId="0" applyFont="1" applyBorder="1" applyAlignment="1">
      <alignment horizontal="justify" vertical="center"/>
    </xf>
    <xf numFmtId="165" fontId="27" fillId="0" borderId="30" xfId="26" applyFont="1" applyFill="1" applyBorder="1" applyAlignment="1">
      <alignment horizontal="center" vertical="center" wrapText="1"/>
    </xf>
    <xf numFmtId="2" fontId="27" fillId="0" borderId="30" xfId="0" applyNumberFormat="1" applyFont="1" applyBorder="1" applyAlignment="1">
      <alignment horizontal="center" vertical="center" wrapText="1"/>
    </xf>
    <xf numFmtId="164" fontId="27" fillId="0" borderId="30" xfId="1" applyFont="1" applyFill="1" applyBorder="1" applyAlignment="1">
      <alignment vertical="center"/>
    </xf>
    <xf numFmtId="164" fontId="27" fillId="0" borderId="30" xfId="1" applyFont="1" applyFill="1" applyBorder="1" applyAlignment="1">
      <alignment horizontal="right" vertical="center"/>
    </xf>
    <xf numFmtId="164" fontId="27" fillId="0" borderId="31" xfId="1" applyFont="1" applyFill="1" applyBorder="1" applyAlignment="1">
      <alignment vertical="center"/>
    </xf>
    <xf numFmtId="49" fontId="27" fillId="0" borderId="30" xfId="0" applyNumberFormat="1" applyFont="1" applyBorder="1" applyAlignment="1">
      <alignment horizontal="center" vertical="center" wrapText="1"/>
    </xf>
    <xf numFmtId="0" fontId="27" fillId="0" borderId="30" xfId="0" applyFont="1" applyBorder="1" applyAlignment="1">
      <alignment horizontal="justify" vertical="center" wrapText="1"/>
    </xf>
    <xf numFmtId="0" fontId="27" fillId="0" borderId="30" xfId="0" applyFont="1" applyBorder="1" applyAlignment="1">
      <alignment horizontal="center" vertical="center"/>
    </xf>
    <xf numFmtId="0" fontId="27" fillId="0" borderId="39" xfId="0" applyFont="1" applyBorder="1" applyAlignment="1">
      <alignment horizontal="justify" vertical="center" wrapText="1"/>
    </xf>
    <xf numFmtId="4" fontId="27" fillId="0" borderId="30" xfId="0" applyNumberFormat="1" applyFont="1" applyBorder="1" applyAlignment="1">
      <alignment vertical="center" wrapText="1"/>
    </xf>
    <xf numFmtId="164" fontId="27" fillId="0" borderId="30" xfId="1" applyFont="1" applyFill="1" applyBorder="1" applyAlignment="1">
      <alignment horizontal="center" vertical="center" wrapText="1"/>
    </xf>
    <xf numFmtId="0" fontId="27" fillId="0" borderId="38" xfId="0" applyFont="1" applyBorder="1" applyAlignment="1">
      <alignment horizontal="center" vertical="center" wrapText="1"/>
    </xf>
    <xf numFmtId="0" fontId="27" fillId="2" borderId="36" xfId="0" applyFont="1" applyFill="1" applyBorder="1" applyAlignment="1">
      <alignment horizontal="center" vertical="center"/>
    </xf>
    <xf numFmtId="49" fontId="27" fillId="0" borderId="30" xfId="26" applyNumberFormat="1" applyFont="1" applyFill="1" applyBorder="1" applyAlignment="1">
      <alignment horizontal="center" vertical="center" wrapText="1"/>
    </xf>
    <xf numFmtId="0" fontId="27" fillId="0" borderId="30" xfId="0" quotePrefix="1" applyFont="1" applyBorder="1" applyAlignment="1">
      <alignment horizontal="justify" vertical="center" wrapText="1"/>
    </xf>
    <xf numFmtId="0" fontId="18" fillId="2" borderId="24" xfId="0" applyFont="1" applyFill="1" applyBorder="1" applyAlignment="1">
      <alignment horizontal="center" vertical="center" wrapText="1"/>
    </xf>
    <xf numFmtId="0" fontId="18" fillId="0" borderId="38" xfId="0" applyFont="1" applyBorder="1" applyAlignment="1">
      <alignment horizontal="center" vertical="center" wrapText="1"/>
    </xf>
    <xf numFmtId="0" fontId="18" fillId="7" borderId="30" xfId="0" applyFont="1" applyFill="1" applyBorder="1" applyAlignment="1">
      <alignment horizontal="center" vertical="center" wrapText="1"/>
    </xf>
    <xf numFmtId="0" fontId="18" fillId="7" borderId="30" xfId="0" applyFont="1" applyFill="1" applyBorder="1" applyAlignment="1">
      <alignment horizontal="justify" vertical="center" wrapText="1"/>
    </xf>
    <xf numFmtId="164" fontId="27" fillId="0" borderId="30" xfId="1" applyFont="1" applyFill="1" applyBorder="1" applyAlignment="1">
      <alignment horizontal="right" vertical="center" wrapText="1"/>
    </xf>
    <xf numFmtId="0" fontId="27" fillId="2" borderId="24" xfId="0" applyFont="1" applyFill="1" applyBorder="1" applyAlignment="1">
      <alignment horizontal="center" vertical="center" wrapText="1"/>
    </xf>
    <xf numFmtId="4" fontId="27" fillId="0" borderId="30" xfId="1" applyNumberFormat="1" applyFont="1" applyFill="1" applyBorder="1" applyAlignment="1">
      <alignment horizontal="right" vertical="center" wrapText="1"/>
    </xf>
    <xf numFmtId="0" fontId="18" fillId="0" borderId="30" xfId="0" applyFont="1" applyBorder="1" applyAlignment="1">
      <alignment horizontal="center" vertical="center"/>
    </xf>
    <xf numFmtId="49" fontId="18" fillId="0" borderId="30" xfId="0" applyNumberFormat="1" applyFont="1" applyBorder="1" applyAlignment="1">
      <alignment horizontal="center" vertical="center" wrapText="1"/>
    </xf>
    <xf numFmtId="0" fontId="18" fillId="0" borderId="30" xfId="0" applyFont="1" applyBorder="1" applyAlignment="1">
      <alignment horizontal="justify" vertical="center" wrapText="1"/>
    </xf>
    <xf numFmtId="164" fontId="18" fillId="5" borderId="31" xfId="1" applyFont="1" applyFill="1" applyBorder="1" applyAlignment="1">
      <alignment horizontal="right" vertical="center"/>
    </xf>
    <xf numFmtId="43" fontId="27" fillId="0" borderId="0" xfId="0" applyNumberFormat="1" applyFont="1" applyAlignment="1">
      <alignment vertical="center"/>
    </xf>
    <xf numFmtId="0" fontId="18" fillId="5" borderId="36" xfId="0" applyFont="1" applyFill="1" applyBorder="1" applyAlignment="1">
      <alignment horizontal="center" vertical="center" wrapText="1"/>
    </xf>
    <xf numFmtId="0" fontId="27" fillId="7" borderId="0" xfId="0" applyFont="1" applyFill="1" applyAlignment="1">
      <alignment vertical="center"/>
    </xf>
    <xf numFmtId="0" fontId="27" fillId="7" borderId="36" xfId="0" applyFont="1" applyFill="1" applyBorder="1" applyAlignment="1">
      <alignment horizontal="center" vertical="center" wrapText="1"/>
    </xf>
    <xf numFmtId="0" fontId="27" fillId="7" borderId="30" xfId="0" applyFont="1" applyFill="1" applyBorder="1" applyAlignment="1">
      <alignment horizontal="center" vertical="center"/>
    </xf>
    <xf numFmtId="0" fontId="27" fillId="7" borderId="39" xfId="0" applyFont="1" applyFill="1" applyBorder="1" applyAlignment="1">
      <alignment horizontal="justify" vertical="center" wrapText="1"/>
    </xf>
    <xf numFmtId="4" fontId="27" fillId="7" borderId="30" xfId="0" applyNumberFormat="1" applyFont="1" applyFill="1" applyBorder="1" applyAlignment="1">
      <alignment vertical="center" wrapText="1"/>
    </xf>
    <xf numFmtId="165" fontId="27" fillId="7" borderId="30" xfId="26" applyFont="1" applyFill="1" applyBorder="1" applyAlignment="1">
      <alignment horizontal="center" vertical="center" wrapText="1"/>
    </xf>
    <xf numFmtId="164" fontId="27" fillId="7" borderId="30" xfId="1" applyFont="1" applyFill="1" applyBorder="1" applyAlignment="1">
      <alignment vertical="center" wrapText="1"/>
    </xf>
    <xf numFmtId="164" fontId="27" fillId="0" borderId="30" xfId="1" applyFont="1" applyFill="1" applyBorder="1" applyAlignment="1">
      <alignment vertical="center" wrapText="1"/>
    </xf>
    <xf numFmtId="44" fontId="27" fillId="0" borderId="30" xfId="1" applyNumberFormat="1" applyFont="1" applyFill="1" applyBorder="1" applyAlignment="1">
      <alignment vertical="center" wrapText="1"/>
    </xf>
    <xf numFmtId="44" fontId="27" fillId="0" borderId="30" xfId="1" applyNumberFormat="1" applyFont="1" applyFill="1" applyBorder="1" applyAlignment="1">
      <alignment horizontal="right" vertical="center" wrapText="1"/>
    </xf>
    <xf numFmtId="0" fontId="18" fillId="5" borderId="24" xfId="0" applyFont="1" applyFill="1" applyBorder="1" applyAlignment="1">
      <alignment horizontal="center" vertical="center" wrapText="1"/>
    </xf>
    <xf numFmtId="0" fontId="18" fillId="5" borderId="38" xfId="0" applyFont="1" applyFill="1" applyBorder="1" applyAlignment="1">
      <alignment horizontal="center" vertical="center" wrapText="1"/>
    </xf>
    <xf numFmtId="0" fontId="18" fillId="5" borderId="30" xfId="0" applyFont="1" applyFill="1" applyBorder="1" applyAlignment="1">
      <alignment horizontal="center" vertical="center" wrapText="1"/>
    </xf>
    <xf numFmtId="0" fontId="27" fillId="0" borderId="24" xfId="0" applyFont="1" applyBorder="1" applyAlignment="1">
      <alignment horizontal="center" vertical="center" wrapText="1"/>
    </xf>
    <xf numFmtId="164" fontId="27" fillId="0" borderId="0" xfId="1" applyFont="1" applyAlignment="1">
      <alignment vertical="center"/>
    </xf>
    <xf numFmtId="0" fontId="18" fillId="7" borderId="35" xfId="0" applyFont="1" applyFill="1" applyBorder="1" applyAlignment="1">
      <alignment vertical="center" wrapText="1"/>
    </xf>
    <xf numFmtId="165" fontId="19" fillId="15" borderId="53" xfId="12" applyNumberFormat="1" applyFont="1" applyFill="1" applyBorder="1" applyAlignment="1">
      <alignment horizontal="center" vertical="center" wrapText="1"/>
    </xf>
    <xf numFmtId="17" fontId="51" fillId="16" borderId="47" xfId="0" applyNumberFormat="1" applyFont="1" applyFill="1" applyBorder="1" applyAlignment="1">
      <alignment horizontal="center" vertical="center" wrapText="1"/>
    </xf>
    <xf numFmtId="165" fontId="22" fillId="15" borderId="54" xfId="12" applyNumberFormat="1" applyFont="1" applyFill="1" applyBorder="1" applyAlignment="1">
      <alignment horizontal="center" vertical="center" wrapText="1"/>
    </xf>
    <xf numFmtId="165" fontId="22" fillId="15" borderId="53" xfId="12" applyNumberFormat="1" applyFont="1" applyFill="1" applyBorder="1" applyAlignment="1">
      <alignment horizontal="center" vertical="center" wrapText="1"/>
    </xf>
    <xf numFmtId="165" fontId="19" fillId="15" borderId="29" xfId="12" applyNumberFormat="1" applyFont="1" applyFill="1" applyBorder="1" applyAlignment="1">
      <alignment horizontal="center" vertical="center" wrapText="1"/>
    </xf>
    <xf numFmtId="165" fontId="19" fillId="15" borderId="52" xfId="12" applyNumberFormat="1" applyFont="1" applyFill="1" applyBorder="1" applyAlignment="1">
      <alignment horizontal="center" vertical="center" wrapText="1"/>
    </xf>
    <xf numFmtId="0" fontId="19" fillId="0" borderId="30" xfId="0" applyFont="1" applyBorder="1" applyAlignment="1">
      <alignment horizontal="center" vertical="center"/>
    </xf>
    <xf numFmtId="0" fontId="19" fillId="0" borderId="24" xfId="0" applyFont="1" applyBorder="1" applyAlignment="1">
      <alignment horizontal="center"/>
    </xf>
    <xf numFmtId="0" fontId="19" fillId="0" borderId="31" xfId="0" applyFont="1" applyBorder="1" applyAlignment="1">
      <alignment horizontal="center"/>
    </xf>
    <xf numFmtId="0" fontId="19" fillId="0" borderId="38" xfId="0" applyFont="1" applyBorder="1" applyAlignment="1">
      <alignment horizontal="center"/>
    </xf>
    <xf numFmtId="175" fontId="19" fillId="0" borderId="31" xfId="25" applyFont="1" applyFill="1" applyBorder="1" applyAlignment="1" applyProtection="1">
      <alignment horizontal="center" vertical="center"/>
    </xf>
    <xf numFmtId="10" fontId="11" fillId="0" borderId="24" xfId="18" applyNumberFormat="1" applyFont="1" applyFill="1" applyBorder="1" applyAlignment="1" applyProtection="1">
      <alignment horizontal="right" vertical="center"/>
    </xf>
    <xf numFmtId="176" fontId="11" fillId="0" borderId="31" xfId="25" applyNumberFormat="1" applyFont="1" applyFill="1" applyBorder="1" applyAlignment="1" applyProtection="1">
      <alignment horizontal="right" vertical="center"/>
    </xf>
    <xf numFmtId="10" fontId="11" fillId="0" borderId="38" xfId="18" applyNumberFormat="1" applyFont="1" applyFill="1" applyBorder="1" applyAlignment="1" applyProtection="1">
      <alignment horizontal="right" vertical="center"/>
    </xf>
    <xf numFmtId="10" fontId="44" fillId="0" borderId="0" xfId="0" applyNumberFormat="1" applyFont="1"/>
    <xf numFmtId="176" fontId="11" fillId="19" borderId="24" xfId="25" applyNumberFormat="1" applyFont="1" applyFill="1" applyBorder="1" applyAlignment="1" applyProtection="1">
      <alignment horizontal="right" vertical="center"/>
    </xf>
    <xf numFmtId="176" fontId="11" fillId="19" borderId="31" xfId="25" applyNumberFormat="1" applyFont="1" applyFill="1" applyBorder="1" applyAlignment="1" applyProtection="1">
      <alignment horizontal="right" vertical="center"/>
    </xf>
    <xf numFmtId="10" fontId="11" fillId="19" borderId="38" xfId="17" applyNumberFormat="1" applyFont="1" applyFill="1" applyBorder="1" applyAlignment="1" applyProtection="1">
      <alignment horizontal="right" vertical="center"/>
    </xf>
    <xf numFmtId="176" fontId="11" fillId="19" borderId="38" xfId="25" applyNumberFormat="1" applyFont="1" applyFill="1" applyBorder="1" applyAlignment="1" applyProtection="1">
      <alignment horizontal="right" vertical="center"/>
    </xf>
    <xf numFmtId="10" fontId="11" fillId="0" borderId="38" xfId="17" applyNumberFormat="1" applyFont="1" applyFill="1" applyBorder="1" applyAlignment="1" applyProtection="1">
      <alignment horizontal="right" vertical="center"/>
    </xf>
    <xf numFmtId="10" fontId="11" fillId="0" borderId="24" xfId="18" applyNumberFormat="1" applyFont="1" applyFill="1" applyBorder="1" applyAlignment="1" applyProtection="1">
      <alignment horizontal="right"/>
    </xf>
    <xf numFmtId="176" fontId="11" fillId="0" borderId="31" xfId="25" applyNumberFormat="1" applyFont="1" applyFill="1" applyBorder="1" applyAlignment="1" applyProtection="1">
      <alignment horizontal="right"/>
    </xf>
    <xf numFmtId="10" fontId="11" fillId="0" borderId="38" xfId="17" applyNumberFormat="1" applyFont="1" applyFill="1" applyBorder="1" applyAlignment="1" applyProtection="1">
      <alignment horizontal="right"/>
    </xf>
    <xf numFmtId="10" fontId="11" fillId="20" borderId="38" xfId="17" applyNumberFormat="1" applyFont="1" applyFill="1" applyBorder="1" applyAlignment="1" applyProtection="1">
      <alignment horizontal="right"/>
    </xf>
    <xf numFmtId="176" fontId="11" fillId="20" borderId="31" xfId="25" applyNumberFormat="1" applyFont="1" applyFill="1" applyBorder="1" applyAlignment="1" applyProtection="1">
      <alignment horizontal="right"/>
    </xf>
    <xf numFmtId="10" fontId="19" fillId="0" borderId="24" xfId="18" applyNumberFormat="1" applyFont="1" applyFill="1" applyBorder="1" applyAlignment="1" applyProtection="1">
      <alignment horizontal="center" vertical="center"/>
    </xf>
    <xf numFmtId="0" fontId="19" fillId="0" borderId="33" xfId="0" applyFont="1" applyBorder="1" applyAlignment="1">
      <alignment horizontal="center" vertical="center"/>
    </xf>
    <xf numFmtId="175" fontId="19" fillId="0" borderId="34" xfId="25" applyFont="1" applyFill="1" applyBorder="1" applyAlignment="1" applyProtection="1">
      <alignment horizontal="center" vertical="center"/>
    </xf>
    <xf numFmtId="10" fontId="19" fillId="0" borderId="32" xfId="18" applyNumberFormat="1" applyFont="1" applyFill="1" applyBorder="1" applyAlignment="1" applyProtection="1">
      <alignment horizontal="center" vertical="center"/>
    </xf>
    <xf numFmtId="10" fontId="19" fillId="0" borderId="60" xfId="17" applyNumberFormat="1" applyFont="1" applyFill="1" applyBorder="1" applyAlignment="1" applyProtection="1">
      <alignment horizontal="center" vertical="center"/>
    </xf>
    <xf numFmtId="0" fontId="27" fillId="7" borderId="35" xfId="0" applyFont="1" applyFill="1" applyBorder="1" applyAlignment="1">
      <alignment horizontal="center" vertical="center" wrapText="1"/>
    </xf>
    <xf numFmtId="0" fontId="27" fillId="7" borderId="0" xfId="0" applyFont="1" applyFill="1" applyAlignment="1">
      <alignment horizontal="center" vertical="center" wrapText="1"/>
    </xf>
    <xf numFmtId="0" fontId="27" fillId="7" borderId="29" xfId="0" applyFont="1" applyFill="1" applyBorder="1" applyAlignment="1">
      <alignment horizontal="center" vertical="center" wrapText="1"/>
    </xf>
    <xf numFmtId="0" fontId="24" fillId="0" borderId="35" xfId="0" applyFont="1" applyBorder="1" applyAlignment="1">
      <alignment horizontal="center" vertical="center" wrapText="1"/>
    </xf>
    <xf numFmtId="0" fontId="44" fillId="7" borderId="35" xfId="0" applyFont="1" applyFill="1" applyBorder="1" applyAlignment="1">
      <alignment horizontal="center" vertical="center"/>
    </xf>
    <xf numFmtId="0" fontId="44" fillId="7" borderId="29" xfId="0" applyFont="1" applyFill="1" applyBorder="1" applyAlignment="1">
      <alignment horizontal="center" vertical="center"/>
    </xf>
    <xf numFmtId="0" fontId="41" fillId="5" borderId="45" xfId="0" applyFont="1" applyFill="1" applyBorder="1" applyAlignment="1">
      <alignment horizontal="center" vertical="center"/>
    </xf>
    <xf numFmtId="0" fontId="41" fillId="5" borderId="15" xfId="0" applyFont="1" applyFill="1" applyBorder="1" applyAlignment="1">
      <alignment horizontal="center" vertical="center"/>
    </xf>
    <xf numFmtId="165" fontId="19" fillId="0" borderId="0" xfId="12" applyNumberFormat="1" applyFont="1" applyAlignment="1">
      <alignment vertical="center" wrapText="1"/>
    </xf>
    <xf numFmtId="0" fontId="52" fillId="0" borderId="0" xfId="0" applyFont="1"/>
    <xf numFmtId="0" fontId="52" fillId="0" borderId="0" xfId="0" applyFont="1" applyAlignment="1">
      <alignment horizontal="right"/>
    </xf>
    <xf numFmtId="0" fontId="27" fillId="0" borderId="0" xfId="0" applyFont="1" applyAlignment="1">
      <alignment horizontal="center" vertical="center"/>
    </xf>
    <xf numFmtId="165" fontId="19" fillId="0" borderId="31" xfId="12" applyNumberFormat="1" applyFont="1" applyBorder="1" applyAlignment="1">
      <alignment vertical="center"/>
    </xf>
    <xf numFmtId="0" fontId="45" fillId="0" borderId="35" xfId="0" applyFont="1" applyBorder="1" applyAlignment="1">
      <alignment horizontal="center" vertical="center"/>
    </xf>
    <xf numFmtId="0" fontId="41" fillId="0" borderId="35" xfId="0" applyFont="1" applyBorder="1" applyAlignment="1">
      <alignment horizontal="center" vertical="center"/>
    </xf>
    <xf numFmtId="0" fontId="41" fillId="5" borderId="61" xfId="0" applyFont="1" applyFill="1" applyBorder="1" applyAlignment="1">
      <alignment horizontal="center" vertical="center"/>
    </xf>
    <xf numFmtId="0" fontId="41" fillId="5" borderId="50" xfId="0" applyFont="1" applyFill="1" applyBorder="1" applyAlignment="1">
      <alignment horizontal="center" vertical="center"/>
    </xf>
    <xf numFmtId="0" fontId="10" fillId="7" borderId="0" xfId="0" applyFont="1" applyFill="1" applyAlignment="1" applyProtection="1">
      <alignment vertical="center"/>
      <protection locked="0"/>
    </xf>
    <xf numFmtId="0" fontId="12" fillId="0" borderId="35" xfId="9" applyFont="1" applyBorder="1" applyAlignment="1">
      <alignment horizontal="center" vertical="center"/>
    </xf>
    <xf numFmtId="0" fontId="15" fillId="0" borderId="36" xfId="0" applyFont="1" applyBorder="1" applyAlignment="1">
      <alignment horizontal="center" vertical="center"/>
    </xf>
    <xf numFmtId="2" fontId="15" fillId="0" borderId="31" xfId="0" applyNumberFormat="1" applyFont="1" applyBorder="1" applyAlignment="1">
      <alignment horizontal="center" vertical="center"/>
    </xf>
    <xf numFmtId="2" fontId="15" fillId="5" borderId="31" xfId="0" applyNumberFormat="1" applyFont="1" applyFill="1" applyBorder="1" applyAlignment="1">
      <alignment horizontal="center" vertical="center"/>
    </xf>
    <xf numFmtId="0" fontId="15" fillId="0" borderId="24" xfId="0" applyFont="1" applyBorder="1" applyAlignment="1">
      <alignment horizontal="center" vertical="center"/>
    </xf>
    <xf numFmtId="0" fontId="15" fillId="0" borderId="31" xfId="0" applyFont="1" applyBorder="1" applyAlignment="1">
      <alignment horizontal="center" vertical="center" wrapText="1"/>
    </xf>
    <xf numFmtId="0" fontId="15" fillId="0" borderId="62" xfId="0" applyFont="1" applyBorder="1" applyAlignment="1">
      <alignment horizontal="center" vertical="center"/>
    </xf>
    <xf numFmtId="2" fontId="15" fillId="0" borderId="34" xfId="0" applyNumberFormat="1" applyFont="1" applyBorder="1" applyAlignment="1">
      <alignment horizontal="center" vertical="center"/>
    </xf>
    <xf numFmtId="169" fontId="10" fillId="15" borderId="63" xfId="12" applyNumberFormat="1" applyFont="1" applyFill="1" applyBorder="1" applyAlignment="1">
      <alignment vertical="center" wrapText="1"/>
    </xf>
    <xf numFmtId="0" fontId="27" fillId="0" borderId="22" xfId="0" applyFont="1" applyBorder="1" applyAlignment="1">
      <alignment vertical="center"/>
    </xf>
    <xf numFmtId="0" fontId="27" fillId="0" borderId="43" xfId="0" applyFont="1" applyBorder="1" applyAlignment="1">
      <alignment vertical="center"/>
    </xf>
    <xf numFmtId="0" fontId="27" fillId="0" borderId="35" xfId="0" applyFont="1" applyBorder="1" applyAlignment="1">
      <alignment vertical="center"/>
    </xf>
    <xf numFmtId="0" fontId="27" fillId="7" borderId="35" xfId="0" applyFont="1" applyFill="1" applyBorder="1" applyAlignment="1">
      <alignment vertical="center"/>
    </xf>
    <xf numFmtId="0" fontId="27" fillId="0" borderId="41" xfId="0" applyFont="1" applyBorder="1" applyAlignment="1">
      <alignment vertical="center"/>
    </xf>
    <xf numFmtId="0" fontId="27" fillId="0" borderId="42" xfId="0" applyFont="1" applyBorder="1" applyAlignment="1">
      <alignment vertical="center"/>
    </xf>
    <xf numFmtId="164" fontId="18" fillId="5" borderId="34" xfId="1" applyFont="1" applyFill="1" applyBorder="1" applyAlignment="1">
      <alignment horizontal="right" vertical="center"/>
    </xf>
    <xf numFmtId="0" fontId="20" fillId="0" borderId="38" xfId="0" applyFont="1" applyBorder="1" applyAlignment="1">
      <alignment horizontal="center" vertical="center"/>
    </xf>
    <xf numFmtId="1" fontId="21" fillId="0" borderId="30" xfId="0" applyNumberFormat="1" applyFont="1" applyBorder="1" applyAlignment="1">
      <alignment horizontal="center" vertical="center"/>
    </xf>
    <xf numFmtId="0" fontId="21" fillId="0" borderId="30" xfId="0" applyFont="1" applyBorder="1" applyAlignment="1">
      <alignment horizontal="center" vertical="center"/>
    </xf>
    <xf numFmtId="169" fontId="53" fillId="0" borderId="30" xfId="0" applyNumberFormat="1" applyFont="1" applyBorder="1" applyAlignment="1">
      <alignment horizontal="center" vertical="center"/>
    </xf>
    <xf numFmtId="169" fontId="54" fillId="0" borderId="30" xfId="0" applyNumberFormat="1" applyFont="1" applyBorder="1" applyAlignment="1">
      <alignment horizontal="center" vertical="center"/>
    </xf>
    <xf numFmtId="0" fontId="52" fillId="0" borderId="0" xfId="0" applyFont="1" applyAlignment="1">
      <alignment horizontal="center"/>
    </xf>
    <xf numFmtId="176" fontId="11" fillId="0" borderId="38" xfId="25" applyNumberFormat="1" applyFont="1" applyFill="1" applyBorder="1" applyAlignment="1" applyProtection="1">
      <alignment horizontal="right" vertical="center"/>
    </xf>
    <xf numFmtId="0" fontId="18" fillId="0" borderId="39" xfId="0" applyFont="1" applyBorder="1" applyAlignment="1">
      <alignment horizontal="justify" vertical="center" wrapText="1"/>
    </xf>
    <xf numFmtId="0" fontId="18" fillId="7" borderId="39" xfId="0" applyFont="1" applyFill="1" applyBorder="1" applyAlignment="1">
      <alignment horizontal="justify" vertical="center" wrapText="1"/>
    </xf>
    <xf numFmtId="0" fontId="18" fillId="7" borderId="36" xfId="0" applyFont="1" applyFill="1" applyBorder="1" applyAlignment="1">
      <alignment horizontal="center" vertical="center" wrapText="1"/>
    </xf>
    <xf numFmtId="169" fontId="25" fillId="0" borderId="0" xfId="0" applyNumberFormat="1" applyFont="1" applyAlignment="1">
      <alignment vertical="center"/>
    </xf>
    <xf numFmtId="0" fontId="26" fillId="18" borderId="24" xfId="0" applyFont="1" applyFill="1" applyBorder="1" applyAlignment="1">
      <alignment horizontal="center" vertical="center" wrapText="1"/>
    </xf>
    <xf numFmtId="0" fontId="26" fillId="18" borderId="30" xfId="0" applyFont="1" applyFill="1" applyBorder="1" applyAlignment="1">
      <alignment horizontal="center" vertical="center" wrapText="1"/>
    </xf>
    <xf numFmtId="0" fontId="26" fillId="18" borderId="31" xfId="0" applyFont="1" applyFill="1" applyBorder="1" applyAlignment="1">
      <alignment horizontal="center" vertical="center" wrapText="1"/>
    </xf>
    <xf numFmtId="0" fontId="18" fillId="5" borderId="24" xfId="0" applyFont="1" applyFill="1" applyBorder="1" applyAlignment="1">
      <alignment horizontal="center" vertical="center"/>
    </xf>
    <xf numFmtId="10" fontId="28" fillId="5" borderId="30" xfId="16" applyNumberFormat="1" applyFont="1" applyFill="1" applyBorder="1" applyAlignment="1">
      <alignment horizontal="center" vertical="center" wrapText="1"/>
    </xf>
    <xf numFmtId="0" fontId="28" fillId="5" borderId="30" xfId="0" applyFont="1" applyFill="1" applyBorder="1" applyAlignment="1">
      <alignment horizontal="center" vertical="center" wrapText="1"/>
    </xf>
    <xf numFmtId="0" fontId="18" fillId="5" borderId="39" xfId="0" applyFont="1" applyFill="1" applyBorder="1" applyAlignment="1">
      <alignment vertical="center" wrapText="1"/>
    </xf>
    <xf numFmtId="0" fontId="18" fillId="5" borderId="39" xfId="0" applyFont="1" applyFill="1" applyBorder="1" applyAlignment="1">
      <alignment vertical="center"/>
    </xf>
    <xf numFmtId="0" fontId="18" fillId="5" borderId="30" xfId="0" applyFont="1" applyFill="1" applyBorder="1" applyAlignment="1">
      <alignment vertical="center"/>
    </xf>
    <xf numFmtId="0" fontId="18" fillId="5" borderId="30" xfId="0" applyFont="1" applyFill="1" applyBorder="1" applyAlignment="1">
      <alignment horizontal="center" vertical="center"/>
    </xf>
    <xf numFmtId="2" fontId="11" fillId="0" borderId="30" xfId="0" applyNumberFormat="1" applyFont="1" applyBorder="1" applyAlignment="1">
      <alignment horizontal="center" vertical="center"/>
    </xf>
    <xf numFmtId="2" fontId="48" fillId="0" borderId="30" xfId="0" applyNumberFormat="1" applyFont="1" applyBorder="1" applyAlignment="1">
      <alignment horizontal="center" vertical="center"/>
    </xf>
    <xf numFmtId="43" fontId="44" fillId="0" borderId="0" xfId="0" applyNumberFormat="1" applyFont="1"/>
    <xf numFmtId="164" fontId="27" fillId="7" borderId="30" xfId="1" applyFont="1" applyFill="1" applyBorder="1" applyAlignment="1">
      <alignment horizontal="center" vertical="center" wrapText="1"/>
    </xf>
    <xf numFmtId="0" fontId="27" fillId="7" borderId="30" xfId="0" applyFont="1" applyFill="1" applyBorder="1" applyAlignment="1">
      <alignment horizontal="center" vertical="center" wrapText="1"/>
    </xf>
    <xf numFmtId="0" fontId="19" fillId="7" borderId="29" xfId="6" applyFont="1" applyFill="1" applyBorder="1" applyAlignment="1">
      <alignment horizontal="center" vertical="center"/>
    </xf>
    <xf numFmtId="0" fontId="11" fillId="7" borderId="35" xfId="6" applyFont="1" applyFill="1" applyBorder="1" applyAlignment="1">
      <alignment horizontal="center" vertical="center"/>
    </xf>
    <xf numFmtId="0" fontId="11" fillId="7" borderId="29" xfId="6" applyFont="1" applyFill="1" applyBorder="1" applyAlignment="1">
      <alignment horizontal="center" vertical="center"/>
    </xf>
    <xf numFmtId="165" fontId="19" fillId="15" borderId="66" xfId="12" applyNumberFormat="1" applyFont="1" applyFill="1" applyBorder="1" applyAlignment="1">
      <alignment horizontal="center" vertical="center" wrapText="1"/>
    </xf>
    <xf numFmtId="165" fontId="19" fillId="15" borderId="23" xfId="12" applyNumberFormat="1" applyFont="1" applyFill="1" applyBorder="1" applyAlignment="1">
      <alignment horizontal="center" vertical="center" wrapText="1"/>
    </xf>
    <xf numFmtId="17" fontId="50" fillId="16" borderId="67" xfId="0" applyNumberFormat="1" applyFont="1" applyFill="1" applyBorder="1" applyAlignment="1">
      <alignment horizontal="center" vertical="center" wrapText="1"/>
    </xf>
    <xf numFmtId="17" fontId="50" fillId="16" borderId="27" xfId="0" applyNumberFormat="1" applyFont="1" applyFill="1" applyBorder="1" applyAlignment="1">
      <alignment horizontal="center" vertical="center" wrapText="1"/>
    </xf>
    <xf numFmtId="0" fontId="19" fillId="7" borderId="0" xfId="6" applyFont="1" applyFill="1" applyAlignment="1">
      <alignment horizontal="center" vertical="center"/>
    </xf>
    <xf numFmtId="0" fontId="11" fillId="7" borderId="0" xfId="6" applyFont="1" applyFill="1" applyAlignment="1">
      <alignment horizontal="center" vertical="center"/>
    </xf>
    <xf numFmtId="1" fontId="19" fillId="0" borderId="35" xfId="0" applyNumberFormat="1" applyFont="1" applyBorder="1" applyAlignment="1">
      <alignment horizontal="center" vertical="center" wrapText="1"/>
    </xf>
    <xf numFmtId="0" fontId="50" fillId="16" borderId="27" xfId="0" applyFont="1" applyFill="1" applyBorder="1" applyAlignment="1">
      <alignment horizontal="center" vertical="center" wrapText="1"/>
    </xf>
    <xf numFmtId="0" fontId="53" fillId="0" borderId="24" xfId="0" applyFont="1" applyBorder="1" applyAlignment="1">
      <alignment horizontal="center" vertical="center"/>
    </xf>
    <xf numFmtId="0" fontId="21" fillId="0" borderId="30" xfId="0" applyFont="1" applyBorder="1" applyAlignment="1">
      <alignment horizontal="left" vertical="center" wrapText="1"/>
    </xf>
    <xf numFmtId="4" fontId="21" fillId="0" borderId="30" xfId="0" applyNumberFormat="1" applyFont="1" applyBorder="1" applyAlignment="1">
      <alignment horizontal="right" vertical="center"/>
    </xf>
    <xf numFmtId="4" fontId="21" fillId="0" borderId="3" xfId="0" applyNumberFormat="1" applyFont="1" applyBorder="1" applyAlignment="1">
      <alignment horizontal="right" vertical="center"/>
    </xf>
    <xf numFmtId="4" fontId="20" fillId="0" borderId="31" xfId="0" applyNumberFormat="1" applyFont="1" applyBorder="1" applyAlignment="1">
      <alignment vertical="center"/>
    </xf>
    <xf numFmtId="0" fontId="21" fillId="0" borderId="17" xfId="0" applyFont="1" applyBorder="1" applyAlignment="1">
      <alignment horizontal="center" vertical="center"/>
    </xf>
    <xf numFmtId="0" fontId="21" fillId="0" borderId="13" xfId="0" applyFont="1" applyBorder="1" applyAlignment="1">
      <alignment vertical="top" wrapText="1"/>
    </xf>
    <xf numFmtId="0" fontId="21" fillId="0" borderId="9" xfId="0" applyFont="1" applyBorder="1" applyAlignment="1">
      <alignment horizontal="center" vertical="center"/>
    </xf>
    <xf numFmtId="166" fontId="21" fillId="0" borderId="9" xfId="0" applyNumberFormat="1" applyFont="1" applyBorder="1" applyAlignment="1">
      <alignment horizontal="right" vertical="center"/>
    </xf>
    <xf numFmtId="4" fontId="21" fillId="0" borderId="9" xfId="0" applyNumberFormat="1" applyFont="1" applyBorder="1" applyAlignment="1">
      <alignment horizontal="right" vertical="center"/>
    </xf>
    <xf numFmtId="0" fontId="21" fillId="0" borderId="13" xfId="0" applyFont="1" applyBorder="1" applyAlignment="1">
      <alignment vertical="center" wrapText="1"/>
    </xf>
    <xf numFmtId="2" fontId="21" fillId="0" borderId="9" xfId="0" applyNumberFormat="1" applyFont="1" applyBorder="1" applyAlignment="1">
      <alignment horizontal="right" vertical="center"/>
    </xf>
    <xf numFmtId="165" fontId="49" fillId="0" borderId="30" xfId="12" applyNumberFormat="1" applyFont="1" applyBorder="1" applyAlignment="1">
      <alignment horizontal="center" vertical="center"/>
    </xf>
    <xf numFmtId="165" fontId="20" fillId="0" borderId="31" xfId="12" applyNumberFormat="1" applyFont="1" applyBorder="1" applyAlignment="1">
      <alignment horizontal="center" vertical="center"/>
    </xf>
    <xf numFmtId="10" fontId="21" fillId="0" borderId="30" xfId="17" applyNumberFormat="1" applyFont="1" applyFill="1" applyBorder="1" applyAlignment="1">
      <alignment vertical="center"/>
    </xf>
    <xf numFmtId="0" fontId="48" fillId="0" borderId="0" xfId="0" applyFont="1" applyAlignment="1">
      <alignment vertical="center"/>
    </xf>
    <xf numFmtId="0" fontId="19" fillId="0" borderId="0" xfId="0" applyFont="1" applyAlignment="1">
      <alignment vertical="center"/>
    </xf>
    <xf numFmtId="0" fontId="19" fillId="0" borderId="0" xfId="0" applyFont="1" applyAlignment="1">
      <alignment horizontal="center" vertical="center"/>
    </xf>
    <xf numFmtId="2" fontId="19" fillId="0" borderId="0" xfId="0" applyNumberFormat="1" applyFont="1" applyAlignment="1">
      <alignment vertical="center"/>
    </xf>
    <xf numFmtId="166" fontId="21" fillId="0" borderId="30" xfId="0" applyNumberFormat="1" applyFont="1" applyBorder="1" applyAlignment="1">
      <alignment horizontal="right" vertical="center"/>
    </xf>
    <xf numFmtId="2" fontId="21" fillId="0" borderId="30" xfId="0" applyNumberFormat="1" applyFont="1" applyBorder="1" applyAlignment="1">
      <alignment horizontal="right" vertical="center"/>
    </xf>
    <xf numFmtId="168" fontId="21" fillId="0" borderId="9" xfId="0" applyNumberFormat="1" applyFont="1" applyBorder="1" applyAlignment="1">
      <alignment horizontal="right" vertical="center"/>
    </xf>
    <xf numFmtId="173" fontId="21" fillId="0" borderId="9" xfId="0" applyNumberFormat="1" applyFont="1" applyBorder="1" applyAlignment="1">
      <alignment horizontal="right" vertical="center"/>
    </xf>
    <xf numFmtId="0" fontId="48" fillId="4" borderId="0" xfId="0" applyFont="1" applyFill="1" applyAlignment="1">
      <alignment horizontal="center" vertical="center"/>
    </xf>
    <xf numFmtId="0" fontId="48" fillId="4" borderId="0" xfId="0" applyFont="1" applyFill="1" applyAlignment="1">
      <alignment horizontal="left" vertical="center"/>
    </xf>
    <xf numFmtId="10" fontId="14" fillId="0" borderId="0" xfId="18" applyNumberFormat="1" applyFont="1" applyBorder="1" applyAlignment="1">
      <alignment vertical="center"/>
    </xf>
    <xf numFmtId="10" fontId="14" fillId="0" borderId="29" xfId="18" applyNumberFormat="1" applyFont="1" applyBorder="1" applyAlignment="1">
      <alignment vertical="center"/>
    </xf>
    <xf numFmtId="10" fontId="12" fillId="0" borderId="29" xfId="0" applyNumberFormat="1" applyFont="1" applyBorder="1" applyAlignment="1">
      <alignment vertical="center"/>
    </xf>
    <xf numFmtId="0" fontId="14" fillId="0" borderId="0" xfId="0" applyFont="1" applyAlignment="1">
      <alignment horizontal="center" vertical="center"/>
    </xf>
    <xf numFmtId="10" fontId="11" fillId="0" borderId="0" xfId="9" applyNumberFormat="1" applyFont="1" applyAlignment="1">
      <alignment vertical="center"/>
    </xf>
    <xf numFmtId="171" fontId="11" fillId="0" borderId="0" xfId="9" applyNumberFormat="1" applyFont="1"/>
    <xf numFmtId="180" fontId="11" fillId="0" borderId="0" xfId="9" applyNumberFormat="1" applyFont="1"/>
    <xf numFmtId="180" fontId="11" fillId="0" borderId="0" xfId="9" applyNumberFormat="1" applyFont="1" applyAlignment="1">
      <alignment vertical="center"/>
    </xf>
    <xf numFmtId="0" fontId="14" fillId="0" borderId="35" xfId="0" applyFont="1" applyBorder="1" applyAlignment="1">
      <alignment horizontal="left" vertical="center"/>
    </xf>
    <xf numFmtId="0" fontId="14" fillId="0" borderId="0" xfId="0" quotePrefix="1" applyFont="1" applyAlignment="1">
      <alignment horizontal="center" vertical="center"/>
    </xf>
    <xf numFmtId="0" fontId="14" fillId="0" borderId="0" xfId="0" applyFont="1"/>
    <xf numFmtId="0" fontId="14" fillId="0" borderId="68" xfId="0" applyFont="1" applyBorder="1" applyAlignment="1">
      <alignment vertical="center"/>
    </xf>
    <xf numFmtId="0" fontId="14" fillId="0" borderId="68" xfId="0" applyFont="1" applyBorder="1" applyAlignment="1">
      <alignment horizontal="center" vertical="center"/>
    </xf>
    <xf numFmtId="0" fontId="14" fillId="0" borderId="68" xfId="0" quotePrefix="1" applyFont="1" applyBorder="1" applyAlignment="1">
      <alignment horizontal="center" vertical="center"/>
    </xf>
    <xf numFmtId="0" fontId="14" fillId="0" borderId="68" xfId="0" applyFont="1" applyBorder="1"/>
    <xf numFmtId="0" fontId="14" fillId="2" borderId="69" xfId="9" applyFont="1" applyFill="1" applyBorder="1"/>
    <xf numFmtId="0" fontId="33" fillId="3" borderId="70" xfId="0" applyFont="1" applyFill="1" applyBorder="1" applyAlignment="1">
      <alignment horizontal="center" vertical="center" wrapText="1"/>
    </xf>
    <xf numFmtId="2" fontId="17" fillId="0" borderId="29" xfId="0" applyNumberFormat="1" applyFont="1" applyBorder="1" applyAlignment="1">
      <alignment vertical="center"/>
    </xf>
    <xf numFmtId="0" fontId="16" fillId="0" borderId="35" xfId="0" applyFont="1" applyBorder="1" applyAlignment="1">
      <alignment horizontal="center" vertical="center"/>
    </xf>
    <xf numFmtId="2" fontId="16" fillId="0" borderId="29" xfId="0" applyNumberFormat="1" applyFont="1" applyBorder="1" applyAlignment="1">
      <alignment horizontal="center" vertical="center"/>
    </xf>
    <xf numFmtId="0" fontId="15" fillId="0" borderId="35" xfId="0" applyFont="1" applyBorder="1" applyAlignment="1">
      <alignment horizontal="center" vertical="center"/>
    </xf>
    <xf numFmtId="2" fontId="14" fillId="0" borderId="29" xfId="0" applyNumberFormat="1" applyFont="1" applyBorder="1" applyAlignment="1">
      <alignment horizontal="center" vertical="center"/>
    </xf>
    <xf numFmtId="2" fontId="15" fillId="0" borderId="29" xfId="0" applyNumberFormat="1" applyFont="1" applyBorder="1" applyAlignment="1">
      <alignment horizontal="center" vertical="center"/>
    </xf>
    <xf numFmtId="0" fontId="14" fillId="0" borderId="0" xfId="0" applyFont="1" applyAlignment="1">
      <alignment horizontal="left" vertical="center"/>
    </xf>
    <xf numFmtId="10" fontId="12" fillId="0" borderId="0" xfId="0" applyNumberFormat="1" applyFont="1" applyAlignment="1">
      <alignment vertical="center"/>
    </xf>
    <xf numFmtId="0" fontId="11" fillId="0" borderId="29" xfId="9" applyFont="1" applyBorder="1" applyAlignment="1">
      <alignment vertical="center"/>
    </xf>
    <xf numFmtId="0" fontId="11" fillId="0" borderId="29" xfId="9" applyFont="1" applyBorder="1"/>
    <xf numFmtId="0" fontId="11" fillId="0" borderId="42" xfId="9" applyFont="1" applyBorder="1"/>
    <xf numFmtId="0" fontId="11" fillId="0" borderId="63" xfId="9" applyFont="1" applyBorder="1"/>
    <xf numFmtId="0" fontId="29" fillId="0" borderId="31" xfId="0" applyFont="1" applyBorder="1" applyAlignment="1">
      <alignment horizontal="center" vertical="center" wrapText="1"/>
    </xf>
    <xf numFmtId="0" fontId="25" fillId="0" borderId="15" xfId="0" applyFont="1" applyBorder="1" applyAlignment="1">
      <alignment horizontal="left" vertical="center" wrapText="1"/>
    </xf>
    <xf numFmtId="0" fontId="25" fillId="0" borderId="30" xfId="0" applyFont="1" applyBorder="1" applyAlignment="1">
      <alignment horizontal="left" vertical="center" wrapText="1"/>
    </xf>
    <xf numFmtId="0" fontId="26" fillId="18" borderId="58" xfId="0" applyFont="1" applyFill="1" applyBorder="1" applyAlignment="1">
      <alignment horizontal="center" vertical="center"/>
    </xf>
    <xf numFmtId="169" fontId="26" fillId="18" borderId="58" xfId="0" applyNumberFormat="1" applyFont="1" applyFill="1" applyBorder="1" applyAlignment="1">
      <alignment horizontal="center" vertical="center"/>
    </xf>
    <xf numFmtId="0" fontId="25" fillId="7" borderId="15" xfId="0" applyFont="1" applyFill="1" applyBorder="1" applyAlignment="1">
      <alignment horizontal="left" vertical="center" wrapText="1"/>
    </xf>
    <xf numFmtId="0" fontId="25" fillId="7" borderId="30" xfId="0" applyFont="1" applyFill="1" applyBorder="1" applyAlignment="1">
      <alignment horizontal="left" vertical="center" wrapText="1"/>
    </xf>
    <xf numFmtId="169" fontId="25" fillId="7" borderId="50" xfId="0" applyNumberFormat="1" applyFont="1" applyFill="1" applyBorder="1" applyAlignment="1">
      <alignment horizontal="center" vertical="center"/>
    </xf>
    <xf numFmtId="4" fontId="26" fillId="18" borderId="58" xfId="0" applyNumberFormat="1" applyFont="1" applyFill="1" applyBorder="1" applyAlignment="1">
      <alignment horizontal="center" vertical="center"/>
    </xf>
    <xf numFmtId="1" fontId="19" fillId="0" borderId="35" xfId="2" applyNumberFormat="1" applyFont="1" applyBorder="1" applyAlignment="1">
      <alignment horizontal="center" vertical="center" wrapText="1"/>
    </xf>
    <xf numFmtId="0" fontId="48" fillId="4" borderId="0" xfId="2" applyFont="1" applyFill="1" applyAlignment="1">
      <alignment vertical="center"/>
    </xf>
    <xf numFmtId="17" fontId="50" fillId="16" borderId="67" xfId="2" applyNumberFormat="1" applyFont="1" applyFill="1" applyBorder="1" applyAlignment="1">
      <alignment horizontal="center" vertical="center" wrapText="1"/>
    </xf>
    <xf numFmtId="0" fontId="50" fillId="16" borderId="27" xfId="2" applyFont="1" applyFill="1" applyBorder="1" applyAlignment="1">
      <alignment horizontal="center" vertical="center" wrapText="1"/>
    </xf>
    <xf numFmtId="0" fontId="46" fillId="0" borderId="0" xfId="2" applyFont="1" applyAlignment="1">
      <alignment horizontal="center" vertical="center"/>
    </xf>
    <xf numFmtId="0" fontId="46" fillId="0" borderId="0" xfId="2" applyFont="1" applyAlignment="1">
      <alignment vertical="center"/>
    </xf>
    <xf numFmtId="0" fontId="53" fillId="0" borderId="24" xfId="2" applyFont="1" applyBorder="1" applyAlignment="1">
      <alignment horizontal="center" vertical="center"/>
    </xf>
    <xf numFmtId="0" fontId="21" fillId="0" borderId="30" xfId="2" applyFont="1" applyBorder="1" applyAlignment="1">
      <alignment horizontal="center" vertical="center"/>
    </xf>
    <xf numFmtId="0" fontId="21" fillId="0" borderId="30" xfId="2" applyFont="1" applyBorder="1" applyAlignment="1">
      <alignment horizontal="left" vertical="center" wrapText="1"/>
    </xf>
    <xf numFmtId="168" fontId="21" fillId="0" borderId="9" xfId="2" applyNumberFormat="1" applyFont="1" applyBorder="1" applyAlignment="1">
      <alignment horizontal="right" vertical="center"/>
    </xf>
    <xf numFmtId="4" fontId="21" fillId="0" borderId="30" xfId="2" applyNumberFormat="1" applyFont="1" applyBorder="1" applyAlignment="1">
      <alignment horizontal="right" vertical="center"/>
    </xf>
    <xf numFmtId="4" fontId="21" fillId="0" borderId="3" xfId="2" applyNumberFormat="1" applyFont="1" applyBorder="1" applyAlignment="1">
      <alignment horizontal="right" vertical="center"/>
    </xf>
    <xf numFmtId="168" fontId="21" fillId="0" borderId="0" xfId="2" applyNumberFormat="1" applyFont="1" applyAlignment="1">
      <alignment horizontal="right" vertical="center"/>
    </xf>
    <xf numFmtId="4" fontId="20" fillId="0" borderId="31" xfId="2" applyNumberFormat="1" applyFont="1" applyBorder="1" applyAlignment="1">
      <alignment vertical="center"/>
    </xf>
    <xf numFmtId="0" fontId="21" fillId="0" borderId="17" xfId="2" applyFont="1" applyBorder="1" applyAlignment="1">
      <alignment horizontal="center" vertical="center"/>
    </xf>
    <xf numFmtId="0" fontId="21" fillId="0" borderId="13" xfId="2" applyFont="1" applyBorder="1" applyAlignment="1">
      <alignment vertical="top" wrapText="1"/>
    </xf>
    <xf numFmtId="0" fontId="21" fillId="0" borderId="9" xfId="2" applyFont="1" applyBorder="1" applyAlignment="1">
      <alignment horizontal="center" vertical="center"/>
    </xf>
    <xf numFmtId="4" fontId="21" fillId="0" borderId="9" xfId="2" applyNumberFormat="1" applyFont="1" applyBorder="1" applyAlignment="1">
      <alignment horizontal="right" vertical="center"/>
    </xf>
    <xf numFmtId="0" fontId="21" fillId="0" borderId="13" xfId="2" applyFont="1" applyBorder="1" applyAlignment="1">
      <alignment vertical="center" wrapText="1"/>
    </xf>
    <xf numFmtId="0" fontId="48" fillId="0" borderId="0" xfId="2" applyFont="1" applyAlignment="1">
      <alignment vertical="center"/>
    </xf>
    <xf numFmtId="0" fontId="19" fillId="0" borderId="0" xfId="2" applyFont="1" applyAlignment="1">
      <alignment vertical="center"/>
    </xf>
    <xf numFmtId="0" fontId="19" fillId="0" borderId="0" xfId="2" applyFont="1" applyAlignment="1">
      <alignment horizontal="center" vertical="center"/>
    </xf>
    <xf numFmtId="2" fontId="19" fillId="0" borderId="0" xfId="2" applyNumberFormat="1" applyFont="1" applyAlignment="1">
      <alignment vertical="center"/>
    </xf>
    <xf numFmtId="0" fontId="11" fillId="0" borderId="0" xfId="2" applyFont="1" applyAlignment="1">
      <alignment vertical="center"/>
    </xf>
    <xf numFmtId="172" fontId="21" fillId="0" borderId="9" xfId="2" applyNumberFormat="1" applyFont="1" applyBorder="1" applyAlignment="1">
      <alignment horizontal="right" vertical="center"/>
    </xf>
    <xf numFmtId="179" fontId="21" fillId="0" borderId="9" xfId="2" applyNumberFormat="1" applyFont="1" applyBorder="1" applyAlignment="1">
      <alignment horizontal="right" vertical="center"/>
    </xf>
    <xf numFmtId="170" fontId="21" fillId="0" borderId="9" xfId="2" applyNumberFormat="1" applyFont="1" applyBorder="1" applyAlignment="1">
      <alignment horizontal="right" vertical="center"/>
    </xf>
    <xf numFmtId="181" fontId="21" fillId="0" borderId="9" xfId="2" applyNumberFormat="1" applyFont="1" applyBorder="1" applyAlignment="1">
      <alignment horizontal="right" vertical="center"/>
    </xf>
    <xf numFmtId="182" fontId="21" fillId="0" borderId="9" xfId="2" applyNumberFormat="1" applyFont="1" applyBorder="1" applyAlignment="1">
      <alignment horizontal="right" vertical="center"/>
    </xf>
    <xf numFmtId="183" fontId="21" fillId="0" borderId="9" xfId="2" applyNumberFormat="1" applyFont="1" applyBorder="1" applyAlignment="1">
      <alignment horizontal="right" vertical="center"/>
    </xf>
    <xf numFmtId="0" fontId="58" fillId="0" borderId="22" xfId="4" applyFont="1" applyBorder="1" applyAlignment="1">
      <alignment horizontal="center" vertical="center"/>
    </xf>
    <xf numFmtId="0" fontId="35" fillId="0" borderId="0" xfId="4"/>
    <xf numFmtId="0" fontId="58" fillId="0" borderId="35" xfId="4" applyFont="1" applyBorder="1" applyAlignment="1">
      <alignment horizontal="center" vertical="center"/>
    </xf>
    <xf numFmtId="0" fontId="59" fillId="0" borderId="49" xfId="4" applyFont="1" applyBorder="1" applyAlignment="1">
      <alignment vertical="center"/>
    </xf>
    <xf numFmtId="0" fontId="61" fillId="0" borderId="65" xfId="4" applyFont="1" applyBorder="1" applyAlignment="1">
      <alignment vertical="center"/>
    </xf>
    <xf numFmtId="0" fontId="61" fillId="0" borderId="64" xfId="4" applyFont="1" applyBorder="1" applyAlignment="1">
      <alignment vertical="center"/>
    </xf>
    <xf numFmtId="4" fontId="62" fillId="0" borderId="35" xfId="4" applyNumberFormat="1" applyFont="1" applyBorder="1" applyAlignment="1">
      <alignment horizontal="right" vertical="center" shrinkToFit="1"/>
    </xf>
    <xf numFmtId="4" fontId="62" fillId="0" borderId="30" xfId="4" applyNumberFormat="1" applyFont="1" applyBorder="1" applyAlignment="1">
      <alignment horizontal="center" vertical="center" wrapText="1" shrinkToFit="1"/>
    </xf>
    <xf numFmtId="4" fontId="62" fillId="0" borderId="30" xfId="4" applyNumberFormat="1" applyFont="1" applyBorder="1" applyAlignment="1">
      <alignment vertical="center" shrinkToFit="1"/>
    </xf>
    <xf numFmtId="4" fontId="62" fillId="0" borderId="30" xfId="4" applyNumberFormat="1" applyFont="1" applyBorder="1" applyAlignment="1">
      <alignment horizontal="center" vertical="center" shrinkToFit="1"/>
    </xf>
    <xf numFmtId="4" fontId="62" fillId="0" borderId="30" xfId="4" applyNumberFormat="1" applyFont="1" applyBorder="1" applyAlignment="1">
      <alignment horizontal="right" vertical="center" shrinkToFit="1"/>
    </xf>
    <xf numFmtId="0" fontId="59" fillId="0" borderId="38" xfId="4" applyFont="1" applyBorder="1" applyAlignment="1">
      <alignment horizontal="center" vertical="center" wrapText="1"/>
    </xf>
    <xf numFmtId="4" fontId="35" fillId="0" borderId="0" xfId="4" applyNumberFormat="1"/>
    <xf numFmtId="4" fontId="6" fillId="21" borderId="100" xfId="4" applyNumberFormat="1" applyFont="1" applyFill="1" applyBorder="1" applyAlignment="1">
      <alignment horizontal="right" vertical="center" shrinkToFit="1"/>
    </xf>
    <xf numFmtId="4" fontId="6" fillId="21" borderId="100" xfId="4" applyNumberFormat="1" applyFont="1" applyFill="1" applyBorder="1" applyAlignment="1">
      <alignment horizontal="left" vertical="center" shrinkToFit="1"/>
    </xf>
    <xf numFmtId="0" fontId="35" fillId="0" borderId="101" xfId="4" applyBorder="1"/>
    <xf numFmtId="4" fontId="6" fillId="0" borderId="35" xfId="4" applyNumberFormat="1" applyFont="1" applyBorder="1" applyAlignment="1">
      <alignment horizontal="right" vertical="center" shrinkToFit="1"/>
    </xf>
    <xf numFmtId="0" fontId="6" fillId="0" borderId="102" xfId="4" applyFont="1" applyBorder="1" applyAlignment="1">
      <alignment horizontal="center" vertical="center" shrinkToFit="1"/>
    </xf>
    <xf numFmtId="0" fontId="6" fillId="0" borderId="103" xfId="4" applyFont="1" applyBorder="1" applyAlignment="1">
      <alignment horizontal="justify" vertical="center" wrapText="1"/>
    </xf>
    <xf numFmtId="0" fontId="6" fillId="0" borderId="102" xfId="4" applyFont="1" applyBorder="1" applyAlignment="1">
      <alignment horizontal="center" vertical="center"/>
    </xf>
    <xf numFmtId="4" fontId="6" fillId="0" borderId="103" xfId="4" applyNumberFormat="1" applyFont="1" applyBorder="1" applyAlignment="1">
      <alignment horizontal="center" vertical="center" shrinkToFit="1"/>
    </xf>
    <xf numFmtId="4" fontId="6" fillId="0" borderId="103" xfId="4" applyNumberFormat="1" applyFont="1" applyBorder="1" applyAlignment="1">
      <alignment horizontal="right" vertical="center" shrinkToFit="1"/>
    </xf>
    <xf numFmtId="4" fontId="63" fillId="0" borderId="103" xfId="4" applyNumberFormat="1" applyFont="1" applyBorder="1" applyAlignment="1">
      <alignment horizontal="center" vertical="center" shrinkToFit="1"/>
    </xf>
    <xf numFmtId="4" fontId="6" fillId="21" borderId="103" xfId="4" applyNumberFormat="1" applyFont="1" applyFill="1" applyBorder="1" applyAlignment="1">
      <alignment horizontal="right" vertical="center" shrinkToFit="1"/>
    </xf>
    <xf numFmtId="4" fontId="6" fillId="21" borderId="103" xfId="4" applyNumberFormat="1" applyFont="1" applyFill="1" applyBorder="1" applyAlignment="1">
      <alignment horizontal="justify" vertical="center" shrinkToFit="1"/>
    </xf>
    <xf numFmtId="0" fontId="35" fillId="0" borderId="104" xfId="4" applyBorder="1"/>
    <xf numFmtId="4" fontId="64" fillId="0" borderId="105" xfId="4" applyNumberFormat="1" applyFont="1" applyBorder="1" applyAlignment="1">
      <alignment horizontal="right" vertical="center" shrinkToFit="1"/>
    </xf>
    <xf numFmtId="0" fontId="6" fillId="0" borderId="102" xfId="4" applyFont="1" applyBorder="1" applyAlignment="1">
      <alignment horizontal="center" vertical="center" wrapText="1"/>
    </xf>
    <xf numFmtId="4" fontId="6" fillId="0" borderId="41" xfId="4" applyNumberFormat="1" applyFont="1" applyBorder="1" applyAlignment="1">
      <alignment horizontal="right" vertical="center" shrinkToFit="1"/>
    </xf>
    <xf numFmtId="0" fontId="6" fillId="0" borderId="106" xfId="4" applyFont="1" applyBorder="1" applyAlignment="1">
      <alignment horizontal="center" vertical="center" shrinkToFit="1"/>
    </xf>
    <xf numFmtId="0" fontId="6" fillId="0" borderId="107" xfId="4" applyFont="1" applyBorder="1" applyAlignment="1">
      <alignment horizontal="justify" vertical="center" wrapText="1"/>
    </xf>
    <xf numFmtId="0" fontId="6" fillId="0" borderId="106" xfId="4" applyFont="1" applyBorder="1" applyAlignment="1">
      <alignment horizontal="center" vertical="center"/>
    </xf>
    <xf numFmtId="4" fontId="6" fillId="0" borderId="107" xfId="4" applyNumberFormat="1" applyFont="1" applyBorder="1" applyAlignment="1">
      <alignment horizontal="right" vertical="center" shrinkToFit="1"/>
    </xf>
    <xf numFmtId="4" fontId="6" fillId="0" borderId="107" xfId="4" applyNumberFormat="1" applyFont="1" applyBorder="1" applyAlignment="1">
      <alignment horizontal="center" vertical="center" shrinkToFit="1"/>
    </xf>
    <xf numFmtId="0" fontId="35" fillId="0" borderId="108" xfId="4" applyBorder="1"/>
    <xf numFmtId="0" fontId="59" fillId="0" borderId="39" xfId="4" applyFont="1" applyBorder="1"/>
    <xf numFmtId="0" fontId="59" fillId="0" borderId="37" xfId="4" applyFont="1" applyBorder="1" applyAlignment="1">
      <alignment vertical="center"/>
    </xf>
    <xf numFmtId="0" fontId="59" fillId="0" borderId="37" xfId="4" applyFont="1" applyBorder="1"/>
    <xf numFmtId="0" fontId="59" fillId="0" borderId="38" xfId="4" applyFont="1" applyBorder="1"/>
    <xf numFmtId="0" fontId="61" fillId="0" borderId="0" xfId="4" applyFont="1"/>
    <xf numFmtId="4" fontId="61" fillId="0" borderId="0" xfId="4" applyNumberFormat="1" applyFont="1"/>
    <xf numFmtId="4" fontId="59" fillId="0" borderId="0" xfId="4" applyNumberFormat="1" applyFont="1"/>
    <xf numFmtId="4" fontId="27" fillId="0" borderId="30" xfId="1" applyNumberFormat="1" applyFont="1" applyFill="1" applyBorder="1" applyAlignment="1">
      <alignment horizontal="right" vertical="center"/>
    </xf>
    <xf numFmtId="165" fontId="10" fillId="15" borderId="75" xfId="12" applyNumberFormat="1" applyFont="1" applyFill="1" applyBorder="1" applyAlignment="1">
      <alignment vertical="center" wrapText="1"/>
    </xf>
    <xf numFmtId="0" fontId="69" fillId="0" borderId="92" xfId="34" applyFont="1" applyBorder="1" applyAlignment="1">
      <alignment horizontal="center" vertical="center" wrapText="1"/>
    </xf>
    <xf numFmtId="0" fontId="70" fillId="0" borderId="92" xfId="34" applyFont="1" applyBorder="1"/>
    <xf numFmtId="0" fontId="70" fillId="0" borderId="93" xfId="34" applyFont="1" applyBorder="1"/>
    <xf numFmtId="185" fontId="67" fillId="0" borderId="0" xfId="34" applyNumberFormat="1" applyFont="1" applyAlignment="1">
      <alignment horizontal="left" vertical="center"/>
    </xf>
    <xf numFmtId="0" fontId="70" fillId="0" borderId="0" xfId="34" applyFont="1"/>
    <xf numFmtId="0" fontId="70" fillId="0" borderId="87" xfId="34" applyFont="1" applyBorder="1"/>
    <xf numFmtId="0" fontId="66" fillId="0" borderId="0" xfId="34" applyFont="1" applyAlignment="1">
      <alignment horizontal="right" vertical="center"/>
    </xf>
    <xf numFmtId="0" fontId="71" fillId="0" borderId="0" xfId="35" applyFont="1" applyAlignment="1">
      <alignment horizontal="center" vertical="center" wrapText="1"/>
    </xf>
    <xf numFmtId="10" fontId="67" fillId="0" borderId="0" xfId="35" applyNumberFormat="1" applyFont="1" applyAlignment="1">
      <alignment horizontal="center" vertical="center" wrapText="1"/>
    </xf>
    <xf numFmtId="0" fontId="71" fillId="0" borderId="87" xfId="35" applyFont="1" applyBorder="1" applyAlignment="1">
      <alignment horizontal="center" vertical="center" wrapText="1"/>
    </xf>
    <xf numFmtId="184" fontId="66" fillId="0" borderId="59" xfId="36" applyNumberFormat="1" applyFont="1" applyBorder="1" applyAlignment="1">
      <alignment horizontal="right" vertical="center" wrapText="1"/>
    </xf>
    <xf numFmtId="10" fontId="66" fillId="0" borderId="0" xfId="16" applyNumberFormat="1" applyFont="1" applyAlignment="1">
      <alignment vertical="center"/>
    </xf>
    <xf numFmtId="184" fontId="66" fillId="0" borderId="59" xfId="36" applyNumberFormat="1" applyFont="1" applyBorder="1" applyAlignment="1">
      <alignment horizontal="right" vertical="center"/>
    </xf>
    <xf numFmtId="184" fontId="67" fillId="0" borderId="59" xfId="36" applyNumberFormat="1" applyFont="1" applyBorder="1" applyAlignment="1">
      <alignment horizontal="right" vertical="center" wrapText="1"/>
    </xf>
    <xf numFmtId="184" fontId="66" fillId="0" borderId="15" xfId="36" applyNumberFormat="1" applyFont="1" applyBorder="1" applyAlignment="1">
      <alignment horizontal="right" vertical="center" wrapText="1"/>
    </xf>
    <xf numFmtId="184" fontId="66" fillId="0" borderId="15" xfId="36" applyNumberFormat="1" applyFont="1" applyBorder="1" applyAlignment="1">
      <alignment horizontal="right" vertical="center"/>
    </xf>
    <xf numFmtId="184" fontId="67" fillId="0" borderId="30" xfId="36" applyNumberFormat="1" applyFont="1" applyBorder="1" applyAlignment="1">
      <alignment horizontal="right" vertical="center"/>
    </xf>
    <xf numFmtId="184" fontId="67" fillId="0" borderId="0" xfId="36" applyNumberFormat="1" applyFont="1" applyAlignment="1">
      <alignment horizontal="right" vertical="center"/>
    </xf>
    <xf numFmtId="165" fontId="66" fillId="0" borderId="0" xfId="26" applyFont="1" applyAlignment="1">
      <alignment horizontal="right" vertical="center"/>
    </xf>
    <xf numFmtId="10" fontId="66" fillId="0" borderId="0" xfId="16" applyNumberFormat="1" applyFont="1" applyAlignment="1">
      <alignment horizontal="right" vertical="center"/>
    </xf>
    <xf numFmtId="49" fontId="66" fillId="0" borderId="99" xfId="39" applyNumberFormat="1" applyFont="1" applyBorder="1" applyAlignment="1">
      <alignment vertical="center"/>
    </xf>
    <xf numFmtId="184" fontId="67" fillId="0" borderId="92" xfId="39" applyNumberFormat="1" applyFont="1" applyBorder="1" applyAlignment="1">
      <alignment vertical="center"/>
    </xf>
    <xf numFmtId="184" fontId="66" fillId="0" borderId="0" xfId="39" applyNumberFormat="1" applyFont="1" applyAlignment="1">
      <alignment vertical="center"/>
    </xf>
    <xf numFmtId="49" fontId="66" fillId="0" borderId="48" xfId="39" applyNumberFormat="1" applyFont="1" applyBorder="1" applyAlignment="1">
      <alignment vertical="center"/>
    </xf>
    <xf numFmtId="184" fontId="67" fillId="0" borderId="0" xfId="39" applyNumberFormat="1" applyFont="1" applyAlignment="1">
      <alignment vertical="center"/>
    </xf>
    <xf numFmtId="49" fontId="66" fillId="0" borderId="0" xfId="39" applyNumberFormat="1" applyFont="1" applyAlignment="1">
      <alignment horizontal="right" vertical="center"/>
    </xf>
    <xf numFmtId="184" fontId="66" fillId="0" borderId="0" xfId="39" applyNumberFormat="1" applyFont="1" applyAlignment="1">
      <alignment horizontal="left" vertical="center"/>
    </xf>
    <xf numFmtId="186" fontId="67" fillId="0" borderId="0" xfId="39" applyNumberFormat="1" applyFont="1" applyAlignment="1">
      <alignment horizontal="left" vertical="center"/>
    </xf>
    <xf numFmtId="184" fontId="66" fillId="0" borderId="48" xfId="39" applyNumberFormat="1" applyFont="1" applyBorder="1" applyAlignment="1">
      <alignment vertical="center"/>
    </xf>
    <xf numFmtId="184" fontId="67" fillId="0" borderId="0" xfId="39" applyNumberFormat="1" applyFont="1" applyAlignment="1">
      <alignment horizontal="left" vertical="center"/>
    </xf>
    <xf numFmtId="49" fontId="66" fillId="0" borderId="49" xfId="39" applyNumberFormat="1" applyFont="1" applyBorder="1" applyAlignment="1">
      <alignment vertical="center"/>
    </xf>
    <xf numFmtId="184" fontId="67" fillId="0" borderId="65" xfId="39" applyNumberFormat="1" applyFont="1" applyBorder="1"/>
    <xf numFmtId="184" fontId="66" fillId="0" borderId="65" xfId="39" applyNumberFormat="1" applyFont="1" applyBorder="1" applyAlignment="1">
      <alignment horizontal="right"/>
    </xf>
    <xf numFmtId="184" fontId="67" fillId="0" borderId="64" xfId="39" applyNumberFormat="1" applyFont="1" applyBorder="1"/>
    <xf numFmtId="184" fontId="66" fillId="0" borderId="45" xfId="39" applyNumberFormat="1" applyFont="1" applyBorder="1" applyAlignment="1">
      <alignment horizontal="center" vertical="center" wrapText="1"/>
    </xf>
    <xf numFmtId="184" fontId="66" fillId="0" borderId="45" xfId="39" applyNumberFormat="1" applyFont="1" applyBorder="1" applyAlignment="1">
      <alignment horizontal="center" vertical="center"/>
    </xf>
    <xf numFmtId="49" fontId="66" fillId="0" borderId="15" xfId="39" applyNumberFormat="1" applyFont="1" applyBorder="1" applyAlignment="1">
      <alignment horizontal="center" vertical="center"/>
    </xf>
    <xf numFmtId="184" fontId="66" fillId="0" borderId="15" xfId="39" applyNumberFormat="1" applyFont="1" applyBorder="1" applyAlignment="1">
      <alignment horizontal="center" vertical="center"/>
    </xf>
    <xf numFmtId="49" fontId="67" fillId="0" borderId="45" xfId="39" applyNumberFormat="1" applyFont="1" applyBorder="1" applyAlignment="1">
      <alignment horizontal="center" vertical="center"/>
    </xf>
    <xf numFmtId="184" fontId="72" fillId="0" borderId="45" xfId="39" applyNumberFormat="1" applyFont="1" applyBorder="1" applyAlignment="1">
      <alignment horizontal="center" vertical="center"/>
    </xf>
    <xf numFmtId="184" fontId="67" fillId="0" borderId="45" xfId="39" applyNumberFormat="1" applyFont="1" applyBorder="1" applyAlignment="1">
      <alignment vertical="center"/>
    </xf>
    <xf numFmtId="184" fontId="66" fillId="0" borderId="45" xfId="39" applyNumberFormat="1" applyFont="1" applyBorder="1" applyAlignment="1">
      <alignment horizontal="right" vertical="center"/>
    </xf>
    <xf numFmtId="184" fontId="67" fillId="0" borderId="45" xfId="39" applyNumberFormat="1" applyFont="1" applyBorder="1" applyAlignment="1">
      <alignment horizontal="right" vertical="center"/>
    </xf>
    <xf numFmtId="49" fontId="66" fillId="0" borderId="59" xfId="39" applyNumberFormat="1" applyFont="1" applyBorder="1" applyAlignment="1">
      <alignment horizontal="center" vertical="center"/>
    </xf>
    <xf numFmtId="184" fontId="66" fillId="0" borderId="59" xfId="39" applyNumberFormat="1" applyFont="1" applyBorder="1" applyAlignment="1">
      <alignment vertical="center"/>
    </xf>
    <xf numFmtId="184" fontId="66" fillId="0" borderId="59" xfId="39" applyNumberFormat="1" applyFont="1" applyBorder="1" applyAlignment="1">
      <alignment horizontal="center" vertical="center"/>
    </xf>
    <xf numFmtId="184" fontId="66" fillId="0" borderId="59" xfId="39" applyNumberFormat="1" applyFont="1" applyBorder="1" applyAlignment="1">
      <alignment horizontal="right" vertical="center"/>
    </xf>
    <xf numFmtId="187" fontId="66" fillId="0" borderId="0" xfId="39" applyNumberFormat="1" applyFont="1" applyAlignment="1">
      <alignment vertical="center"/>
    </xf>
    <xf numFmtId="184" fontId="66" fillId="0" borderId="59" xfId="39" applyNumberFormat="1" applyFont="1" applyBorder="1" applyAlignment="1">
      <alignment horizontal="justify" vertical="center"/>
    </xf>
    <xf numFmtId="49" fontId="67" fillId="0" borderId="59" xfId="39" applyNumberFormat="1" applyFont="1" applyBorder="1" applyAlignment="1">
      <alignment horizontal="center" vertical="center"/>
    </xf>
    <xf numFmtId="0" fontId="67" fillId="0" borderId="59" xfId="39" applyFont="1" applyBorder="1" applyAlignment="1">
      <alignment horizontal="center" vertical="center"/>
    </xf>
    <xf numFmtId="184" fontId="67" fillId="0" borderId="59" xfId="39" applyNumberFormat="1" applyFont="1" applyBorder="1" applyAlignment="1">
      <alignment horizontal="justify" vertical="center" wrapText="1"/>
    </xf>
    <xf numFmtId="184" fontId="66" fillId="0" borderId="59" xfId="39" applyNumberFormat="1" applyFont="1" applyBorder="1" applyAlignment="1">
      <alignment horizontal="justify" vertical="center" wrapText="1"/>
    </xf>
    <xf numFmtId="0" fontId="66" fillId="0" borderId="59" xfId="39" applyFont="1" applyBorder="1" applyAlignment="1">
      <alignment horizontal="center" vertical="center"/>
    </xf>
    <xf numFmtId="49" fontId="73" fillId="0" borderId="59" xfId="39" applyNumberFormat="1" applyFont="1" applyBorder="1" applyAlignment="1">
      <alignment horizontal="center" vertical="center"/>
    </xf>
    <xf numFmtId="188" fontId="66" fillId="0" borderId="0" xfId="39" applyNumberFormat="1" applyFont="1" applyAlignment="1">
      <alignment vertical="center"/>
    </xf>
    <xf numFmtId="184" fontId="67" fillId="0" borderId="59" xfId="39" applyNumberFormat="1" applyFont="1" applyBorder="1" applyAlignment="1">
      <alignment horizontal="justify" vertical="center"/>
    </xf>
    <xf numFmtId="184" fontId="67" fillId="0" borderId="59" xfId="39" applyNumberFormat="1" applyFont="1" applyBorder="1" applyAlignment="1">
      <alignment horizontal="right" vertical="center"/>
    </xf>
    <xf numFmtId="0" fontId="66" fillId="0" borderId="59" xfId="39" applyFont="1" applyBorder="1" applyAlignment="1">
      <alignment horizontal="center" vertical="center" wrapText="1"/>
    </xf>
    <xf numFmtId="0" fontId="66" fillId="0" borderId="15" xfId="39" applyFont="1" applyBorder="1" applyAlignment="1">
      <alignment horizontal="center" vertical="center"/>
    </xf>
    <xf numFmtId="184" fontId="66" fillId="0" borderId="15" xfId="39" applyNumberFormat="1" applyFont="1" applyBorder="1" applyAlignment="1">
      <alignment horizontal="justify" vertical="center"/>
    </xf>
    <xf numFmtId="184" fontId="66" fillId="0" borderId="15" xfId="39" applyNumberFormat="1" applyFont="1" applyBorder="1" applyAlignment="1">
      <alignment horizontal="right" vertical="center"/>
    </xf>
    <xf numFmtId="184" fontId="67" fillId="0" borderId="59" xfId="39" applyNumberFormat="1" applyFont="1" applyBorder="1" applyAlignment="1">
      <alignment vertical="center"/>
    </xf>
    <xf numFmtId="189" fontId="66" fillId="0" borderId="0" xfId="39" applyNumberFormat="1" applyFont="1" applyAlignment="1">
      <alignment vertical="center"/>
    </xf>
    <xf numFmtId="0" fontId="67" fillId="0" borderId="59" xfId="39" applyFont="1" applyBorder="1" applyAlignment="1">
      <alignment horizontal="center" vertical="center" wrapText="1"/>
    </xf>
    <xf numFmtId="184" fontId="66" fillId="0" borderId="59" xfId="39" applyNumberFormat="1" applyFont="1" applyBorder="1" applyAlignment="1">
      <alignment horizontal="center" vertical="center" wrapText="1"/>
    </xf>
    <xf numFmtId="0" fontId="66" fillId="0" borderId="15" xfId="39" applyFont="1" applyBorder="1" applyAlignment="1">
      <alignment horizontal="center" vertical="center" wrapText="1"/>
    </xf>
    <xf numFmtId="184" fontId="66" fillId="0" borderId="15" xfId="39" applyNumberFormat="1" applyFont="1" applyBorder="1" applyAlignment="1">
      <alignment horizontal="justify" vertical="center" wrapText="1"/>
    </xf>
    <xf numFmtId="49" fontId="66" fillId="0" borderId="0" xfId="39" applyNumberFormat="1" applyFont="1" applyAlignment="1">
      <alignment horizontal="center" vertical="center"/>
    </xf>
    <xf numFmtId="184" fontId="67" fillId="0" borderId="0" xfId="39" applyNumberFormat="1" applyFont="1" applyAlignment="1">
      <alignment vertical="center" wrapText="1"/>
    </xf>
    <xf numFmtId="184" fontId="67" fillId="0" borderId="0" xfId="39" applyNumberFormat="1" applyFont="1" applyAlignment="1">
      <alignment horizontal="right" vertical="center" wrapText="1"/>
    </xf>
    <xf numFmtId="184" fontId="66" fillId="0" borderId="0" xfId="39" applyNumberFormat="1" applyFont="1" applyAlignment="1">
      <alignment horizontal="right" vertical="center"/>
    </xf>
    <xf numFmtId="184" fontId="67" fillId="0" borderId="0" xfId="39" applyNumberFormat="1" applyFont="1" applyAlignment="1">
      <alignment horizontal="right" vertical="center"/>
    </xf>
    <xf numFmtId="49" fontId="62" fillId="0" borderId="0" xfId="45" applyNumberFormat="1" applyFont="1" applyFill="1" applyBorder="1" applyAlignment="1" applyProtection="1">
      <alignment horizontal="center" vertical="top"/>
    </xf>
    <xf numFmtId="0" fontId="62" fillId="0" borderId="0" xfId="35" applyFont="1" applyAlignment="1">
      <alignment horizontal="center" vertical="top"/>
    </xf>
    <xf numFmtId="0" fontId="61" fillId="0" borderId="0" xfId="46" applyFont="1"/>
    <xf numFmtId="175" fontId="62" fillId="0" borderId="0" xfId="45" applyFont="1" applyFill="1" applyBorder="1" applyAlignment="1" applyProtection="1">
      <alignment vertical="top"/>
    </xf>
    <xf numFmtId="175" fontId="62" fillId="0" borderId="0" xfId="45" applyFont="1" applyFill="1" applyBorder="1" applyAlignment="1" applyProtection="1">
      <alignment horizontal="center" vertical="top"/>
    </xf>
    <xf numFmtId="0" fontId="6" fillId="0" borderId="0" xfId="35" applyFont="1" applyAlignment="1">
      <alignment horizontal="center" vertical="top"/>
    </xf>
    <xf numFmtId="0" fontId="6" fillId="0" borderId="0" xfId="47" applyFont="1"/>
    <xf numFmtId="0" fontId="62" fillId="0" borderId="0" xfId="47" applyFont="1"/>
    <xf numFmtId="0" fontId="57" fillId="0" borderId="0" xfId="47" applyFont="1" applyAlignment="1">
      <alignment horizontal="center"/>
    </xf>
    <xf numFmtId="0" fontId="2" fillId="0" borderId="0" xfId="34" applyFont="1" applyAlignment="1">
      <alignment horizontal="right" vertical="center" wrapText="1"/>
    </xf>
    <xf numFmtId="10" fontId="57" fillId="0" borderId="0" xfId="16" applyNumberFormat="1" applyFont="1" applyBorder="1" applyAlignment="1">
      <alignment horizontal="center" vertical="center" wrapText="1"/>
    </xf>
    <xf numFmtId="0" fontId="75" fillId="0" borderId="0" xfId="47" applyFont="1" applyAlignment="1">
      <alignment wrapText="1"/>
    </xf>
    <xf numFmtId="0" fontId="6" fillId="0" borderId="42" xfId="47" applyFont="1" applyBorder="1" applyAlignment="1">
      <alignment vertical="top" wrapText="1"/>
    </xf>
    <xf numFmtId="0" fontId="62" fillId="0" borderId="42" xfId="47" applyFont="1" applyBorder="1" applyAlignment="1">
      <alignment vertical="top" wrapText="1"/>
    </xf>
    <xf numFmtId="0" fontId="62" fillId="0" borderId="42" xfId="47" applyFont="1" applyBorder="1" applyAlignment="1">
      <alignment horizontal="center" vertical="top" wrapText="1"/>
    </xf>
    <xf numFmtId="0" fontId="6" fillId="0" borderId="42" xfId="47" applyFont="1" applyBorder="1" applyAlignment="1">
      <alignment horizontal="right" vertical="top" wrapText="1"/>
    </xf>
    <xf numFmtId="14" fontId="62" fillId="0" borderId="42" xfId="47" applyNumberFormat="1" applyFont="1" applyBorder="1" applyAlignment="1">
      <alignment horizontal="center" vertical="top" wrapText="1"/>
    </xf>
    <xf numFmtId="0" fontId="75" fillId="0" borderId="0" xfId="47" applyFont="1" applyAlignment="1">
      <alignment horizontal="center" wrapText="1"/>
    </xf>
    <xf numFmtId="0" fontId="75" fillId="0" borderId="0" xfId="47" applyFont="1" applyAlignment="1">
      <alignment horizontal="center" vertical="center" wrapText="1"/>
    </xf>
    <xf numFmtId="0" fontId="75" fillId="0" borderId="0" xfId="47" applyFont="1" applyAlignment="1">
      <alignment horizontal="right" wrapText="1"/>
    </xf>
    <xf numFmtId="0" fontId="75" fillId="0" borderId="0" xfId="47" applyFont="1" applyAlignment="1">
      <alignment vertical="center" wrapText="1"/>
    </xf>
    <xf numFmtId="0" fontId="38" fillId="5" borderId="116" xfId="47" applyFont="1" applyFill="1" applyBorder="1" applyAlignment="1">
      <alignment horizontal="center" vertical="center" wrapText="1"/>
    </xf>
    <xf numFmtId="0" fontId="38" fillId="5" borderId="120" xfId="47" applyFont="1" applyFill="1" applyBorder="1" applyAlignment="1">
      <alignment horizontal="right" vertical="center" wrapText="1"/>
    </xf>
    <xf numFmtId="17" fontId="38" fillId="5" borderId="121" xfId="47" applyNumberFormat="1" applyFont="1" applyFill="1" applyBorder="1" applyAlignment="1">
      <alignment horizontal="center" vertical="center" wrapText="1"/>
    </xf>
    <xf numFmtId="0" fontId="36" fillId="5" borderId="122" xfId="47" applyFont="1" applyFill="1" applyBorder="1" applyAlignment="1">
      <alignment horizontal="center" vertical="center" wrapText="1"/>
    </xf>
    <xf numFmtId="0" fontId="38" fillId="5" borderId="39" xfId="47" applyFont="1" applyFill="1" applyBorder="1" applyAlignment="1">
      <alignment horizontal="right" vertical="center" wrapText="1"/>
    </xf>
    <xf numFmtId="0" fontId="38" fillId="5" borderId="123" xfId="47" applyFont="1" applyFill="1" applyBorder="1" applyAlignment="1">
      <alignment horizontal="center" vertical="center" wrapText="1"/>
    </xf>
    <xf numFmtId="49" fontId="36" fillId="0" borderId="132" xfId="47" applyNumberFormat="1" applyFont="1" applyBorder="1" applyAlignment="1">
      <alignment horizontal="center" vertical="center" wrapText="1"/>
    </xf>
    <xf numFmtId="0" fontId="36" fillId="0" borderId="112" xfId="47" applyFont="1" applyBorder="1" applyAlignment="1">
      <alignment vertical="center" wrapText="1"/>
    </xf>
    <xf numFmtId="0" fontId="36" fillId="0" borderId="112" xfId="47" applyFont="1" applyBorder="1" applyAlignment="1">
      <alignment horizontal="center" vertical="center" wrapText="1"/>
    </xf>
    <xf numFmtId="190" fontId="36" fillId="0" borderId="112" xfId="47" applyNumberFormat="1" applyFont="1" applyBorder="1" applyAlignment="1">
      <alignment vertical="center" wrapText="1"/>
    </xf>
    <xf numFmtId="2" fontId="36" fillId="0" borderId="112" xfId="47" applyNumberFormat="1" applyFont="1" applyBorder="1" applyAlignment="1">
      <alignment horizontal="right" vertical="center" wrapText="1"/>
    </xf>
    <xf numFmtId="2" fontId="36" fillId="0" borderId="133" xfId="47" applyNumberFormat="1" applyFont="1" applyBorder="1" applyAlignment="1">
      <alignment vertical="center" wrapText="1"/>
    </xf>
    <xf numFmtId="49" fontId="36" fillId="0" borderId="134" xfId="47" applyNumberFormat="1" applyFont="1" applyBorder="1" applyAlignment="1">
      <alignment horizontal="center" vertical="center" wrapText="1"/>
    </xf>
    <xf numFmtId="0" fontId="36" fillId="0" borderId="110" xfId="47" applyFont="1" applyBorder="1" applyAlignment="1">
      <alignment vertical="center" wrapText="1"/>
    </xf>
    <xf numFmtId="0" fontId="36" fillId="0" borderId="110" xfId="47" applyFont="1" applyBorder="1" applyAlignment="1">
      <alignment horizontal="center" vertical="center" wrapText="1"/>
    </xf>
    <xf numFmtId="190" fontId="36" fillId="0" borderId="110" xfId="47" applyNumberFormat="1" applyFont="1" applyBorder="1" applyAlignment="1">
      <alignment vertical="center" wrapText="1"/>
    </xf>
    <xf numFmtId="2" fontId="36" fillId="0" borderId="110" xfId="47" applyNumberFormat="1" applyFont="1" applyBorder="1" applyAlignment="1">
      <alignment horizontal="right" vertical="center" wrapText="1"/>
    </xf>
    <xf numFmtId="4" fontId="38" fillId="0" borderId="136" xfId="47" applyNumberFormat="1" applyFont="1" applyBorder="1" applyAlignment="1">
      <alignment vertical="center" wrapText="1"/>
    </xf>
    <xf numFmtId="2" fontId="36" fillId="0" borderId="112" xfId="47" applyNumberFormat="1" applyFont="1" applyBorder="1" applyAlignment="1">
      <alignment vertical="center" wrapText="1"/>
    </xf>
    <xf numFmtId="43" fontId="36" fillId="0" borderId="112" xfId="47" applyNumberFormat="1" applyFont="1" applyBorder="1" applyAlignment="1">
      <alignment horizontal="right" vertical="center" wrapText="1"/>
    </xf>
    <xf numFmtId="4" fontId="36" fillId="0" borderId="133" xfId="47" applyNumberFormat="1" applyFont="1" applyBorder="1" applyAlignment="1">
      <alignment vertical="center" wrapText="1"/>
    </xf>
    <xf numFmtId="4" fontId="36" fillId="0" borderId="137" xfId="47" applyNumberFormat="1" applyFont="1" applyBorder="1" applyAlignment="1">
      <alignment vertical="center" wrapText="1"/>
    </xf>
    <xf numFmtId="2" fontId="36" fillId="0" borderId="110" xfId="47" applyNumberFormat="1" applyFont="1" applyBorder="1" applyAlignment="1">
      <alignment vertical="center" wrapText="1"/>
    </xf>
    <xf numFmtId="43" fontId="36" fillId="0" borderId="110" xfId="47" applyNumberFormat="1" applyFont="1" applyBorder="1" applyAlignment="1">
      <alignment horizontal="right" vertical="center" wrapText="1"/>
    </xf>
    <xf numFmtId="0" fontId="38" fillId="0" borderId="113" xfId="47" applyFont="1" applyBorder="1" applyAlignment="1">
      <alignment horizontal="right" vertical="center" wrapText="1"/>
    </xf>
    <xf numFmtId="2" fontId="36" fillId="0" borderId="137" xfId="47" applyNumberFormat="1" applyFont="1" applyBorder="1" applyAlignment="1">
      <alignment vertical="center" wrapText="1"/>
    </xf>
    <xf numFmtId="0" fontId="36" fillId="0" borderId="110" xfId="47" applyFont="1" applyBorder="1" applyAlignment="1">
      <alignment horizontal="justify" vertical="center" wrapText="1"/>
    </xf>
    <xf numFmtId="4" fontId="38" fillId="5" borderId="147" xfId="47" applyNumberFormat="1" applyFont="1" applyFill="1" applyBorder="1" applyAlignment="1">
      <alignment vertical="center" wrapText="1"/>
    </xf>
    <xf numFmtId="43" fontId="78" fillId="0" borderId="0" xfId="49" applyFont="1" applyAlignment="1">
      <alignment wrapText="1"/>
    </xf>
    <xf numFmtId="0" fontId="38" fillId="5" borderId="148" xfId="47" applyFont="1" applyFill="1" applyBorder="1" applyAlignment="1">
      <alignment horizontal="left" vertical="center" wrapText="1"/>
    </xf>
    <xf numFmtId="0" fontId="38" fillId="5" borderId="104" xfId="47" applyFont="1" applyFill="1" applyBorder="1" applyAlignment="1">
      <alignment horizontal="left" vertical="center" wrapText="1"/>
    </xf>
    <xf numFmtId="10" fontId="38" fillId="5" borderId="104" xfId="47" applyNumberFormat="1" applyFont="1" applyFill="1" applyBorder="1" applyAlignment="1">
      <alignment horizontal="left" vertical="center" wrapText="1"/>
    </xf>
    <xf numFmtId="4" fontId="38" fillId="5" borderId="137" xfId="47" applyNumberFormat="1" applyFont="1" applyFill="1" applyBorder="1" applyAlignment="1">
      <alignment vertical="center" wrapText="1"/>
    </xf>
    <xf numFmtId="43" fontId="75" fillId="0" borderId="0" xfId="47" applyNumberFormat="1" applyFont="1" applyAlignment="1">
      <alignment wrapText="1"/>
    </xf>
    <xf numFmtId="4" fontId="38" fillId="5" borderId="149" xfId="47" applyNumberFormat="1" applyFont="1" applyFill="1" applyBorder="1" applyAlignment="1">
      <alignment vertical="center" wrapText="1"/>
    </xf>
    <xf numFmtId="17" fontId="38" fillId="5" borderId="121" xfId="50" applyNumberFormat="1" applyFont="1" applyFill="1" applyBorder="1" applyAlignment="1">
      <alignment horizontal="center" vertical="center" wrapText="1"/>
    </xf>
    <xf numFmtId="0" fontId="36" fillId="5" borderId="150" xfId="47" applyFont="1" applyFill="1" applyBorder="1" applyAlignment="1">
      <alignment horizontal="center" vertical="center" wrapText="1"/>
    </xf>
    <xf numFmtId="2" fontId="38" fillId="0" borderId="136" xfId="47" applyNumberFormat="1" applyFont="1" applyBorder="1" applyAlignment="1">
      <alignment vertical="center" wrapText="1"/>
    </xf>
    <xf numFmtId="2" fontId="38" fillId="5" borderId="147" xfId="47" applyNumberFormat="1" applyFont="1" applyFill="1" applyBorder="1" applyAlignment="1">
      <alignment vertical="center" wrapText="1"/>
    </xf>
    <xf numFmtId="0" fontId="78" fillId="0" borderId="0" xfId="47" applyFont="1" applyAlignment="1">
      <alignment wrapText="1"/>
    </xf>
    <xf numFmtId="2" fontId="38" fillId="5" borderId="137" xfId="47" applyNumberFormat="1" applyFont="1" applyFill="1" applyBorder="1" applyAlignment="1">
      <alignment vertical="center" wrapText="1"/>
    </xf>
    <xf numFmtId="2" fontId="38" fillId="5" borderId="149" xfId="47" applyNumberFormat="1" applyFont="1" applyFill="1" applyBorder="1" applyAlignment="1">
      <alignment vertical="center" wrapText="1"/>
    </xf>
    <xf numFmtId="0" fontId="6" fillId="0" borderId="0" xfId="47" applyFont="1" applyAlignment="1">
      <alignment wrapText="1"/>
    </xf>
    <xf numFmtId="0" fontId="6" fillId="0" borderId="0" xfId="47" applyFont="1" applyAlignment="1">
      <alignment horizontal="center" wrapText="1"/>
    </xf>
    <xf numFmtId="0" fontId="6" fillId="0" borderId="0" xfId="47" applyFont="1" applyAlignment="1">
      <alignment horizontal="center" vertical="center" wrapText="1"/>
    </xf>
    <xf numFmtId="0" fontId="6" fillId="0" borderId="0" xfId="47" applyFont="1" applyAlignment="1">
      <alignment horizontal="right" wrapText="1"/>
    </xf>
    <xf numFmtId="0" fontId="6" fillId="0" borderId="0" xfId="47" applyFont="1" applyAlignment="1">
      <alignment vertical="center" wrapText="1"/>
    </xf>
    <xf numFmtId="0" fontId="57" fillId="5" borderId="116" xfId="47" applyFont="1" applyFill="1" applyBorder="1" applyAlignment="1">
      <alignment horizontal="center" vertical="center" wrapText="1"/>
    </xf>
    <xf numFmtId="0" fontId="57" fillId="5" borderId="120" xfId="47" applyFont="1" applyFill="1" applyBorder="1" applyAlignment="1">
      <alignment horizontal="right" vertical="center" wrapText="1"/>
    </xf>
    <xf numFmtId="17" fontId="57" fillId="5" borderId="121" xfId="47" applyNumberFormat="1" applyFont="1" applyFill="1" applyBorder="1" applyAlignment="1">
      <alignment horizontal="center" vertical="center" wrapText="1"/>
    </xf>
    <xf numFmtId="0" fontId="2" fillId="5" borderId="122" xfId="47" applyFont="1" applyFill="1" applyBorder="1" applyAlignment="1">
      <alignment horizontal="center" vertical="center" wrapText="1"/>
    </xf>
    <xf numFmtId="0" fontId="57" fillId="5" borderId="39" xfId="47" applyFont="1" applyFill="1" applyBorder="1" applyAlignment="1">
      <alignment horizontal="right" vertical="center" wrapText="1"/>
    </xf>
    <xf numFmtId="0" fontId="57" fillId="5" borderId="123" xfId="47" applyFont="1" applyFill="1" applyBorder="1" applyAlignment="1">
      <alignment horizontal="center" vertical="center" wrapText="1"/>
    </xf>
    <xf numFmtId="49" fontId="2" fillId="0" borderId="132" xfId="47" applyNumberFormat="1" applyFont="1" applyBorder="1" applyAlignment="1">
      <alignment horizontal="center" vertical="center" wrapText="1"/>
    </xf>
    <xf numFmtId="0" fontId="2" fillId="0" borderId="112" xfId="47" applyFont="1" applyBorder="1" applyAlignment="1">
      <alignment horizontal="center" vertical="center" wrapText="1"/>
    </xf>
    <xf numFmtId="190" fontId="2" fillId="0" borderId="112" xfId="47" applyNumberFormat="1" applyFont="1" applyBorder="1" applyAlignment="1">
      <alignment vertical="center" wrapText="1"/>
    </xf>
    <xf numFmtId="2" fontId="2" fillId="0" borderId="112" xfId="47" applyNumberFormat="1" applyFont="1" applyBorder="1" applyAlignment="1">
      <alignment horizontal="right" vertical="center" wrapText="1"/>
    </xf>
    <xf numFmtId="2" fontId="2" fillId="0" borderId="133" xfId="47" applyNumberFormat="1" applyFont="1" applyBorder="1" applyAlignment="1">
      <alignment vertical="center" wrapText="1"/>
    </xf>
    <xf numFmtId="49" fontId="2" fillId="0" borderId="134" xfId="47" applyNumberFormat="1" applyFont="1" applyBorder="1" applyAlignment="1">
      <alignment horizontal="center" vertical="center" wrapText="1"/>
    </xf>
    <xf numFmtId="0" fontId="2" fillId="0" borderId="110" xfId="47" applyFont="1" applyBorder="1" applyAlignment="1">
      <alignment horizontal="center" vertical="center" wrapText="1"/>
    </xf>
    <xf numFmtId="190" fontId="2" fillId="0" borderId="110" xfId="47" applyNumberFormat="1" applyFont="1" applyBorder="1" applyAlignment="1">
      <alignment vertical="center" wrapText="1"/>
    </xf>
    <xf numFmtId="2" fontId="2" fillId="0" borderId="110" xfId="47" applyNumberFormat="1" applyFont="1" applyBorder="1" applyAlignment="1">
      <alignment horizontal="right" vertical="center" wrapText="1"/>
    </xf>
    <xf numFmtId="0" fontId="2" fillId="0" borderId="110" xfId="47" applyFont="1" applyBorder="1" applyAlignment="1">
      <alignment vertical="center" wrapText="1"/>
    </xf>
    <xf numFmtId="4" fontId="57" fillId="0" borderId="136" xfId="47" applyNumberFormat="1" applyFont="1" applyBorder="1" applyAlignment="1">
      <alignment vertical="center" wrapText="1"/>
    </xf>
    <xf numFmtId="43" fontId="2" fillId="0" borderId="112" xfId="47" applyNumberFormat="1" applyFont="1" applyBorder="1" applyAlignment="1">
      <alignment horizontal="right" vertical="center" wrapText="1"/>
    </xf>
    <xf numFmtId="4" fontId="2" fillId="0" borderId="133" xfId="47" applyNumberFormat="1" applyFont="1" applyBorder="1" applyAlignment="1">
      <alignment vertical="center" wrapText="1"/>
    </xf>
    <xf numFmtId="4" fontId="2" fillId="0" borderId="137" xfId="47" applyNumberFormat="1" applyFont="1" applyBorder="1" applyAlignment="1">
      <alignment vertical="center" wrapText="1"/>
    </xf>
    <xf numFmtId="43" fontId="2" fillId="0" borderId="110" xfId="47" applyNumberFormat="1" applyFont="1" applyBorder="1" applyAlignment="1">
      <alignment horizontal="right" vertical="center" wrapText="1"/>
    </xf>
    <xf numFmtId="0" fontId="57" fillId="0" borderId="113" xfId="47" applyFont="1" applyBorder="1" applyAlignment="1">
      <alignment horizontal="right" vertical="center" wrapText="1"/>
    </xf>
    <xf numFmtId="0" fontId="57" fillId="10" borderId="158" xfId="47" applyFont="1" applyFill="1" applyBorder="1" applyAlignment="1">
      <alignment horizontal="center" vertical="center" wrapText="1"/>
    </xf>
    <xf numFmtId="0" fontId="57" fillId="10" borderId="159" xfId="47" applyFont="1" applyFill="1" applyBorder="1" applyAlignment="1">
      <alignment horizontal="center" vertical="center" wrapText="1"/>
    </xf>
    <xf numFmtId="0" fontId="57" fillId="10" borderId="160" xfId="47" applyFont="1" applyFill="1" applyBorder="1" applyAlignment="1">
      <alignment horizontal="center" vertical="center" wrapText="1"/>
    </xf>
    <xf numFmtId="49" fontId="2" fillId="0" borderId="161" xfId="47" applyNumberFormat="1" applyFont="1" applyBorder="1" applyAlignment="1">
      <alignment horizontal="center" vertical="center" wrapText="1"/>
    </xf>
    <xf numFmtId="0" fontId="2" fillId="0" borderId="109" xfId="47" applyFont="1" applyBorder="1" applyAlignment="1">
      <alignment vertical="center" wrapText="1"/>
    </xf>
    <xf numFmtId="0" fontId="2" fillId="0" borderId="109" xfId="52" applyBorder="1" applyAlignment="1">
      <alignment horizontal="center" vertical="center"/>
    </xf>
    <xf numFmtId="2" fontId="2" fillId="0" borderId="109" xfId="52" applyNumberFormat="1" applyBorder="1" applyAlignment="1">
      <alignment vertical="center"/>
    </xf>
    <xf numFmtId="4" fontId="2" fillId="0" borderId="109" xfId="52" applyNumberFormat="1" applyBorder="1" applyAlignment="1">
      <alignment vertical="center"/>
    </xf>
    <xf numFmtId="4" fontId="2" fillId="0" borderId="162" xfId="47" applyNumberFormat="1" applyFont="1" applyBorder="1" applyAlignment="1">
      <alignment vertical="center" wrapText="1"/>
    </xf>
    <xf numFmtId="0" fontId="2" fillId="0" borderId="110" xfId="52" applyBorder="1" applyAlignment="1">
      <alignment horizontal="center" vertical="center"/>
    </xf>
    <xf numFmtId="2" fontId="2" fillId="0" borderId="110" xfId="52" applyNumberFormat="1" applyBorder="1" applyAlignment="1">
      <alignment vertical="center"/>
    </xf>
    <xf numFmtId="4" fontId="2" fillId="0" borderId="110" xfId="52" applyNumberFormat="1" applyBorder="1" applyAlignment="1">
      <alignment vertical="center"/>
    </xf>
    <xf numFmtId="0" fontId="57" fillId="0" borderId="165" xfId="47" applyFont="1" applyBorder="1" applyAlignment="1">
      <alignment horizontal="right" vertical="center" wrapText="1"/>
    </xf>
    <xf numFmtId="4" fontId="57" fillId="0" borderId="166" xfId="47" applyNumberFormat="1" applyFont="1" applyBorder="1" applyAlignment="1">
      <alignment vertical="center" wrapText="1"/>
    </xf>
    <xf numFmtId="4" fontId="6" fillId="0" borderId="0" xfId="47" applyNumberFormat="1" applyFont="1" applyAlignment="1">
      <alignment wrapText="1"/>
    </xf>
    <xf numFmtId="2" fontId="2" fillId="0" borderId="137" xfId="47" applyNumberFormat="1" applyFont="1" applyBorder="1" applyAlignment="1">
      <alignment vertical="center" wrapText="1"/>
    </xf>
    <xf numFmtId="4" fontId="57" fillId="5" borderId="147" xfId="47" applyNumberFormat="1" applyFont="1" applyFill="1" applyBorder="1" applyAlignment="1">
      <alignment vertical="center" wrapText="1"/>
    </xf>
    <xf numFmtId="0" fontId="80" fillId="0" borderId="0" xfId="47" applyFont="1" applyAlignment="1">
      <alignment wrapText="1"/>
    </xf>
    <xf numFmtId="0" fontId="57" fillId="5" borderId="148" xfId="47" applyFont="1" applyFill="1" applyBorder="1" applyAlignment="1">
      <alignment horizontal="left" vertical="center" wrapText="1"/>
    </xf>
    <xf numFmtId="0" fontId="57" fillId="5" borderId="104" xfId="47" applyFont="1" applyFill="1" applyBorder="1" applyAlignment="1">
      <alignment horizontal="left" vertical="center" wrapText="1"/>
    </xf>
    <xf numFmtId="10" fontId="57" fillId="5" borderId="104" xfId="47" applyNumberFormat="1" applyFont="1" applyFill="1" applyBorder="1" applyAlignment="1">
      <alignment horizontal="left" vertical="center" wrapText="1"/>
    </xf>
    <xf numFmtId="4" fontId="57" fillId="5" borderId="137" xfId="47" applyNumberFormat="1" applyFont="1" applyFill="1" applyBorder="1" applyAlignment="1">
      <alignment vertical="center" wrapText="1"/>
    </xf>
    <xf numFmtId="4" fontId="57" fillId="5" borderId="149" xfId="47" applyNumberFormat="1" applyFont="1" applyFill="1" applyBorder="1" applyAlignment="1">
      <alignment vertical="center" wrapText="1"/>
    </xf>
    <xf numFmtId="0" fontId="36" fillId="0" borderId="134" xfId="47" applyFont="1" applyBorder="1" applyAlignment="1">
      <alignment horizontal="center" vertical="center" wrapText="1"/>
    </xf>
    <xf numFmtId="0" fontId="61" fillId="0" borderId="0" xfId="53" applyFont="1"/>
    <xf numFmtId="175" fontId="62" fillId="0" borderId="0" xfId="45" applyFont="1" applyFill="1" applyBorder="1" applyAlignment="1" applyProtection="1">
      <alignment vertical="top" wrapText="1"/>
    </xf>
    <xf numFmtId="0" fontId="6" fillId="0" borderId="0" xfId="50" applyFont="1"/>
    <xf numFmtId="0" fontId="62" fillId="0" borderId="0" xfId="50" applyFont="1"/>
    <xf numFmtId="0" fontId="57" fillId="0" borderId="0" xfId="50" applyFont="1" applyAlignment="1">
      <alignment horizontal="center"/>
    </xf>
    <xf numFmtId="0" fontId="75" fillId="0" borderId="0" xfId="50" applyFont="1" applyAlignment="1">
      <alignment wrapText="1"/>
    </xf>
    <xf numFmtId="0" fontId="6" fillId="0" borderId="42" xfId="50" applyFont="1" applyBorder="1" applyAlignment="1">
      <alignment vertical="top" wrapText="1"/>
    </xf>
    <xf numFmtId="0" fontId="62" fillId="0" borderId="42" xfId="50" applyFont="1" applyBorder="1" applyAlignment="1">
      <alignment vertical="top" wrapText="1"/>
    </xf>
    <xf numFmtId="0" fontId="62" fillId="0" borderId="42" xfId="50" applyFont="1" applyBorder="1" applyAlignment="1">
      <alignment horizontal="center" vertical="top" wrapText="1"/>
    </xf>
    <xf numFmtId="0" fontId="6" fillId="0" borderId="42" xfId="50" applyFont="1" applyBorder="1" applyAlignment="1">
      <alignment horizontal="right" vertical="top" wrapText="1"/>
    </xf>
    <xf numFmtId="14" fontId="62" fillId="0" borderId="42" xfId="50" applyNumberFormat="1" applyFont="1" applyBorder="1" applyAlignment="1">
      <alignment horizontal="center" vertical="top" wrapText="1"/>
    </xf>
    <xf numFmtId="0" fontId="75" fillId="0" borderId="0" xfId="50" applyFont="1" applyAlignment="1">
      <alignment horizontal="center" wrapText="1"/>
    </xf>
    <xf numFmtId="0" fontId="75" fillId="0" borderId="0" xfId="50" applyFont="1" applyAlignment="1">
      <alignment horizontal="center" vertical="center" wrapText="1"/>
    </xf>
    <xf numFmtId="0" fontId="75" fillId="0" borderId="0" xfId="50" applyFont="1" applyAlignment="1">
      <alignment horizontal="right" wrapText="1"/>
    </xf>
    <xf numFmtId="0" fontId="75" fillId="0" borderId="0" xfId="50" applyFont="1" applyAlignment="1">
      <alignment vertical="center" wrapText="1"/>
    </xf>
    <xf numFmtId="0" fontId="38" fillId="5" borderId="116" xfId="50" applyFont="1" applyFill="1" applyBorder="1" applyAlignment="1">
      <alignment horizontal="center" vertical="center" wrapText="1"/>
    </xf>
    <xf numFmtId="0" fontId="38" fillId="5" borderId="120" xfId="50" applyFont="1" applyFill="1" applyBorder="1" applyAlignment="1">
      <alignment horizontal="right" vertical="center" wrapText="1"/>
    </xf>
    <xf numFmtId="0" fontId="36" fillId="5" borderId="150" xfId="50" applyFont="1" applyFill="1" applyBorder="1" applyAlignment="1">
      <alignment horizontal="center" vertical="center" wrapText="1"/>
    </xf>
    <xf numFmtId="0" fontId="38" fillId="5" borderId="39" xfId="50" applyFont="1" applyFill="1" applyBorder="1" applyAlignment="1">
      <alignment horizontal="right" vertical="center" wrapText="1"/>
    </xf>
    <xf numFmtId="0" fontId="38" fillId="5" borderId="123" xfId="50" applyFont="1" applyFill="1" applyBorder="1" applyAlignment="1">
      <alignment horizontal="center" vertical="center" wrapText="1"/>
    </xf>
    <xf numFmtId="49" fontId="36" fillId="0" borderId="132" xfId="50" applyNumberFormat="1" applyFont="1" applyBorder="1" applyAlignment="1">
      <alignment horizontal="center" vertical="center" wrapText="1"/>
    </xf>
    <xf numFmtId="0" fontId="36" fillId="0" borderId="112" xfId="50" applyFont="1" applyBorder="1" applyAlignment="1">
      <alignment vertical="center" wrapText="1"/>
    </xf>
    <xf numFmtId="0" fontId="36" fillId="0" borderId="112" xfId="50" applyFont="1" applyBorder="1" applyAlignment="1">
      <alignment horizontal="center" vertical="center" wrapText="1"/>
    </xf>
    <xf numFmtId="190" fontId="36" fillId="0" borderId="112" xfId="50" applyNumberFormat="1" applyFont="1" applyBorder="1" applyAlignment="1">
      <alignment vertical="center" wrapText="1"/>
    </xf>
    <xf numFmtId="2" fontId="36" fillId="0" borderId="112" xfId="50" applyNumberFormat="1" applyFont="1" applyBorder="1" applyAlignment="1">
      <alignment horizontal="right" vertical="center" wrapText="1"/>
    </xf>
    <xf numFmtId="2" fontId="36" fillId="0" borderId="137" xfId="50" applyNumberFormat="1" applyFont="1" applyBorder="1" applyAlignment="1">
      <alignment vertical="center" wrapText="1"/>
    </xf>
    <xf numFmtId="49" fontId="36" fillId="0" borderId="134" xfId="50" applyNumberFormat="1" applyFont="1" applyBorder="1" applyAlignment="1">
      <alignment horizontal="center" vertical="center" wrapText="1"/>
    </xf>
    <xf numFmtId="0" fontId="36" fillId="0" borderId="110" xfId="50" applyFont="1" applyBorder="1" applyAlignment="1">
      <alignment vertical="center" wrapText="1"/>
    </xf>
    <xf numFmtId="0" fontId="36" fillId="0" borderId="110" xfId="50" applyFont="1" applyBorder="1" applyAlignment="1">
      <alignment horizontal="center" vertical="center" wrapText="1"/>
    </xf>
    <xf numFmtId="190" fontId="36" fillId="0" borderId="110" xfId="50" applyNumberFormat="1" applyFont="1" applyBorder="1" applyAlignment="1">
      <alignment vertical="center" wrapText="1"/>
    </xf>
    <xf numFmtId="2" fontId="36" fillId="0" borderId="110" xfId="50" applyNumberFormat="1" applyFont="1" applyBorder="1" applyAlignment="1">
      <alignment horizontal="right" vertical="center" wrapText="1"/>
    </xf>
    <xf numFmtId="2" fontId="36" fillId="0" borderId="133" xfId="50" applyNumberFormat="1" applyFont="1" applyBorder="1" applyAlignment="1">
      <alignment vertical="center" wrapText="1"/>
    </xf>
    <xf numFmtId="2" fontId="38" fillId="0" borderId="136" xfId="50" applyNumberFormat="1" applyFont="1" applyBorder="1" applyAlignment="1">
      <alignment vertical="center" wrapText="1"/>
    </xf>
    <xf numFmtId="43" fontId="36" fillId="0" borderId="110" xfId="50" applyNumberFormat="1" applyFont="1" applyBorder="1" applyAlignment="1">
      <alignment horizontal="right" vertical="center" wrapText="1"/>
    </xf>
    <xf numFmtId="43" fontId="36" fillId="0" borderId="112" xfId="50" applyNumberFormat="1" applyFont="1" applyBorder="1" applyAlignment="1">
      <alignment horizontal="right" vertical="center" wrapText="1"/>
    </xf>
    <xf numFmtId="0" fontId="38" fillId="0" borderId="113" xfId="50" applyFont="1" applyBorder="1" applyAlignment="1">
      <alignment horizontal="right" vertical="center" wrapText="1"/>
    </xf>
    <xf numFmtId="2" fontId="38" fillId="5" borderId="147" xfId="50" applyNumberFormat="1" applyFont="1" applyFill="1" applyBorder="1" applyAlignment="1">
      <alignment vertical="center" wrapText="1"/>
    </xf>
    <xf numFmtId="0" fontId="78" fillId="0" borderId="0" xfId="50" applyFont="1" applyAlignment="1">
      <alignment wrapText="1"/>
    </xf>
    <xf numFmtId="0" fontId="38" fillId="5" borderId="148" xfId="50" applyFont="1" applyFill="1" applyBorder="1" applyAlignment="1">
      <alignment horizontal="left" vertical="center" wrapText="1"/>
    </xf>
    <xf numFmtId="0" fontId="38" fillId="5" borderId="104" xfId="50" applyFont="1" applyFill="1" applyBorder="1" applyAlignment="1">
      <alignment horizontal="left" vertical="center" wrapText="1"/>
    </xf>
    <xf numFmtId="10" fontId="38" fillId="5" borderId="104" xfId="50" applyNumberFormat="1" applyFont="1" applyFill="1" applyBorder="1" applyAlignment="1">
      <alignment horizontal="left" vertical="center" wrapText="1"/>
    </xf>
    <xf numFmtId="2" fontId="38" fillId="5" borderId="137" xfId="50" applyNumberFormat="1" applyFont="1" applyFill="1" applyBorder="1" applyAlignment="1">
      <alignment vertical="center" wrapText="1"/>
    </xf>
    <xf numFmtId="2" fontId="38" fillId="5" borderId="149" xfId="50" applyNumberFormat="1" applyFont="1" applyFill="1" applyBorder="1" applyAlignment="1">
      <alignment vertical="center" wrapText="1"/>
    </xf>
    <xf numFmtId="0" fontId="82" fillId="0" borderId="0" xfId="38" applyFont="1" applyAlignment="1">
      <alignment vertical="center"/>
    </xf>
    <xf numFmtId="0" fontId="84" fillId="4" borderId="0" xfId="39" applyFont="1" applyFill="1" applyAlignment="1">
      <alignment vertical="center"/>
    </xf>
    <xf numFmtId="0" fontId="83" fillId="0" borderId="35" xfId="39" applyFont="1" applyBorder="1" applyAlignment="1">
      <alignment horizontal="center" vertical="center" wrapText="1"/>
    </xf>
    <xf numFmtId="0" fontId="83" fillId="0" borderId="170" xfId="39" applyFont="1" applyBorder="1" applyAlignment="1">
      <alignment horizontal="center" vertical="center"/>
    </xf>
    <xf numFmtId="0" fontId="83" fillId="0" borderId="0" xfId="39" applyFont="1" applyAlignment="1">
      <alignment horizontal="centerContinuous" vertical="center"/>
    </xf>
    <xf numFmtId="0" fontId="83" fillId="0" borderId="29" xfId="39" applyFont="1" applyBorder="1" applyAlignment="1">
      <alignment horizontal="centerContinuous" vertical="center"/>
    </xf>
    <xf numFmtId="0" fontId="85" fillId="0" borderId="24" xfId="39" applyFont="1" applyBorder="1" applyAlignment="1">
      <alignment horizontal="center" vertical="center"/>
    </xf>
    <xf numFmtId="0" fontId="85" fillId="0" borderId="30" xfId="39" applyFont="1" applyBorder="1" applyAlignment="1">
      <alignment horizontal="center" vertical="center"/>
    </xf>
    <xf numFmtId="4" fontId="85" fillId="0" borderId="1" xfId="39" applyNumberFormat="1" applyFont="1" applyBorder="1" applyAlignment="1">
      <alignment horizontal="right" vertical="center"/>
    </xf>
    <xf numFmtId="0" fontId="83" fillId="5" borderId="10" xfId="39" applyFont="1" applyFill="1" applyBorder="1" applyAlignment="1">
      <alignment vertical="center"/>
    </xf>
    <xf numFmtId="0" fontId="83" fillId="5" borderId="5" xfId="39" applyFont="1" applyFill="1" applyBorder="1" applyAlignment="1">
      <alignment vertical="center"/>
    </xf>
    <xf numFmtId="0" fontId="83" fillId="0" borderId="1" xfId="39" applyFont="1" applyBorder="1" applyAlignment="1">
      <alignment vertical="center"/>
    </xf>
    <xf numFmtId="0" fontId="83" fillId="0" borderId="1" xfId="39" applyFont="1" applyBorder="1" applyAlignment="1">
      <alignment horizontal="center" vertical="center"/>
    </xf>
    <xf numFmtId="0" fontId="83" fillId="0" borderId="12" xfId="39" applyFont="1" applyBorder="1" applyAlignment="1">
      <alignment horizontal="centerContinuous" vertical="center"/>
    </xf>
    <xf numFmtId="0" fontId="83" fillId="0" borderId="3" xfId="39" applyFont="1" applyBorder="1" applyAlignment="1">
      <alignment horizontal="centerContinuous" vertical="center"/>
    </xf>
    <xf numFmtId="0" fontId="85" fillId="0" borderId="173" xfId="39" applyFont="1" applyBorder="1" applyAlignment="1">
      <alignment horizontal="center" vertical="center"/>
    </xf>
    <xf numFmtId="0" fontId="85" fillId="0" borderId="9" xfId="39" applyFont="1" applyBorder="1" applyAlignment="1">
      <alignment horizontal="center" vertical="center"/>
    </xf>
    <xf numFmtId="4" fontId="85" fillId="0" borderId="9" xfId="39" applyNumberFormat="1" applyFont="1" applyBorder="1" applyAlignment="1">
      <alignment vertical="center"/>
    </xf>
    <xf numFmtId="0" fontId="85" fillId="0" borderId="174" xfId="39" applyFont="1" applyBorder="1" applyAlignment="1">
      <alignment horizontal="center" vertical="center"/>
    </xf>
    <xf numFmtId="0" fontId="85" fillId="0" borderId="2" xfId="39" applyFont="1" applyBorder="1" applyAlignment="1">
      <alignment vertical="center"/>
    </xf>
    <xf numFmtId="0" fontId="85" fillId="0" borderId="2" xfId="39" applyFont="1" applyBorder="1" applyAlignment="1">
      <alignment horizontal="center" vertical="center"/>
    </xf>
    <xf numFmtId="0" fontId="83" fillId="5" borderId="4" xfId="39" applyFont="1" applyFill="1" applyBorder="1" applyAlignment="1">
      <alignment vertical="center"/>
    </xf>
    <xf numFmtId="0" fontId="83" fillId="0" borderId="175" xfId="39" applyFont="1" applyBorder="1" applyAlignment="1">
      <alignment horizontal="center" vertical="center"/>
    </xf>
    <xf numFmtId="2" fontId="85" fillId="0" borderId="9" xfId="39" applyNumberFormat="1" applyFont="1" applyBorder="1" applyAlignment="1">
      <alignment vertical="center"/>
    </xf>
    <xf numFmtId="0" fontId="85" fillId="0" borderId="8" xfId="39" applyFont="1" applyBorder="1" applyAlignment="1">
      <alignment vertical="center"/>
    </xf>
    <xf numFmtId="0" fontId="85" fillId="0" borderId="174" xfId="39" applyFont="1" applyBorder="1" applyAlignment="1">
      <alignment vertical="center"/>
    </xf>
    <xf numFmtId="0" fontId="83" fillId="0" borderId="174" xfId="39" applyFont="1" applyBorder="1" applyAlignment="1">
      <alignment horizontal="left" vertical="center"/>
    </xf>
    <xf numFmtId="4" fontId="85" fillId="0" borderId="11" xfId="39" applyNumberFormat="1" applyFont="1" applyBorder="1" applyAlignment="1">
      <alignment vertical="center"/>
    </xf>
    <xf numFmtId="0" fontId="83" fillId="0" borderId="176" xfId="39" applyFont="1" applyBorder="1" applyAlignment="1">
      <alignment horizontal="center" vertical="center"/>
    </xf>
    <xf numFmtId="10" fontId="83" fillId="0" borderId="2" xfId="39" applyNumberFormat="1" applyFont="1" applyBorder="1" applyAlignment="1">
      <alignment horizontal="centerContinuous" vertical="center"/>
    </xf>
    <xf numFmtId="10" fontId="83" fillId="0" borderId="2" xfId="39" applyNumberFormat="1" applyFont="1" applyBorder="1" applyAlignment="1">
      <alignment vertical="center"/>
    </xf>
    <xf numFmtId="10" fontId="85" fillId="0" borderId="2" xfId="39" applyNumberFormat="1" applyFont="1" applyBorder="1" applyAlignment="1">
      <alignment horizontal="center" vertical="center"/>
    </xf>
    <xf numFmtId="4" fontId="85" fillId="0" borderId="177" xfId="39" applyNumberFormat="1" applyFont="1" applyBorder="1" applyAlignment="1">
      <alignment vertical="center"/>
    </xf>
    <xf numFmtId="0" fontId="83" fillId="22" borderId="23" xfId="39" applyFont="1" applyFill="1" applyBorder="1" applyAlignment="1">
      <alignment horizontal="center" vertical="center" wrapText="1"/>
    </xf>
    <xf numFmtId="0" fontId="83" fillId="22" borderId="178" xfId="39" applyFont="1" applyFill="1" applyBorder="1" applyAlignment="1">
      <alignment horizontal="center" vertical="center" wrapText="1"/>
    </xf>
    <xf numFmtId="0" fontId="83" fillId="0" borderId="179" xfId="39" applyFont="1" applyBorder="1" applyAlignment="1">
      <alignment horizontal="left" vertical="center"/>
    </xf>
    <xf numFmtId="0" fontId="85" fillId="0" borderId="175" xfId="39" applyFont="1" applyBorder="1" applyAlignment="1">
      <alignment horizontal="center" vertical="center"/>
    </xf>
    <xf numFmtId="0" fontId="85" fillId="0" borderId="12" xfId="39" applyFont="1" applyBorder="1" applyAlignment="1">
      <alignment horizontal="left" vertical="center"/>
    </xf>
    <xf numFmtId="0" fontId="85" fillId="0" borderId="1" xfId="39" applyFont="1" applyBorder="1" applyAlignment="1">
      <alignment horizontal="center" vertical="center"/>
    </xf>
    <xf numFmtId="2" fontId="85" fillId="0" borderId="1" xfId="39" applyNumberFormat="1" applyFont="1" applyBorder="1" applyAlignment="1">
      <alignment horizontal="right" vertical="center"/>
    </xf>
    <xf numFmtId="0" fontId="83" fillId="0" borderId="12" xfId="39" applyFont="1" applyBorder="1" applyAlignment="1">
      <alignment horizontal="left" vertical="center"/>
    </xf>
    <xf numFmtId="0" fontId="85" fillId="0" borderId="173" xfId="39" applyFont="1" applyBorder="1" applyAlignment="1">
      <alignment horizontal="center" vertical="center" wrapText="1"/>
    </xf>
    <xf numFmtId="0" fontId="85" fillId="0" borderId="12" xfId="39" applyFont="1" applyBorder="1" applyAlignment="1">
      <alignment horizontal="justify" vertical="center" wrapText="1"/>
    </xf>
    <xf numFmtId="4" fontId="83" fillId="5" borderId="185" xfId="39" applyNumberFormat="1" applyFont="1" applyFill="1" applyBorder="1" applyAlignment="1">
      <alignment vertical="center"/>
    </xf>
    <xf numFmtId="0" fontId="83" fillId="0" borderId="2" xfId="39" applyFont="1" applyBorder="1" applyAlignment="1">
      <alignment horizontal="right" vertical="center"/>
    </xf>
    <xf numFmtId="0" fontId="85" fillId="0" borderId="188" xfId="39" applyFont="1" applyBorder="1" applyAlignment="1">
      <alignment horizontal="center" vertical="center"/>
    </xf>
    <xf numFmtId="0" fontId="85" fillId="0" borderId="189" xfId="39" applyFont="1" applyBorder="1" applyAlignment="1">
      <alignment vertical="center" wrapText="1"/>
    </xf>
    <xf numFmtId="0" fontId="85" fillId="0" borderId="189" xfId="39" applyFont="1" applyBorder="1" applyAlignment="1">
      <alignment horizontal="center" vertical="center"/>
    </xf>
    <xf numFmtId="2" fontId="85" fillId="0" borderId="189" xfId="39" applyNumberFormat="1" applyFont="1" applyBorder="1" applyAlignment="1">
      <alignment vertical="center"/>
    </xf>
    <xf numFmtId="4" fontId="85" fillId="0" borderId="189" xfId="39" applyNumberFormat="1" applyFont="1" applyBorder="1" applyAlignment="1">
      <alignment vertical="center"/>
    </xf>
    <xf numFmtId="0" fontId="85" fillId="0" borderId="30" xfId="39" applyFont="1" applyBorder="1" applyAlignment="1">
      <alignment vertical="center" wrapText="1"/>
    </xf>
    <xf numFmtId="2" fontId="85" fillId="0" borderId="30" xfId="39" applyNumberFormat="1" applyFont="1" applyBorder="1" applyAlignment="1">
      <alignment vertical="center"/>
    </xf>
    <xf numFmtId="4" fontId="85" fillId="0" borderId="30" xfId="39" applyNumberFormat="1" applyFont="1" applyBorder="1" applyAlignment="1">
      <alignment vertical="center"/>
    </xf>
    <xf numFmtId="0" fontId="85" fillId="0" borderId="176" xfId="39" applyFont="1" applyBorder="1" applyAlignment="1">
      <alignment horizontal="center" vertical="center"/>
    </xf>
    <xf numFmtId="0" fontId="85" fillId="0" borderId="8" xfId="39" applyFont="1" applyBorder="1" applyAlignment="1">
      <alignment horizontal="center" vertical="center"/>
    </xf>
    <xf numFmtId="0" fontId="83" fillId="5" borderId="191" xfId="39" applyFont="1" applyFill="1" applyBorder="1" applyAlignment="1">
      <alignment vertical="center"/>
    </xf>
    <xf numFmtId="0" fontId="83" fillId="5" borderId="192" xfId="39" applyFont="1" applyFill="1" applyBorder="1" applyAlignment="1">
      <alignment vertical="center"/>
    </xf>
    <xf numFmtId="0" fontId="36" fillId="0" borderId="0" xfId="39" applyFont="1" applyAlignment="1">
      <alignment vertical="center"/>
    </xf>
    <xf numFmtId="4" fontId="44" fillId="0" borderId="0" xfId="0" applyNumberFormat="1" applyFont="1"/>
    <xf numFmtId="176" fontId="44" fillId="0" borderId="0" xfId="0" applyNumberFormat="1" applyFont="1"/>
    <xf numFmtId="169" fontId="27" fillId="0" borderId="0" xfId="0" applyNumberFormat="1" applyFont="1" applyAlignment="1">
      <alignment vertical="center"/>
    </xf>
    <xf numFmtId="0" fontId="26" fillId="18" borderId="39" xfId="0" applyFont="1" applyFill="1" applyBorder="1" applyAlignment="1">
      <alignment horizontal="center" vertical="center" wrapText="1"/>
    </xf>
    <xf numFmtId="10" fontId="11" fillId="0" borderId="40" xfId="17" applyNumberFormat="1" applyFont="1" applyFill="1" applyBorder="1" applyAlignment="1" applyProtection="1">
      <alignment horizontal="right" vertical="center"/>
    </xf>
    <xf numFmtId="176" fontId="11" fillId="0" borderId="40" xfId="25" applyNumberFormat="1" applyFont="1" applyFill="1" applyBorder="1" applyAlignment="1" applyProtection="1">
      <alignment horizontal="right" vertical="center"/>
    </xf>
    <xf numFmtId="0" fontId="18" fillId="7" borderId="35" xfId="0" applyFont="1" applyFill="1" applyBorder="1" applyAlignment="1">
      <alignment horizontal="left" vertical="center" wrapText="1"/>
    </xf>
    <xf numFmtId="0" fontId="18" fillId="7" borderId="0" xfId="0" applyFont="1" applyFill="1" applyAlignment="1">
      <alignment horizontal="left" vertical="center" wrapText="1"/>
    </xf>
    <xf numFmtId="169" fontId="27" fillId="7" borderId="0" xfId="0" applyNumberFormat="1" applyFont="1" applyFill="1" applyAlignment="1">
      <alignment horizontal="left" vertical="center" wrapText="1"/>
    </xf>
    <xf numFmtId="0" fontId="27" fillId="7" borderId="0" xfId="0" applyFont="1" applyFill="1" applyAlignment="1">
      <alignment horizontal="left" vertical="center" wrapText="1"/>
    </xf>
    <xf numFmtId="0" fontId="27" fillId="7" borderId="29" xfId="0" applyFont="1" applyFill="1" applyBorder="1" applyAlignment="1">
      <alignment horizontal="left" vertical="center" wrapText="1"/>
    </xf>
    <xf numFmtId="0" fontId="27" fillId="7" borderId="22" xfId="0" applyFont="1" applyFill="1" applyBorder="1" applyAlignment="1">
      <alignment horizontal="center" vertical="center"/>
    </xf>
    <xf numFmtId="0" fontId="27" fillId="7" borderId="43" xfId="0" applyFont="1" applyFill="1" applyBorder="1" applyAlignment="1">
      <alignment horizontal="center" vertical="center"/>
    </xf>
    <xf numFmtId="0" fontId="27" fillId="7" borderId="44" xfId="0" applyFont="1" applyFill="1" applyBorder="1" applyAlignment="1">
      <alignment horizontal="center" vertical="center"/>
    </xf>
    <xf numFmtId="0" fontId="27" fillId="7" borderId="35" xfId="0" applyFont="1" applyFill="1" applyBorder="1" applyAlignment="1">
      <alignment horizontal="center" vertical="center"/>
    </xf>
    <xf numFmtId="0" fontId="27" fillId="7" borderId="0" xfId="0" applyFont="1" applyFill="1" applyAlignment="1">
      <alignment horizontal="center" vertical="center"/>
    </xf>
    <xf numFmtId="0" fontId="27" fillId="7" borderId="29" xfId="0" applyFont="1" applyFill="1" applyBorder="1" applyAlignment="1">
      <alignment horizontal="center" vertical="center"/>
    </xf>
    <xf numFmtId="0" fontId="18" fillId="7" borderId="35" xfId="0" applyFont="1" applyFill="1" applyBorder="1" applyAlignment="1">
      <alignment horizontal="center" vertical="center" wrapText="1"/>
    </xf>
    <xf numFmtId="0" fontId="18" fillId="7" borderId="0" xfId="0" applyFont="1" applyFill="1" applyAlignment="1">
      <alignment horizontal="center" vertical="center" wrapText="1"/>
    </xf>
    <xf numFmtId="0" fontId="18" fillId="7" borderId="29" xfId="0" applyFont="1" applyFill="1" applyBorder="1" applyAlignment="1">
      <alignment horizontal="center" vertical="center" wrapText="1"/>
    </xf>
    <xf numFmtId="0" fontId="27" fillId="7" borderId="35" xfId="0" applyFont="1" applyFill="1" applyBorder="1" applyAlignment="1">
      <alignment horizontal="center" vertical="center" wrapText="1"/>
    </xf>
    <xf numFmtId="0" fontId="27" fillId="7" borderId="0" xfId="0" applyFont="1" applyFill="1" applyAlignment="1">
      <alignment horizontal="center" vertical="center" wrapText="1"/>
    </xf>
    <xf numFmtId="0" fontId="27" fillId="7" borderId="29" xfId="0" applyFont="1" applyFill="1" applyBorder="1" applyAlignment="1">
      <alignment horizontal="center" vertical="center" wrapText="1"/>
    </xf>
    <xf numFmtId="0" fontId="18" fillId="7" borderId="29" xfId="0" applyFont="1" applyFill="1" applyBorder="1" applyAlignment="1">
      <alignment horizontal="left" vertical="center" wrapText="1"/>
    </xf>
    <xf numFmtId="165" fontId="10" fillId="15" borderId="62" xfId="12" applyNumberFormat="1" applyFont="1" applyFill="1" applyBorder="1" applyAlignment="1">
      <alignment horizontal="center" vertical="center" wrapText="1"/>
    </xf>
    <xf numFmtId="165" fontId="10" fillId="15" borderId="76" xfId="12" applyNumberFormat="1" applyFont="1" applyFill="1" applyBorder="1" applyAlignment="1">
      <alignment horizontal="center" vertical="center" wrapText="1"/>
    </xf>
    <xf numFmtId="165" fontId="10" fillId="15" borderId="60" xfId="12" applyNumberFormat="1" applyFont="1" applyFill="1" applyBorder="1" applyAlignment="1">
      <alignment horizontal="center" vertical="center" wrapText="1"/>
    </xf>
    <xf numFmtId="0" fontId="28" fillId="5" borderId="31" xfId="0" applyFont="1" applyFill="1" applyBorder="1" applyAlignment="1">
      <alignment horizontal="center" vertical="center" wrapText="1"/>
    </xf>
    <xf numFmtId="0" fontId="27" fillId="7" borderId="35" xfId="0" applyFont="1" applyFill="1" applyBorder="1" applyAlignment="1">
      <alignment horizontal="left" vertical="center" wrapText="1"/>
    </xf>
    <xf numFmtId="0" fontId="18" fillId="0" borderId="23" xfId="0" applyFont="1" applyBorder="1" applyAlignment="1">
      <alignment horizontal="right" vertical="center" wrapText="1"/>
    </xf>
    <xf numFmtId="0" fontId="18" fillId="0" borderId="51" xfId="0" applyFont="1" applyBorder="1" applyAlignment="1">
      <alignment horizontal="right" vertical="center" wrapText="1"/>
    </xf>
    <xf numFmtId="0" fontId="18" fillId="0" borderId="52" xfId="0" applyFont="1" applyBorder="1" applyAlignment="1">
      <alignment horizontal="right" vertical="center" wrapText="1"/>
    </xf>
    <xf numFmtId="165" fontId="10" fillId="15" borderId="71" xfId="12" applyNumberFormat="1" applyFont="1" applyFill="1" applyBorder="1" applyAlignment="1">
      <alignment horizontal="center" vertical="center" wrapText="1"/>
    </xf>
    <xf numFmtId="165" fontId="10" fillId="15" borderId="72" xfId="12" applyNumberFormat="1" applyFont="1" applyFill="1" applyBorder="1" applyAlignment="1">
      <alignment horizontal="center" vertical="center" wrapText="1"/>
    </xf>
    <xf numFmtId="165" fontId="10" fillId="15" borderId="73" xfId="12" applyNumberFormat="1" applyFont="1" applyFill="1" applyBorder="1" applyAlignment="1">
      <alignment horizontal="center" vertical="center" wrapText="1"/>
    </xf>
    <xf numFmtId="165" fontId="10" fillId="0" borderId="66" xfId="12" applyNumberFormat="1" applyFont="1" applyBorder="1" applyAlignment="1">
      <alignment horizontal="center" vertical="center" wrapText="1"/>
    </xf>
    <xf numFmtId="165" fontId="10" fillId="0" borderId="77" xfId="12" applyNumberFormat="1" applyFont="1" applyBorder="1" applyAlignment="1">
      <alignment horizontal="center" vertical="center" wrapText="1"/>
    </xf>
    <xf numFmtId="165" fontId="10" fillId="0" borderId="78" xfId="12" applyNumberFormat="1" applyFont="1" applyBorder="1" applyAlignment="1">
      <alignment horizontal="center" vertical="center" wrapText="1"/>
    </xf>
    <xf numFmtId="0" fontId="28" fillId="5" borderId="25" xfId="0" applyFont="1" applyFill="1" applyBorder="1" applyAlignment="1">
      <alignment horizontal="center" vertical="center" wrapText="1"/>
    </xf>
    <xf numFmtId="0" fontId="28" fillId="5" borderId="14" xfId="0" applyFont="1" applyFill="1" applyBorder="1" applyAlignment="1">
      <alignment horizontal="center" vertical="center" wrapText="1"/>
    </xf>
    <xf numFmtId="0" fontId="28" fillId="5" borderId="45" xfId="0" applyFont="1" applyFill="1" applyBorder="1" applyAlignment="1">
      <alignment horizontal="center" vertical="center" wrapText="1"/>
    </xf>
    <xf numFmtId="0" fontId="28" fillId="5" borderId="15" xfId="0" applyFont="1" applyFill="1" applyBorder="1" applyAlignment="1">
      <alignment horizontal="center" vertical="center" wrapText="1"/>
    </xf>
    <xf numFmtId="0" fontId="25" fillId="0" borderId="22" xfId="0" applyFont="1" applyBorder="1" applyAlignment="1">
      <alignment horizontal="center"/>
    </xf>
    <xf numFmtId="0" fontId="25" fillId="0" borderId="43" xfId="0" applyFont="1" applyBorder="1" applyAlignment="1">
      <alignment horizontal="center"/>
    </xf>
    <xf numFmtId="0" fontId="25" fillId="0" borderId="44" xfId="0" applyFont="1" applyBorder="1" applyAlignment="1">
      <alignment horizontal="center"/>
    </xf>
    <xf numFmtId="0" fontId="26" fillId="7" borderId="35" xfId="0" applyFont="1" applyFill="1" applyBorder="1" applyAlignment="1">
      <alignment horizontal="center" vertical="center" wrapText="1"/>
    </xf>
    <xf numFmtId="0" fontId="26" fillId="7" borderId="0" xfId="0" applyFont="1" applyFill="1" applyAlignment="1">
      <alignment horizontal="center" vertical="center" wrapText="1"/>
    </xf>
    <xf numFmtId="0" fontId="26" fillId="7" borderId="29" xfId="0" applyFont="1" applyFill="1" applyBorder="1" applyAlignment="1">
      <alignment horizontal="center" vertical="center" wrapText="1"/>
    </xf>
    <xf numFmtId="0" fontId="25" fillId="7" borderId="35" xfId="0" applyFont="1" applyFill="1" applyBorder="1" applyAlignment="1">
      <alignment horizontal="center" vertical="center" wrapText="1"/>
    </xf>
    <xf numFmtId="0" fontId="25" fillId="7" borderId="0" xfId="0" applyFont="1" applyFill="1" applyAlignment="1">
      <alignment horizontal="center" vertical="center" wrapText="1"/>
    </xf>
    <xf numFmtId="0" fontId="25" fillId="7" borderId="29" xfId="0" applyFont="1" applyFill="1" applyBorder="1" applyAlignment="1">
      <alignment horizontal="center" vertical="center" wrapText="1"/>
    </xf>
    <xf numFmtId="165" fontId="18" fillId="15" borderId="71" xfId="12" applyNumberFormat="1" applyFont="1" applyFill="1" applyBorder="1" applyAlignment="1">
      <alignment horizontal="center" vertical="center" wrapText="1"/>
    </xf>
    <xf numFmtId="165" fontId="18" fillId="15" borderId="72" xfId="12" applyNumberFormat="1" applyFont="1" applyFill="1" applyBorder="1" applyAlignment="1">
      <alignment horizontal="center" vertical="center" wrapText="1"/>
    </xf>
    <xf numFmtId="165" fontId="18" fillId="15" borderId="73" xfId="12" applyNumberFormat="1" applyFont="1" applyFill="1" applyBorder="1" applyAlignment="1">
      <alignment horizontal="center" vertical="center" wrapText="1"/>
    </xf>
    <xf numFmtId="0" fontId="26" fillId="0" borderId="35" xfId="0" applyFont="1" applyBorder="1" applyAlignment="1">
      <alignment horizontal="center" vertical="center" wrapText="1"/>
    </xf>
    <xf numFmtId="0" fontId="26" fillId="0" borderId="0" xfId="0" applyFont="1" applyAlignment="1">
      <alignment horizontal="center" vertical="center" wrapText="1"/>
    </xf>
    <xf numFmtId="0" fontId="26" fillId="0" borderId="29" xfId="0" applyFont="1" applyBorder="1" applyAlignment="1">
      <alignment horizontal="center" vertical="center" wrapText="1"/>
    </xf>
    <xf numFmtId="0" fontId="26" fillId="0" borderId="0" xfId="0" applyFont="1" applyAlignment="1">
      <alignment horizontal="center" vertical="center"/>
    </xf>
    <xf numFmtId="0" fontId="26" fillId="18" borderId="28" xfId="0" applyFont="1" applyFill="1" applyBorder="1" applyAlignment="1">
      <alignment horizontal="center" vertical="center"/>
    </xf>
    <xf numFmtId="0" fontId="26" fillId="18" borderId="74" xfId="0" applyFont="1" applyFill="1" applyBorder="1" applyAlignment="1">
      <alignment horizontal="center" vertical="center"/>
    </xf>
    <xf numFmtId="0" fontId="18" fillId="5" borderId="37" xfId="0" applyFont="1" applyFill="1" applyBorder="1" applyAlignment="1">
      <alignment horizontal="center" vertical="center" wrapText="1"/>
    </xf>
    <xf numFmtId="0" fontId="18" fillId="5" borderId="40" xfId="0" applyFont="1" applyFill="1" applyBorder="1" applyAlignment="1">
      <alignment horizontal="center" vertical="center" wrapText="1"/>
    </xf>
    <xf numFmtId="0" fontId="28" fillId="5" borderId="30" xfId="0" applyFont="1" applyFill="1" applyBorder="1" applyAlignment="1">
      <alignment horizontal="center" vertical="center" wrapText="1"/>
    </xf>
    <xf numFmtId="0" fontId="18" fillId="5" borderId="36" xfId="0" applyFont="1" applyFill="1" applyBorder="1" applyAlignment="1">
      <alignment horizontal="right" vertical="center"/>
    </xf>
    <xf numFmtId="0" fontId="18" fillId="5" borderId="37" xfId="0" applyFont="1" applyFill="1" applyBorder="1" applyAlignment="1">
      <alignment horizontal="right" vertical="center"/>
    </xf>
    <xf numFmtId="0" fontId="18" fillId="5" borderId="38" xfId="0" applyFont="1" applyFill="1" applyBorder="1" applyAlignment="1">
      <alignment horizontal="right" vertical="center"/>
    </xf>
    <xf numFmtId="0" fontId="18" fillId="5" borderId="37" xfId="0" applyFont="1" applyFill="1" applyBorder="1" applyAlignment="1">
      <alignment horizontal="center" vertical="center"/>
    </xf>
    <xf numFmtId="0" fontId="18" fillId="5" borderId="40" xfId="0" applyFont="1" applyFill="1" applyBorder="1" applyAlignment="1">
      <alignment horizontal="center" vertical="center"/>
    </xf>
    <xf numFmtId="0" fontId="27" fillId="0" borderId="0" xfId="0" applyFont="1" applyAlignment="1">
      <alignment horizontal="center" vertical="center"/>
    </xf>
    <xf numFmtId="0" fontId="18" fillId="5" borderId="36" xfId="0" applyFont="1" applyFill="1" applyBorder="1" applyAlignment="1">
      <alignment horizontal="right" vertical="center" wrapText="1"/>
    </xf>
    <xf numFmtId="0" fontId="18" fillId="5" borderId="37" xfId="0" applyFont="1" applyFill="1" applyBorder="1" applyAlignment="1">
      <alignment horizontal="right" vertical="center" wrapText="1"/>
    </xf>
    <xf numFmtId="0" fontId="18" fillId="5" borderId="38" xfId="0" applyFont="1" applyFill="1" applyBorder="1" applyAlignment="1">
      <alignment horizontal="right" vertical="center" wrapText="1"/>
    </xf>
    <xf numFmtId="165" fontId="10" fillId="15" borderId="41" xfId="12" applyNumberFormat="1" applyFont="1" applyFill="1" applyBorder="1" applyAlignment="1">
      <alignment horizontal="right" vertical="center" wrapText="1"/>
    </xf>
    <xf numFmtId="165" fontId="10" fillId="15" borderId="42" xfId="12" applyNumberFormat="1" applyFont="1" applyFill="1" applyBorder="1" applyAlignment="1">
      <alignment horizontal="right" vertical="center" wrapText="1"/>
    </xf>
    <xf numFmtId="165" fontId="10" fillId="15" borderId="75" xfId="12" applyNumberFormat="1" applyFont="1" applyFill="1" applyBorder="1" applyAlignment="1">
      <alignment horizontal="right" vertical="center" wrapText="1"/>
    </xf>
    <xf numFmtId="0" fontId="18" fillId="5" borderId="62" xfId="0" applyFont="1" applyFill="1" applyBorder="1" applyAlignment="1">
      <alignment horizontal="right" vertical="center" wrapText="1"/>
    </xf>
    <xf numFmtId="0" fontId="18" fillId="5" borderId="76" xfId="0" applyFont="1" applyFill="1" applyBorder="1" applyAlignment="1">
      <alignment horizontal="right" vertical="center" wrapText="1"/>
    </xf>
    <xf numFmtId="0" fontId="18" fillId="5" borderId="60" xfId="0" applyFont="1" applyFill="1" applyBorder="1" applyAlignment="1">
      <alignment horizontal="right" vertical="center" wrapText="1"/>
    </xf>
    <xf numFmtId="2" fontId="18" fillId="0" borderId="0" xfId="0" applyNumberFormat="1" applyFont="1" applyAlignment="1">
      <alignment vertical="center"/>
    </xf>
    <xf numFmtId="0" fontId="18" fillId="17" borderId="0" xfId="0" applyFont="1" applyFill="1" applyAlignment="1">
      <alignment horizontal="center" vertical="center" wrapText="1"/>
    </xf>
    <xf numFmtId="0" fontId="59" fillId="0" borderId="99" xfId="4" applyFont="1" applyBorder="1" applyAlignment="1">
      <alignment horizontal="center" vertical="center" wrapText="1"/>
    </xf>
    <xf numFmtId="0" fontId="59" fillId="0" borderId="92" xfId="4" applyFont="1" applyBorder="1" applyAlignment="1">
      <alignment horizontal="center" vertical="center" wrapText="1"/>
    </xf>
    <xf numFmtId="0" fontId="59" fillId="0" borderId="93" xfId="4" applyFont="1" applyBorder="1" applyAlignment="1">
      <alignment horizontal="center" vertical="center" wrapText="1"/>
    </xf>
    <xf numFmtId="0" fontId="60" fillId="0" borderId="0" xfId="4" applyFont="1" applyAlignment="1">
      <alignment horizontal="center" vertical="center"/>
    </xf>
    <xf numFmtId="184" fontId="66" fillId="0" borderId="39" xfId="39" applyNumberFormat="1" applyFont="1" applyBorder="1" applyAlignment="1">
      <alignment horizontal="center" vertical="center" wrapText="1"/>
    </xf>
    <xf numFmtId="184" fontId="66" fillId="0" borderId="38" xfId="39" applyNumberFormat="1" applyFont="1" applyBorder="1" applyAlignment="1">
      <alignment horizontal="center" vertical="center" wrapText="1"/>
    </xf>
    <xf numFmtId="184" fontId="66" fillId="0" borderId="45" xfId="39" applyNumberFormat="1" applyFont="1" applyBorder="1" applyAlignment="1">
      <alignment horizontal="center" vertical="center"/>
    </xf>
    <xf numFmtId="184" fontId="66" fillId="0" borderId="15" xfId="39" applyNumberFormat="1" applyFont="1" applyBorder="1" applyAlignment="1">
      <alignment horizontal="center" vertical="center"/>
    </xf>
    <xf numFmtId="184" fontId="66" fillId="0" borderId="45" xfId="39" applyNumberFormat="1" applyFont="1" applyBorder="1" applyAlignment="1">
      <alignment horizontal="center" vertical="center" wrapText="1"/>
    </xf>
    <xf numFmtId="184" fontId="66" fillId="0" borderId="15" xfId="39" applyNumberFormat="1" applyFont="1" applyBorder="1" applyAlignment="1">
      <alignment horizontal="center" vertical="center" wrapText="1"/>
    </xf>
    <xf numFmtId="184" fontId="67" fillId="0" borderId="39" xfId="39" applyNumberFormat="1" applyFont="1" applyBorder="1" applyAlignment="1">
      <alignment horizontal="right" vertical="center" wrapText="1"/>
    </xf>
    <xf numFmtId="184" fontId="67" fillId="0" borderId="37" xfId="39" applyNumberFormat="1" applyFont="1" applyBorder="1" applyAlignment="1">
      <alignment horizontal="right" vertical="center" wrapText="1"/>
    </xf>
    <xf numFmtId="184" fontId="67" fillId="0" borderId="38" xfId="39" applyNumberFormat="1" applyFont="1" applyBorder="1" applyAlignment="1">
      <alignment horizontal="right" vertical="center" wrapText="1"/>
    </xf>
    <xf numFmtId="184" fontId="67" fillId="0" borderId="0" xfId="39" applyNumberFormat="1" applyFont="1" applyAlignment="1">
      <alignment horizontal="justify" vertical="top"/>
    </xf>
    <xf numFmtId="14" fontId="67" fillId="0" borderId="65" xfId="39" applyNumberFormat="1" applyFont="1" applyBorder="1" applyAlignment="1">
      <alignment horizontal="left" vertical="center"/>
    </xf>
    <xf numFmtId="49" fontId="66" fillId="0" borderId="45" xfId="39" applyNumberFormat="1" applyFont="1" applyBorder="1" applyAlignment="1">
      <alignment horizontal="center" vertical="center"/>
    </xf>
    <xf numFmtId="49" fontId="66" fillId="0" borderId="15" xfId="39" applyNumberFormat="1" applyFont="1" applyBorder="1" applyAlignment="1">
      <alignment horizontal="center" vertical="center"/>
    </xf>
    <xf numFmtId="0" fontId="44" fillId="7" borderId="35" xfId="0" applyFont="1" applyFill="1" applyBorder="1" applyAlignment="1">
      <alignment horizontal="center"/>
    </xf>
    <xf numFmtId="0" fontId="44" fillId="7" borderId="0" xfId="0" applyFont="1" applyFill="1" applyAlignment="1">
      <alignment horizontal="center"/>
    </xf>
    <xf numFmtId="165" fontId="26" fillId="15" borderId="23" xfId="12" applyNumberFormat="1" applyFont="1" applyFill="1" applyBorder="1" applyAlignment="1">
      <alignment horizontal="center" vertical="center" wrapText="1"/>
    </xf>
    <xf numFmtId="165" fontId="26" fillId="15" borderId="51" xfId="12" applyNumberFormat="1" applyFont="1" applyFill="1" applyBorder="1" applyAlignment="1">
      <alignment horizontal="center" vertical="center" wrapText="1"/>
    </xf>
    <xf numFmtId="0" fontId="24" fillId="0" borderId="35" xfId="0" applyFont="1" applyBorder="1" applyAlignment="1">
      <alignment horizontal="center" vertical="center" wrapText="1"/>
    </xf>
    <xf numFmtId="0" fontId="24" fillId="0" borderId="0" xfId="0" applyFont="1" applyAlignment="1">
      <alignment horizontal="center" vertical="center" wrapText="1"/>
    </xf>
    <xf numFmtId="0" fontId="19" fillId="6" borderId="79" xfId="0" applyFont="1" applyFill="1" applyBorder="1" applyAlignment="1">
      <alignment horizontal="center" vertical="center"/>
    </xf>
    <xf numFmtId="0" fontId="19" fillId="6" borderId="20" xfId="0" applyFont="1" applyFill="1" applyBorder="1" applyAlignment="1">
      <alignment horizontal="center" vertical="center"/>
    </xf>
    <xf numFmtId="0" fontId="19" fillId="6" borderId="83" xfId="0" applyFont="1" applyFill="1" applyBorder="1" applyAlignment="1">
      <alignment horizontal="center" vertical="center"/>
    </xf>
    <xf numFmtId="0" fontId="19" fillId="6" borderId="64" xfId="0" applyFont="1" applyFill="1" applyBorder="1" applyAlignment="1">
      <alignment horizontal="center" vertical="center"/>
    </xf>
    <xf numFmtId="0" fontId="19" fillId="6" borderId="50" xfId="0" applyFont="1" applyFill="1" applyBorder="1" applyAlignment="1">
      <alignment horizontal="center" vertical="center"/>
    </xf>
    <xf numFmtId="0" fontId="26" fillId="7" borderId="35" xfId="0" applyFont="1" applyFill="1" applyBorder="1" applyAlignment="1">
      <alignment horizontal="center" vertical="center"/>
    </xf>
    <xf numFmtId="0" fontId="26" fillId="7" borderId="0" xfId="0" applyFont="1" applyFill="1" applyAlignment="1">
      <alignment horizontal="center" vertical="center"/>
    </xf>
    <xf numFmtId="0" fontId="13" fillId="7" borderId="35" xfId="0" applyFont="1" applyFill="1" applyBorder="1" applyAlignment="1">
      <alignment horizontal="center" vertical="center"/>
    </xf>
    <xf numFmtId="0" fontId="13" fillId="7" borderId="0" xfId="0" applyFont="1" applyFill="1" applyAlignment="1">
      <alignment horizontal="center" vertical="center"/>
    </xf>
    <xf numFmtId="49" fontId="13" fillId="7" borderId="35" xfId="0" applyNumberFormat="1" applyFont="1" applyFill="1" applyBorder="1" applyAlignment="1">
      <alignment horizontal="center" vertical="center"/>
    </xf>
    <xf numFmtId="49" fontId="13" fillId="7" borderId="0" xfId="0" applyNumberFormat="1" applyFont="1" applyFill="1" applyAlignment="1">
      <alignment horizontal="center" vertical="center"/>
    </xf>
    <xf numFmtId="0" fontId="13" fillId="0" borderId="81" xfId="0" applyFont="1" applyBorder="1" applyAlignment="1">
      <alignment horizontal="center" vertical="center" wrapText="1"/>
    </xf>
    <xf numFmtId="0" fontId="13" fillId="0" borderId="0" xfId="0" applyFont="1" applyAlignment="1">
      <alignment horizontal="center" vertical="center" wrapText="1"/>
    </xf>
    <xf numFmtId="49" fontId="19" fillId="7" borderId="23" xfId="0" applyNumberFormat="1" applyFont="1" applyFill="1" applyBorder="1" applyAlignment="1">
      <alignment horizontal="center" vertical="center"/>
    </xf>
    <xf numFmtId="49" fontId="19" fillId="7" borderId="51" xfId="0" applyNumberFormat="1" applyFont="1" applyFill="1" applyBorder="1" applyAlignment="1">
      <alignment horizontal="center" vertical="center"/>
    </xf>
    <xf numFmtId="49" fontId="13" fillId="7" borderId="29" xfId="0" applyNumberFormat="1" applyFont="1" applyFill="1" applyBorder="1" applyAlignment="1">
      <alignment horizontal="center" vertical="center"/>
    </xf>
    <xf numFmtId="0" fontId="19" fillId="6" borderId="14" xfId="0" applyFont="1" applyFill="1" applyBorder="1" applyAlignment="1">
      <alignment horizontal="center" vertical="center"/>
    </xf>
    <xf numFmtId="0" fontId="52" fillId="0" borderId="0" xfId="0" applyFont="1" applyAlignment="1">
      <alignment horizontal="center"/>
    </xf>
    <xf numFmtId="0" fontId="19" fillId="0" borderId="24" xfId="0" applyFont="1" applyBorder="1" applyAlignment="1">
      <alignment horizontal="center" vertical="center"/>
    </xf>
    <xf numFmtId="0" fontId="19" fillId="0" borderId="32" xfId="0" applyFont="1" applyBorder="1" applyAlignment="1">
      <alignment horizontal="center" vertical="center"/>
    </xf>
    <xf numFmtId="10" fontId="19" fillId="0" borderId="30" xfId="18" applyNumberFormat="1" applyFont="1" applyFill="1" applyBorder="1" applyAlignment="1" applyProtection="1">
      <alignment horizontal="center" vertical="center"/>
    </xf>
    <xf numFmtId="10" fontId="19" fillId="0" borderId="33" xfId="18" applyNumberFormat="1" applyFont="1" applyFill="1" applyBorder="1" applyAlignment="1" applyProtection="1">
      <alignment horizontal="center" vertical="center"/>
    </xf>
    <xf numFmtId="175" fontId="19" fillId="0" borderId="31" xfId="25" applyFont="1" applyFill="1" applyBorder="1" applyAlignment="1" applyProtection="1">
      <alignment horizontal="center" vertical="center"/>
    </xf>
    <xf numFmtId="175" fontId="19" fillId="0" borderId="34" xfId="25" applyFont="1" applyFill="1" applyBorder="1" applyAlignment="1" applyProtection="1">
      <alignment horizontal="center" vertical="center"/>
    </xf>
    <xf numFmtId="0" fontId="19" fillId="0" borderId="30" xfId="0" applyFont="1" applyBorder="1" applyAlignment="1">
      <alignment horizontal="justify" vertical="center" wrapText="1"/>
    </xf>
    <xf numFmtId="0" fontId="19" fillId="0" borderId="82" xfId="0" applyFont="1" applyBorder="1" applyAlignment="1">
      <alignment horizontal="center" vertical="center"/>
    </xf>
    <xf numFmtId="0" fontId="19" fillId="0" borderId="57" xfId="0" applyFont="1" applyBorder="1" applyAlignment="1">
      <alignment horizontal="center" vertical="center"/>
    </xf>
    <xf numFmtId="0" fontId="19" fillId="0" borderId="30" xfId="0" applyFont="1" applyBorder="1" applyAlignment="1">
      <alignment horizontal="center" vertical="center"/>
    </xf>
    <xf numFmtId="0" fontId="19" fillId="0" borderId="80" xfId="0" applyFont="1" applyBorder="1" applyAlignment="1">
      <alignment horizontal="center" vertical="justify"/>
    </xf>
    <xf numFmtId="0" fontId="19" fillId="0" borderId="31" xfId="0" applyFont="1" applyBorder="1" applyAlignment="1">
      <alignment horizontal="center" vertical="justify"/>
    </xf>
    <xf numFmtId="0" fontId="42" fillId="7" borderId="22" xfId="0" applyFont="1" applyFill="1" applyBorder="1" applyAlignment="1">
      <alignment horizontal="center" vertical="center"/>
    </xf>
    <xf numFmtId="0" fontId="42" fillId="7" borderId="43" xfId="0" applyFont="1" applyFill="1" applyBorder="1" applyAlignment="1">
      <alignment horizontal="center" vertical="center"/>
    </xf>
    <xf numFmtId="0" fontId="42" fillId="7" borderId="44" xfId="0" applyFont="1" applyFill="1" applyBorder="1" applyAlignment="1">
      <alignment horizontal="center" vertical="center"/>
    </xf>
    <xf numFmtId="0" fontId="55" fillId="7" borderId="35" xfId="0" applyFont="1" applyFill="1" applyBorder="1" applyAlignment="1">
      <alignment horizontal="center" vertical="center"/>
    </xf>
    <xf numFmtId="0" fontId="55" fillId="7" borderId="0" xfId="0" applyFont="1" applyFill="1" applyAlignment="1">
      <alignment horizontal="center" vertical="center"/>
    </xf>
    <xf numFmtId="0" fontId="55" fillId="7" borderId="29" xfId="0" applyFont="1" applyFill="1" applyBorder="1" applyAlignment="1">
      <alignment horizontal="center" vertical="center"/>
    </xf>
    <xf numFmtId="0" fontId="40" fillId="7" borderId="35" xfId="0" applyFont="1" applyFill="1" applyBorder="1" applyAlignment="1">
      <alignment horizontal="center" vertical="center"/>
    </xf>
    <xf numFmtId="0" fontId="40" fillId="7" borderId="0" xfId="0" applyFont="1" applyFill="1" applyAlignment="1">
      <alignment horizontal="center" vertical="center"/>
    </xf>
    <xf numFmtId="0" fontId="40" fillId="7" borderId="29" xfId="0" applyFont="1" applyFill="1" applyBorder="1" applyAlignment="1">
      <alignment horizontal="center" vertical="center"/>
    </xf>
    <xf numFmtId="0" fontId="42" fillId="7" borderId="23" xfId="0" applyFont="1" applyFill="1" applyBorder="1" applyAlignment="1">
      <alignment horizontal="center" vertical="center"/>
    </xf>
    <xf numFmtId="0" fontId="42" fillId="7" borderId="51" xfId="0" applyFont="1" applyFill="1" applyBorder="1" applyAlignment="1">
      <alignment horizontal="center" vertical="center"/>
    </xf>
    <xf numFmtId="0" fontId="42" fillId="7" borderId="52" xfId="0" applyFont="1" applyFill="1" applyBorder="1" applyAlignment="1">
      <alignment horizontal="center" vertical="center"/>
    </xf>
    <xf numFmtId="0" fontId="55" fillId="15" borderId="26" xfId="0" applyFont="1" applyFill="1" applyBorder="1" applyAlignment="1">
      <alignment horizontal="center" vertical="center"/>
    </xf>
    <xf numFmtId="0" fontId="55" fillId="15" borderId="27" xfId="0" applyFont="1" applyFill="1" applyBorder="1" applyAlignment="1">
      <alignment horizontal="center" vertical="center"/>
    </xf>
    <xf numFmtId="0" fontId="55" fillId="15" borderId="46" xfId="0" applyFont="1" applyFill="1" applyBorder="1" applyAlignment="1">
      <alignment horizontal="center" vertical="center"/>
    </xf>
    <xf numFmtId="0" fontId="42" fillId="7" borderId="35" xfId="0" applyFont="1" applyFill="1" applyBorder="1" applyAlignment="1">
      <alignment horizontal="center" vertical="center"/>
    </xf>
    <xf numFmtId="0" fontId="42" fillId="7" borderId="0" xfId="0" applyFont="1" applyFill="1" applyAlignment="1">
      <alignment horizontal="center" vertical="center"/>
    </xf>
    <xf numFmtId="0" fontId="42" fillId="7" borderId="29" xfId="0" applyFont="1" applyFill="1" applyBorder="1" applyAlignment="1">
      <alignment horizontal="center" vertical="center"/>
    </xf>
    <xf numFmtId="0" fontId="56" fillId="0" borderId="81" xfId="0" applyFont="1" applyBorder="1" applyAlignment="1">
      <alignment horizontal="center" vertical="center" wrapText="1"/>
    </xf>
    <xf numFmtId="0" fontId="56" fillId="0" borderId="0" xfId="0" applyFont="1" applyAlignment="1">
      <alignment horizontal="center" vertical="center" wrapText="1"/>
    </xf>
    <xf numFmtId="0" fontId="56" fillId="0" borderId="29" xfId="0" applyFont="1" applyBorder="1" applyAlignment="1">
      <alignment horizontal="center" vertical="center" wrapText="1"/>
    </xf>
    <xf numFmtId="0" fontId="55" fillId="0" borderId="88" xfId="0" applyFont="1" applyBorder="1" applyAlignment="1">
      <alignment horizontal="center" vertical="center" wrapText="1"/>
    </xf>
    <xf numFmtId="0" fontId="55" fillId="0" borderId="89" xfId="0" applyFont="1" applyBorder="1" applyAlignment="1">
      <alignment horizontal="center" vertical="center" wrapText="1"/>
    </xf>
    <xf numFmtId="0" fontId="55" fillId="0" borderId="90" xfId="0" applyFont="1" applyBorder="1" applyAlignment="1">
      <alignment horizontal="center" vertical="center" wrapText="1"/>
    </xf>
    <xf numFmtId="0" fontId="41" fillId="5" borderId="48" xfId="0" applyFont="1" applyFill="1" applyBorder="1" applyAlignment="1">
      <alignment horizontal="center" vertical="center"/>
    </xf>
    <xf numFmtId="0" fontId="41" fillId="5" borderId="87" xfId="0" applyFont="1" applyFill="1" applyBorder="1" applyAlignment="1">
      <alignment horizontal="center" vertical="center"/>
    </xf>
    <xf numFmtId="0" fontId="41" fillId="5" borderId="29" xfId="0" applyFont="1" applyFill="1" applyBorder="1" applyAlignment="1">
      <alignment horizontal="center" vertical="center"/>
    </xf>
    <xf numFmtId="0" fontId="41" fillId="0" borderId="36" xfId="0" applyFont="1" applyBorder="1" applyAlignment="1">
      <alignment horizontal="center" vertical="center"/>
    </xf>
    <xf numFmtId="0" fontId="41" fillId="0" borderId="37" xfId="0" applyFont="1" applyBorder="1" applyAlignment="1">
      <alignment horizontal="center" vertical="center"/>
    </xf>
    <xf numFmtId="0" fontId="41" fillId="0" borderId="65" xfId="0" applyFont="1" applyBorder="1" applyAlignment="1">
      <alignment horizontal="center" vertical="center"/>
    </xf>
    <xf numFmtId="0" fontId="41" fillId="0" borderId="64" xfId="0" applyFont="1" applyBorder="1" applyAlignment="1">
      <alignment horizontal="center" vertical="center"/>
    </xf>
    <xf numFmtId="0" fontId="41" fillId="5" borderId="35" xfId="0" applyFont="1" applyFill="1" applyBorder="1" applyAlignment="1">
      <alignment horizontal="center" vertical="center"/>
    </xf>
    <xf numFmtId="0" fontId="41" fillId="5" borderId="56" xfId="0" applyFont="1" applyFill="1" applyBorder="1" applyAlignment="1">
      <alignment horizontal="center" vertical="center"/>
    </xf>
    <xf numFmtId="0" fontId="41" fillId="5" borderId="45" xfId="0" applyFont="1" applyFill="1" applyBorder="1" applyAlignment="1">
      <alignment horizontal="center" vertical="center"/>
    </xf>
    <xf numFmtId="0" fontId="41" fillId="5" borderId="59" xfId="0" applyFont="1" applyFill="1" applyBorder="1" applyAlignment="1">
      <alignment horizontal="center" vertical="center"/>
    </xf>
    <xf numFmtId="0" fontId="41" fillId="5" borderId="15" xfId="0" applyFont="1" applyFill="1" applyBorder="1" applyAlignment="1">
      <alignment horizontal="center" vertical="center"/>
    </xf>
    <xf numFmtId="0" fontId="41" fillId="5" borderId="36" xfId="0" applyFont="1" applyFill="1" applyBorder="1" applyAlignment="1">
      <alignment horizontal="center" vertical="center" wrapText="1"/>
    </xf>
    <xf numFmtId="0" fontId="41" fillId="5" borderId="37" xfId="0" applyFont="1" applyFill="1" applyBorder="1" applyAlignment="1">
      <alignment horizontal="center" vertical="center" wrapText="1"/>
    </xf>
    <xf numFmtId="0" fontId="41" fillId="5" borderId="40" xfId="0" applyFont="1" applyFill="1" applyBorder="1" applyAlignment="1">
      <alignment horizontal="center" vertical="center" wrapText="1"/>
    </xf>
    <xf numFmtId="0" fontId="41" fillId="0" borderId="38" xfId="0" applyFont="1" applyBorder="1" applyAlignment="1">
      <alignment horizontal="center" vertical="center"/>
    </xf>
    <xf numFmtId="0" fontId="41" fillId="0" borderId="56" xfId="0" applyFont="1" applyBorder="1" applyAlignment="1">
      <alignment horizontal="center" vertical="center"/>
    </xf>
    <xf numFmtId="0" fontId="41" fillId="5" borderId="32" xfId="0" applyFont="1" applyFill="1" applyBorder="1" applyAlignment="1">
      <alignment horizontal="center" vertical="center"/>
    </xf>
    <xf numFmtId="0" fontId="41" fillId="5" borderId="33" xfId="0" applyFont="1" applyFill="1" applyBorder="1" applyAlignment="1">
      <alignment horizontal="center" vertical="center"/>
    </xf>
    <xf numFmtId="0" fontId="40" fillId="0" borderId="0" xfId="0" applyFont="1" applyAlignment="1">
      <alignment horizontal="left" vertical="center"/>
    </xf>
    <xf numFmtId="0" fontId="14" fillId="0" borderId="0" xfId="0" applyFont="1" applyAlignment="1">
      <alignment horizontal="left" vertical="center"/>
    </xf>
    <xf numFmtId="0" fontId="14" fillId="0" borderId="35" xfId="0" applyFont="1" applyBorder="1" applyAlignment="1">
      <alignment horizontal="center"/>
    </xf>
    <xf numFmtId="0" fontId="14" fillId="0" borderId="0" xfId="0" applyFont="1" applyAlignment="1">
      <alignment horizontal="center"/>
    </xf>
    <xf numFmtId="0" fontId="14" fillId="0" borderId="0" xfId="0" applyFont="1" applyAlignment="1">
      <alignment horizontal="center" vertical="center"/>
    </xf>
    <xf numFmtId="0" fontId="14" fillId="0" borderId="0" xfId="0" applyFont="1" applyAlignment="1">
      <alignment horizontal="center" wrapText="1"/>
    </xf>
    <xf numFmtId="0" fontId="14" fillId="0" borderId="29" xfId="0" applyFont="1" applyBorder="1" applyAlignment="1">
      <alignment horizontal="center" wrapText="1"/>
    </xf>
    <xf numFmtId="0" fontId="14" fillId="0" borderId="42" xfId="0" applyFont="1" applyBorder="1" applyAlignment="1">
      <alignment horizontal="center" wrapText="1"/>
    </xf>
    <xf numFmtId="0" fontId="14" fillId="0" borderId="63" xfId="0" applyFont="1" applyBorder="1" applyAlignment="1">
      <alignment horizontal="center" wrapText="1"/>
    </xf>
    <xf numFmtId="0" fontId="12" fillId="0" borderId="35" xfId="0" applyFont="1" applyBorder="1" applyAlignment="1">
      <alignment horizontal="left" vertical="center"/>
    </xf>
    <xf numFmtId="0" fontId="12" fillId="0" borderId="0" xfId="0" applyFont="1" applyAlignment="1">
      <alignment horizontal="left" vertical="center"/>
    </xf>
    <xf numFmtId="0" fontId="15" fillId="5" borderId="36" xfId="0" applyFont="1" applyFill="1" applyBorder="1" applyAlignment="1">
      <alignment horizontal="right" vertical="center"/>
    </xf>
    <xf numFmtId="0" fontId="15" fillId="5" borderId="37" xfId="0" applyFont="1" applyFill="1" applyBorder="1" applyAlignment="1">
      <alignment horizontal="right" vertical="center"/>
    </xf>
    <xf numFmtId="0" fontId="15" fillId="5" borderId="38" xfId="0" applyFont="1" applyFill="1" applyBorder="1" applyAlignment="1">
      <alignment horizontal="right" vertical="center"/>
    </xf>
    <xf numFmtId="0" fontId="16" fillId="0" borderId="36" xfId="0" applyFont="1" applyBorder="1" applyAlignment="1">
      <alignment horizontal="center" vertical="center"/>
    </xf>
    <xf numFmtId="0" fontId="16" fillId="0" borderId="37" xfId="0" applyFont="1" applyBorder="1" applyAlignment="1">
      <alignment horizontal="center" vertical="center"/>
    </xf>
    <xf numFmtId="0" fontId="16" fillId="0" borderId="38" xfId="0" applyFont="1" applyBorder="1" applyAlignment="1">
      <alignment horizontal="center" vertical="center"/>
    </xf>
    <xf numFmtId="0" fontId="12" fillId="15" borderId="35" xfId="0" applyFont="1" applyFill="1" applyBorder="1" applyAlignment="1">
      <alignment horizontal="center" vertical="center" wrapText="1"/>
    </xf>
    <xf numFmtId="0" fontId="12" fillId="15" borderId="0" xfId="0" applyFont="1" applyFill="1" applyAlignment="1">
      <alignment horizontal="center" vertical="center" wrapText="1"/>
    </xf>
    <xf numFmtId="0" fontId="12" fillId="15" borderId="29" xfId="0" applyFont="1" applyFill="1" applyBorder="1" applyAlignment="1">
      <alignment horizontal="center" vertical="center" wrapText="1"/>
    </xf>
    <xf numFmtId="0" fontId="15" fillId="0" borderId="55" xfId="0" applyFont="1" applyBorder="1" applyAlignment="1">
      <alignment horizontal="left" vertical="center"/>
    </xf>
    <xf numFmtId="0" fontId="15" fillId="0" borderId="76" xfId="0" applyFont="1" applyBorder="1" applyAlignment="1">
      <alignment horizontal="left" vertical="center"/>
    </xf>
    <xf numFmtId="0" fontId="15" fillId="0" borderId="60" xfId="0" applyFont="1" applyBorder="1" applyAlignment="1">
      <alignment horizontal="left" vertical="center"/>
    </xf>
    <xf numFmtId="0" fontId="12" fillId="0" borderId="35" xfId="0" applyFont="1" applyBorder="1" applyAlignment="1">
      <alignment horizontal="center" vertical="center"/>
    </xf>
    <xf numFmtId="0" fontId="12" fillId="0" borderId="0" xfId="0" applyFont="1" applyAlignment="1">
      <alignment horizontal="center" vertical="center"/>
    </xf>
    <xf numFmtId="0" fontId="12" fillId="0" borderId="29" xfId="0" applyFont="1" applyBorder="1" applyAlignment="1">
      <alignment horizontal="center" vertical="center"/>
    </xf>
    <xf numFmtId="0" fontId="16" fillId="0" borderId="0" xfId="0" applyFont="1" applyAlignment="1">
      <alignment horizontal="left" vertical="center"/>
    </xf>
    <xf numFmtId="0" fontId="15" fillId="0" borderId="0" xfId="0" applyFont="1" applyAlignment="1">
      <alignment horizontal="left" vertical="center"/>
    </xf>
    <xf numFmtId="0" fontId="15" fillId="0" borderId="39" xfId="0" applyFont="1" applyBorder="1" applyAlignment="1">
      <alignment horizontal="left" vertical="center"/>
    </xf>
    <xf numFmtId="0" fontId="15" fillId="0" borderId="37" xfId="0" applyFont="1" applyBorder="1" applyAlignment="1">
      <alignment horizontal="left" vertical="center"/>
    </xf>
    <xf numFmtId="0" fontId="15" fillId="0" borderId="38" xfId="0" applyFont="1" applyBorder="1" applyAlignment="1">
      <alignment horizontal="left" vertical="center"/>
    </xf>
    <xf numFmtId="0" fontId="12" fillId="15" borderId="71" xfId="14" applyFont="1" applyFill="1" applyBorder="1" applyAlignment="1">
      <alignment horizontal="center" vertical="center" wrapText="1"/>
    </xf>
    <xf numFmtId="0" fontId="12" fillId="15" borderId="72" xfId="14" applyFont="1" applyFill="1" applyBorder="1" applyAlignment="1">
      <alignment horizontal="center" vertical="center" wrapText="1"/>
    </xf>
    <xf numFmtId="0" fontId="12" fillId="15" borderId="73" xfId="14" applyFont="1" applyFill="1" applyBorder="1" applyAlignment="1">
      <alignment horizontal="center" vertical="center" wrapText="1"/>
    </xf>
    <xf numFmtId="0" fontId="12" fillId="0" borderId="88" xfId="14" applyFont="1" applyBorder="1" applyAlignment="1">
      <alignment horizontal="center" vertical="center" wrapText="1"/>
    </xf>
    <xf numFmtId="0" fontId="12" fillId="0" borderId="89" xfId="14" applyFont="1" applyBorder="1" applyAlignment="1">
      <alignment horizontal="center" vertical="center" wrapText="1"/>
    </xf>
    <xf numFmtId="0" fontId="12" fillId="0" borderId="90" xfId="14" applyFont="1" applyBorder="1" applyAlignment="1">
      <alignment horizontal="center" vertical="center" wrapText="1"/>
    </xf>
    <xf numFmtId="0" fontId="15" fillId="0" borderId="91" xfId="0" applyFont="1" applyBorder="1" applyAlignment="1">
      <alignment horizontal="center" vertical="center" wrapText="1"/>
    </xf>
    <xf numFmtId="0" fontId="15" fillId="0" borderId="92" xfId="0" applyFont="1" applyBorder="1" applyAlignment="1">
      <alignment horizontal="center" vertical="center" wrapText="1"/>
    </xf>
    <xf numFmtId="0" fontId="15" fillId="0" borderId="93" xfId="0" applyFont="1" applyBorder="1" applyAlignment="1">
      <alignment horizontal="center" vertical="center" wrapText="1"/>
    </xf>
    <xf numFmtId="0" fontId="15" fillId="0" borderId="36" xfId="0" applyFont="1" applyBorder="1" applyAlignment="1">
      <alignment horizontal="center" vertical="center"/>
    </xf>
    <xf numFmtId="0" fontId="15" fillId="0" borderId="37" xfId="0" applyFont="1" applyBorder="1" applyAlignment="1">
      <alignment horizontal="center" vertical="center"/>
    </xf>
    <xf numFmtId="0" fontId="15" fillId="0" borderId="40" xfId="0" applyFont="1" applyBorder="1" applyAlignment="1">
      <alignment horizontal="center" vertical="center"/>
    </xf>
    <xf numFmtId="0" fontId="10" fillId="7" borderId="22" xfId="0" applyFont="1" applyFill="1" applyBorder="1" applyAlignment="1" applyProtection="1">
      <alignment horizontal="center" vertical="center"/>
      <protection locked="0"/>
    </xf>
    <xf numFmtId="0" fontId="10" fillId="7" borderId="43" xfId="0" applyFont="1" applyFill="1" applyBorder="1" applyAlignment="1" applyProtection="1">
      <alignment horizontal="center" vertical="center"/>
      <protection locked="0"/>
    </xf>
    <xf numFmtId="0" fontId="10" fillId="7" borderId="44" xfId="0" applyFont="1" applyFill="1" applyBorder="1" applyAlignment="1" applyProtection="1">
      <alignment horizontal="center" vertical="center"/>
      <protection locked="0"/>
    </xf>
    <xf numFmtId="2" fontId="18" fillId="7" borderId="35" xfId="15" applyNumberFormat="1" applyFont="1" applyFill="1" applyBorder="1" applyAlignment="1" applyProtection="1">
      <alignment horizontal="center" vertical="center"/>
      <protection locked="0"/>
    </xf>
    <xf numFmtId="2" fontId="18" fillId="7" borderId="0" xfId="15" applyNumberFormat="1" applyFont="1" applyFill="1" applyAlignment="1" applyProtection="1">
      <alignment horizontal="center" vertical="center"/>
      <protection locked="0"/>
    </xf>
    <xf numFmtId="2" fontId="18" fillId="7" borderId="29" xfId="15" applyNumberFormat="1" applyFont="1" applyFill="1" applyBorder="1" applyAlignment="1" applyProtection="1">
      <alignment horizontal="center" vertical="center"/>
      <protection locked="0"/>
    </xf>
    <xf numFmtId="2" fontId="14" fillId="7" borderId="35" xfId="15" applyNumberFormat="1" applyFont="1" applyFill="1" applyBorder="1" applyAlignment="1" applyProtection="1">
      <alignment horizontal="center" vertical="center"/>
      <protection locked="0"/>
    </xf>
    <xf numFmtId="2" fontId="14" fillId="7" borderId="0" xfId="15" applyNumberFormat="1" applyFont="1" applyFill="1" applyAlignment="1" applyProtection="1">
      <alignment horizontal="center" vertical="center"/>
      <protection locked="0"/>
    </xf>
    <xf numFmtId="2" fontId="14" fillId="7" borderId="29" xfId="15" applyNumberFormat="1" applyFont="1" applyFill="1" applyBorder="1" applyAlignment="1" applyProtection="1">
      <alignment horizontal="center" vertical="center"/>
      <protection locked="0"/>
    </xf>
    <xf numFmtId="0" fontId="13" fillId="7" borderId="51" xfId="15" applyFont="1" applyFill="1" applyBorder="1" applyAlignment="1" applyProtection="1">
      <alignment horizontal="center" vertical="center"/>
      <protection locked="0"/>
    </xf>
    <xf numFmtId="169" fontId="13" fillId="7" borderId="51" xfId="0" applyNumberFormat="1" applyFont="1" applyFill="1" applyBorder="1" applyAlignment="1" applyProtection="1">
      <alignment horizontal="center" vertical="center"/>
      <protection locked="0"/>
    </xf>
    <xf numFmtId="169" fontId="13" fillId="7" borderId="52" xfId="0" applyNumberFormat="1" applyFont="1" applyFill="1" applyBorder="1" applyAlignment="1" applyProtection="1">
      <alignment horizontal="center" vertical="center"/>
      <protection locked="0"/>
    </xf>
    <xf numFmtId="0" fontId="12" fillId="0" borderId="35" xfId="14" applyFont="1" applyBorder="1" applyAlignment="1">
      <alignment horizontal="center" vertical="center" wrapText="1"/>
    </xf>
    <xf numFmtId="0" fontId="12" fillId="0" borderId="0" xfId="14" applyFont="1" applyAlignment="1">
      <alignment horizontal="center" vertical="center" wrapText="1"/>
    </xf>
    <xf numFmtId="0" fontId="12" fillId="0" borderId="29" xfId="14" applyFont="1" applyBorder="1" applyAlignment="1">
      <alignment horizontal="center" vertical="center" wrapText="1"/>
    </xf>
    <xf numFmtId="0" fontId="14" fillId="0" borderId="81" xfId="14" applyFont="1" applyBorder="1" applyAlignment="1">
      <alignment horizontal="center" vertical="center" wrapText="1"/>
    </xf>
    <xf numFmtId="0" fontId="14" fillId="0" borderId="0" xfId="14" applyFont="1" applyAlignment="1">
      <alignment horizontal="center" vertical="center" wrapText="1"/>
    </xf>
    <xf numFmtId="0" fontId="14" fillId="0" borderId="29" xfId="14" applyFont="1" applyBorder="1" applyAlignment="1">
      <alignment horizontal="center" vertical="center" wrapText="1"/>
    </xf>
    <xf numFmtId="0" fontId="38" fillId="10" borderId="129" xfId="47" applyFont="1" applyFill="1" applyBorder="1" applyAlignment="1">
      <alignment horizontal="center" vertical="center" wrapText="1"/>
    </xf>
    <xf numFmtId="0" fontId="38" fillId="10" borderId="130" xfId="47" applyFont="1" applyFill="1" applyBorder="1" applyAlignment="1">
      <alignment horizontal="center" vertical="center" wrapText="1"/>
    </xf>
    <xf numFmtId="0" fontId="38" fillId="10" borderId="131" xfId="47" applyFont="1" applyFill="1" applyBorder="1" applyAlignment="1">
      <alignment horizontal="center" vertical="center" wrapText="1"/>
    </xf>
    <xf numFmtId="0" fontId="77" fillId="0" borderId="138" xfId="47" applyFont="1" applyBorder="1" applyAlignment="1">
      <alignment horizontal="center" vertical="center" wrapText="1"/>
    </xf>
    <xf numFmtId="0" fontId="77" fillId="0" borderId="139" xfId="47" applyFont="1" applyBorder="1" applyAlignment="1">
      <alignment horizontal="center" vertical="center" wrapText="1"/>
    </xf>
    <xf numFmtId="0" fontId="77" fillId="0" borderId="140" xfId="47" applyFont="1" applyBorder="1" applyAlignment="1">
      <alignment horizontal="center" vertical="center" wrapText="1"/>
    </xf>
    <xf numFmtId="0" fontId="38" fillId="5" borderId="144" xfId="47" applyFont="1" applyFill="1" applyBorder="1" applyAlignment="1">
      <alignment horizontal="left" vertical="center" wrapText="1"/>
    </xf>
    <xf numFmtId="0" fontId="38" fillId="5" borderId="145" xfId="47" applyFont="1" applyFill="1" applyBorder="1" applyAlignment="1">
      <alignment horizontal="left" vertical="center" wrapText="1"/>
    </xf>
    <xf numFmtId="0" fontId="38" fillId="5" borderId="146" xfId="47" applyFont="1" applyFill="1" applyBorder="1" applyAlignment="1">
      <alignment horizontal="left" vertical="center" wrapText="1"/>
    </xf>
    <xf numFmtId="0" fontId="38" fillId="5" borderId="138" xfId="47" applyFont="1" applyFill="1" applyBorder="1" applyAlignment="1">
      <alignment horizontal="left" vertical="center" wrapText="1"/>
    </xf>
    <xf numFmtId="0" fontId="38" fillId="5" borderId="139" xfId="47" applyFont="1" applyFill="1" applyBorder="1" applyAlignment="1">
      <alignment horizontal="left" vertical="center" wrapText="1"/>
    </xf>
    <xf numFmtId="0" fontId="38" fillId="0" borderId="135" xfId="47" applyFont="1" applyBorder="1" applyAlignment="1">
      <alignment horizontal="right" vertical="center" wrapText="1"/>
    </xf>
    <xf numFmtId="0" fontId="38" fillId="0" borderId="108" xfId="47" applyFont="1" applyBorder="1" applyAlignment="1">
      <alignment horizontal="right" vertical="center" wrapText="1"/>
    </xf>
    <xf numFmtId="0" fontId="38" fillId="0" borderId="114" xfId="47" applyFont="1" applyBorder="1" applyAlignment="1">
      <alignment horizontal="right" vertical="center" wrapText="1"/>
    </xf>
    <xf numFmtId="0" fontId="77" fillId="0" borderId="141" xfId="47" applyFont="1" applyBorder="1" applyAlignment="1">
      <alignment horizontal="center" vertical="center" wrapText="1"/>
    </xf>
    <xf numFmtId="0" fontId="77" fillId="0" borderId="142" xfId="47" applyFont="1" applyBorder="1" applyAlignment="1">
      <alignment horizontal="center" vertical="center" wrapText="1"/>
    </xf>
    <xf numFmtId="0" fontId="77" fillId="0" borderId="143" xfId="47" applyFont="1" applyBorder="1" applyAlignment="1">
      <alignment horizontal="center" vertical="center" wrapText="1"/>
    </xf>
    <xf numFmtId="0" fontId="38" fillId="5" borderId="125" xfId="47" applyFont="1" applyFill="1" applyBorder="1" applyAlignment="1">
      <alignment horizontal="center" vertical="center" wrapText="1"/>
    </xf>
    <xf numFmtId="0" fontId="38" fillId="5" borderId="128" xfId="47" applyFont="1" applyFill="1" applyBorder="1" applyAlignment="1">
      <alignment horizontal="center" vertical="center" wrapText="1"/>
    </xf>
    <xf numFmtId="49" fontId="62" fillId="0" borderId="0" xfId="45" applyNumberFormat="1" applyFont="1" applyFill="1" applyBorder="1" applyAlignment="1" applyProtection="1">
      <alignment horizontal="center" vertical="top"/>
    </xf>
    <xf numFmtId="175" fontId="62" fillId="0" borderId="0" xfId="45" applyFont="1" applyFill="1" applyBorder="1" applyAlignment="1" applyProtection="1">
      <alignment horizontal="center" vertical="top" wrapText="1"/>
    </xf>
    <xf numFmtId="0" fontId="65" fillId="14" borderId="79" xfId="47" applyFont="1" applyFill="1" applyBorder="1" applyAlignment="1">
      <alignment horizontal="center" vertical="center"/>
    </xf>
    <xf numFmtId="0" fontId="65" fillId="14" borderId="20" xfId="47" applyFont="1" applyFill="1" applyBorder="1" applyAlignment="1">
      <alignment horizontal="center" vertical="center"/>
    </xf>
    <xf numFmtId="0" fontId="65" fillId="14" borderId="83" xfId="47" applyFont="1" applyFill="1" applyBorder="1" applyAlignment="1">
      <alignment horizontal="center" vertical="center"/>
    </xf>
    <xf numFmtId="0" fontId="76" fillId="5" borderId="117" xfId="47" applyFont="1" applyFill="1" applyBorder="1" applyAlignment="1">
      <alignment vertical="center" wrapText="1"/>
    </xf>
    <xf numFmtId="0" fontId="76" fillId="5" borderId="15" xfId="47" applyFont="1" applyFill="1" applyBorder="1" applyAlignment="1">
      <alignment vertical="center" wrapText="1"/>
    </xf>
    <xf numFmtId="0" fontId="38" fillId="5" borderId="118" xfId="47" applyFont="1" applyFill="1" applyBorder="1" applyAlignment="1">
      <alignment horizontal="right" vertical="center" wrapText="1"/>
    </xf>
    <xf numFmtId="0" fontId="38" fillId="5" borderId="49" xfId="47" applyFont="1" applyFill="1" applyBorder="1" applyAlignment="1">
      <alignment horizontal="right" vertical="center" wrapText="1"/>
    </xf>
    <xf numFmtId="10" fontId="38" fillId="5" borderId="119" xfId="48" applyNumberFormat="1" applyFont="1" applyFill="1" applyBorder="1" applyAlignment="1">
      <alignment horizontal="center" vertical="center" wrapText="1"/>
    </xf>
    <xf numFmtId="10" fontId="38" fillId="5" borderId="64" xfId="48" applyNumberFormat="1" applyFont="1" applyFill="1" applyBorder="1" applyAlignment="1">
      <alignment horizontal="center" vertical="center" wrapText="1"/>
    </xf>
    <xf numFmtId="0" fontId="38" fillId="5" borderId="124" xfId="47" applyFont="1" applyFill="1" applyBorder="1" applyAlignment="1">
      <alignment horizontal="center" vertical="center" wrapText="1"/>
    </xf>
    <xf numFmtId="0" fontId="38" fillId="5" borderId="126" xfId="47" applyFont="1" applyFill="1" applyBorder="1" applyAlignment="1">
      <alignment horizontal="center" vertical="center" wrapText="1"/>
    </xf>
    <xf numFmtId="0" fontId="38" fillId="5" borderId="45" xfId="47" applyFont="1" applyFill="1" applyBorder="1" applyAlignment="1">
      <alignment horizontal="center" vertical="center" wrapText="1"/>
    </xf>
    <xf numFmtId="0" fontId="38" fillId="5" borderId="127" xfId="47" applyFont="1" applyFill="1" applyBorder="1" applyAlignment="1">
      <alignment horizontal="center" vertical="center" wrapText="1"/>
    </xf>
    <xf numFmtId="0" fontId="38" fillId="5" borderId="59" xfId="47" applyFont="1" applyFill="1" applyBorder="1" applyAlignment="1">
      <alignment horizontal="center" vertical="center" wrapText="1"/>
    </xf>
    <xf numFmtId="175" fontId="62" fillId="0" borderId="0" xfId="45" applyFont="1" applyFill="1" applyBorder="1" applyAlignment="1" applyProtection="1">
      <alignment horizontal="center" vertical="top"/>
    </xf>
    <xf numFmtId="0" fontId="76" fillId="5" borderId="119" xfId="47" applyFont="1" applyFill="1" applyBorder="1" applyAlignment="1">
      <alignment vertical="center" wrapText="1"/>
    </xf>
    <xf numFmtId="0" fontId="76" fillId="5" borderId="64" xfId="47" applyFont="1" applyFill="1" applyBorder="1" applyAlignment="1">
      <alignment vertical="center" wrapText="1"/>
    </xf>
    <xf numFmtId="0" fontId="57" fillId="5" borderId="144" xfId="47" applyFont="1" applyFill="1" applyBorder="1" applyAlignment="1">
      <alignment horizontal="left" vertical="center" wrapText="1"/>
    </xf>
    <xf numFmtId="0" fontId="57" fillId="5" borderId="145" xfId="47" applyFont="1" applyFill="1" applyBorder="1" applyAlignment="1">
      <alignment horizontal="left" vertical="center" wrapText="1"/>
    </xf>
    <xf numFmtId="0" fontId="57" fillId="5" borderId="146" xfId="47" applyFont="1" applyFill="1" applyBorder="1" applyAlignment="1">
      <alignment horizontal="left" vertical="center" wrapText="1"/>
    </xf>
    <xf numFmtId="0" fontId="57" fillId="5" borderId="138" xfId="47" applyFont="1" applyFill="1" applyBorder="1" applyAlignment="1">
      <alignment horizontal="left" vertical="center" wrapText="1"/>
    </xf>
    <xf numFmtId="0" fontId="57" fillId="5" borderId="139" xfId="47" applyFont="1" applyFill="1" applyBorder="1" applyAlignment="1">
      <alignment horizontal="left" vertical="center" wrapText="1"/>
    </xf>
    <xf numFmtId="0" fontId="57" fillId="10" borderId="129" xfId="47" applyFont="1" applyFill="1" applyBorder="1" applyAlignment="1">
      <alignment horizontal="center" vertical="center" wrapText="1"/>
    </xf>
    <xf numFmtId="0" fontId="57" fillId="10" borderId="130" xfId="47" applyFont="1" applyFill="1" applyBorder="1" applyAlignment="1">
      <alignment horizontal="center" vertical="center" wrapText="1"/>
    </xf>
    <xf numFmtId="0" fontId="57" fillId="10" borderId="131" xfId="47" applyFont="1" applyFill="1" applyBorder="1" applyAlignment="1">
      <alignment horizontal="center" vertical="center" wrapText="1"/>
    </xf>
    <xf numFmtId="0" fontId="79" fillId="0" borderId="163" xfId="47" applyFont="1" applyBorder="1" applyAlignment="1">
      <alignment horizontal="center" vertical="center" wrapText="1"/>
    </xf>
    <xf numFmtId="0" fontId="79" fillId="0" borderId="153" xfId="47" applyFont="1" applyBorder="1" applyAlignment="1">
      <alignment horizontal="center" vertical="center" wrapText="1"/>
    </xf>
    <xf numFmtId="0" fontId="79" fillId="0" borderId="164" xfId="47" applyFont="1" applyBorder="1" applyAlignment="1">
      <alignment horizontal="center" vertical="center" wrapText="1"/>
    </xf>
    <xf numFmtId="0" fontId="2" fillId="0" borderId="155" xfId="47" applyFont="1" applyBorder="1" applyAlignment="1">
      <alignment horizontal="center" vertical="center" wrapText="1"/>
    </xf>
    <xf numFmtId="0" fontId="2" fillId="0" borderId="156" xfId="47" applyFont="1" applyBorder="1" applyAlignment="1">
      <alignment horizontal="center" vertical="center" wrapText="1"/>
    </xf>
    <xf numFmtId="0" fontId="2" fillId="0" borderId="157" xfId="47" applyFont="1" applyBorder="1" applyAlignment="1">
      <alignment horizontal="center" vertical="center" wrapText="1"/>
    </xf>
    <xf numFmtId="0" fontId="2" fillId="0" borderId="111" xfId="47" applyFont="1" applyBorder="1" applyAlignment="1">
      <alignment horizontal="center" vertical="center" wrapText="1"/>
    </xf>
    <xf numFmtId="0" fontId="2" fillId="0" borderId="104" xfId="47" applyFont="1" applyBorder="1" applyAlignment="1">
      <alignment horizontal="center" vertical="center" wrapText="1"/>
    </xf>
    <xf numFmtId="0" fontId="2" fillId="0" borderId="115" xfId="47" applyFont="1" applyBorder="1" applyAlignment="1">
      <alignment horizontal="center" vertical="center" wrapText="1"/>
    </xf>
    <xf numFmtId="0" fontId="79" fillId="0" borderId="138" xfId="47" applyFont="1" applyBorder="1" applyAlignment="1">
      <alignment horizontal="center" vertical="center" wrapText="1"/>
    </xf>
    <xf numFmtId="0" fontId="79" fillId="0" borderId="139" xfId="47" applyFont="1" applyBorder="1" applyAlignment="1">
      <alignment horizontal="center" vertical="center" wrapText="1"/>
    </xf>
    <xf numFmtId="0" fontId="79" fillId="0" borderId="140" xfId="47" applyFont="1" applyBorder="1" applyAlignment="1">
      <alignment horizontal="center" vertical="center" wrapText="1"/>
    </xf>
    <xf numFmtId="0" fontId="57" fillId="0" borderId="135" xfId="47" applyFont="1" applyBorder="1" applyAlignment="1">
      <alignment horizontal="right" vertical="center" wrapText="1"/>
    </xf>
    <xf numFmtId="0" fontId="57" fillId="0" borderId="108" xfId="47" applyFont="1" applyBorder="1" applyAlignment="1">
      <alignment horizontal="right" vertical="center" wrapText="1"/>
    </xf>
    <xf numFmtId="0" fontId="57" fillId="0" borderId="114" xfId="47" applyFont="1" applyBorder="1" applyAlignment="1">
      <alignment horizontal="right" vertical="center" wrapText="1"/>
    </xf>
    <xf numFmtId="0" fontId="57" fillId="5" borderId="125" xfId="47" applyFont="1" applyFill="1" applyBorder="1" applyAlignment="1">
      <alignment horizontal="center" vertical="center" wrapText="1"/>
    </xf>
    <xf numFmtId="0" fontId="57" fillId="5" borderId="128" xfId="47" applyFont="1" applyFill="1" applyBorder="1" applyAlignment="1">
      <alignment horizontal="center" vertical="center" wrapText="1"/>
    </xf>
    <xf numFmtId="0" fontId="62" fillId="5" borderId="118" xfId="47" applyFont="1" applyFill="1" applyBorder="1" applyAlignment="1">
      <alignment horizontal="center" vertical="center" wrapText="1"/>
    </xf>
    <xf numFmtId="0" fontId="62" fillId="5" borderId="151" xfId="47" applyFont="1" applyFill="1" applyBorder="1" applyAlignment="1">
      <alignment horizontal="center" vertical="center" wrapText="1"/>
    </xf>
    <xf numFmtId="0" fontId="62" fillId="5" borderId="119" xfId="47" applyFont="1" applyFill="1" applyBorder="1" applyAlignment="1">
      <alignment horizontal="center" vertical="center" wrapText="1"/>
    </xf>
    <xf numFmtId="0" fontId="62" fillId="5" borderId="49" xfId="47" applyFont="1" applyFill="1" applyBorder="1" applyAlignment="1">
      <alignment horizontal="center" vertical="center" wrapText="1"/>
    </xf>
    <xf numFmtId="0" fontId="62" fillId="5" borderId="65" xfId="47" applyFont="1" applyFill="1" applyBorder="1" applyAlignment="1">
      <alignment horizontal="center" vertical="center" wrapText="1"/>
    </xf>
    <xf numFmtId="0" fontId="62" fillId="5" borderId="64" xfId="47" applyFont="1" applyFill="1" applyBorder="1" applyAlignment="1">
      <alignment horizontal="center" vertical="center" wrapText="1"/>
    </xf>
    <xf numFmtId="0" fontId="57" fillId="5" borderId="118" xfId="47" applyFont="1" applyFill="1" applyBorder="1" applyAlignment="1">
      <alignment horizontal="right" vertical="center" wrapText="1"/>
    </xf>
    <xf numFmtId="0" fontId="57" fillId="5" borderId="49" xfId="47" applyFont="1" applyFill="1" applyBorder="1" applyAlignment="1">
      <alignment horizontal="right" vertical="center" wrapText="1"/>
    </xf>
    <xf numFmtId="10" fontId="57" fillId="5" borderId="119" xfId="51" applyNumberFormat="1" applyFont="1" applyFill="1" applyBorder="1" applyAlignment="1">
      <alignment horizontal="center" vertical="center" wrapText="1"/>
    </xf>
    <xf numFmtId="10" fontId="57" fillId="5" borderId="64" xfId="51" applyNumberFormat="1" applyFont="1" applyFill="1" applyBorder="1" applyAlignment="1">
      <alignment horizontal="center" vertical="center" wrapText="1"/>
    </xf>
    <xf numFmtId="0" fontId="57" fillId="5" borderId="124" xfId="47" applyFont="1" applyFill="1" applyBorder="1" applyAlignment="1">
      <alignment horizontal="center" vertical="center" wrapText="1"/>
    </xf>
    <xf numFmtId="0" fontId="57" fillId="5" borderId="126" xfId="47" applyFont="1" applyFill="1" applyBorder="1" applyAlignment="1">
      <alignment horizontal="center" vertical="center" wrapText="1"/>
    </xf>
    <xf numFmtId="0" fontId="57" fillId="5" borderId="99" xfId="47" applyFont="1" applyFill="1" applyBorder="1" applyAlignment="1">
      <alignment horizontal="center" vertical="center" wrapText="1"/>
    </xf>
    <xf numFmtId="0" fontId="57" fillId="5" borderId="92" xfId="47" applyFont="1" applyFill="1" applyBorder="1" applyAlignment="1">
      <alignment horizontal="center" vertical="center" wrapText="1"/>
    </xf>
    <xf numFmtId="0" fontId="57" fillId="5" borderId="93" xfId="47" applyFont="1" applyFill="1" applyBorder="1" applyAlignment="1">
      <alignment horizontal="center" vertical="center" wrapText="1"/>
    </xf>
    <xf numFmtId="0" fontId="57" fillId="5" borderId="152" xfId="47" applyFont="1" applyFill="1" applyBorder="1" applyAlignment="1">
      <alignment horizontal="center" vertical="center" wrapText="1"/>
    </xf>
    <xf numFmtId="0" fontId="57" fillId="5" borderId="153" xfId="47" applyFont="1" applyFill="1" applyBorder="1" applyAlignment="1">
      <alignment horizontal="center" vertical="center" wrapText="1"/>
    </xf>
    <xf numFmtId="0" fontId="57" fillId="5" borderId="154" xfId="47" applyFont="1" applyFill="1" applyBorder="1" applyAlignment="1">
      <alignment horizontal="center" vertical="center" wrapText="1"/>
    </xf>
    <xf numFmtId="0" fontId="57" fillId="5" borderId="45" xfId="47" applyFont="1" applyFill="1" applyBorder="1" applyAlignment="1">
      <alignment horizontal="center" vertical="center" wrapText="1"/>
    </xf>
    <xf numFmtId="0" fontId="57" fillId="5" borderId="59" xfId="47" applyFont="1" applyFill="1" applyBorder="1" applyAlignment="1">
      <alignment horizontal="center" vertical="center" wrapText="1"/>
    </xf>
    <xf numFmtId="0" fontId="38" fillId="10" borderId="129" xfId="50" applyFont="1" applyFill="1" applyBorder="1" applyAlignment="1">
      <alignment horizontal="center" vertical="center" wrapText="1"/>
    </xf>
    <xf numFmtId="0" fontId="38" fillId="10" borderId="130" xfId="50" applyFont="1" applyFill="1" applyBorder="1" applyAlignment="1">
      <alignment horizontal="center" vertical="center" wrapText="1"/>
    </xf>
    <xf numFmtId="0" fontId="38" fillId="10" borderId="131" xfId="50" applyFont="1" applyFill="1" applyBorder="1" applyAlignment="1">
      <alignment horizontal="center" vertical="center" wrapText="1"/>
    </xf>
    <xf numFmtId="0" fontId="77" fillId="0" borderId="138" xfId="50" applyFont="1" applyBorder="1" applyAlignment="1">
      <alignment horizontal="center" vertical="center" wrapText="1"/>
    </xf>
    <xf numFmtId="0" fontId="77" fillId="0" borderId="139" xfId="50" applyFont="1" applyBorder="1" applyAlignment="1">
      <alignment horizontal="center" vertical="center" wrapText="1"/>
    </xf>
    <xf numFmtId="0" fontId="77" fillId="0" borderId="140" xfId="50" applyFont="1" applyBorder="1" applyAlignment="1">
      <alignment horizontal="center" vertical="center" wrapText="1"/>
    </xf>
    <xf numFmtId="0" fontId="38" fillId="5" borderId="144" xfId="50" applyFont="1" applyFill="1" applyBorder="1" applyAlignment="1">
      <alignment horizontal="left" vertical="center" wrapText="1"/>
    </xf>
    <xf numFmtId="0" fontId="38" fillId="5" borderId="145" xfId="50" applyFont="1" applyFill="1" applyBorder="1" applyAlignment="1">
      <alignment horizontal="left" vertical="center" wrapText="1"/>
    </xf>
    <xf numFmtId="0" fontId="38" fillId="5" borderId="146" xfId="50" applyFont="1" applyFill="1" applyBorder="1" applyAlignment="1">
      <alignment horizontal="left" vertical="center" wrapText="1"/>
    </xf>
    <xf numFmtId="0" fontId="38" fillId="5" borderId="138" xfId="50" applyFont="1" applyFill="1" applyBorder="1" applyAlignment="1">
      <alignment horizontal="left" vertical="center" wrapText="1"/>
    </xf>
    <xf numFmtId="0" fontId="38" fillId="5" borderId="139" xfId="50" applyFont="1" applyFill="1" applyBorder="1" applyAlignment="1">
      <alignment horizontal="left" vertical="center" wrapText="1"/>
    </xf>
    <xf numFmtId="0" fontId="38" fillId="0" borderId="135" xfId="50" applyFont="1" applyBorder="1" applyAlignment="1">
      <alignment horizontal="right" vertical="center" wrapText="1"/>
    </xf>
    <xf numFmtId="0" fontId="38" fillId="0" borderId="108" xfId="50" applyFont="1" applyBorder="1" applyAlignment="1">
      <alignment horizontal="right" vertical="center" wrapText="1"/>
    </xf>
    <xf numFmtId="0" fontId="38" fillId="0" borderId="114" xfId="50" applyFont="1" applyBorder="1" applyAlignment="1">
      <alignment horizontal="right" vertical="center" wrapText="1"/>
    </xf>
    <xf numFmtId="0" fontId="77" fillId="0" borderId="141" xfId="50" applyFont="1" applyBorder="1" applyAlignment="1">
      <alignment horizontal="center" vertical="center" wrapText="1"/>
    </xf>
    <xf numFmtId="0" fontId="77" fillId="0" borderId="142" xfId="50" applyFont="1" applyBorder="1" applyAlignment="1">
      <alignment horizontal="center" vertical="center" wrapText="1"/>
    </xf>
    <xf numFmtId="0" fontId="77" fillId="0" borderId="143" xfId="50" applyFont="1" applyBorder="1" applyAlignment="1">
      <alignment horizontal="center" vertical="center" wrapText="1"/>
    </xf>
    <xf numFmtId="0" fontId="38" fillId="5" borderId="125" xfId="50" applyFont="1" applyFill="1" applyBorder="1" applyAlignment="1">
      <alignment horizontal="center" vertical="center" wrapText="1"/>
    </xf>
    <xf numFmtId="0" fontId="38" fillId="5" borderId="128" xfId="50" applyFont="1" applyFill="1" applyBorder="1" applyAlignment="1">
      <alignment horizontal="center" vertical="center" wrapText="1"/>
    </xf>
    <xf numFmtId="0" fontId="65" fillId="14" borderId="79" xfId="50" applyFont="1" applyFill="1" applyBorder="1" applyAlignment="1">
      <alignment horizontal="center" vertical="center"/>
    </xf>
    <xf numFmtId="0" fontId="65" fillId="14" borderId="20" xfId="50" applyFont="1" applyFill="1" applyBorder="1" applyAlignment="1">
      <alignment horizontal="center" vertical="center"/>
    </xf>
    <xf numFmtId="0" fontId="65" fillId="14" borderId="83" xfId="50" applyFont="1" applyFill="1" applyBorder="1" applyAlignment="1">
      <alignment horizontal="center" vertical="center"/>
    </xf>
    <xf numFmtId="0" fontId="76" fillId="5" borderId="119" xfId="50" applyFont="1" applyFill="1" applyBorder="1" applyAlignment="1">
      <alignment vertical="center" wrapText="1"/>
    </xf>
    <xf numFmtId="0" fontId="76" fillId="5" borderId="64" xfId="50" applyFont="1" applyFill="1" applyBorder="1" applyAlignment="1">
      <alignment vertical="center" wrapText="1"/>
    </xf>
    <xf numFmtId="0" fontId="38" fillId="5" borderId="118" xfId="50" applyFont="1" applyFill="1" applyBorder="1" applyAlignment="1">
      <alignment horizontal="right" vertical="center" wrapText="1"/>
    </xf>
    <xf numFmtId="0" fontId="38" fillId="5" borderId="49" xfId="50" applyFont="1" applyFill="1" applyBorder="1" applyAlignment="1">
      <alignment horizontal="right" vertical="center" wrapText="1"/>
    </xf>
    <xf numFmtId="0" fontId="38" fillId="5" borderId="124" xfId="50" applyFont="1" applyFill="1" applyBorder="1" applyAlignment="1">
      <alignment horizontal="center" vertical="center" wrapText="1"/>
    </xf>
    <xf numFmtId="0" fontId="38" fillId="5" borderId="126" xfId="50" applyFont="1" applyFill="1" applyBorder="1" applyAlignment="1">
      <alignment horizontal="center" vertical="center" wrapText="1"/>
    </xf>
    <xf numFmtId="0" fontId="38" fillId="5" borderId="45" xfId="50" applyFont="1" applyFill="1" applyBorder="1" applyAlignment="1">
      <alignment horizontal="center" vertical="center" wrapText="1"/>
    </xf>
    <xf numFmtId="0" fontId="38" fillId="5" borderId="127" xfId="50" applyFont="1" applyFill="1" applyBorder="1" applyAlignment="1">
      <alignment horizontal="center" vertical="center" wrapText="1"/>
    </xf>
    <xf numFmtId="0" fontId="38" fillId="5" borderId="59" xfId="50" applyFont="1" applyFill="1" applyBorder="1" applyAlignment="1">
      <alignment horizontal="center" vertical="center" wrapText="1"/>
    </xf>
    <xf numFmtId="4" fontId="83" fillId="5" borderId="10" xfId="39" applyNumberFormat="1" applyFont="1" applyFill="1" applyBorder="1" applyAlignment="1">
      <alignment vertical="center"/>
    </xf>
    <xf numFmtId="4" fontId="83" fillId="5" borderId="172" xfId="39" applyNumberFormat="1" applyFont="1" applyFill="1" applyBorder="1" applyAlignment="1">
      <alignment vertical="center"/>
    </xf>
    <xf numFmtId="0" fontId="83" fillId="5" borderId="182" xfId="39" applyFont="1" applyFill="1" applyBorder="1" applyAlignment="1">
      <alignment horizontal="center" vertical="center"/>
    </xf>
    <xf numFmtId="0" fontId="83" fillId="5" borderId="183" xfId="39" applyFont="1" applyFill="1" applyBorder="1" applyAlignment="1">
      <alignment horizontal="center" vertical="center"/>
    </xf>
    <xf numFmtId="0" fontId="83" fillId="5" borderId="184" xfId="39" applyFont="1" applyFill="1" applyBorder="1" applyAlignment="1">
      <alignment horizontal="center" vertical="center"/>
    </xf>
    <xf numFmtId="4" fontId="85" fillId="0" borderId="180" xfId="39" applyNumberFormat="1" applyFont="1" applyBorder="1" applyAlignment="1">
      <alignment horizontal="right" vertical="center"/>
    </xf>
    <xf numFmtId="4" fontId="85" fillId="0" borderId="181" xfId="39" applyNumberFormat="1" applyFont="1" applyBorder="1" applyAlignment="1">
      <alignment horizontal="right" vertical="center"/>
    </xf>
    <xf numFmtId="4" fontId="85" fillId="0" borderId="189" xfId="39" applyNumberFormat="1" applyFont="1" applyBorder="1" applyAlignment="1">
      <alignment vertical="center"/>
    </xf>
    <xf numFmtId="4" fontId="85" fillId="0" borderId="190" xfId="39" applyNumberFormat="1" applyFont="1" applyBorder="1" applyAlignment="1">
      <alignment vertical="center"/>
    </xf>
    <xf numFmtId="4" fontId="83" fillId="5" borderId="192" xfId="39" applyNumberFormat="1" applyFont="1" applyFill="1" applyBorder="1" applyAlignment="1">
      <alignment vertical="center"/>
    </xf>
    <xf numFmtId="4" fontId="83" fillId="5" borderId="193" xfId="39" applyNumberFormat="1" applyFont="1" applyFill="1" applyBorder="1" applyAlignment="1">
      <alignment vertical="center"/>
    </xf>
    <xf numFmtId="0" fontId="81" fillId="0" borderId="22" xfId="38" applyFont="1" applyBorder="1" applyAlignment="1">
      <alignment horizontal="center" vertical="center"/>
    </xf>
    <xf numFmtId="0" fontId="81" fillId="0" borderId="43" xfId="38" applyFont="1" applyBorder="1" applyAlignment="1">
      <alignment horizontal="center" vertical="center"/>
    </xf>
    <xf numFmtId="0" fontId="81" fillId="0" borderId="44" xfId="38" applyFont="1" applyBorder="1" applyAlignment="1">
      <alignment horizontal="center" vertical="center"/>
    </xf>
    <xf numFmtId="0" fontId="38" fillId="0" borderId="35" xfId="38" applyFont="1" applyBorder="1" applyAlignment="1">
      <alignment horizontal="center" vertical="center"/>
    </xf>
    <xf numFmtId="0" fontId="38" fillId="0" borderId="0" xfId="38" applyFont="1" applyAlignment="1">
      <alignment horizontal="center" vertical="center"/>
    </xf>
    <xf numFmtId="0" fontId="38" fillId="0" borderId="29" xfId="38" applyFont="1" applyBorder="1" applyAlignment="1">
      <alignment horizontal="center" vertical="center"/>
    </xf>
    <xf numFmtId="0" fontId="81" fillId="0" borderId="167" xfId="38" applyFont="1" applyBorder="1" applyAlignment="1">
      <alignment horizontal="center" vertical="center"/>
    </xf>
    <xf numFmtId="0" fontId="81" fillId="0" borderId="168" xfId="38" applyFont="1" applyBorder="1" applyAlignment="1">
      <alignment horizontal="center" vertical="center"/>
    </xf>
    <xf numFmtId="0" fontId="81" fillId="0" borderId="169" xfId="38" applyFont="1" applyBorder="1" applyAlignment="1">
      <alignment horizontal="center" vertical="center"/>
    </xf>
    <xf numFmtId="0" fontId="83" fillId="22" borderId="23" xfId="39" applyFont="1" applyFill="1" applyBorder="1" applyAlignment="1">
      <alignment horizontal="left" vertical="center" wrapText="1"/>
    </xf>
    <xf numFmtId="0" fontId="83" fillId="22" borderId="51" xfId="39" applyFont="1" applyFill="1" applyBorder="1" applyAlignment="1">
      <alignment horizontal="left" vertical="center" wrapText="1"/>
    </xf>
    <xf numFmtId="0" fontId="83" fillId="22" borderId="52" xfId="39" applyFont="1" applyFill="1" applyBorder="1" applyAlignment="1">
      <alignment horizontal="left" vertical="center" wrapText="1"/>
    </xf>
    <xf numFmtId="4" fontId="85" fillId="0" borderId="12" xfId="39" applyNumberFormat="1" applyFont="1" applyBorder="1" applyAlignment="1">
      <alignment horizontal="right" vertical="center"/>
    </xf>
    <xf numFmtId="4" fontId="85" fillId="0" borderId="3" xfId="39" applyNumberFormat="1" applyFont="1" applyBorder="1" applyAlignment="1">
      <alignment horizontal="right" vertical="center"/>
    </xf>
    <xf numFmtId="4" fontId="85" fillId="0" borderId="186" xfId="39" applyNumberFormat="1" applyFont="1" applyBorder="1" applyAlignment="1">
      <alignment horizontal="right" vertical="center"/>
    </xf>
    <xf numFmtId="4" fontId="85" fillId="0" borderId="187" xfId="39" applyNumberFormat="1" applyFont="1" applyBorder="1" applyAlignment="1">
      <alignment horizontal="right" vertical="center"/>
    </xf>
    <xf numFmtId="4" fontId="83" fillId="5" borderId="171" xfId="39" applyNumberFormat="1" applyFont="1" applyFill="1" applyBorder="1" applyAlignment="1">
      <alignment vertical="center"/>
    </xf>
    <xf numFmtId="0" fontId="11" fillId="0" borderId="39" xfId="0" applyFont="1" applyBorder="1" applyAlignment="1">
      <alignment horizontal="center" vertical="center"/>
    </xf>
    <xf numFmtId="0" fontId="11" fillId="0" borderId="38" xfId="0" applyFont="1" applyBorder="1" applyAlignment="1">
      <alignment horizontal="center" vertical="center"/>
    </xf>
    <xf numFmtId="0" fontId="48" fillId="0" borderId="39" xfId="0" applyFont="1" applyBorder="1" applyAlignment="1">
      <alignment horizontal="left" vertical="center" wrapText="1"/>
    </xf>
    <xf numFmtId="0" fontId="48" fillId="0" borderId="38" xfId="0" applyFont="1" applyBorder="1" applyAlignment="1">
      <alignment horizontal="left" vertical="center" wrapText="1"/>
    </xf>
    <xf numFmtId="0" fontId="48" fillId="0" borderId="39" xfId="0" applyFont="1" applyBorder="1" applyAlignment="1">
      <alignment horizontal="left" vertical="center"/>
    </xf>
    <xf numFmtId="0" fontId="48" fillId="0" borderId="38" xfId="0" applyFont="1" applyBorder="1" applyAlignment="1">
      <alignment horizontal="left" vertical="center"/>
    </xf>
    <xf numFmtId="0" fontId="11" fillId="7" borderId="22" xfId="6" applyFont="1" applyFill="1" applyBorder="1" applyAlignment="1">
      <alignment horizontal="center" vertical="center"/>
    </xf>
    <xf numFmtId="0" fontId="11" fillId="7" borderId="43" xfId="6" applyFont="1" applyFill="1" applyBorder="1" applyAlignment="1">
      <alignment horizontal="center" vertical="center"/>
    </xf>
    <xf numFmtId="0" fontId="11" fillId="7" borderId="44" xfId="6" applyFont="1" applyFill="1" applyBorder="1" applyAlignment="1">
      <alignment horizontal="center" vertical="center"/>
    </xf>
    <xf numFmtId="0" fontId="11" fillId="7" borderId="35" xfId="6" applyFont="1" applyFill="1" applyBorder="1" applyAlignment="1">
      <alignment horizontal="center" vertical="center"/>
    </xf>
    <xf numFmtId="0" fontId="11" fillId="7" borderId="0" xfId="6" applyFont="1" applyFill="1" applyAlignment="1">
      <alignment horizontal="center" vertical="center"/>
    </xf>
    <xf numFmtId="0" fontId="11" fillId="7" borderId="29" xfId="6" applyFont="1" applyFill="1" applyBorder="1" applyAlignment="1">
      <alignment horizontal="center" vertical="center"/>
    </xf>
    <xf numFmtId="165" fontId="21" fillId="0" borderId="30" xfId="12" applyNumberFormat="1" applyFont="1" applyBorder="1" applyAlignment="1">
      <alignment horizontal="right" vertical="center"/>
    </xf>
    <xf numFmtId="165" fontId="20" fillId="0" borderId="30" xfId="12" applyNumberFormat="1" applyFont="1" applyBorder="1" applyAlignment="1">
      <alignment horizontal="left" vertical="center"/>
    </xf>
    <xf numFmtId="165" fontId="21" fillId="0" borderId="39" xfId="10" applyNumberFormat="1" applyFont="1" applyBorder="1" applyAlignment="1">
      <alignment horizontal="center" vertical="center"/>
    </xf>
    <xf numFmtId="165" fontId="21" fillId="0" borderId="38" xfId="10" applyNumberFormat="1" applyFont="1" applyBorder="1" applyAlignment="1">
      <alignment horizontal="center" vertical="center"/>
    </xf>
    <xf numFmtId="165" fontId="20" fillId="11" borderId="62" xfId="12" applyNumberFormat="1" applyFont="1" applyFill="1" applyBorder="1" applyAlignment="1">
      <alignment horizontal="right" vertical="center"/>
    </xf>
    <xf numFmtId="165" fontId="20" fillId="11" borderId="76" xfId="12" applyNumberFormat="1" applyFont="1" applyFill="1" applyBorder="1" applyAlignment="1">
      <alignment horizontal="right" vertical="center"/>
    </xf>
    <xf numFmtId="165" fontId="20" fillId="11" borderId="60" xfId="12" applyNumberFormat="1" applyFont="1" applyFill="1" applyBorder="1" applyAlignment="1">
      <alignment horizontal="right" vertical="center"/>
    </xf>
    <xf numFmtId="0" fontId="20" fillId="0" borderId="56" xfId="0" applyFont="1" applyBorder="1" applyAlignment="1">
      <alignment horizontal="center" vertical="center"/>
    </xf>
    <xf numFmtId="0" fontId="20" fillId="0" borderId="65" xfId="0" applyFont="1" applyBorder="1" applyAlignment="1">
      <alignment horizontal="center" vertical="center"/>
    </xf>
    <xf numFmtId="0" fontId="20" fillId="0" borderId="84" xfId="0" applyFont="1" applyBorder="1" applyAlignment="1">
      <alignment horizontal="center" vertical="center"/>
    </xf>
    <xf numFmtId="0" fontId="20" fillId="0" borderId="24" xfId="0" applyFont="1" applyBorder="1" applyAlignment="1">
      <alignment horizontal="right" vertical="center"/>
    </xf>
    <xf numFmtId="0" fontId="20" fillId="0" borderId="30" xfId="0" applyFont="1" applyBorder="1" applyAlignment="1">
      <alignment horizontal="right" vertical="center"/>
    </xf>
    <xf numFmtId="165" fontId="20" fillId="0" borderId="56" xfId="12" applyNumberFormat="1" applyFont="1" applyBorder="1" applyAlignment="1">
      <alignment horizontal="center" vertical="center"/>
    </xf>
    <xf numFmtId="165" fontId="20" fillId="0" borderId="65" xfId="12" applyNumberFormat="1" applyFont="1" applyBorder="1" applyAlignment="1">
      <alignment horizontal="center" vertical="center"/>
    </xf>
    <xf numFmtId="165" fontId="20" fillId="0" borderId="84" xfId="12" applyNumberFormat="1" applyFont="1" applyBorder="1" applyAlignment="1">
      <alignment horizontal="center" vertical="center"/>
    </xf>
    <xf numFmtId="165" fontId="21" fillId="0" borderId="39" xfId="12" applyNumberFormat="1" applyFont="1" applyBorder="1" applyAlignment="1">
      <alignment horizontal="center" vertical="center"/>
    </xf>
    <xf numFmtId="165" fontId="21" fillId="0" borderId="37" xfId="12" applyNumberFormat="1" applyFont="1" applyBorder="1" applyAlignment="1">
      <alignment horizontal="center" vertical="center"/>
    </xf>
    <xf numFmtId="165" fontId="21" fillId="0" borderId="40" xfId="12" applyNumberFormat="1" applyFont="1" applyBorder="1" applyAlignment="1">
      <alignment horizontal="center" vertical="center"/>
    </xf>
    <xf numFmtId="0" fontId="50" fillId="6" borderId="30" xfId="0" applyFont="1" applyFill="1" applyBorder="1" applyAlignment="1">
      <alignment horizontal="center" vertical="center"/>
    </xf>
    <xf numFmtId="165" fontId="19" fillId="15" borderId="47" xfId="12" applyNumberFormat="1" applyFont="1" applyFill="1" applyBorder="1" applyAlignment="1">
      <alignment horizontal="center" vertical="top" wrapText="1"/>
    </xf>
    <xf numFmtId="165" fontId="19" fillId="15" borderId="51" xfId="12" applyNumberFormat="1" applyFont="1" applyFill="1" applyBorder="1" applyAlignment="1">
      <alignment horizontal="center" vertical="top" wrapText="1"/>
    </xf>
    <xf numFmtId="165" fontId="19" fillId="15" borderId="85" xfId="12" applyNumberFormat="1" applyFont="1" applyFill="1" applyBorder="1" applyAlignment="1">
      <alignment horizontal="center" vertical="top" wrapText="1"/>
    </xf>
    <xf numFmtId="1" fontId="19" fillId="0" borderId="66" xfId="0" applyNumberFormat="1" applyFont="1" applyBorder="1" applyAlignment="1">
      <alignment horizontal="center" vertical="center" wrapText="1"/>
    </xf>
    <xf numFmtId="1" fontId="19" fillId="0" borderId="77" xfId="0" applyNumberFormat="1" applyFont="1" applyBorder="1" applyAlignment="1">
      <alignment horizontal="center" vertical="center" wrapText="1"/>
    </xf>
    <xf numFmtId="1" fontId="19" fillId="0" borderId="78" xfId="0" applyNumberFormat="1" applyFont="1" applyBorder="1" applyAlignment="1">
      <alignment horizontal="center" vertical="center" wrapText="1"/>
    </xf>
    <xf numFmtId="0" fontId="20" fillId="0" borderId="24" xfId="0" applyFont="1" applyBorder="1" applyAlignment="1">
      <alignment horizontal="center" vertical="center"/>
    </xf>
    <xf numFmtId="0" fontId="20" fillId="0" borderId="30" xfId="0" applyFont="1" applyBorder="1" applyAlignment="1">
      <alignment horizontal="center" vertical="center"/>
    </xf>
    <xf numFmtId="0" fontId="20" fillId="0" borderId="31" xfId="0" applyFont="1" applyBorder="1" applyAlignment="1">
      <alignment horizontal="center" vertical="center"/>
    </xf>
    <xf numFmtId="0" fontId="20" fillId="0" borderId="56" xfId="0" applyFont="1" applyBorder="1" applyAlignment="1">
      <alignment horizontal="center" vertical="center" wrapText="1"/>
    </xf>
    <xf numFmtId="0" fontId="20" fillId="0" borderId="65" xfId="0" applyFont="1" applyBorder="1" applyAlignment="1">
      <alignment horizontal="center" vertical="center" wrapText="1"/>
    </xf>
    <xf numFmtId="0" fontId="20" fillId="0" borderId="84" xfId="0" applyFont="1" applyBorder="1" applyAlignment="1">
      <alignment horizontal="center" vertical="center" wrapText="1"/>
    </xf>
    <xf numFmtId="165" fontId="19" fillId="15" borderId="54" xfId="12" applyNumberFormat="1" applyFont="1" applyFill="1" applyBorder="1" applyAlignment="1">
      <alignment horizontal="left" vertical="center"/>
    </xf>
    <xf numFmtId="165" fontId="19" fillId="15" borderId="77" xfId="12" applyNumberFormat="1" applyFont="1" applyFill="1" applyBorder="1" applyAlignment="1">
      <alignment horizontal="left" vertical="center"/>
    </xf>
    <xf numFmtId="165" fontId="19" fillId="15" borderId="86" xfId="12" applyNumberFormat="1" applyFont="1" applyFill="1" applyBorder="1" applyAlignment="1">
      <alignment horizontal="left" vertical="center"/>
    </xf>
    <xf numFmtId="0" fontId="19" fillId="7" borderId="35" xfId="6" applyFont="1" applyFill="1" applyBorder="1" applyAlignment="1">
      <alignment horizontal="center" vertical="center"/>
    </xf>
    <xf numFmtId="0" fontId="19" fillId="7" borderId="0" xfId="6" applyFont="1" applyFill="1" applyAlignment="1">
      <alignment horizontal="center" vertical="center"/>
    </xf>
    <xf numFmtId="0" fontId="19" fillId="7" borderId="29" xfId="6" applyFont="1" applyFill="1" applyBorder="1" applyAlignment="1">
      <alignment horizontal="center" vertical="center"/>
    </xf>
    <xf numFmtId="1" fontId="11" fillId="0" borderId="81" xfId="0" applyNumberFormat="1" applyFont="1" applyBorder="1" applyAlignment="1">
      <alignment horizontal="center" vertical="center" wrapText="1"/>
    </xf>
    <xf numFmtId="1" fontId="11" fillId="0" borderId="0" xfId="0" applyNumberFormat="1" applyFont="1" applyAlignment="1">
      <alignment horizontal="center" vertical="center" wrapText="1"/>
    </xf>
    <xf numFmtId="1" fontId="11" fillId="0" borderId="29" xfId="0" applyNumberFormat="1" applyFont="1" applyBorder="1" applyAlignment="1">
      <alignment horizontal="center" vertical="center" wrapText="1"/>
    </xf>
    <xf numFmtId="0" fontId="19" fillId="7" borderId="51" xfId="6" applyFont="1" applyFill="1" applyBorder="1" applyAlignment="1">
      <alignment horizontal="center" vertical="center"/>
    </xf>
    <xf numFmtId="0" fontId="19" fillId="7" borderId="52" xfId="6" applyFont="1" applyFill="1" applyBorder="1" applyAlignment="1">
      <alignment horizontal="center" vertical="center"/>
    </xf>
    <xf numFmtId="0" fontId="19" fillId="7" borderId="43" xfId="6" applyFont="1" applyFill="1" applyBorder="1" applyAlignment="1">
      <alignment horizontal="center" vertical="center"/>
    </xf>
    <xf numFmtId="0" fontId="19" fillId="7" borderId="44" xfId="6" applyFont="1" applyFill="1" applyBorder="1" applyAlignment="1">
      <alignment horizontal="center" vertical="center"/>
    </xf>
    <xf numFmtId="14" fontId="53" fillId="0" borderId="30" xfId="0" applyNumberFormat="1" applyFont="1" applyBorder="1" applyAlignment="1">
      <alignment horizontal="center" vertical="center"/>
    </xf>
    <xf numFmtId="0" fontId="53" fillId="0" borderId="30" xfId="0" applyFont="1" applyBorder="1" applyAlignment="1">
      <alignment horizontal="center" vertical="center"/>
    </xf>
    <xf numFmtId="0" fontId="54" fillId="0" borderId="30" xfId="0" applyFont="1" applyBorder="1" applyAlignment="1">
      <alignment horizontal="right" vertical="center"/>
    </xf>
    <xf numFmtId="0" fontId="20" fillId="0" borderId="39" xfId="0" applyFont="1" applyBorder="1" applyAlignment="1">
      <alignment horizontal="center" vertical="center"/>
    </xf>
    <xf numFmtId="0" fontId="20" fillId="0" borderId="38" xfId="0" applyFont="1" applyBorder="1" applyAlignment="1">
      <alignment horizontal="center" vertical="center"/>
    </xf>
    <xf numFmtId="0" fontId="54" fillId="6" borderId="30" xfId="0" applyFont="1" applyFill="1" applyBorder="1" applyAlignment="1">
      <alignment horizontal="center" vertical="center"/>
    </xf>
    <xf numFmtId="165" fontId="19" fillId="0" borderId="24" xfId="12" applyNumberFormat="1" applyFont="1" applyBorder="1" applyAlignment="1">
      <alignment horizontal="right" vertical="center"/>
    </xf>
    <xf numFmtId="165" fontId="19" fillId="0" borderId="30" xfId="12" applyNumberFormat="1" applyFont="1" applyBorder="1" applyAlignment="1">
      <alignment horizontal="right" vertical="center"/>
    </xf>
    <xf numFmtId="165" fontId="11" fillId="0" borderId="39" xfId="12" applyNumberFormat="1" applyFont="1" applyBorder="1" applyAlignment="1">
      <alignment horizontal="right" vertical="center"/>
    </xf>
    <xf numFmtId="165" fontId="11" fillId="0" borderId="37" xfId="12" applyNumberFormat="1" applyFont="1" applyBorder="1" applyAlignment="1">
      <alignment horizontal="right" vertical="center"/>
    </xf>
    <xf numFmtId="165" fontId="11" fillId="0" borderId="40" xfId="12" applyNumberFormat="1" applyFont="1" applyBorder="1" applyAlignment="1">
      <alignment horizontal="right" vertical="center"/>
    </xf>
    <xf numFmtId="0" fontId="52" fillId="7" borderId="35" xfId="0" applyFont="1" applyFill="1" applyBorder="1" applyAlignment="1">
      <alignment horizontal="center"/>
    </xf>
    <xf numFmtId="0" fontId="52" fillId="7" borderId="0" xfId="0" applyFont="1" applyFill="1" applyAlignment="1">
      <alignment horizontal="center"/>
    </xf>
    <xf numFmtId="0" fontId="52" fillId="7" borderId="29" xfId="0" applyFont="1" applyFill="1" applyBorder="1" applyAlignment="1">
      <alignment horizontal="center"/>
    </xf>
    <xf numFmtId="0" fontId="44" fillId="7" borderId="29" xfId="0" applyFont="1" applyFill="1" applyBorder="1" applyAlignment="1">
      <alignment horizontal="center"/>
    </xf>
    <xf numFmtId="0" fontId="44" fillId="7" borderId="35" xfId="0" applyFont="1" applyFill="1" applyBorder="1" applyAlignment="1">
      <alignment horizontal="center" vertical="center"/>
    </xf>
    <xf numFmtId="0" fontId="44" fillId="7" borderId="0" xfId="0" applyFont="1" applyFill="1" applyAlignment="1">
      <alignment horizontal="center" vertical="center"/>
    </xf>
    <xf numFmtId="0" fontId="44" fillId="7" borderId="29" xfId="0" applyFont="1" applyFill="1" applyBorder="1" applyAlignment="1">
      <alignment horizontal="center" vertical="center"/>
    </xf>
    <xf numFmtId="0" fontId="45" fillId="7" borderId="23" xfId="0" applyFont="1" applyFill="1" applyBorder="1" applyAlignment="1">
      <alignment horizontal="center" vertical="center"/>
    </xf>
    <xf numFmtId="0" fontId="45" fillId="7" borderId="51" xfId="0" applyFont="1" applyFill="1" applyBorder="1" applyAlignment="1">
      <alignment horizontal="center" vertical="center"/>
    </xf>
    <xf numFmtId="0" fontId="45" fillId="7" borderId="52" xfId="0" applyFont="1" applyFill="1" applyBorder="1" applyAlignment="1">
      <alignment horizontal="center" vertical="center"/>
    </xf>
    <xf numFmtId="0" fontId="19" fillId="0" borderId="24" xfId="6" applyFont="1" applyBorder="1" applyAlignment="1">
      <alignment horizontal="center" vertical="center"/>
    </xf>
    <xf numFmtId="0" fontId="19" fillId="0" borderId="30" xfId="6" applyFont="1" applyBorder="1" applyAlignment="1">
      <alignment horizontal="center" vertical="center"/>
    </xf>
    <xf numFmtId="0" fontId="19" fillId="0" borderId="31" xfId="6" applyFont="1" applyBorder="1" applyAlignment="1">
      <alignment horizontal="center" vertical="center"/>
    </xf>
    <xf numFmtId="165" fontId="19" fillId="15" borderId="35" xfId="12" applyNumberFormat="1" applyFont="1" applyFill="1" applyBorder="1" applyAlignment="1">
      <alignment horizontal="center" vertical="center" wrapText="1"/>
    </xf>
    <xf numFmtId="165" fontId="19" fillId="15" borderId="23" xfId="12" applyNumberFormat="1" applyFont="1" applyFill="1" applyBorder="1" applyAlignment="1">
      <alignment horizontal="center" vertical="center" wrapText="1"/>
    </xf>
    <xf numFmtId="165" fontId="19" fillId="15" borderId="48" xfId="12" applyNumberFormat="1" applyFont="1" applyFill="1" applyBorder="1" applyAlignment="1">
      <alignment horizontal="left" vertical="center" wrapText="1"/>
    </xf>
    <xf numFmtId="165" fontId="19" fillId="15" borderId="0" xfId="12" applyNumberFormat="1" applyFont="1" applyFill="1" applyAlignment="1">
      <alignment horizontal="left" vertical="center" wrapText="1"/>
    </xf>
    <xf numFmtId="165" fontId="19" fillId="15" borderId="87" xfId="12" applyNumberFormat="1" applyFont="1" applyFill="1" applyBorder="1" applyAlignment="1">
      <alignment horizontal="left" vertical="center" wrapText="1"/>
    </xf>
    <xf numFmtId="165" fontId="19" fillId="15" borderId="47" xfId="12" applyNumberFormat="1" applyFont="1" applyFill="1" applyBorder="1" applyAlignment="1">
      <alignment horizontal="left" vertical="center" wrapText="1"/>
    </xf>
    <xf numFmtId="165" fontId="19" fillId="15" borderId="51" xfId="12" applyNumberFormat="1" applyFont="1" applyFill="1" applyBorder="1" applyAlignment="1">
      <alignment horizontal="left" vertical="center" wrapText="1"/>
    </xf>
    <xf numFmtId="165" fontId="19" fillId="15" borderId="85" xfId="12" applyNumberFormat="1" applyFont="1" applyFill="1" applyBorder="1" applyAlignment="1">
      <alignment horizontal="left" vertical="center" wrapText="1"/>
    </xf>
    <xf numFmtId="165" fontId="19" fillId="0" borderId="88" xfId="12" applyNumberFormat="1" applyFont="1" applyBorder="1" applyAlignment="1">
      <alignment horizontal="center" vertical="center" wrapText="1"/>
    </xf>
    <xf numFmtId="165" fontId="19" fillId="0" borderId="89" xfId="12" applyNumberFormat="1" applyFont="1" applyBorder="1" applyAlignment="1">
      <alignment horizontal="center" vertical="center" wrapText="1"/>
    </xf>
    <xf numFmtId="165" fontId="19" fillId="0" borderId="90" xfId="12" applyNumberFormat="1" applyFont="1" applyBorder="1" applyAlignment="1">
      <alignment horizontal="center" vertical="center" wrapText="1"/>
    </xf>
    <xf numFmtId="165" fontId="19" fillId="0" borderId="36" xfId="12" applyNumberFormat="1" applyFont="1" applyBorder="1" applyAlignment="1">
      <alignment horizontal="right" vertical="center"/>
    </xf>
    <xf numFmtId="165" fontId="19" fillId="0" borderId="37" xfId="12" applyNumberFormat="1" applyFont="1" applyBorder="1" applyAlignment="1">
      <alignment horizontal="right" vertical="center"/>
    </xf>
    <xf numFmtId="165" fontId="19" fillId="0" borderId="38" xfId="12" applyNumberFormat="1" applyFont="1" applyBorder="1" applyAlignment="1">
      <alignment horizontal="right" vertical="center"/>
    </xf>
    <xf numFmtId="165" fontId="11" fillId="0" borderId="81" xfId="12" applyNumberFormat="1" applyFont="1" applyBorder="1" applyAlignment="1">
      <alignment horizontal="center" vertical="center" wrapText="1"/>
    </xf>
    <xf numFmtId="165" fontId="11" fillId="0" borderId="0" xfId="12" applyNumberFormat="1" applyFont="1" applyAlignment="1">
      <alignment horizontal="center" vertical="center" wrapText="1"/>
    </xf>
    <xf numFmtId="165" fontId="11" fillId="0" borderId="29" xfId="12" applyNumberFormat="1" applyFont="1" applyBorder="1" applyAlignment="1">
      <alignment horizontal="center" vertical="center" wrapText="1"/>
    </xf>
    <xf numFmtId="0" fontId="19" fillId="0" borderId="56" xfId="6" applyFont="1" applyBorder="1" applyAlignment="1">
      <alignment horizontal="center" vertical="center"/>
    </xf>
    <xf numFmtId="0" fontId="19" fillId="0" borderId="65" xfId="6" applyFont="1" applyBorder="1" applyAlignment="1">
      <alignment horizontal="center" vertical="center"/>
    </xf>
    <xf numFmtId="0" fontId="19" fillId="0" borderId="84" xfId="6" applyFont="1" applyBorder="1" applyAlignment="1">
      <alignment horizontal="center" vertical="center"/>
    </xf>
    <xf numFmtId="165" fontId="19" fillId="11" borderId="33" xfId="12" applyNumberFormat="1" applyFont="1" applyFill="1" applyBorder="1" applyAlignment="1">
      <alignment horizontal="left" vertical="center"/>
    </xf>
    <xf numFmtId="165" fontId="19" fillId="0" borderId="56" xfId="12" applyNumberFormat="1" applyFont="1" applyBorder="1" applyAlignment="1">
      <alignment horizontal="center" vertical="center"/>
    </xf>
    <xf numFmtId="165" fontId="19" fillId="0" borderId="65" xfId="12" applyNumberFormat="1" applyFont="1" applyBorder="1" applyAlignment="1">
      <alignment horizontal="center" vertical="center"/>
    </xf>
    <xf numFmtId="165" fontId="19" fillId="0" borderId="84" xfId="12" applyNumberFormat="1" applyFont="1" applyBorder="1" applyAlignment="1">
      <alignment horizontal="center" vertical="center"/>
    </xf>
    <xf numFmtId="165" fontId="11" fillId="0" borderId="30" xfId="12" applyNumberFormat="1" applyFont="1" applyBorder="1" applyAlignment="1">
      <alignment horizontal="left" vertical="center"/>
    </xf>
    <xf numFmtId="165" fontId="19" fillId="0" borderId="30" xfId="12" applyNumberFormat="1" applyFont="1" applyBorder="1" applyAlignment="1">
      <alignment horizontal="left" vertical="center"/>
    </xf>
    <xf numFmtId="1" fontId="11" fillId="0" borderId="81" xfId="2" applyNumberFormat="1" applyFont="1" applyBorder="1" applyAlignment="1">
      <alignment horizontal="center" vertical="center" wrapText="1"/>
    </xf>
    <xf numFmtId="1" fontId="11" fillId="0" borderId="0" xfId="2" applyNumberFormat="1" applyFont="1" applyAlignment="1">
      <alignment horizontal="center" vertical="center" wrapText="1"/>
    </xf>
    <xf numFmtId="1" fontId="11" fillId="0" borderId="29" xfId="2" applyNumberFormat="1" applyFont="1" applyBorder="1" applyAlignment="1">
      <alignment horizontal="center" vertical="center" wrapText="1"/>
    </xf>
    <xf numFmtId="1" fontId="19" fillId="0" borderId="66" xfId="2" applyNumberFormat="1" applyFont="1" applyBorder="1" applyAlignment="1">
      <alignment horizontal="center" vertical="center" wrapText="1"/>
    </xf>
    <xf numFmtId="1" fontId="19" fillId="0" borderId="77" xfId="2" applyNumberFormat="1" applyFont="1" applyBorder="1" applyAlignment="1">
      <alignment horizontal="center" vertical="center" wrapText="1"/>
    </xf>
    <xf numFmtId="1" fontId="19" fillId="0" borderId="78" xfId="2" applyNumberFormat="1" applyFont="1" applyBorder="1" applyAlignment="1">
      <alignment horizontal="center" vertical="center" wrapText="1"/>
    </xf>
    <xf numFmtId="0" fontId="20" fillId="0" borderId="24" xfId="2" applyFont="1" applyBorder="1" applyAlignment="1">
      <alignment horizontal="center" vertical="center"/>
    </xf>
    <xf numFmtId="0" fontId="20" fillId="0" borderId="30" xfId="2" applyFont="1" applyBorder="1" applyAlignment="1">
      <alignment horizontal="center" vertical="center"/>
    </xf>
    <xf numFmtId="0" fontId="20" fillId="0" borderId="31" xfId="2" applyFont="1" applyBorder="1" applyAlignment="1">
      <alignment horizontal="center" vertical="center"/>
    </xf>
    <xf numFmtId="0" fontId="20" fillId="0" borderId="24" xfId="2" applyFont="1" applyBorder="1" applyAlignment="1">
      <alignment horizontal="right" vertical="center"/>
    </xf>
    <xf numFmtId="0" fontId="20" fillId="0" borderId="30" xfId="2" applyFont="1" applyBorder="1" applyAlignment="1">
      <alignment horizontal="right" vertical="center"/>
    </xf>
    <xf numFmtId="0" fontId="20" fillId="0" borderId="56" xfId="2" applyFont="1" applyBorder="1" applyAlignment="1">
      <alignment horizontal="center" vertical="center" wrapText="1"/>
    </xf>
    <xf numFmtId="0" fontId="20" fillId="0" borderId="65" xfId="2" applyFont="1" applyBorder="1" applyAlignment="1">
      <alignment horizontal="center" vertical="center" wrapText="1"/>
    </xf>
    <xf numFmtId="0" fontId="20" fillId="0" borderId="84" xfId="2" applyFont="1" applyBorder="1" applyAlignment="1">
      <alignment horizontal="center" vertical="center" wrapText="1"/>
    </xf>
    <xf numFmtId="0" fontId="20" fillId="0" borderId="56" xfId="2" applyFont="1" applyBorder="1" applyAlignment="1">
      <alignment horizontal="center" vertical="center"/>
    </xf>
    <xf numFmtId="0" fontId="20" fillId="0" borderId="65" xfId="2" applyFont="1" applyBorder="1" applyAlignment="1">
      <alignment horizontal="center" vertical="center"/>
    </xf>
    <xf numFmtId="0" fontId="20" fillId="0" borderId="84" xfId="2" applyFont="1" applyBorder="1" applyAlignment="1">
      <alignment horizontal="center" vertical="center"/>
    </xf>
    <xf numFmtId="0" fontId="47" fillId="7" borderId="35" xfId="0" applyFont="1" applyFill="1" applyBorder="1" applyAlignment="1">
      <alignment horizontal="center" vertical="center"/>
    </xf>
    <xf numFmtId="0" fontId="47" fillId="7" borderId="0" xfId="0" applyFont="1" applyFill="1" applyAlignment="1">
      <alignment horizontal="center" vertical="center"/>
    </xf>
    <xf numFmtId="0" fontId="47" fillId="7" borderId="29" xfId="0" applyFont="1" applyFill="1" applyBorder="1" applyAlignment="1">
      <alignment horizontal="center" vertical="center"/>
    </xf>
    <xf numFmtId="0" fontId="46" fillId="7" borderId="35" xfId="0" applyFont="1" applyFill="1" applyBorder="1" applyAlignment="1">
      <alignment horizontal="center" vertical="center"/>
    </xf>
    <xf numFmtId="0" fontId="46" fillId="7" borderId="0" xfId="0" applyFont="1" applyFill="1" applyAlignment="1">
      <alignment horizontal="center" vertical="center"/>
    </xf>
    <xf numFmtId="0" fontId="46" fillId="7" borderId="29" xfId="0" applyFont="1" applyFill="1" applyBorder="1" applyAlignment="1">
      <alignment horizontal="center" vertical="center"/>
    </xf>
    <xf numFmtId="0" fontId="47" fillId="7" borderId="23" xfId="0" applyFont="1" applyFill="1" applyBorder="1" applyAlignment="1">
      <alignment horizontal="center" vertical="center"/>
    </xf>
    <xf numFmtId="0" fontId="47" fillId="7" borderId="51" xfId="0" applyFont="1" applyFill="1" applyBorder="1" applyAlignment="1">
      <alignment horizontal="center" vertical="center"/>
    </xf>
    <xf numFmtId="0" fontId="47" fillId="7" borderId="52" xfId="0" applyFont="1" applyFill="1" applyBorder="1" applyAlignment="1">
      <alignment horizontal="center" vertical="center"/>
    </xf>
    <xf numFmtId="165" fontId="22" fillId="0" borderId="30" xfId="12" applyNumberFormat="1" applyFont="1" applyBorder="1" applyAlignment="1">
      <alignment horizontal="left" vertical="center"/>
    </xf>
    <xf numFmtId="0" fontId="22" fillId="0" borderId="56" xfId="6" applyFont="1" applyBorder="1" applyAlignment="1">
      <alignment horizontal="center" vertical="center"/>
    </xf>
    <xf numFmtId="0" fontId="22" fillId="0" borderId="65" xfId="6" applyFont="1" applyBorder="1" applyAlignment="1">
      <alignment horizontal="center" vertical="center"/>
    </xf>
    <xf numFmtId="0" fontId="22" fillId="0" borderId="84" xfId="6" applyFont="1" applyBorder="1" applyAlignment="1">
      <alignment horizontal="center" vertical="center"/>
    </xf>
    <xf numFmtId="165" fontId="22" fillId="0" borderId="88" xfId="12" applyNumberFormat="1" applyFont="1" applyBorder="1" applyAlignment="1">
      <alignment horizontal="center" vertical="center" wrapText="1"/>
    </xf>
    <xf numFmtId="165" fontId="22" fillId="0" borderId="89" xfId="12" applyNumberFormat="1" applyFont="1" applyBorder="1" applyAlignment="1">
      <alignment horizontal="center" vertical="center" wrapText="1"/>
    </xf>
    <xf numFmtId="165" fontId="22" fillId="0" borderId="90" xfId="12" applyNumberFormat="1" applyFont="1" applyBorder="1" applyAlignment="1">
      <alignment horizontal="center" vertical="center" wrapText="1"/>
    </xf>
    <xf numFmtId="165" fontId="22" fillId="15" borderId="66" xfId="12" applyNumberFormat="1" applyFont="1" applyFill="1" applyBorder="1" applyAlignment="1">
      <alignment horizontal="center" vertical="center" wrapText="1"/>
    </xf>
    <xf numFmtId="165" fontId="22" fillId="15" borderId="23" xfId="12" applyNumberFormat="1" applyFont="1" applyFill="1" applyBorder="1" applyAlignment="1">
      <alignment horizontal="center" vertical="center" wrapText="1"/>
    </xf>
    <xf numFmtId="165" fontId="22" fillId="15" borderId="54" xfId="12" applyNumberFormat="1" applyFont="1" applyFill="1" applyBorder="1" applyAlignment="1">
      <alignment horizontal="center" vertical="center" wrapText="1"/>
    </xf>
    <xf numFmtId="165" fontId="22" fillId="15" borderId="77" xfId="12" applyNumberFormat="1" applyFont="1" applyFill="1" applyBorder="1" applyAlignment="1">
      <alignment horizontal="center" vertical="center" wrapText="1"/>
    </xf>
    <xf numFmtId="165" fontId="22" fillId="15" borderId="47" xfId="12" applyNumberFormat="1" applyFont="1" applyFill="1" applyBorder="1" applyAlignment="1">
      <alignment horizontal="center" vertical="center" wrapText="1"/>
    </xf>
    <xf numFmtId="165" fontId="22" fillId="15" borderId="51" xfId="12" applyNumberFormat="1" applyFont="1" applyFill="1" applyBorder="1" applyAlignment="1">
      <alignment horizontal="center" vertical="center" wrapText="1"/>
    </xf>
    <xf numFmtId="165" fontId="22" fillId="0" borderId="30" xfId="12" applyNumberFormat="1" applyFont="1" applyBorder="1" applyAlignment="1">
      <alignment horizontal="right" vertical="center"/>
    </xf>
    <xf numFmtId="0" fontId="22" fillId="0" borderId="30" xfId="6" applyFont="1" applyBorder="1" applyAlignment="1">
      <alignment horizontal="center" vertical="center"/>
    </xf>
    <xf numFmtId="165" fontId="22" fillId="11" borderId="33" xfId="12" applyNumberFormat="1" applyFont="1" applyFill="1" applyBorder="1" applyAlignment="1">
      <alignment horizontal="left" vertical="center"/>
    </xf>
    <xf numFmtId="165" fontId="22" fillId="0" borderId="56" xfId="12" applyNumberFormat="1" applyFont="1" applyBorder="1" applyAlignment="1">
      <alignment horizontal="center" vertical="center"/>
    </xf>
    <xf numFmtId="165" fontId="22" fillId="0" borderId="65" xfId="12" applyNumberFormat="1" applyFont="1" applyBorder="1" applyAlignment="1">
      <alignment horizontal="center" vertical="center"/>
    </xf>
    <xf numFmtId="165" fontId="22" fillId="0" borderId="84" xfId="12" applyNumberFormat="1" applyFont="1" applyBorder="1" applyAlignment="1">
      <alignment horizontal="center" vertical="center"/>
    </xf>
    <xf numFmtId="165" fontId="23" fillId="0" borderId="30" xfId="12" applyNumberFormat="1" applyFont="1" applyBorder="1" applyAlignment="1">
      <alignment horizontal="left" vertical="center"/>
    </xf>
    <xf numFmtId="0" fontId="38" fillId="7" borderId="43" xfId="6" applyFont="1" applyFill="1" applyBorder="1" applyAlignment="1">
      <alignment horizontal="center" vertical="center"/>
    </xf>
    <xf numFmtId="0" fontId="38" fillId="7" borderId="44" xfId="6" applyFont="1" applyFill="1" applyBorder="1" applyAlignment="1">
      <alignment horizontal="center" vertical="center"/>
    </xf>
    <xf numFmtId="0" fontId="38" fillId="7" borderId="35" xfId="6" applyFont="1" applyFill="1" applyBorder="1" applyAlignment="1">
      <alignment horizontal="center" vertical="center"/>
    </xf>
    <xf numFmtId="0" fontId="38" fillId="7" borderId="0" xfId="6" applyFont="1" applyFill="1" applyAlignment="1">
      <alignment horizontal="center" vertical="center"/>
    </xf>
    <xf numFmtId="0" fontId="38" fillId="7" borderId="29" xfId="6" applyFont="1" applyFill="1" applyBorder="1" applyAlignment="1">
      <alignment horizontal="center" vertical="center"/>
    </xf>
    <xf numFmtId="0" fontId="36" fillId="7" borderId="35" xfId="6" applyFont="1" applyFill="1" applyBorder="1" applyAlignment="1">
      <alignment horizontal="center" vertical="center"/>
    </xf>
    <xf numFmtId="0" fontId="36" fillId="7" borderId="0" xfId="6" applyFont="1" applyFill="1" applyAlignment="1">
      <alignment horizontal="center" vertical="center"/>
    </xf>
    <xf numFmtId="0" fontId="36" fillId="7" borderId="29" xfId="6" applyFont="1" applyFill="1" applyBorder="1" applyAlignment="1">
      <alignment horizontal="center" vertical="center"/>
    </xf>
    <xf numFmtId="0" fontId="38" fillId="7" borderId="51" xfId="6" applyFont="1" applyFill="1" applyBorder="1" applyAlignment="1">
      <alignment horizontal="center" vertical="center"/>
    </xf>
    <xf numFmtId="0" fontId="38" fillId="7" borderId="52" xfId="6" applyFont="1" applyFill="1" applyBorder="1" applyAlignment="1">
      <alignment horizontal="center" vertical="center"/>
    </xf>
    <xf numFmtId="165" fontId="38" fillId="8" borderId="27" xfId="12" applyNumberFormat="1" applyFont="1" applyFill="1" applyBorder="1" applyAlignment="1">
      <alignment horizontal="center" vertical="center" wrapText="1"/>
    </xf>
    <xf numFmtId="165" fontId="38" fillId="8" borderId="94" xfId="12" applyNumberFormat="1" applyFont="1" applyFill="1" applyBorder="1" applyAlignment="1">
      <alignment horizontal="center" vertical="center" wrapText="1"/>
    </xf>
    <xf numFmtId="165" fontId="38" fillId="8" borderId="73" xfId="12" applyNumberFormat="1" applyFont="1" applyFill="1" applyBorder="1" applyAlignment="1">
      <alignment horizontal="center" vertical="center" wrapText="1"/>
    </xf>
    <xf numFmtId="165" fontId="36" fillId="0" borderId="95" xfId="12" applyNumberFormat="1" applyFont="1" applyBorder="1" applyAlignment="1">
      <alignment horizontal="center" vertical="center"/>
    </xf>
    <xf numFmtId="165" fontId="36" fillId="0" borderId="96" xfId="12" applyNumberFormat="1" applyFont="1" applyBorder="1" applyAlignment="1">
      <alignment horizontal="center" vertical="center"/>
    </xf>
    <xf numFmtId="0" fontId="36" fillId="0" borderId="8" xfId="0" applyFont="1" applyBorder="1" applyAlignment="1">
      <alignment horizontal="right" vertical="center"/>
    </xf>
    <xf numFmtId="0" fontId="36" fillId="0" borderId="17" xfId="0" applyFont="1" applyBorder="1" applyAlignment="1">
      <alignment horizontal="right" vertical="center"/>
    </xf>
    <xf numFmtId="0" fontId="38" fillId="0" borderId="18" xfId="0" applyFont="1" applyBorder="1" applyAlignment="1">
      <alignment horizontal="right" vertical="center"/>
    </xf>
    <xf numFmtId="1" fontId="38" fillId="0" borderId="66" xfId="0" applyNumberFormat="1" applyFont="1" applyBorder="1" applyAlignment="1">
      <alignment horizontal="center" vertical="center" wrapText="1"/>
    </xf>
    <xf numFmtId="1" fontId="38" fillId="0" borderId="77" xfId="0" applyNumberFormat="1" applyFont="1" applyBorder="1" applyAlignment="1">
      <alignment horizontal="center" vertical="center" wrapText="1"/>
    </xf>
    <xf numFmtId="1" fontId="38" fillId="0" borderId="78" xfId="0" applyNumberFormat="1" applyFont="1" applyBorder="1" applyAlignment="1">
      <alignment horizontal="center" vertical="center" wrapText="1"/>
    </xf>
    <xf numFmtId="0" fontId="38" fillId="10" borderId="36" xfId="0" applyFont="1" applyFill="1" applyBorder="1" applyAlignment="1">
      <alignment horizontal="center" vertical="center"/>
    </xf>
    <xf numFmtId="0" fontId="38" fillId="10" borderId="37" xfId="0" applyFont="1" applyFill="1" applyBorder="1" applyAlignment="1">
      <alignment horizontal="center" vertical="center"/>
    </xf>
    <xf numFmtId="0" fontId="38" fillId="10" borderId="40" xfId="0" applyFont="1" applyFill="1" applyBorder="1" applyAlignment="1">
      <alignment horizontal="center" vertical="center"/>
    </xf>
    <xf numFmtId="165" fontId="36" fillId="0" borderId="97" xfId="12" applyNumberFormat="1" applyFont="1" applyBorder="1" applyAlignment="1">
      <alignment horizontal="center" vertical="center"/>
    </xf>
    <xf numFmtId="165" fontId="36" fillId="0" borderId="98" xfId="12" applyNumberFormat="1" applyFont="1" applyBorder="1" applyAlignment="1">
      <alignment horizontal="center" vertical="center"/>
    </xf>
    <xf numFmtId="0" fontId="38" fillId="10" borderId="56" xfId="0" applyFont="1" applyFill="1" applyBorder="1" applyAlignment="1">
      <alignment horizontal="center" vertical="center"/>
    </xf>
    <xf numFmtId="0" fontId="38" fillId="10" borderId="65" xfId="0" applyFont="1" applyFill="1" applyBorder="1" applyAlignment="1">
      <alignment horizontal="center" vertical="center"/>
    </xf>
    <xf numFmtId="0" fontId="38" fillId="10" borderId="84" xfId="0" applyFont="1" applyFill="1" applyBorder="1" applyAlignment="1">
      <alignment horizontal="center" vertical="center"/>
    </xf>
    <xf numFmtId="0" fontId="38" fillId="10" borderId="56" xfId="0" applyFont="1" applyFill="1" applyBorder="1" applyAlignment="1">
      <alignment horizontal="center" vertical="center" wrapText="1"/>
    </xf>
    <xf numFmtId="0" fontId="38" fillId="10" borderId="65" xfId="0" applyFont="1" applyFill="1" applyBorder="1" applyAlignment="1">
      <alignment horizontal="center" vertical="center" wrapText="1"/>
    </xf>
    <xf numFmtId="0" fontId="38" fillId="10" borderId="84" xfId="0" applyFont="1" applyFill="1" applyBorder="1" applyAlignment="1">
      <alignment horizontal="center" vertical="center" wrapText="1"/>
    </xf>
  </cellXfs>
  <cellStyles count="55">
    <cellStyle name="Moeda" xfId="1" builtinId="4"/>
    <cellStyle name="Normal" xfId="0" builtinId="0"/>
    <cellStyle name="Normal 10" xfId="2" xr:uid="{00000000-0005-0000-0000-000002000000}"/>
    <cellStyle name="Normal 10 2" xfId="39" xr:uid="{78397A14-8CC2-4FD2-848C-0503D347763E}"/>
    <cellStyle name="Normal 10 2 2" xfId="54" xr:uid="{A8795EBD-6AAC-4125-B4F5-B5C85A50AA01}"/>
    <cellStyle name="Normal 12" xfId="3" xr:uid="{00000000-0005-0000-0000-000003000000}"/>
    <cellStyle name="Normal 12 2" xfId="42" xr:uid="{F510AAAD-0A09-40E3-B0B3-AB961C5162A9}"/>
    <cellStyle name="Normal 16" xfId="52" xr:uid="{8E9588B4-D38A-4B0F-909B-3643D1079461}"/>
    <cellStyle name="Normal 2" xfId="4" xr:uid="{00000000-0005-0000-0000-000004000000}"/>
    <cellStyle name="Normal 2 2" xfId="5" xr:uid="{00000000-0005-0000-0000-000005000000}"/>
    <cellStyle name="Normal 2 2 2" xfId="6" xr:uid="{00000000-0005-0000-0000-000006000000}"/>
    <cellStyle name="Normal 2 2 2 2" xfId="38" xr:uid="{616DFC3B-E994-44F3-BC1B-B32AA625431E}"/>
    <cellStyle name="Normal 2 2 3" xfId="37" xr:uid="{ADA4672F-CE57-4319-86DF-54689E36C905}"/>
    <cellStyle name="Normal 2 3" xfId="7" xr:uid="{00000000-0005-0000-0000-000007000000}"/>
    <cellStyle name="Normal 2 3 2" xfId="47" xr:uid="{B09B2D0F-03C5-4E29-A95E-E9CF31E844F7}"/>
    <cellStyle name="Normal 2 4" xfId="50" xr:uid="{79978A4A-F653-426D-85AA-14D10BC87B9D}"/>
    <cellStyle name="Normal 3" xfId="8" xr:uid="{00000000-0005-0000-0000-000008000000}"/>
    <cellStyle name="Normal 3 2" xfId="35" xr:uid="{95069925-FB97-415D-8616-314991758860}"/>
    <cellStyle name="Normal 4" xfId="9" xr:uid="{00000000-0005-0000-0000-000009000000}"/>
    <cellStyle name="Normal 4 3" xfId="53" xr:uid="{A145F7D9-C1A4-4C12-B98C-C9BE6EC1216C}"/>
    <cellStyle name="Normal 4 4" xfId="46" xr:uid="{0FD9D4CA-C36D-497B-8DB2-8ED9F7BA65DE}"/>
    <cellStyle name="Normal 5" xfId="10" xr:uid="{00000000-0005-0000-0000-00000A000000}"/>
    <cellStyle name="Normal 5 2" xfId="11" xr:uid="{00000000-0005-0000-0000-00000B000000}"/>
    <cellStyle name="Normal 5 2 2" xfId="41" xr:uid="{FCDDEBE9-136C-4C82-A796-3B6EBFF88C2E}"/>
    <cellStyle name="Normal 6" xfId="12" xr:uid="{00000000-0005-0000-0000-00000C000000}"/>
    <cellStyle name="Normal 7" xfId="13" xr:uid="{00000000-0005-0000-0000-00000D000000}"/>
    <cellStyle name="Normal 7 2" xfId="44" xr:uid="{4B1B854A-49A2-4ACF-A151-3567EC66ABA8}"/>
    <cellStyle name="Normal 8" xfId="33" xr:uid="{923EA196-817D-4FFD-865D-30F48EC9B057}"/>
    <cellStyle name="Normal_F-06-09" xfId="14" xr:uid="{00000000-0005-0000-0000-00000E000000}"/>
    <cellStyle name="Normal_Plan1" xfId="15" xr:uid="{00000000-0005-0000-0000-00000F000000}"/>
    <cellStyle name="Normal_Plan1 3 2" xfId="34" xr:uid="{4053CC8E-3F77-4285-B11E-AFDDEC10AEFF}"/>
    <cellStyle name="Porcentagem" xfId="16" builtinId="5"/>
    <cellStyle name="Porcentagem 2" xfId="17" xr:uid="{00000000-0005-0000-0000-000011000000}"/>
    <cellStyle name="Porcentagem 3 2 2" xfId="48" xr:uid="{DB7743B0-5A1A-44D3-BA02-36B193504245}"/>
    <cellStyle name="Porcentagem 3 5" xfId="51" xr:uid="{F375538F-41C4-4D97-BC6A-D5DEC23010A0}"/>
    <cellStyle name="Porcentagem 4" xfId="18" xr:uid="{00000000-0005-0000-0000-000012000000}"/>
    <cellStyle name="Separador de milhares 2 2" xfId="19" xr:uid="{00000000-0005-0000-0000-000013000000}"/>
    <cellStyle name="Separador de milhares 2 2 5" xfId="20" xr:uid="{00000000-0005-0000-0000-000014000000}"/>
    <cellStyle name="Separador de milhares 2 2 5 2" xfId="21" xr:uid="{00000000-0005-0000-0000-000015000000}"/>
    <cellStyle name="Separador de milhares 2 2 5 2 2" xfId="40" xr:uid="{456641A1-C31B-4CFF-8749-84FC950DD977}"/>
    <cellStyle name="Separador de milhares 2 2 6" xfId="22" xr:uid="{00000000-0005-0000-0000-000016000000}"/>
    <cellStyle name="Separador de milhares 3" xfId="23" xr:uid="{00000000-0005-0000-0000-000017000000}"/>
    <cellStyle name="Separador de milhares 4" xfId="24" xr:uid="{00000000-0005-0000-0000-000018000000}"/>
    <cellStyle name="Separador de milhares_ORÇA ETA SAO BRAS RV JNETO 3 (SAMPAIO) FINAL 2" xfId="45" xr:uid="{6E1F3377-26AF-4BAA-AFA7-ECBF87609AFA}"/>
    <cellStyle name="Separador de milhares_Projeto Completo Água - Água  Boa(alterado)" xfId="25" xr:uid="{00000000-0005-0000-0000-000019000000}"/>
    <cellStyle name="Vírgula" xfId="26" builtinId="3"/>
    <cellStyle name="Vírgula 12" xfId="27" xr:uid="{00000000-0005-0000-0000-00001B000000}"/>
    <cellStyle name="Vírgula 2" xfId="28" xr:uid="{00000000-0005-0000-0000-00001C000000}"/>
    <cellStyle name="Vírgula 2 2" xfId="36" xr:uid="{341C712F-6406-4BDC-BB41-CE421AAB8A4D}"/>
    <cellStyle name="Vírgula 2 2 2" xfId="32" xr:uid="{00000000-0005-0000-0000-00001D000000}"/>
    <cellStyle name="Vírgula 3" xfId="31" xr:uid="{00000000-0005-0000-0000-00001E000000}"/>
    <cellStyle name="Vírgula 5" xfId="29" xr:uid="{00000000-0005-0000-0000-00001F000000}"/>
    <cellStyle name="Vírgula 5 2" xfId="43" xr:uid="{055730A9-A85E-4D21-9A01-8AE938A882ED}"/>
    <cellStyle name="Vírgula 5 6" xfId="30" xr:uid="{00000000-0005-0000-0000-000020000000}"/>
    <cellStyle name="Vírgula 9" xfId="49" xr:uid="{EC10994A-E540-446C-9D40-12C6ADDD2387}"/>
  </cellStyles>
  <dxfs count="0"/>
  <tableStyles count="1" defaultTableStyle="TableStyleMedium2"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3.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8.xml"/><Relationship Id="rId42" Type="http://schemas.openxmlformats.org/officeDocument/2006/relationships/externalLink" Target="externalLinks/externalLink16.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7.xml"/><Relationship Id="rId38" Type="http://schemas.openxmlformats.org/officeDocument/2006/relationships/externalLink" Target="externalLinks/externalLink12.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3.xml"/><Relationship Id="rId41" Type="http://schemas.openxmlformats.org/officeDocument/2006/relationships/externalLink" Target="externalLinks/externalLink1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6.xml"/><Relationship Id="rId37" Type="http://schemas.openxmlformats.org/officeDocument/2006/relationships/externalLink" Target="externalLinks/externalLink11.xml"/><Relationship Id="rId40" Type="http://schemas.openxmlformats.org/officeDocument/2006/relationships/externalLink" Target="externalLinks/externalLink14.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36" Type="http://schemas.openxmlformats.org/officeDocument/2006/relationships/externalLink" Target="externalLinks/externalLink10.xml"/><Relationship Id="rId49"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5.xml"/><Relationship Id="rId44" Type="http://schemas.openxmlformats.org/officeDocument/2006/relationships/externalLink" Target="externalLinks/externalLink1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externalLink" Target="externalLinks/externalLink4.xml"/><Relationship Id="rId35" Type="http://schemas.openxmlformats.org/officeDocument/2006/relationships/externalLink" Target="externalLinks/externalLink9.xml"/><Relationship Id="rId43" Type="http://schemas.openxmlformats.org/officeDocument/2006/relationships/externalLink" Target="externalLinks/externalLink17.xml"/><Relationship Id="rId48"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5.png"/></Relationships>
</file>

<file path=xl/drawings/_rels/drawing12.xml.rels><?xml version="1.0" encoding="UTF-8" standalone="yes"?>
<Relationships xmlns="http://schemas.openxmlformats.org/package/2006/relationships"><Relationship Id="rId1" Type="http://schemas.openxmlformats.org/officeDocument/2006/relationships/image" Target="../media/image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6.tiff"/></Relationships>
</file>

<file path=xl/drawings/_rels/drawing15.xml.rels><?xml version="1.0" encoding="UTF-8" standalone="yes"?>
<Relationships xmlns="http://schemas.openxmlformats.org/package/2006/relationships"><Relationship Id="rId1" Type="http://schemas.openxmlformats.org/officeDocument/2006/relationships/image" Target="../media/image1.emf"/></Relationships>
</file>

<file path=xl/drawings/_rels/drawing16.xml.rels><?xml version="1.0" encoding="UTF-8" standalone="yes"?>
<Relationships xmlns="http://schemas.openxmlformats.org/package/2006/relationships"><Relationship Id="rId1" Type="http://schemas.openxmlformats.org/officeDocument/2006/relationships/image" Target="../media/image1.emf"/></Relationships>
</file>

<file path=xl/drawings/_rels/drawing17.xml.rels><?xml version="1.0" encoding="UTF-8" standalone="yes"?>
<Relationships xmlns="http://schemas.openxmlformats.org/package/2006/relationships"><Relationship Id="rId1" Type="http://schemas.openxmlformats.org/officeDocument/2006/relationships/image" Target="../media/image1.emf"/></Relationships>
</file>

<file path=xl/drawings/_rels/drawing18.xml.rels><?xml version="1.0" encoding="UTF-8" standalone="yes"?>
<Relationships xmlns="http://schemas.openxmlformats.org/package/2006/relationships"><Relationship Id="rId1" Type="http://schemas.openxmlformats.org/officeDocument/2006/relationships/image" Target="../media/image1.emf"/></Relationships>
</file>

<file path=xl/drawings/_rels/drawing19.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emf"/></Relationships>
</file>

<file path=xl/drawings/_rels/drawing2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2.xml.rels><?xml version="1.0" encoding="UTF-8" standalone="yes"?>
<Relationships xmlns="http://schemas.openxmlformats.org/package/2006/relationships"><Relationship Id="rId1" Type="http://schemas.openxmlformats.org/officeDocument/2006/relationships/image" Target="../media/image1.emf"/></Relationships>
</file>

<file path=xl/drawings/_rels/drawing23.xml.rels><?xml version="1.0" encoding="UTF-8" standalone="yes"?>
<Relationships xmlns="http://schemas.openxmlformats.org/package/2006/relationships"><Relationship Id="rId1" Type="http://schemas.openxmlformats.org/officeDocument/2006/relationships/image" Target="../media/image1.emf"/></Relationships>
</file>

<file path=xl/drawings/_rels/drawing24.xml.rels><?xml version="1.0" encoding="UTF-8" standalone="yes"?>
<Relationships xmlns="http://schemas.openxmlformats.org/package/2006/relationships"><Relationship Id="rId1" Type="http://schemas.openxmlformats.org/officeDocument/2006/relationships/image" Target="../media/image1.emf"/></Relationships>
</file>

<file path=xl/drawings/_rels/drawing25.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5</xdr:col>
      <xdr:colOff>5111750</xdr:colOff>
      <xdr:row>0</xdr:row>
      <xdr:rowOff>88900</xdr:rowOff>
    </xdr:from>
    <xdr:to>
      <xdr:col>5</xdr:col>
      <xdr:colOff>6334125</xdr:colOff>
      <xdr:row>3</xdr:row>
      <xdr:rowOff>188420</xdr:rowOff>
    </xdr:to>
    <xdr:pic>
      <xdr:nvPicPr>
        <xdr:cNvPr id="3" name="Imagem 3">
          <a:extLst>
            <a:ext uri="{FF2B5EF4-FFF2-40B4-BE49-F238E27FC236}">
              <a16:creationId xmlns:a16="http://schemas.microsoft.com/office/drawing/2014/main" id="{DD9F2850-95BE-4E1D-8E35-CFE040EFC2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83750" y="88900"/>
          <a:ext cx="1222375" cy="1052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101600</xdr:colOff>
      <xdr:row>0</xdr:row>
      <xdr:rowOff>63500</xdr:rowOff>
    </xdr:from>
    <xdr:to>
      <xdr:col>1</xdr:col>
      <xdr:colOff>228600</xdr:colOff>
      <xdr:row>3</xdr:row>
      <xdr:rowOff>38100</xdr:rowOff>
    </xdr:to>
    <xdr:pic>
      <xdr:nvPicPr>
        <xdr:cNvPr id="2" name="Imagem 1" descr="Logotipo&#10;&#10;Descrição gerada automaticamente">
          <a:extLst>
            <a:ext uri="{FF2B5EF4-FFF2-40B4-BE49-F238E27FC236}">
              <a16:creationId xmlns:a16="http://schemas.microsoft.com/office/drawing/2014/main" id="{D567CCB1-0F11-45CC-BE50-C04B0D286B9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1600" y="63500"/>
          <a:ext cx="933450" cy="508000"/>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59540</xdr:colOff>
      <xdr:row>0</xdr:row>
      <xdr:rowOff>60382</xdr:rowOff>
    </xdr:from>
    <xdr:to>
      <xdr:col>0</xdr:col>
      <xdr:colOff>631040</xdr:colOff>
      <xdr:row>3</xdr:row>
      <xdr:rowOff>144584</xdr:rowOff>
    </xdr:to>
    <xdr:pic>
      <xdr:nvPicPr>
        <xdr:cNvPr id="2" name="Picture 1315">
          <a:extLst>
            <a:ext uri="{FF2B5EF4-FFF2-40B4-BE49-F238E27FC236}">
              <a16:creationId xmlns:a16="http://schemas.microsoft.com/office/drawing/2014/main" id="{A702EA23-258B-48BE-9A76-4D5505F929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540" y="60382"/>
          <a:ext cx="571500" cy="617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68166</xdr:colOff>
      <xdr:row>0</xdr:row>
      <xdr:rowOff>60384</xdr:rowOff>
    </xdr:from>
    <xdr:to>
      <xdr:col>0</xdr:col>
      <xdr:colOff>639666</xdr:colOff>
      <xdr:row>3</xdr:row>
      <xdr:rowOff>144586</xdr:rowOff>
    </xdr:to>
    <xdr:pic>
      <xdr:nvPicPr>
        <xdr:cNvPr id="2" name="Picture 1315">
          <a:extLst>
            <a:ext uri="{FF2B5EF4-FFF2-40B4-BE49-F238E27FC236}">
              <a16:creationId xmlns:a16="http://schemas.microsoft.com/office/drawing/2014/main" id="{FA14B0D6-AFAF-404F-8D5C-4BEC31EA60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66" y="60384"/>
          <a:ext cx="571500" cy="617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60384</xdr:colOff>
      <xdr:row>0</xdr:row>
      <xdr:rowOff>120770</xdr:rowOff>
    </xdr:from>
    <xdr:to>
      <xdr:col>1</xdr:col>
      <xdr:colOff>94889</xdr:colOff>
      <xdr:row>3</xdr:row>
      <xdr:rowOff>94891</xdr:rowOff>
    </xdr:to>
    <xdr:pic>
      <xdr:nvPicPr>
        <xdr:cNvPr id="2" name="Imagem 1" descr="Logotipo&#10;&#10;Descrição gerada automaticamente">
          <a:extLst>
            <a:ext uri="{FF2B5EF4-FFF2-40B4-BE49-F238E27FC236}">
              <a16:creationId xmlns:a16="http://schemas.microsoft.com/office/drawing/2014/main" id="{480E262A-22E7-429C-A641-D0B70A29A0F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60384" y="120770"/>
          <a:ext cx="904455" cy="507521"/>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2679701</xdr:colOff>
      <xdr:row>0</xdr:row>
      <xdr:rowOff>1</xdr:rowOff>
    </xdr:from>
    <xdr:to>
      <xdr:col>2</xdr:col>
      <xdr:colOff>254000</xdr:colOff>
      <xdr:row>1</xdr:row>
      <xdr:rowOff>10315</xdr:rowOff>
    </xdr:to>
    <xdr:pic>
      <xdr:nvPicPr>
        <xdr:cNvPr id="2" name="Imagem 1">
          <a:extLst>
            <a:ext uri="{FF2B5EF4-FFF2-40B4-BE49-F238E27FC236}">
              <a16:creationId xmlns:a16="http://schemas.microsoft.com/office/drawing/2014/main" id="{DCCDA348-5553-48C0-872A-A925BEC73B89}"/>
            </a:ext>
          </a:extLst>
        </xdr:cNvPr>
        <xdr:cNvPicPr>
          <a:picLocks noChangeAspect="1"/>
        </xdr:cNvPicPr>
      </xdr:nvPicPr>
      <xdr:blipFill>
        <a:blip xmlns:r="http://schemas.openxmlformats.org/officeDocument/2006/relationships" r:embed="rId1"/>
        <a:stretch>
          <a:fillRect/>
        </a:stretch>
      </xdr:blipFill>
      <xdr:spPr>
        <a:xfrm>
          <a:off x="3200401" y="1"/>
          <a:ext cx="882649" cy="62626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2</xdr:col>
      <xdr:colOff>1905000</xdr:colOff>
      <xdr:row>0</xdr:row>
      <xdr:rowOff>133350</xdr:rowOff>
    </xdr:from>
    <xdr:to>
      <xdr:col>3</xdr:col>
      <xdr:colOff>419100</xdr:colOff>
      <xdr:row>1</xdr:row>
      <xdr:rowOff>565150</xdr:rowOff>
    </xdr:to>
    <xdr:pic>
      <xdr:nvPicPr>
        <xdr:cNvPr id="72767" name="Imagem 3">
          <a:extLst>
            <a:ext uri="{FF2B5EF4-FFF2-40B4-BE49-F238E27FC236}">
              <a16:creationId xmlns:a16="http://schemas.microsoft.com/office/drawing/2014/main" id="{1E88384C-F5FD-19D5-7958-06DECC5D88E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03600" y="133350"/>
          <a:ext cx="1358900" cy="622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2</xdr:col>
      <xdr:colOff>1905000</xdr:colOff>
      <xdr:row>0</xdr:row>
      <xdr:rowOff>133350</xdr:rowOff>
    </xdr:from>
    <xdr:to>
      <xdr:col>3</xdr:col>
      <xdr:colOff>508000</xdr:colOff>
      <xdr:row>1</xdr:row>
      <xdr:rowOff>527050</xdr:rowOff>
    </xdr:to>
    <xdr:pic>
      <xdr:nvPicPr>
        <xdr:cNvPr id="73791" name="Imagem 3">
          <a:extLst>
            <a:ext uri="{FF2B5EF4-FFF2-40B4-BE49-F238E27FC236}">
              <a16:creationId xmlns:a16="http://schemas.microsoft.com/office/drawing/2014/main" id="{B73D9883-97AC-BBF5-4E79-54037E8A4DD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03600" y="133350"/>
          <a:ext cx="1447800" cy="584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2</xdr:col>
      <xdr:colOff>1835150</xdr:colOff>
      <xdr:row>0</xdr:row>
      <xdr:rowOff>146050</xdr:rowOff>
    </xdr:from>
    <xdr:to>
      <xdr:col>3</xdr:col>
      <xdr:colOff>527050</xdr:colOff>
      <xdr:row>1</xdr:row>
      <xdr:rowOff>533400</xdr:rowOff>
    </xdr:to>
    <xdr:pic>
      <xdr:nvPicPr>
        <xdr:cNvPr id="74814" name="Imagem 3">
          <a:extLst>
            <a:ext uri="{FF2B5EF4-FFF2-40B4-BE49-F238E27FC236}">
              <a16:creationId xmlns:a16="http://schemas.microsoft.com/office/drawing/2014/main" id="{93669E9D-6D7D-836D-26CA-90F6056E25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0" y="146050"/>
          <a:ext cx="1536700" cy="57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2</xdr:col>
      <xdr:colOff>1835150</xdr:colOff>
      <xdr:row>0</xdr:row>
      <xdr:rowOff>146050</xdr:rowOff>
    </xdr:from>
    <xdr:to>
      <xdr:col>3</xdr:col>
      <xdr:colOff>577850</xdr:colOff>
      <xdr:row>1</xdr:row>
      <xdr:rowOff>514350</xdr:rowOff>
    </xdr:to>
    <xdr:pic>
      <xdr:nvPicPr>
        <xdr:cNvPr id="75838" name="Imagem 3">
          <a:extLst>
            <a:ext uri="{FF2B5EF4-FFF2-40B4-BE49-F238E27FC236}">
              <a16:creationId xmlns:a16="http://schemas.microsoft.com/office/drawing/2014/main" id="{0E232B92-547F-08BD-9157-5EFED159109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0" y="146050"/>
          <a:ext cx="1587500" cy="55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2</xdr:col>
      <xdr:colOff>1949450</xdr:colOff>
      <xdr:row>0</xdr:row>
      <xdr:rowOff>133350</xdr:rowOff>
    </xdr:from>
    <xdr:to>
      <xdr:col>3</xdr:col>
      <xdr:colOff>596900</xdr:colOff>
      <xdr:row>1</xdr:row>
      <xdr:rowOff>539750</xdr:rowOff>
    </xdr:to>
    <xdr:pic>
      <xdr:nvPicPr>
        <xdr:cNvPr id="77886" name="Imagem 3">
          <a:extLst>
            <a:ext uri="{FF2B5EF4-FFF2-40B4-BE49-F238E27FC236}">
              <a16:creationId xmlns:a16="http://schemas.microsoft.com/office/drawing/2014/main" id="{A5B16DBD-D89C-72FD-3CF6-4248D0B848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48050" y="133350"/>
          <a:ext cx="1492250" cy="59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4051300</xdr:colOff>
      <xdr:row>0</xdr:row>
      <xdr:rowOff>120650</xdr:rowOff>
    </xdr:from>
    <xdr:to>
      <xdr:col>3</xdr:col>
      <xdr:colOff>1123950</xdr:colOff>
      <xdr:row>0</xdr:row>
      <xdr:rowOff>762000</xdr:rowOff>
    </xdr:to>
    <xdr:pic>
      <xdr:nvPicPr>
        <xdr:cNvPr id="56048" name="Imagem 2" descr="Descrição: logo100">
          <a:extLst>
            <a:ext uri="{FF2B5EF4-FFF2-40B4-BE49-F238E27FC236}">
              <a16:creationId xmlns:a16="http://schemas.microsoft.com/office/drawing/2014/main" id="{59360D13-815A-F85C-F391-5D31EDDD0F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94100" y="120650"/>
          <a:ext cx="0" cy="69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8</xdr:col>
      <xdr:colOff>1081313</xdr:colOff>
      <xdr:row>0</xdr:row>
      <xdr:rowOff>25400</xdr:rowOff>
    </xdr:from>
    <xdr:ext cx="1691821" cy="711200"/>
    <xdr:pic>
      <xdr:nvPicPr>
        <xdr:cNvPr id="2" name="Imagem 3">
          <a:extLst>
            <a:ext uri="{FF2B5EF4-FFF2-40B4-BE49-F238E27FC236}">
              <a16:creationId xmlns:a16="http://schemas.microsoft.com/office/drawing/2014/main" id="{ED7DBCE7-B4FE-44E2-BF64-3C797253D80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254670" y="25400"/>
          <a:ext cx="1691821" cy="711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0.xml><?xml version="1.0" encoding="utf-8"?>
<xdr:wsDr xmlns:xdr="http://schemas.openxmlformats.org/drawingml/2006/spreadsheetDrawing" xmlns:a="http://schemas.openxmlformats.org/drawingml/2006/main">
  <xdr:twoCellAnchor editAs="oneCell">
    <xdr:from>
      <xdr:col>2</xdr:col>
      <xdr:colOff>1949450</xdr:colOff>
      <xdr:row>0</xdr:row>
      <xdr:rowOff>133350</xdr:rowOff>
    </xdr:from>
    <xdr:to>
      <xdr:col>3</xdr:col>
      <xdr:colOff>692150</xdr:colOff>
      <xdr:row>1</xdr:row>
      <xdr:rowOff>552450</xdr:rowOff>
    </xdr:to>
    <xdr:pic>
      <xdr:nvPicPr>
        <xdr:cNvPr id="79932" name="Imagem 3">
          <a:extLst>
            <a:ext uri="{FF2B5EF4-FFF2-40B4-BE49-F238E27FC236}">
              <a16:creationId xmlns:a16="http://schemas.microsoft.com/office/drawing/2014/main" id="{39D4FA60-B60E-F5E9-6886-03E130A781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48050" y="133350"/>
          <a:ext cx="15875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2</xdr:col>
      <xdr:colOff>2127250</xdr:colOff>
      <xdr:row>0</xdr:row>
      <xdr:rowOff>76200</xdr:rowOff>
    </xdr:from>
    <xdr:to>
      <xdr:col>3</xdr:col>
      <xdr:colOff>609600</xdr:colOff>
      <xdr:row>1</xdr:row>
      <xdr:rowOff>615950</xdr:rowOff>
    </xdr:to>
    <xdr:pic>
      <xdr:nvPicPr>
        <xdr:cNvPr id="62738" name="Imagem 1">
          <a:extLst>
            <a:ext uri="{FF2B5EF4-FFF2-40B4-BE49-F238E27FC236}">
              <a16:creationId xmlns:a16="http://schemas.microsoft.com/office/drawing/2014/main" id="{FCEF0483-2DF3-F9CD-3F4B-AB49DBE9FA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94100" y="76200"/>
          <a:ext cx="167640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2</xdr:col>
      <xdr:colOff>1835150</xdr:colOff>
      <xdr:row>0</xdr:row>
      <xdr:rowOff>146050</xdr:rowOff>
    </xdr:from>
    <xdr:to>
      <xdr:col>3</xdr:col>
      <xdr:colOff>527050</xdr:colOff>
      <xdr:row>1</xdr:row>
      <xdr:rowOff>533400</xdr:rowOff>
    </xdr:to>
    <xdr:pic>
      <xdr:nvPicPr>
        <xdr:cNvPr id="80905" name="Imagem 3">
          <a:extLst>
            <a:ext uri="{FF2B5EF4-FFF2-40B4-BE49-F238E27FC236}">
              <a16:creationId xmlns:a16="http://schemas.microsoft.com/office/drawing/2014/main" id="{C4CA7DB1-AE94-ED97-1528-357DEB2DEA2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0" y="146050"/>
          <a:ext cx="1536700" cy="57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2</xdr:col>
      <xdr:colOff>1835150</xdr:colOff>
      <xdr:row>0</xdr:row>
      <xdr:rowOff>146050</xdr:rowOff>
    </xdr:from>
    <xdr:to>
      <xdr:col>3</xdr:col>
      <xdr:colOff>527050</xdr:colOff>
      <xdr:row>1</xdr:row>
      <xdr:rowOff>533400</xdr:rowOff>
    </xdr:to>
    <xdr:pic>
      <xdr:nvPicPr>
        <xdr:cNvPr id="81929" name="Imagem 3">
          <a:extLst>
            <a:ext uri="{FF2B5EF4-FFF2-40B4-BE49-F238E27FC236}">
              <a16:creationId xmlns:a16="http://schemas.microsoft.com/office/drawing/2014/main" id="{374D7546-9E8A-9347-080E-7525AE028E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0" y="146050"/>
          <a:ext cx="1536700" cy="57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2</xdr:col>
      <xdr:colOff>1879600</xdr:colOff>
      <xdr:row>0</xdr:row>
      <xdr:rowOff>76200</xdr:rowOff>
    </xdr:from>
    <xdr:to>
      <xdr:col>3</xdr:col>
      <xdr:colOff>209550</xdr:colOff>
      <xdr:row>1</xdr:row>
      <xdr:rowOff>527050</xdr:rowOff>
    </xdr:to>
    <xdr:pic>
      <xdr:nvPicPr>
        <xdr:cNvPr id="37536" name="Imagem 3">
          <a:extLst>
            <a:ext uri="{FF2B5EF4-FFF2-40B4-BE49-F238E27FC236}">
              <a16:creationId xmlns:a16="http://schemas.microsoft.com/office/drawing/2014/main" id="{174E11FA-B20A-D914-28A3-872021FDF7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68650" y="76200"/>
          <a:ext cx="1314450" cy="59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368300</xdr:colOff>
      <xdr:row>0</xdr:row>
      <xdr:rowOff>82550</xdr:rowOff>
    </xdr:from>
    <xdr:to>
      <xdr:col>2</xdr:col>
      <xdr:colOff>704850</xdr:colOff>
      <xdr:row>4</xdr:row>
      <xdr:rowOff>0</xdr:rowOff>
    </xdr:to>
    <xdr:pic>
      <xdr:nvPicPr>
        <xdr:cNvPr id="52651" name="Imagem 3">
          <a:extLst>
            <a:ext uri="{FF2B5EF4-FFF2-40B4-BE49-F238E27FC236}">
              <a16:creationId xmlns:a16="http://schemas.microsoft.com/office/drawing/2014/main" id="{5629D734-B7EA-56D0-86F0-CB57303763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8300" y="82550"/>
          <a:ext cx="162560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4127500</xdr:colOff>
      <xdr:row>0</xdr:row>
      <xdr:rowOff>184150</xdr:rowOff>
    </xdr:from>
    <xdr:to>
      <xdr:col>5</xdr:col>
      <xdr:colOff>6597650</xdr:colOff>
      <xdr:row>3</xdr:row>
      <xdr:rowOff>285750</xdr:rowOff>
    </xdr:to>
    <xdr:pic>
      <xdr:nvPicPr>
        <xdr:cNvPr id="78909" name="Imagem 3">
          <a:extLst>
            <a:ext uri="{FF2B5EF4-FFF2-40B4-BE49-F238E27FC236}">
              <a16:creationId xmlns:a16="http://schemas.microsoft.com/office/drawing/2014/main" id="{1982FD93-23DA-2D06-5108-A51F0867FA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74100" y="184150"/>
          <a:ext cx="2470150" cy="1054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0</xdr:colOff>
      <xdr:row>1</xdr:row>
      <xdr:rowOff>0</xdr:rowOff>
    </xdr:from>
    <xdr:to>
      <xdr:col>7</xdr:col>
      <xdr:colOff>0</xdr:colOff>
      <xdr:row>1</xdr:row>
      <xdr:rowOff>0</xdr:rowOff>
    </xdr:to>
    <xdr:pic>
      <xdr:nvPicPr>
        <xdr:cNvPr id="2" name="Picture 1">
          <a:extLst>
            <a:ext uri="{FF2B5EF4-FFF2-40B4-BE49-F238E27FC236}">
              <a16:creationId xmlns:a16="http://schemas.microsoft.com/office/drawing/2014/main" id="{FAFED20C-4503-436C-90BD-903EB52A56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779250" y="1905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1</xdr:row>
      <xdr:rowOff>0</xdr:rowOff>
    </xdr:from>
    <xdr:to>
      <xdr:col>7</xdr:col>
      <xdr:colOff>0</xdr:colOff>
      <xdr:row>1</xdr:row>
      <xdr:rowOff>0</xdr:rowOff>
    </xdr:to>
    <xdr:pic>
      <xdr:nvPicPr>
        <xdr:cNvPr id="3" name="Picture 3">
          <a:extLst>
            <a:ext uri="{FF2B5EF4-FFF2-40B4-BE49-F238E27FC236}">
              <a16:creationId xmlns:a16="http://schemas.microsoft.com/office/drawing/2014/main" id="{5499C0CE-95B7-4CB5-8256-3450CDFB08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779250" y="1905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117928</xdr:colOff>
      <xdr:row>1</xdr:row>
      <xdr:rowOff>26610</xdr:rowOff>
    </xdr:from>
    <xdr:to>
      <xdr:col>7</xdr:col>
      <xdr:colOff>1173300</xdr:colOff>
      <xdr:row>4</xdr:row>
      <xdr:rowOff>52704</xdr:rowOff>
    </xdr:to>
    <xdr:pic>
      <xdr:nvPicPr>
        <xdr:cNvPr id="4" name="Imagem 3" descr="Logotipo&#10;&#10;Descrição gerada automaticamente">
          <a:extLst>
            <a:ext uri="{FF2B5EF4-FFF2-40B4-BE49-F238E27FC236}">
              <a16:creationId xmlns:a16="http://schemas.microsoft.com/office/drawing/2014/main" id="{1E88C15C-F345-455E-85C9-9EBAD8209B6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11897178" y="217110"/>
          <a:ext cx="1055372" cy="597594"/>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xdr:col>
      <xdr:colOff>762000</xdr:colOff>
      <xdr:row>0</xdr:row>
      <xdr:rowOff>6350</xdr:rowOff>
    </xdr:from>
    <xdr:to>
      <xdr:col>14</xdr:col>
      <xdr:colOff>400050</xdr:colOff>
      <xdr:row>2</xdr:row>
      <xdr:rowOff>196850</xdr:rowOff>
    </xdr:to>
    <xdr:pic>
      <xdr:nvPicPr>
        <xdr:cNvPr id="43492" name="Imagem 3">
          <a:extLst>
            <a:ext uri="{FF2B5EF4-FFF2-40B4-BE49-F238E27FC236}">
              <a16:creationId xmlns:a16="http://schemas.microsoft.com/office/drawing/2014/main" id="{03A7B6A8-848E-4A51-C68C-8F8A1B5C9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25400" y="6350"/>
          <a:ext cx="1536700" cy="69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4038600</xdr:colOff>
      <xdr:row>0</xdr:row>
      <xdr:rowOff>177800</xdr:rowOff>
    </xdr:from>
    <xdr:to>
      <xdr:col>2</xdr:col>
      <xdr:colOff>698500</xdr:colOff>
      <xdr:row>1</xdr:row>
      <xdr:rowOff>819150</xdr:rowOff>
    </xdr:to>
    <xdr:pic>
      <xdr:nvPicPr>
        <xdr:cNvPr id="50611" name="Imagem 2">
          <a:extLst>
            <a:ext uri="{FF2B5EF4-FFF2-40B4-BE49-F238E27FC236}">
              <a16:creationId xmlns:a16="http://schemas.microsoft.com/office/drawing/2014/main" id="{6808FBF8-AA17-856F-00D9-E98758300B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78400" y="177800"/>
          <a:ext cx="2076450"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3</xdr:col>
      <xdr:colOff>558800</xdr:colOff>
      <xdr:row>1</xdr:row>
      <xdr:rowOff>38100</xdr:rowOff>
    </xdr:from>
    <xdr:to>
      <xdr:col>4</xdr:col>
      <xdr:colOff>1225550</xdr:colOff>
      <xdr:row>1</xdr:row>
      <xdr:rowOff>781050</xdr:rowOff>
    </xdr:to>
    <xdr:pic>
      <xdr:nvPicPr>
        <xdr:cNvPr id="52098" name="Imagem 1">
          <a:extLst>
            <a:ext uri="{FF2B5EF4-FFF2-40B4-BE49-F238E27FC236}">
              <a16:creationId xmlns:a16="http://schemas.microsoft.com/office/drawing/2014/main" id="{8E3B5B06-5BCD-9C6E-8B22-70A7E923C4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02200" y="209550"/>
          <a:ext cx="211455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527050</xdr:colOff>
      <xdr:row>45</xdr:row>
      <xdr:rowOff>193674</xdr:rowOff>
    </xdr:from>
    <xdr:ext cx="4399706" cy="647701"/>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A2BFB16F-0641-D40F-0035-C2513C24EE9E}"/>
                </a:ext>
              </a:extLst>
            </xdr:cNvPr>
            <xdr:cNvSpPr txBox="1"/>
          </xdr:nvSpPr>
          <xdr:spPr>
            <a:xfrm>
              <a:off x="508000" y="16163924"/>
              <a:ext cx="4381500" cy="6477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f>
                      <m:fPr>
                        <m:ctrlPr>
                          <a:rPr lang="pt-BR" sz="1800" i="1">
                            <a:latin typeface="Cambria Math" panose="02040503050406030204" pitchFamily="18" charset="0"/>
                          </a:rPr>
                        </m:ctrlPr>
                      </m:fPr>
                      <m:num>
                        <m:d>
                          <m:dPr>
                            <m:ctrlPr>
                              <a:rPr lang="pt-BR" sz="1800" b="0" i="1">
                                <a:latin typeface="Cambria Math" panose="02040503050406030204" pitchFamily="18" charset="0"/>
                              </a:rPr>
                            </m:ctrlPr>
                          </m:dPr>
                          <m:e>
                            <m:r>
                              <a:rPr lang="pt-BR" sz="1800" b="0" i="1">
                                <a:latin typeface="Cambria Math" panose="02040503050406030204" pitchFamily="18" charset="0"/>
                              </a:rPr>
                              <m:t>1 </m:t>
                            </m:r>
                            <m:r>
                              <a:rPr lang="pt-BR" sz="1800" b="0" i="1">
                                <a:latin typeface="Cambria Math" panose="02040503050406030204" pitchFamily="18" charset="0"/>
                                <a:ea typeface="Cambria Math" panose="02040503050406030204" pitchFamily="18" charset="0"/>
                              </a:rPr>
                              <m:t>+</m:t>
                            </m:r>
                            <m:r>
                              <a:rPr lang="pt-BR" sz="1800" b="0" i="1">
                                <a:latin typeface="Cambria Math" panose="02040503050406030204" pitchFamily="18" charset="0"/>
                                <a:ea typeface="Cambria Math" panose="02040503050406030204" pitchFamily="18" charset="0"/>
                              </a:rPr>
                              <m:t>𝐴𝐶</m:t>
                            </m:r>
                            <m:r>
                              <a:rPr lang="pt-BR" sz="1800" b="0" i="1">
                                <a:latin typeface="Cambria Math" panose="02040503050406030204" pitchFamily="18" charset="0"/>
                                <a:ea typeface="Cambria Math" panose="02040503050406030204" pitchFamily="18" charset="0"/>
                              </a:rPr>
                              <m:t> +</m:t>
                            </m:r>
                            <m:r>
                              <a:rPr lang="pt-BR" sz="1800" b="0" i="1">
                                <a:latin typeface="Cambria Math" panose="02040503050406030204" pitchFamily="18" charset="0"/>
                                <a:ea typeface="Cambria Math" panose="02040503050406030204" pitchFamily="18" charset="0"/>
                              </a:rPr>
                              <m:t>𝑆</m:t>
                            </m:r>
                            <m:r>
                              <a:rPr lang="pt-BR" sz="1800" b="0" i="1">
                                <a:latin typeface="Cambria Math" panose="02040503050406030204" pitchFamily="18" charset="0"/>
                                <a:ea typeface="Cambria Math" panose="02040503050406030204" pitchFamily="18" charset="0"/>
                              </a:rPr>
                              <m:t> +</m:t>
                            </m:r>
                            <m:r>
                              <a:rPr lang="pt-BR" sz="1800" b="0" i="1">
                                <a:latin typeface="Cambria Math" panose="02040503050406030204" pitchFamily="18" charset="0"/>
                                <a:ea typeface="Cambria Math" panose="02040503050406030204" pitchFamily="18" charset="0"/>
                              </a:rPr>
                              <m:t>𝑅</m:t>
                            </m:r>
                            <m:r>
                              <a:rPr lang="pt-BR" sz="1800" b="0" i="1">
                                <a:latin typeface="Cambria Math" panose="02040503050406030204" pitchFamily="18" charset="0"/>
                                <a:ea typeface="Cambria Math" panose="02040503050406030204" pitchFamily="18" charset="0"/>
                              </a:rPr>
                              <m:t> +</m:t>
                            </m:r>
                            <m:r>
                              <a:rPr lang="pt-BR" sz="1800" b="0" i="1">
                                <a:latin typeface="Cambria Math" panose="02040503050406030204" pitchFamily="18" charset="0"/>
                                <a:ea typeface="Cambria Math" panose="02040503050406030204" pitchFamily="18" charset="0"/>
                              </a:rPr>
                              <m:t>𝐺</m:t>
                            </m:r>
                          </m:e>
                        </m:d>
                        <m:r>
                          <a:rPr lang="pt-BR" sz="1800" b="0" i="1">
                            <a:latin typeface="Cambria Math" panose="02040503050406030204" pitchFamily="18" charset="0"/>
                            <a:ea typeface="Cambria Math" panose="02040503050406030204" pitchFamily="18" charset="0"/>
                          </a:rPr>
                          <m:t>×</m:t>
                        </m:r>
                        <m:d>
                          <m:dPr>
                            <m:ctrlPr>
                              <a:rPr lang="pt-BR" sz="1800" b="0" i="1">
                                <a:latin typeface="Cambria Math" panose="02040503050406030204" pitchFamily="18" charset="0"/>
                                <a:ea typeface="Cambria Math" panose="02040503050406030204" pitchFamily="18" charset="0"/>
                              </a:rPr>
                            </m:ctrlPr>
                          </m:dPr>
                          <m:e>
                            <m:r>
                              <a:rPr lang="pt-BR" sz="1800" b="0" i="1">
                                <a:latin typeface="Cambria Math" panose="02040503050406030204" pitchFamily="18" charset="0"/>
                                <a:ea typeface="Cambria Math" panose="02040503050406030204" pitchFamily="18" charset="0"/>
                              </a:rPr>
                              <m:t>1 +</m:t>
                            </m:r>
                            <m:r>
                              <a:rPr lang="pt-BR" sz="1800" b="0" i="1">
                                <a:latin typeface="Cambria Math" panose="02040503050406030204" pitchFamily="18" charset="0"/>
                                <a:ea typeface="Cambria Math" panose="02040503050406030204" pitchFamily="18" charset="0"/>
                              </a:rPr>
                              <m:t>𝐷𝐹</m:t>
                            </m:r>
                          </m:e>
                        </m:d>
                        <m:r>
                          <a:rPr lang="pt-BR" sz="1800" b="0" i="1">
                            <a:latin typeface="Cambria Math" panose="02040503050406030204" pitchFamily="18" charset="0"/>
                            <a:ea typeface="Cambria Math" panose="02040503050406030204" pitchFamily="18" charset="0"/>
                          </a:rPr>
                          <m:t>×(1+</m:t>
                        </m:r>
                        <m:r>
                          <a:rPr lang="pt-BR" sz="1800" b="0" i="1">
                            <a:latin typeface="Cambria Math" panose="02040503050406030204" pitchFamily="18" charset="0"/>
                            <a:ea typeface="Cambria Math" panose="02040503050406030204" pitchFamily="18" charset="0"/>
                          </a:rPr>
                          <m:t>𝐿</m:t>
                        </m:r>
                        <m:r>
                          <a:rPr lang="pt-BR" sz="1800" b="0" i="1">
                            <a:latin typeface="Cambria Math" panose="02040503050406030204" pitchFamily="18" charset="0"/>
                            <a:ea typeface="Cambria Math" panose="02040503050406030204" pitchFamily="18" charset="0"/>
                          </a:rPr>
                          <m:t>)</m:t>
                        </m:r>
                      </m:num>
                      <m:den>
                        <m:r>
                          <a:rPr lang="pt-BR" sz="1800" b="0" i="1">
                            <a:latin typeface="Cambria Math" panose="02040503050406030204" pitchFamily="18" charset="0"/>
                          </a:rPr>
                          <m:t>1 </m:t>
                        </m:r>
                        <m:r>
                          <a:rPr lang="pt-BR" sz="1800" b="0" i="1">
                            <a:latin typeface="Cambria Math" panose="02040503050406030204" pitchFamily="18" charset="0"/>
                            <a:ea typeface="Cambria Math" panose="02040503050406030204" pitchFamily="18" charset="0"/>
                          </a:rPr>
                          <m:t>−</m:t>
                        </m:r>
                        <m:r>
                          <a:rPr lang="pt-BR" sz="1800" b="0" i="1">
                            <a:latin typeface="Cambria Math" panose="02040503050406030204" pitchFamily="18" charset="0"/>
                            <a:ea typeface="Cambria Math" panose="02040503050406030204" pitchFamily="18" charset="0"/>
                          </a:rPr>
                          <m:t>𝐼</m:t>
                        </m:r>
                      </m:den>
                    </m:f>
                    <m:r>
                      <a:rPr lang="pt-BR" sz="1800" b="0" i="1">
                        <a:latin typeface="Cambria Math" panose="02040503050406030204" pitchFamily="18" charset="0"/>
                      </a:rPr>
                      <m:t> </m:t>
                    </m:r>
                    <m:r>
                      <a:rPr lang="pt-BR" sz="1800" b="0" i="1">
                        <a:latin typeface="Cambria Math" panose="02040503050406030204" pitchFamily="18" charset="0"/>
                        <a:ea typeface="Cambria Math" panose="02040503050406030204" pitchFamily="18" charset="0"/>
                      </a:rPr>
                      <m:t>−1</m:t>
                    </m:r>
                  </m:oMath>
                </m:oMathPara>
              </a14:m>
              <a:endParaRPr lang="pt-BR" sz="1800"/>
            </a:p>
          </xdr:txBody>
        </xdr:sp>
      </mc:Choice>
      <mc:Fallback xmlns="">
        <xdr:sp macro="" textlink="">
          <xdr:nvSpPr>
            <xdr:cNvPr id="5" name="CaixaDeTexto 4">
              <a:extLst>
                <a:ext uri="{FF2B5EF4-FFF2-40B4-BE49-F238E27FC236}">
                  <a16:creationId xmlns:a16="http://schemas.microsoft.com/office/drawing/2014/main" id="{A2BFB16F-0641-D40F-0035-C2513C24EE9E}"/>
                </a:ext>
              </a:extLst>
            </xdr:cNvPr>
            <xdr:cNvSpPr txBox="1"/>
          </xdr:nvSpPr>
          <xdr:spPr>
            <a:xfrm>
              <a:off x="508000" y="16163924"/>
              <a:ext cx="4381500" cy="6477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pt-BR" sz="1800" i="0">
                  <a:latin typeface="Cambria Math" panose="02040503050406030204" pitchFamily="18" charset="0"/>
                </a:rPr>
                <a:t>(</a:t>
              </a:r>
              <a:r>
                <a:rPr lang="pt-BR" sz="1800" b="0" i="0">
                  <a:latin typeface="Cambria Math" panose="02040503050406030204" pitchFamily="18" charset="0"/>
                </a:rPr>
                <a:t>(1 </a:t>
              </a:r>
              <a:r>
                <a:rPr lang="pt-BR" sz="1800" b="0" i="0">
                  <a:latin typeface="Cambria Math" panose="02040503050406030204" pitchFamily="18" charset="0"/>
                  <a:ea typeface="Cambria Math" panose="02040503050406030204" pitchFamily="18" charset="0"/>
                </a:rPr>
                <a:t>+𝐴𝐶 +𝑆 +𝑅 +𝐺)×(1 +𝐷𝐹)×(1+𝐿))/(</a:t>
              </a:r>
              <a:r>
                <a:rPr lang="pt-BR" sz="1800" b="0" i="0">
                  <a:latin typeface="Cambria Math" panose="02040503050406030204" pitchFamily="18" charset="0"/>
                </a:rPr>
                <a:t>1 </a:t>
              </a:r>
              <a:r>
                <a:rPr lang="pt-BR" sz="1800" b="0" i="0">
                  <a:latin typeface="Cambria Math" panose="02040503050406030204" pitchFamily="18" charset="0"/>
                  <a:ea typeface="Cambria Math" panose="02040503050406030204" pitchFamily="18" charset="0"/>
                </a:rPr>
                <a:t>−𝐼) </a:t>
              </a:r>
              <a:r>
                <a:rPr lang="pt-BR" sz="1800" b="0" i="0">
                  <a:latin typeface="Cambria Math" panose="02040503050406030204" pitchFamily="18" charset="0"/>
                </a:rPr>
                <a:t> </a:t>
              </a:r>
              <a:r>
                <a:rPr lang="pt-BR" sz="1800" b="0" i="0">
                  <a:latin typeface="Cambria Math" panose="02040503050406030204" pitchFamily="18" charset="0"/>
                  <a:ea typeface="Cambria Math" panose="02040503050406030204" pitchFamily="18" charset="0"/>
                </a:rPr>
                <a:t>−1</a:t>
              </a:r>
              <a:endParaRPr lang="pt-BR" sz="1800"/>
            </a:p>
          </xdr:txBody>
        </xdr:sp>
      </mc:Fallback>
    </mc:AlternateContent>
    <xdr:clientData/>
  </xdr:oneCellAnchor>
  <xdr:oneCellAnchor>
    <xdr:from>
      <xdr:col>5</xdr:col>
      <xdr:colOff>1019175</xdr:colOff>
      <xdr:row>44</xdr:row>
      <xdr:rowOff>127001</xdr:rowOff>
    </xdr:from>
    <xdr:ext cx="1583576" cy="69850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F4EDF360-B30F-6E26-BDF8-238533A464B3}"/>
                </a:ext>
              </a:extLst>
            </xdr:cNvPr>
            <xdr:cNvSpPr txBox="1"/>
          </xdr:nvSpPr>
          <xdr:spPr>
            <a:xfrm>
              <a:off x="7880350" y="15779751"/>
              <a:ext cx="1571395" cy="698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f>
                      <m:fPr>
                        <m:ctrlPr>
                          <a:rPr lang="pt-BR" sz="1800" i="1">
                            <a:latin typeface="Cambria Math" panose="02040503050406030204" pitchFamily="18" charset="0"/>
                          </a:rPr>
                        </m:ctrlPr>
                      </m:fPr>
                      <m:num>
                        <m:r>
                          <a:rPr lang="pt-BR" sz="1800" b="0" i="1">
                            <a:latin typeface="Cambria Math" panose="02040503050406030204" pitchFamily="18" charset="0"/>
                          </a:rPr>
                          <m:t>𝐴</m:t>
                        </m:r>
                        <m:r>
                          <a:rPr lang="pt-BR" sz="1800" b="0" i="1">
                            <a:latin typeface="Cambria Math" panose="02040503050406030204" pitchFamily="18" charset="0"/>
                            <a:ea typeface="Cambria Math" panose="02040503050406030204" pitchFamily="18" charset="0"/>
                          </a:rPr>
                          <m:t>×</m:t>
                        </m:r>
                        <m:r>
                          <a:rPr lang="pt-BR" sz="1800" b="0" i="1">
                            <a:latin typeface="Cambria Math" panose="02040503050406030204" pitchFamily="18" charset="0"/>
                            <a:ea typeface="Cambria Math" panose="02040503050406030204" pitchFamily="18" charset="0"/>
                          </a:rPr>
                          <m:t>𝐵</m:t>
                        </m:r>
                        <m:r>
                          <a:rPr lang="pt-BR" sz="1800" b="0" i="1">
                            <a:latin typeface="Cambria Math" panose="02040503050406030204" pitchFamily="18" charset="0"/>
                            <a:ea typeface="Cambria Math" panose="02040503050406030204" pitchFamily="18" charset="0"/>
                          </a:rPr>
                          <m:t>×</m:t>
                        </m:r>
                        <m:r>
                          <a:rPr lang="pt-BR" sz="1800" b="0" i="1">
                            <a:latin typeface="Cambria Math" panose="02040503050406030204" pitchFamily="18" charset="0"/>
                            <a:ea typeface="Cambria Math" panose="02040503050406030204" pitchFamily="18" charset="0"/>
                          </a:rPr>
                          <m:t>𝐶</m:t>
                        </m:r>
                      </m:num>
                      <m:den>
                        <m:r>
                          <a:rPr lang="pt-BR" sz="1800" b="0" i="1">
                            <a:latin typeface="Cambria Math" panose="02040503050406030204" pitchFamily="18" charset="0"/>
                          </a:rPr>
                          <m:t>𝐷</m:t>
                        </m:r>
                        <m:r>
                          <a:rPr lang="pt-BR" sz="1800" b="0" i="1">
                            <a:latin typeface="Cambria Math" panose="02040503050406030204" pitchFamily="18" charset="0"/>
                            <a:ea typeface="Cambria Math" panose="02040503050406030204" pitchFamily="18" charset="0"/>
                          </a:rPr>
                          <m:t>−1</m:t>
                        </m:r>
                      </m:den>
                    </m:f>
                  </m:oMath>
                </m:oMathPara>
              </a14:m>
              <a:endParaRPr lang="pt-BR" sz="1800"/>
            </a:p>
          </xdr:txBody>
        </xdr:sp>
      </mc:Choice>
      <mc:Fallback xmlns="">
        <xdr:sp macro="" textlink="">
          <xdr:nvSpPr>
            <xdr:cNvPr id="7" name="CaixaDeTexto 6">
              <a:extLst>
                <a:ext uri="{FF2B5EF4-FFF2-40B4-BE49-F238E27FC236}">
                  <a16:creationId xmlns:a16="http://schemas.microsoft.com/office/drawing/2014/main" id="{F4EDF360-B30F-6E26-BDF8-238533A464B3}"/>
                </a:ext>
              </a:extLst>
            </xdr:cNvPr>
            <xdr:cNvSpPr txBox="1"/>
          </xdr:nvSpPr>
          <xdr:spPr>
            <a:xfrm>
              <a:off x="7880350" y="15779751"/>
              <a:ext cx="1571395" cy="698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pt-BR" sz="1800" i="0">
                  <a:latin typeface="Cambria Math" panose="02040503050406030204" pitchFamily="18" charset="0"/>
                </a:rPr>
                <a:t>(</a:t>
              </a:r>
              <a:r>
                <a:rPr lang="pt-BR" sz="1800" b="0" i="0">
                  <a:latin typeface="Cambria Math" panose="02040503050406030204" pitchFamily="18" charset="0"/>
                </a:rPr>
                <a:t>𝐴</a:t>
              </a:r>
              <a:r>
                <a:rPr lang="pt-BR" sz="1800" b="0" i="0">
                  <a:latin typeface="Cambria Math" panose="02040503050406030204" pitchFamily="18" charset="0"/>
                  <a:ea typeface="Cambria Math" panose="02040503050406030204" pitchFamily="18" charset="0"/>
                </a:rPr>
                <a:t>×𝐵×𝐶)/(</a:t>
              </a:r>
              <a:r>
                <a:rPr lang="pt-BR" sz="1800" b="0" i="0">
                  <a:latin typeface="Cambria Math" panose="02040503050406030204" pitchFamily="18" charset="0"/>
                </a:rPr>
                <a:t>𝐷</a:t>
              </a:r>
              <a:r>
                <a:rPr lang="pt-BR" sz="1800" b="0" i="0">
                  <a:latin typeface="Cambria Math" panose="02040503050406030204" pitchFamily="18" charset="0"/>
                  <a:ea typeface="Cambria Math" panose="02040503050406030204" pitchFamily="18" charset="0"/>
                </a:rPr>
                <a:t>−1)</a:t>
              </a:r>
              <a:endParaRPr lang="pt-BR" sz="1800"/>
            </a:p>
          </xdr:txBody>
        </xdr:sp>
      </mc:Fallback>
    </mc:AlternateContent>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101600</xdr:colOff>
      <xdr:row>0</xdr:row>
      <xdr:rowOff>63500</xdr:rowOff>
    </xdr:from>
    <xdr:to>
      <xdr:col>1</xdr:col>
      <xdr:colOff>234950</xdr:colOff>
      <xdr:row>3</xdr:row>
      <xdr:rowOff>38100</xdr:rowOff>
    </xdr:to>
    <xdr:pic>
      <xdr:nvPicPr>
        <xdr:cNvPr id="2" name="Imagem 1" descr="Logotipo&#10;&#10;Descrição gerada automaticamente">
          <a:extLst>
            <a:ext uri="{FF2B5EF4-FFF2-40B4-BE49-F238E27FC236}">
              <a16:creationId xmlns:a16="http://schemas.microsoft.com/office/drawing/2014/main" id="{A02DE390-5529-4E36-82ED-B97241A02F1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1600" y="63500"/>
          <a:ext cx="933450" cy="508000"/>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68166</xdr:colOff>
      <xdr:row>0</xdr:row>
      <xdr:rowOff>60384</xdr:rowOff>
    </xdr:from>
    <xdr:to>
      <xdr:col>0</xdr:col>
      <xdr:colOff>639666</xdr:colOff>
      <xdr:row>3</xdr:row>
      <xdr:rowOff>144586</xdr:rowOff>
    </xdr:to>
    <xdr:pic>
      <xdr:nvPicPr>
        <xdr:cNvPr id="2" name="Picture 1315">
          <a:extLst>
            <a:ext uri="{FF2B5EF4-FFF2-40B4-BE49-F238E27FC236}">
              <a16:creationId xmlns:a16="http://schemas.microsoft.com/office/drawing/2014/main" id="{59C0CC21-B7CF-4269-9CB0-56BB3D93F0A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66" y="60384"/>
          <a:ext cx="571500" cy="617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sp-11207\c\Sergio\Amazonas\Dom%20eliseu\Bm%208-abr-dom%20eliseu.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ngenharia01\D-eng01\Meus%20documentos_Eng%201D\PREFEITURAS%20MUNICIPAIS%20ENG.%201\Joao%20Pessoa\JO&#195;O%20PESSOA%202005\Al&#231;a%20Beira%20Rio_2004\relat&#243;rio\Der\DER\PB008norte\Pb008n-RelFinal01\Pb008n-RelFinal01-Dimens&amp;ComparaPavim.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Atrab/tecsan/MC-Calc/MC-E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OTESE031\Usuarios\DOC\Micro_ASHFORD\PLANILHAS%202001%20(TUDO)\PROJETO%20ALVORADA%202\ALVORADA%20COMPLETO\E.E%20E.F.M.%20de%20Alcantil%20-%20Alcantil.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Or&#231;amento\n_or&#231;amento\Multimedia%20Files\BE-APRE4.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BS2G%20CONSULTORIA/ETA%20S&#195;O%20BRAS%20C-D%20-%20JNETO/CD%20LICITA&#199;&#195;O/OR&#199;A%20ETA%20SAO%20BRAS%20RV%20JNETO%203%20(SAMPAIO)%20FIN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sedurb-db-01\PUB_GT\Emendas%20Parlamentares%202007-revisado%20SEDURB\TUCUM&#195;\MC\TEXTO\Or&#231;a%20e%20Compo%20CACHOEIRA%20DO%20COUTO.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d.docs.live.net/66dd99b1507bf1f5/Br&#252;cke/Obras/Pref%20Ananindeua/Nova%202023/Canal%20do%20VI%20T2/Implanta&#231;&#227;o%20Canal%20VI%20T2%20Ago23%20-%20TB.xlsm"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d.docs.live.net/Users/jeniffer.nascimento/Downloads/Composicao%20ORSE%20-%2012100.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d.docs.live.net/66dd99b1507bf1f5/Br&#252;cke/Obras/Pref%20Ananindeua/Nova%202023/UNA/PLANILHAS%20-%20una%20e%20atalaia%20-rev_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TESE031\Usuarios\DOC\Micro_ASHFORD\PLANILHAS%202001%20(TUDO)\PROJETO%20ALVORADA%202\ALVORADA%20COMPLETO\E.E%20E.F.M.%20Napole&#227;o%20A.%20N&#243;brega%20-%20S.%20Mamed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ervidor1\c\LECDEMOS\Hitaeng\PROJETOS\EMBASA\Ad-Feij&#227;o\BA-MENDES\Atrab1\LATIN\apg\Mc-APG\AT-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DISCO%20E\AMBIENTAL%20ENGENHARIA\COSANPA\GLEBA%20I,%20II%20e%20III\AGUA\LICITA&#199;&#195;O%20II%20-%20TOMADA%20DE%20PRE&#199;OS\OR&#199;AMENTO\OR&#199;AMENTO%20LICITA&#199;&#195;O%20GLEBA%20I,%20II%20e%20III%20-%20TOMAD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ISCO%20E/AMBIENTAL%20ENGENHARIA/COSANPA/GLEBA%20I,%20II%20e%20III/AGUA/LICITA&#199;&#195;O%20II%20-%20TOMADA%20DE%20PRE&#199;OS/OR&#199;AMENTO/OR&#199;AMENTO%20LICITA&#199;&#195;O%20GLEBA%20I,%20II%20e%20III%20-%20TOMADA.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Josenilton\c\Documents%20and%20Settings\DELTA\Meus%20documentos\Obra-1072%20Ananindeua-PA\C.C.%201072%20-%20Ananindeua%20-%20PA\Financeiro\Rela&#231;&#227;o%20de%20Notas%20Fiscais\5NF%201072%20MAIO%20%2008\C&#243;pia%20de%20NF.%201072%20-%2007-05-2008.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edurb-db-01a\diretoria%20projetos\BS2G%20CONSULTORIA\ETA%20S&#195;O%20BRAS%20C-D%20-%20JNETO\CD%20LICITA&#199;&#195;O\OR&#199;A%20ETA%20SAO%20BRAS%20RV%20JNETO%203%20(SAMPAIO)%20FINAL.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Declara&#231;&#227;o%20de%20despesas1"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UPERINTENDECIA\F_SUPERINT\MSOffice\Excel\Obrabelem\PLANCR~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o-Bm 8"/>
      <sheetName val="Bm 8"/>
      <sheetName val="Rede 8"/>
      <sheetName val="ValueList_Helper"/>
      <sheetName val="ORÇA. URUARÁ 2019"/>
    </sheetNames>
    <sheetDataSet>
      <sheetData sheetId="0"/>
      <sheetData sheetId="1"/>
      <sheetData sheetId="2"/>
      <sheetData sheetId="3" refreshError="1"/>
      <sheetData sheetId="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çosNoPrint"/>
      <sheetName val="ComparaQuantNoPrint"/>
      <sheetName val="TodasTraf-2011-NoPrint"/>
      <sheetName val="TrafPb008"/>
      <sheetName val="PavPb008"/>
      <sheetName val="TrafPb027"/>
      <sheetName val="PavPb027"/>
      <sheetName val="TrafPb033(1)"/>
      <sheetName val="PavPb033(1)"/>
      <sheetName val="TrafPb033(2)"/>
      <sheetName val="PavPb033(2)"/>
      <sheetName val="TrafPb059(1)"/>
      <sheetName val="PavPb059(1)"/>
      <sheetName val="TrafPb059(2)"/>
      <sheetName val="PavPb059(2)"/>
      <sheetName val="TrafPb061"/>
      <sheetName val="PavPb061"/>
      <sheetName val="TrafPb065"/>
      <sheetName val="PavPb065"/>
      <sheetName val="TodasTraf-2000-NoPrint"/>
      <sheetName val="Br101-NoPrint"/>
      <sheetName val="TrafAnual-NoPrint"/>
      <sheetName val="TrafContExpan-NoPrint"/>
      <sheetName val="PavComplNoPri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ço"/>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or Out. 2001 - BDI=20% Ajust"/>
      <sheetName val="Biblioteca Out. 2001 - BDI=20%"/>
      <sheetName val=" Salas OUT 2001 COM BDI 20%"/>
      <sheetName val="Lab cienc nat BRASILIA"/>
      <sheetName val="CRONOGRAMA - 120 Dias"/>
      <sheetName val="Refor Out_ 2001 _ BDI_20_ Ajust"/>
    </sheetNames>
    <sheetDataSet>
      <sheetData sheetId="0"/>
      <sheetData sheetId="1"/>
      <sheetData sheetId="2"/>
      <sheetData sheetId="3"/>
      <sheetData sheetId="4"/>
      <sheetData sheetId="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2)"/>
      <sheetName val="PLANILHA"/>
    </sheetNames>
    <sheetDataSet>
      <sheetData sheetId="0" refreshError="1">
        <row r="1">
          <cell r="P1">
            <v>1</v>
          </cell>
        </row>
      </sheetData>
      <sheetData sheetId="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PROJETISTA"/>
      <sheetName val="CRONO FISI FINAN ETA S BRAZ"/>
      <sheetName val="Q.C.I."/>
      <sheetName val="RESUMO"/>
      <sheetName val="CANTEIRO OB(1.0)"/>
      <sheetName val="GALERIA TUB(2.0)"/>
      <sheetName val="CANAL A DECANT (3.0)"/>
      <sheetName val="TB A LAV ASCENCIONAL(4.0)"/>
      <sheetName val="E ELEV LAV SUPERF(05)"/>
      <sheetName val="BARR A LAV SUP(6)"/>
      <sheetName val="Plan1"/>
      <sheetName val="FILTROS(7)"/>
      <sheetName val="CASA QUIM(8)"/>
      <sheetName val="INST ELÉT(9)"/>
      <sheetName val="REFORMA PRÉDIO ETA"/>
      <sheetName val="DECANTADORES MELHO"/>
    </sheetNames>
    <sheetDataSet>
      <sheetData sheetId="0"/>
      <sheetData sheetId="1" refreshError="1"/>
      <sheetData sheetId="2" refreshError="1"/>
      <sheetData sheetId="3" refreshError="1"/>
      <sheetData sheetId="4"/>
      <sheetData sheetId="5"/>
      <sheetData sheetId="6"/>
      <sheetData sheetId="7"/>
      <sheetData sheetId="8"/>
      <sheetData sheetId="9"/>
      <sheetData sheetId="10" refreshError="1"/>
      <sheetData sheetId="11"/>
      <sheetData sheetId="12"/>
      <sheetData sheetId="13"/>
      <sheetData sheetId="14"/>
      <sheetData sheetId="15"/>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sheetName val="TABELA RECURSOS"/>
      <sheetName val="CPU BÁSICA"/>
      <sheetName val="CPU BÁSICA 2"/>
      <sheetName val="CPU BÁSICA 1"/>
      <sheetName val="AUX 30 CONCRETO 35 MPa"/>
      <sheetName val="AUX 29 CHAMINÉ PV H = 1,00"/>
      <sheetName val="AUX 28 LASTRO DE SEIXO"/>
      <sheetName val="AUX 27 ESCAVAÇÃO MANUAL"/>
      <sheetName val="AUX 26 CONFECÇÃO SUPORTE "/>
      <sheetName val="AUX 25 CONFECÇÃO PLACA"/>
      <sheetName val="AUX 24 GUIA DE MADEIRA"/>
      <sheetName val="AUX 23 CONF TUBO 60"/>
      <sheetName val="AUX 22 ARGAMASSA 14"/>
      <sheetName val="AUX 21 ARGAMASSA 13"/>
      <sheetName val="AUX 20 AÇO CA 25"/>
      <sheetName val="AUX 19 AÇO CA 50"/>
      <sheetName val="AUX 18 AÇO CA 60"/>
      <sheetName val="AUX 17 CONCRETO CICLÓPICO 12"/>
      <sheetName val="AUX 16 CONCRETO 18 MPa TUBOS"/>
      <sheetName val="AUX 15 CONCRETO 25 MPa"/>
      <sheetName val="AUX 14 CONCRETO 20 MPa"/>
      <sheetName val="AUX 13 CONCRETO 15 MPa"/>
      <sheetName val="AUX 12 CONC 12 MPa"/>
      <sheetName val="AUX 11 CONCRETO 10 MPa"/>
      <sheetName val="AUX 10 FORMA COMP PLASTIIFCA"/>
      <sheetName val="AUX 09 FORMA COMUM"/>
      <sheetName val="AUX 08 USINAGEM CBUQ"/>
      <sheetName val="AUX 07 ESCAV CARGA JAZIDA"/>
      <sheetName val="AUX 06 EXPURGO JAZIDA"/>
      <sheetName val="AUX 05 LIMPEZA JAZIDA"/>
      <sheetName val="AUX 04 ALVENARIA DE TIJOLO"/>
      <sheetName val="AUX 03 FORNEC AÇO CA 60"/>
      <sheetName val="AUX 02 FORNEC AÇO CA 50"/>
      <sheetName val="AUX 01 FORNEC AÇO CA 25"/>
      <sheetName val="8.13 ARBUSTOS"/>
      <sheetName val="8.12 FORN IMPL PLACA SINAL"/>
      <sheetName val="8.11 PINTURA DE FAIXA"/>
      <sheetName val="8.10 FORNEC CAP-20"/>
      <sheetName val="8.9 FORNEC RR-2C"/>
      <sheetName val="8.8 FORNEC CM-30"/>
      <sheetName val="8.7TRANSPORTE MATERIAL JAZIDA"/>
      <sheetName val="8.6 CBUQ CAPA ROLAMENTO"/>
      <sheetName val="8.5 PINTURA LIGAÇÃO"/>
      <sheetName val="8.4 IMPRIMAÇÃO"/>
      <sheetName val="8.3 BASE"/>
      <sheetName val="8.2 SUBASE"/>
      <sheetName val="8.1 REGULARIZAÇÃO"/>
      <sheetName val="7.2 Instal eletrica"/>
      <sheetName val="6.5.4 Poste tubo galv.com lumin"/>
      <sheetName val="6.5.3 GUARDA RODAS"/>
      <sheetName val="6.5.2 GUARDA CORPO"/>
      <sheetName val="6.5.1 LAJE TRANSIÇÃO"/>
      <sheetName val="6.4.2.1 CIMBRAMNETO"/>
      <sheetName val="6.2.3 CONCRETO fck = 25,0 MPa"/>
      <sheetName val="6.1.2 PONTE SERVIÇO"/>
      <sheetName val="6.1.1 ESTACA PRE MOLD 30x30"/>
      <sheetName val="5.14 MANTA GEOTEXTIL (2)"/>
      <sheetName val="5.13 CAMADA DE AREIA"/>
      <sheetName val="5.12 CAMADA DE SEIXO"/>
      <sheetName val="5.11 GUARDA CORPO METALICO"/>
      <sheetName val="5.10 PASSEIO DE TIJOLO CERÂMICO"/>
      <sheetName val="5.9 CAMADA ENCH PASSEIO"/>
      <sheetName val="5.8 BANCO ARGAMASSA ARMADA"/>
      <sheetName val="5.7 GRAMA EM PLACA"/>
      <sheetName val="5.6 TERRA VEGETAL"/>
      <sheetName val="5.5 ESCOR DESCONTIUO VALA"/>
      <sheetName val="5.4 BOCA DE LOBO "/>
      <sheetName val="5.3 CX PASSAGEM TUBO 60"/>
      <sheetName val="5.2 MEIO FIO C SARJETA"/>
      <sheetName val="5.1 TUBULAÇÃO D=0,60 M"/>
      <sheetName val="4.2.6 JUNTA DILAT FUNGENBAND"/>
      <sheetName val="4.2.5 CONCRETO fck = 20,0 MPa"/>
      <sheetName val="4.2.4 AÇO CA 50"/>
      <sheetName val="4.2.3 FORMA"/>
      <sheetName val="4.2.2 LASTRO CONC MAGRO 10 MPa"/>
      <sheetName val="4.2.1 ESCAV MANUAL"/>
      <sheetName val="4.1.7 REATERRO MANUAL DE VALA"/>
      <sheetName val="4.1.6 MANTA GEOTEXTIL"/>
      <sheetName val="4.1.5 ESCAV MEC VALA"/>
      <sheetName val="4.1.4 PLACA PRE MOLDADA (2)"/>
      <sheetName val="4.1.3 PLACA PRE MOLDADA"/>
      <sheetName val="4.1.2 ESTACA PRE MOLDADA 20x20"/>
      <sheetName val="4.1.1 ESTACA PRE MOLDADA 25x25"/>
      <sheetName val="3.8 ESGOTAMENTO COM BOMBA"/>
      <sheetName val="3.7.3 COMPACTAÇÃO 100%"/>
      <sheetName val="3.6 MOMENTO TRANSP MAT 1a "/>
      <sheetName val="3.5 ESCAV MAT 1A CATEGORIA"/>
      <sheetName val="3.4 MOMENTO TRANSPORTE MAT AGUA"/>
      <sheetName val="3.3 ESCAV MAT COM AGUA"/>
      <sheetName val="3.2 EXEC ENSECADEIRA"/>
      <sheetName val="3.1 DESMATAMENTO MANUAL"/>
      <sheetName val="2.5  TRANSPORTE MAT REMOÇÃO"/>
      <sheetName val="2.4 REMOÇÃO DE ENTULHO"/>
      <sheetName val="2.3 DEMOL REM CONC ARMADO"/>
      <sheetName val="2.2 DEM REM ESTRUTURA MADEIRA"/>
      <sheetName val="2.1 REMANEJ FAMÍLIA"/>
      <sheetName val="1.5 Projeto executivo"/>
      <sheetName val="1.4 PLACA SINALIZAÇÃO"/>
      <sheetName val="1.3 LOC TOPOGRÁFICA"/>
      <sheetName val="1.2 Instal canteiro obras"/>
      <sheetName val=" 1.1 Mobilização e desmob "/>
      <sheetName val="Plan1"/>
    </sheetNames>
    <sheetDataSet>
      <sheetData sheetId="0"/>
      <sheetData sheetId="1" refreshError="1">
        <row r="1">
          <cell r="G1" t="str">
            <v>BDI</v>
          </cell>
        </row>
        <row r="2">
          <cell r="C2" t="str">
            <v>Custo Unitário da Mão-de-obra</v>
          </cell>
          <cell r="G2">
            <v>0.23899999999999999</v>
          </cell>
        </row>
        <row r="3">
          <cell r="A3" t="str">
            <v>Item</v>
          </cell>
          <cell r="B3" t="str">
            <v>Código</v>
          </cell>
          <cell r="C3" t="str">
            <v>Denominação</v>
          </cell>
          <cell r="D3" t="str">
            <v>Valor mensal</v>
          </cell>
          <cell r="E3" t="str">
            <v>Encargos</v>
          </cell>
          <cell r="F3" t="str">
            <v>Custo Unitário</v>
          </cell>
          <cell r="G3" t="str">
            <v>Encargos sociais</v>
          </cell>
        </row>
        <row r="4">
          <cell r="A4">
            <v>1</v>
          </cell>
          <cell r="C4" t="str">
            <v>Salário Minimo</v>
          </cell>
          <cell r="D4">
            <v>300</v>
          </cell>
          <cell r="E4">
            <v>378.9</v>
          </cell>
          <cell r="F4">
            <v>3.0859000000000001</v>
          </cell>
          <cell r="G4">
            <v>1.2629999999999999</v>
          </cell>
        </row>
        <row r="5">
          <cell r="A5">
            <v>2</v>
          </cell>
          <cell r="B5" t="str">
            <v>T301</v>
          </cell>
          <cell r="C5" t="str">
            <v>MOTORISTA VEÍCULO LEVE</v>
          </cell>
          <cell r="D5">
            <v>870</v>
          </cell>
          <cell r="E5">
            <v>1098.81</v>
          </cell>
          <cell r="F5">
            <v>8.9490999999999996</v>
          </cell>
        </row>
        <row r="6">
          <cell r="A6">
            <v>3</v>
          </cell>
          <cell r="B6">
            <v>7302</v>
          </cell>
          <cell r="C6" t="str">
            <v>MOTORISTA DE CAMINHÃO</v>
          </cell>
          <cell r="D6">
            <v>960</v>
          </cell>
          <cell r="E6">
            <v>1212.48</v>
          </cell>
          <cell r="F6">
            <v>9.8749000000000002</v>
          </cell>
          <cell r="G6" t="str">
            <v>GRUPO 1</v>
          </cell>
        </row>
        <row r="7">
          <cell r="A7">
            <v>4</v>
          </cell>
          <cell r="B7" t="str">
            <v>T303</v>
          </cell>
          <cell r="C7" t="str">
            <v>MOTORISTA DE VEÍCULO ESPECIAL</v>
          </cell>
          <cell r="D7">
            <v>1020</v>
          </cell>
          <cell r="E7">
            <v>1288.26</v>
          </cell>
          <cell r="F7">
            <v>10.492100000000001</v>
          </cell>
          <cell r="G7" t="str">
            <v>GRUPO 2</v>
          </cell>
        </row>
        <row r="8">
          <cell r="A8">
            <v>5</v>
          </cell>
          <cell r="B8" t="str">
            <v>T311</v>
          </cell>
          <cell r="C8" t="str">
            <v>OPERADOR DE EQUIPAMENTO LEVE 1</v>
          </cell>
          <cell r="D8">
            <v>720</v>
          </cell>
          <cell r="E8">
            <v>909.36</v>
          </cell>
          <cell r="F8">
            <v>7.4062000000000001</v>
          </cell>
          <cell r="G8" t="str">
            <v>GRUPO 3</v>
          </cell>
        </row>
        <row r="9">
          <cell r="A9">
            <v>6</v>
          </cell>
          <cell r="B9" t="str">
            <v>T312</v>
          </cell>
          <cell r="C9" t="str">
            <v>OPERADOR DE EQUIPAMENTO LEVE 2</v>
          </cell>
          <cell r="D9">
            <v>810</v>
          </cell>
          <cell r="E9">
            <v>1023.03</v>
          </cell>
          <cell r="F9">
            <v>8.3320000000000007</v>
          </cell>
        </row>
        <row r="10">
          <cell r="A10">
            <v>7</v>
          </cell>
          <cell r="B10" t="str">
            <v>T313</v>
          </cell>
          <cell r="C10" t="str">
            <v>OPERADOR DE EQUIP. PESADO</v>
          </cell>
          <cell r="D10">
            <v>1050</v>
          </cell>
          <cell r="E10">
            <v>1326.15</v>
          </cell>
          <cell r="F10">
            <v>10.800700000000001</v>
          </cell>
        </row>
        <row r="11">
          <cell r="A11">
            <v>8</v>
          </cell>
          <cell r="B11" t="str">
            <v>T314</v>
          </cell>
          <cell r="C11" t="str">
            <v>OPERADOR DE EQUIP. ESPECIAL</v>
          </cell>
          <cell r="D11">
            <v>1110</v>
          </cell>
          <cell r="E11">
            <v>1401.93</v>
          </cell>
          <cell r="F11">
            <v>11.417899999999999</v>
          </cell>
        </row>
        <row r="12">
          <cell r="A12">
            <v>9</v>
          </cell>
          <cell r="B12" t="str">
            <v>T401</v>
          </cell>
          <cell r="C12" t="str">
            <v>PRÉ-MARCADOR</v>
          </cell>
          <cell r="D12">
            <v>1110</v>
          </cell>
          <cell r="E12">
            <v>1401.93</v>
          </cell>
          <cell r="F12">
            <v>11.417899999999999</v>
          </cell>
        </row>
        <row r="13">
          <cell r="A13">
            <v>10</v>
          </cell>
          <cell r="C13" t="str">
            <v>ASSISTENTE SOCIAL</v>
          </cell>
          <cell r="D13">
            <v>2100</v>
          </cell>
          <cell r="E13">
            <v>2652.3</v>
          </cell>
          <cell r="F13">
            <v>21.601400000000002</v>
          </cell>
        </row>
        <row r="14">
          <cell r="A14">
            <v>11</v>
          </cell>
          <cell r="B14" t="str">
            <v>T501</v>
          </cell>
          <cell r="C14" t="str">
            <v xml:space="preserve">ENCARREGADO DE TURMA </v>
          </cell>
          <cell r="D14">
            <v>1110</v>
          </cell>
          <cell r="E14">
            <v>1401.93</v>
          </cell>
          <cell r="F14">
            <v>11.417899999999999</v>
          </cell>
        </row>
        <row r="15">
          <cell r="A15">
            <v>12</v>
          </cell>
          <cell r="B15" t="str">
            <v>T511</v>
          </cell>
          <cell r="C15" t="str">
            <v>ENCARREGADO DE PAVIMENTAÇÃO</v>
          </cell>
          <cell r="D15">
            <v>2100</v>
          </cell>
          <cell r="E15">
            <v>2652.3</v>
          </cell>
          <cell r="F15">
            <v>21.601400000000002</v>
          </cell>
        </row>
        <row r="16">
          <cell r="A16">
            <v>13</v>
          </cell>
          <cell r="B16" t="str">
            <v>T512</v>
          </cell>
          <cell r="C16" t="str">
            <v>ENCARREGADO DE BRITAGEM</v>
          </cell>
          <cell r="D16">
            <v>2100</v>
          </cell>
          <cell r="E16">
            <v>2652.3</v>
          </cell>
          <cell r="F16">
            <v>21.601400000000002</v>
          </cell>
        </row>
        <row r="17">
          <cell r="A17">
            <v>14</v>
          </cell>
          <cell r="C17" t="str">
            <v>TOPOGRAFO</v>
          </cell>
          <cell r="D17">
            <v>1230</v>
          </cell>
          <cell r="E17">
            <v>1553.49</v>
          </cell>
          <cell r="F17">
            <v>12.652200000000001</v>
          </cell>
        </row>
        <row r="18">
          <cell r="A18">
            <v>15</v>
          </cell>
          <cell r="B18" t="str">
            <v>T602</v>
          </cell>
          <cell r="C18" t="str">
            <v>MONTADOR</v>
          </cell>
          <cell r="D18">
            <v>780</v>
          </cell>
          <cell r="E18">
            <v>985.14</v>
          </cell>
          <cell r="F18">
            <v>8.0234000000000005</v>
          </cell>
        </row>
        <row r="19">
          <cell r="A19">
            <v>16</v>
          </cell>
          <cell r="B19" t="str">
            <v>T603</v>
          </cell>
          <cell r="C19" t="str">
            <v>CARPINTEIRO</v>
          </cell>
          <cell r="D19">
            <v>780</v>
          </cell>
          <cell r="E19">
            <v>985.14</v>
          </cell>
          <cell r="F19">
            <v>8.0234000000000005</v>
          </cell>
        </row>
        <row r="20">
          <cell r="A20">
            <v>17</v>
          </cell>
          <cell r="B20" t="str">
            <v>T604</v>
          </cell>
          <cell r="C20" t="str">
            <v>PEDREIRO</v>
          </cell>
          <cell r="D20">
            <v>780</v>
          </cell>
          <cell r="E20">
            <v>985.14</v>
          </cell>
          <cell r="F20">
            <v>8.0234000000000005</v>
          </cell>
        </row>
        <row r="21">
          <cell r="A21">
            <v>18</v>
          </cell>
          <cell r="B21" t="str">
            <v>T605</v>
          </cell>
          <cell r="C21" t="str">
            <v>ARMADOR</v>
          </cell>
          <cell r="D21">
            <v>780</v>
          </cell>
          <cell r="E21">
            <v>985.14</v>
          </cell>
          <cell r="F21">
            <v>8.0234000000000005</v>
          </cell>
        </row>
        <row r="22">
          <cell r="A22">
            <v>19</v>
          </cell>
          <cell r="B22" t="str">
            <v>T606</v>
          </cell>
          <cell r="C22" t="str">
            <v>FERREIRO</v>
          </cell>
          <cell r="D22">
            <v>780</v>
          </cell>
          <cell r="E22">
            <v>985.14</v>
          </cell>
          <cell r="F22">
            <v>8.0234000000000005</v>
          </cell>
        </row>
        <row r="23">
          <cell r="A23">
            <v>20</v>
          </cell>
          <cell r="B23" t="str">
            <v>T607</v>
          </cell>
          <cell r="C23" t="str">
            <v>PINTOR</v>
          </cell>
          <cell r="D23">
            <v>780</v>
          </cell>
          <cell r="E23">
            <v>985.14</v>
          </cell>
          <cell r="F23">
            <v>8.0234000000000005</v>
          </cell>
        </row>
        <row r="24">
          <cell r="A24">
            <v>21</v>
          </cell>
          <cell r="B24" t="str">
            <v>T608</v>
          </cell>
          <cell r="C24" t="str">
            <v>SOLDADOR</v>
          </cell>
          <cell r="D24">
            <v>780</v>
          </cell>
          <cell r="E24">
            <v>985.14</v>
          </cell>
          <cell r="F24">
            <v>8.0234000000000005</v>
          </cell>
        </row>
        <row r="25">
          <cell r="A25">
            <v>22</v>
          </cell>
          <cell r="B25" t="str">
            <v>T610</v>
          </cell>
          <cell r="C25" t="str">
            <v>SERRALHEIRO</v>
          </cell>
          <cell r="D25">
            <v>780</v>
          </cell>
          <cell r="E25">
            <v>985.14</v>
          </cell>
          <cell r="F25">
            <v>8.0234000000000005</v>
          </cell>
        </row>
        <row r="26">
          <cell r="A26">
            <v>23</v>
          </cell>
          <cell r="B26" t="str">
            <v>T701</v>
          </cell>
          <cell r="C26" t="str">
            <v>SERVENTE</v>
          </cell>
          <cell r="D26">
            <v>570</v>
          </cell>
          <cell r="E26">
            <v>719.91</v>
          </cell>
          <cell r="F26">
            <v>5.8632</v>
          </cell>
        </row>
        <row r="27">
          <cell r="A27">
            <v>24</v>
          </cell>
          <cell r="B27" t="str">
            <v>T702</v>
          </cell>
          <cell r="C27" t="str">
            <v>AJUDANTE</v>
          </cell>
          <cell r="D27">
            <v>630</v>
          </cell>
          <cell r="E27">
            <v>795.69</v>
          </cell>
          <cell r="F27">
            <v>6.4804000000000004</v>
          </cell>
        </row>
        <row r="28">
          <cell r="A28">
            <v>25</v>
          </cell>
          <cell r="C28" t="str">
            <v>ELETRICISTA</v>
          </cell>
          <cell r="D28">
            <v>780</v>
          </cell>
          <cell r="E28">
            <v>985.14</v>
          </cell>
          <cell r="F28">
            <v>8.0234000000000005</v>
          </cell>
        </row>
        <row r="29">
          <cell r="A29">
            <v>26</v>
          </cell>
          <cell r="C29" t="str">
            <v>ADIC. M.O. - FERRAMENTAS</v>
          </cell>
          <cell r="F29">
            <v>0.15509999999999999</v>
          </cell>
        </row>
        <row r="30">
          <cell r="A30">
            <v>27</v>
          </cell>
          <cell r="C30" t="str">
            <v>ADIC. M.O. - FERRAMENTAS</v>
          </cell>
          <cell r="F30">
            <v>0.2051</v>
          </cell>
        </row>
        <row r="32">
          <cell r="C32" t="str">
            <v>Custo Horário de Equipamentos</v>
          </cell>
        </row>
        <row r="33">
          <cell r="A33" t="str">
            <v>Item</v>
          </cell>
          <cell r="B33" t="str">
            <v>Código</v>
          </cell>
          <cell r="C33" t="str">
            <v>Equipamento</v>
          </cell>
          <cell r="D33" t="str">
            <v>Aquisição</v>
          </cell>
          <cell r="E33" t="str">
            <v>Improdutivo</v>
          </cell>
          <cell r="F33" t="str">
            <v>Operativo</v>
          </cell>
        </row>
        <row r="34">
          <cell r="A34">
            <v>30</v>
          </cell>
          <cell r="B34" t="str">
            <v>E001</v>
          </cell>
          <cell r="C34" t="str">
            <v>TRATOR DE ESTEIRA NH 7D (67 kW)</v>
          </cell>
          <cell r="E34">
            <v>10.800700000000001</v>
          </cell>
          <cell r="F34">
            <v>105.14709999999999</v>
          </cell>
        </row>
        <row r="35">
          <cell r="A35">
            <v>31</v>
          </cell>
          <cell r="B35" t="str">
            <v>E002</v>
          </cell>
          <cell r="C35" t="str">
            <v>TRATOR DE ESTEIRA CAT D6M (106 KW)</v>
          </cell>
          <cell r="E35">
            <v>10.800700000000001</v>
          </cell>
          <cell r="F35">
            <v>183.96770000000001</v>
          </cell>
        </row>
        <row r="36">
          <cell r="A36">
            <v>32</v>
          </cell>
          <cell r="B36" t="str">
            <v>E003</v>
          </cell>
          <cell r="C36" t="str">
            <v>TRATOR DE ESTEIRA CAT D8R (228 kW)</v>
          </cell>
          <cell r="E36">
            <v>10.800700000000001</v>
          </cell>
          <cell r="F36">
            <v>355.20600000000002</v>
          </cell>
        </row>
        <row r="37">
          <cell r="A37">
            <v>33</v>
          </cell>
          <cell r="B37" t="str">
            <v>E006</v>
          </cell>
          <cell r="C37" t="str">
            <v>MOTONIVELADORA CAT 120H (100 kW)</v>
          </cell>
          <cell r="E37">
            <v>11.417899999999999</v>
          </cell>
          <cell r="F37">
            <v>124.56229999999999</v>
          </cell>
        </row>
        <row r="38">
          <cell r="A38">
            <v>34</v>
          </cell>
          <cell r="B38" t="str">
            <v>E007</v>
          </cell>
          <cell r="C38" t="str">
            <v>TRATOR AGRÍCOLA M F-292/4 (77 kW)</v>
          </cell>
          <cell r="E38">
            <v>8.3320000000000007</v>
          </cell>
          <cell r="F38">
            <v>66.749700000000004</v>
          </cell>
        </row>
        <row r="39">
          <cell r="A39">
            <v>35</v>
          </cell>
          <cell r="B39" t="str">
            <v>E009</v>
          </cell>
          <cell r="C39" t="str">
            <v>CARREGAD. PNEUS CAT  924G  1,80 M3 ( 89 kW)</v>
          </cell>
          <cell r="E39">
            <v>10.800700000000001</v>
          </cell>
          <cell r="F39">
            <v>102.96259999999999</v>
          </cell>
        </row>
        <row r="40">
          <cell r="A40">
            <v>36</v>
          </cell>
          <cell r="B40" t="str">
            <v>E010</v>
          </cell>
          <cell r="C40" t="str">
            <v>CARREGAD. PNEUS CAT 950G 2,90 M3 (135 kW)</v>
          </cell>
          <cell r="E40">
            <v>10.800700000000001</v>
          </cell>
          <cell r="F40">
            <v>167.08199999999999</v>
          </cell>
        </row>
        <row r="41">
          <cell r="A41">
            <v>37</v>
          </cell>
          <cell r="B41" t="str">
            <v>E011</v>
          </cell>
          <cell r="C41" t="str">
            <v>RETROESCAVADEIRA MF-86HF (57 kW)</v>
          </cell>
          <cell r="E41">
            <v>10.800700000000001</v>
          </cell>
          <cell r="F41">
            <v>55.758699999999997</v>
          </cell>
        </row>
        <row r="42">
          <cell r="A42">
            <v>38</v>
          </cell>
          <cell r="B42" t="str">
            <v>E013</v>
          </cell>
          <cell r="C42" t="str">
            <v>ROLO COMP PÉ CARNEIRO CA-25-PD  (85 kW)</v>
          </cell>
          <cell r="E42">
            <v>8.3320000000000007</v>
          </cell>
          <cell r="F42">
            <v>112.70350000000001</v>
          </cell>
        </row>
        <row r="43">
          <cell r="A43">
            <v>43</v>
          </cell>
          <cell r="B43" t="str">
            <v>E062</v>
          </cell>
          <cell r="C43" t="str">
            <v>ESCAVADEIRA HIDR. CAT 330CL (182 kW)</v>
          </cell>
          <cell r="E43">
            <v>11.417899999999999</v>
          </cell>
          <cell r="F43">
            <v>257.74020000000002</v>
          </cell>
        </row>
        <row r="44">
          <cell r="A44">
            <v>44</v>
          </cell>
          <cell r="B44" t="str">
            <v>E063</v>
          </cell>
          <cell r="C44" t="str">
            <v>ESCAVADEIRA HIDR. CAT 320CL (102 kW)</v>
          </cell>
          <cell r="E44">
            <v>11.417899999999999</v>
          </cell>
          <cell r="F44">
            <v>157.3682</v>
          </cell>
        </row>
        <row r="45">
          <cell r="A45">
            <v>47</v>
          </cell>
          <cell r="B45" t="str">
            <v>E101</v>
          </cell>
          <cell r="C45" t="str">
            <v>GRADE DE DISCOS GA 24 x 24</v>
          </cell>
          <cell r="E45">
            <v>0</v>
          </cell>
          <cell r="F45">
            <v>2.4575999999999998</v>
          </cell>
        </row>
        <row r="46">
          <cell r="A46">
            <v>48</v>
          </cell>
          <cell r="B46" t="str">
            <v>E102</v>
          </cell>
          <cell r="C46" t="str">
            <v>ROLO COMP TANDEM CC-422C (93 kW)</v>
          </cell>
          <cell r="E46">
            <v>8.3320000000000007</v>
          </cell>
          <cell r="F46">
            <v>132.7011</v>
          </cell>
        </row>
        <row r="47">
          <cell r="A47">
            <v>51</v>
          </cell>
          <cell r="B47" t="str">
            <v>E105</v>
          </cell>
          <cell r="C47" t="str">
            <v>ROLO COMP PNEUS SP 8000  (97 kW)</v>
          </cell>
          <cell r="E47">
            <v>8.3320000000000007</v>
          </cell>
          <cell r="F47">
            <v>111.97880000000001</v>
          </cell>
        </row>
        <row r="48">
          <cell r="A48">
            <v>55</v>
          </cell>
          <cell r="B48" t="str">
            <v>E107</v>
          </cell>
          <cell r="C48" t="str">
            <v>VASSOURA MECÂNICA REBOCÁVEL</v>
          </cell>
          <cell r="E48">
            <v>0</v>
          </cell>
          <cell r="F48">
            <v>4.0309999999999997</v>
          </cell>
        </row>
        <row r="49">
          <cell r="A49">
            <v>56</v>
          </cell>
          <cell r="B49" t="str">
            <v>E110</v>
          </cell>
          <cell r="C49" t="str">
            <v>TANQUE ESTOCAGEM DE ASFALTO 20.000 L</v>
          </cell>
          <cell r="E49">
            <v>0</v>
          </cell>
          <cell r="F49">
            <v>4.1859999999999999</v>
          </cell>
        </row>
        <row r="50">
          <cell r="A50">
            <v>57</v>
          </cell>
          <cell r="B50" t="str">
            <v>E111</v>
          </cell>
          <cell r="C50" t="str">
            <v>EQUIP. DISTR. ASFALTO S/ CAMINHÃO (150 kW)</v>
          </cell>
          <cell r="E50">
            <v>9.8749000000000002</v>
          </cell>
          <cell r="F50">
            <v>98.639300000000006</v>
          </cell>
        </row>
        <row r="51">
          <cell r="A51">
            <v>58</v>
          </cell>
          <cell r="B51" t="str">
            <v>E112</v>
          </cell>
          <cell r="C51" t="str">
            <v>AQUECEDOR DE FLUÍDO TÉRMICO</v>
          </cell>
          <cell r="E51">
            <v>0</v>
          </cell>
          <cell r="F51">
            <v>21.924800000000001</v>
          </cell>
        </row>
        <row r="52">
          <cell r="A52">
            <v>74</v>
          </cell>
          <cell r="B52" t="str">
            <v>E139</v>
          </cell>
          <cell r="C52" t="str">
            <v>ROLO COMP VIBRO LISO CA-25D  (86 kW)</v>
          </cell>
          <cell r="E52">
            <v>8.3320000000000007</v>
          </cell>
          <cell r="F52">
            <v>111.0277</v>
          </cell>
        </row>
        <row r="53">
          <cell r="A53">
            <v>75</v>
          </cell>
          <cell r="B53" t="str">
            <v>E147</v>
          </cell>
          <cell r="C53" t="str">
            <v>USINA ASFÁLTO A QUENTE 90/120 T/H (188 kW)</v>
          </cell>
          <cell r="E53">
            <v>11.417899999999999</v>
          </cell>
          <cell r="F53">
            <v>200.3177</v>
          </cell>
        </row>
        <row r="54">
          <cell r="A54">
            <v>76</v>
          </cell>
          <cell r="B54" t="str">
            <v>E149</v>
          </cell>
          <cell r="C54" t="str">
            <v>VIBRO-ACAB. ASFÁLTO VDA-600BM (74 kW)</v>
          </cell>
          <cell r="E54">
            <v>11.417899999999999</v>
          </cell>
          <cell r="F54">
            <v>134.78290000000001</v>
          </cell>
        </row>
        <row r="55">
          <cell r="A55">
            <v>85</v>
          </cell>
          <cell r="B55" t="str">
            <v>E202</v>
          </cell>
          <cell r="C55" t="str">
            <v>COMPRESSOR DE AR 400 PCM (89 kW)</v>
          </cell>
          <cell r="E55">
            <v>8.3320000000000007</v>
          </cell>
          <cell r="F55">
            <v>63.345700000000001</v>
          </cell>
        </row>
        <row r="56">
          <cell r="A56">
            <v>86</v>
          </cell>
          <cell r="B56" t="str">
            <v>E208</v>
          </cell>
          <cell r="C56" t="str">
            <v>COMPRESSOR DE AR 200 PCM (58 kW)</v>
          </cell>
          <cell r="E56">
            <v>8.3320000000000007</v>
          </cell>
          <cell r="F56">
            <v>47.635599999999997</v>
          </cell>
        </row>
        <row r="57">
          <cell r="A57">
            <v>92</v>
          </cell>
          <cell r="B57" t="str">
            <v>E211</v>
          </cell>
          <cell r="C57" t="str">
            <v>MAQUINA P/ PINTURA (2 kW)</v>
          </cell>
          <cell r="E57">
            <v>0</v>
          </cell>
          <cell r="F57">
            <v>0.9577</v>
          </cell>
        </row>
        <row r="58">
          <cell r="A58">
            <v>93</v>
          </cell>
          <cell r="B58" t="str">
            <v>E210</v>
          </cell>
          <cell r="C58" t="str">
            <v>MARTELETE - ROMPEDOR 33 kg</v>
          </cell>
          <cell r="E58">
            <v>7.4062000000000001</v>
          </cell>
          <cell r="F58">
            <v>9.7596000000000007</v>
          </cell>
        </row>
        <row r="59">
          <cell r="A59">
            <v>94</v>
          </cell>
          <cell r="B59" t="str">
            <v>E302</v>
          </cell>
          <cell r="C59" t="str">
            <v>BETONEIRA - 320 L (4 kW)</v>
          </cell>
          <cell r="E59">
            <v>8.3320000000000007</v>
          </cell>
          <cell r="F59">
            <v>9.9809000000000001</v>
          </cell>
        </row>
        <row r="60">
          <cell r="A60">
            <v>98</v>
          </cell>
          <cell r="B60" t="str">
            <v>E303</v>
          </cell>
          <cell r="C60" t="str">
            <v>BETONEIRA - 750 L (9 kW)</v>
          </cell>
          <cell r="E60">
            <v>8.3320000000000007</v>
          </cell>
          <cell r="F60">
            <v>12.4125</v>
          </cell>
        </row>
        <row r="61">
          <cell r="A61">
            <v>99</v>
          </cell>
          <cell r="B61" t="str">
            <v>E304</v>
          </cell>
          <cell r="C61" t="str">
            <v>TRANSP. MANUAL - CARRINHO DE MÃO 80 L</v>
          </cell>
          <cell r="E61">
            <v>0</v>
          </cell>
          <cell r="F61">
            <v>0.13339999999999999</v>
          </cell>
        </row>
        <row r="62">
          <cell r="A62">
            <v>101</v>
          </cell>
          <cell r="B62" t="str">
            <v>E305</v>
          </cell>
          <cell r="C62" t="str">
            <v>TRANSP. MANUAL - GERICA 180 L</v>
          </cell>
          <cell r="E62">
            <v>0</v>
          </cell>
          <cell r="F62">
            <v>0.23350000000000001</v>
          </cell>
        </row>
        <row r="63">
          <cell r="A63">
            <v>103</v>
          </cell>
          <cell r="B63" t="str">
            <v>E306</v>
          </cell>
          <cell r="C63" t="str">
            <v>VIBRADOR DE CONC. - DE IMERSÃO (2 kW)</v>
          </cell>
          <cell r="E63">
            <v>7.4062000000000001</v>
          </cell>
          <cell r="F63">
            <v>8.8386999999999993</v>
          </cell>
        </row>
        <row r="64">
          <cell r="A64">
            <v>104</v>
          </cell>
          <cell r="B64" t="str">
            <v>E310</v>
          </cell>
          <cell r="C64" t="str">
            <v>FAB.PRÉ-MOLD CONC TUBOS D=0,60 M (2 kW)</v>
          </cell>
          <cell r="E64">
            <v>0</v>
          </cell>
          <cell r="F64">
            <v>7.3996000000000004</v>
          </cell>
        </row>
        <row r="65">
          <cell r="A65">
            <v>105</v>
          </cell>
          <cell r="B65" t="str">
            <v>E311</v>
          </cell>
          <cell r="C65" t="str">
            <v>FAB PRÉ-MOLD CONC TUBOS D=0,80 M (2 kW)</v>
          </cell>
          <cell r="E65">
            <v>0</v>
          </cell>
          <cell r="F65">
            <v>7.1071999999999997</v>
          </cell>
        </row>
        <row r="66">
          <cell r="A66">
            <v>106</v>
          </cell>
          <cell r="B66" t="str">
            <v>E312</v>
          </cell>
          <cell r="C66" t="str">
            <v>FAB PRÉ-MOLD CONC TUBOS D=1,00 M (2 kW)</v>
          </cell>
          <cell r="E66">
            <v>0</v>
          </cell>
          <cell r="F66">
            <v>7.4747000000000003</v>
          </cell>
        </row>
        <row r="67">
          <cell r="A67">
            <v>107</v>
          </cell>
          <cell r="B67" t="str">
            <v>E313</v>
          </cell>
          <cell r="C67" t="str">
            <v>FAB PRÉ-MOLD CONC TUBOS D=1,20 M (2 kW)</v>
          </cell>
          <cell r="E67">
            <v>0</v>
          </cell>
          <cell r="F67">
            <v>7.8887</v>
          </cell>
        </row>
        <row r="68">
          <cell r="A68">
            <v>108</v>
          </cell>
          <cell r="B68" t="str">
            <v>E314</v>
          </cell>
          <cell r="C68" t="str">
            <v>FAB PRÉ-MOLD CONC TUBOS D=1,50 M (2 kW)</v>
          </cell>
          <cell r="E68">
            <v>0</v>
          </cell>
          <cell r="F68">
            <v>7.8056999999999999</v>
          </cell>
        </row>
        <row r="69">
          <cell r="A69">
            <v>129</v>
          </cell>
          <cell r="B69" t="str">
            <v>E400</v>
          </cell>
          <cell r="C69" t="str">
            <v>CAMINHÃO BASCULANTE - 5 m3 - 8,8 t (155 kW)</v>
          </cell>
          <cell r="E69">
            <v>9.8749000000000002</v>
          </cell>
          <cell r="F69">
            <v>86.413799999999995</v>
          </cell>
        </row>
        <row r="70">
          <cell r="A70">
            <v>130</v>
          </cell>
          <cell r="B70" t="str">
            <v>E402</v>
          </cell>
          <cell r="C70" t="str">
            <v>CAMINHÃO CARROCERIA - 15t (170 kW)</v>
          </cell>
          <cell r="E70">
            <v>9.8749000000000002</v>
          </cell>
          <cell r="F70">
            <v>108.3706</v>
          </cell>
        </row>
        <row r="71">
          <cell r="A71">
            <v>131</v>
          </cell>
          <cell r="B71" t="str">
            <v>E403</v>
          </cell>
          <cell r="C71" t="str">
            <v>CAMINHÃO BASCULANTE 6 m3  (150 kW)</v>
          </cell>
          <cell r="E71">
            <v>9.8749000000000002</v>
          </cell>
          <cell r="F71">
            <v>97.9148</v>
          </cell>
        </row>
        <row r="72">
          <cell r="A72">
            <v>135</v>
          </cell>
          <cell r="B72" t="str">
            <v>E407</v>
          </cell>
          <cell r="C72" t="str">
            <v>CAMINHÃO TANQUE 10.000 L (170 kW)</v>
          </cell>
          <cell r="E72">
            <v>9.8749000000000002</v>
          </cell>
          <cell r="F72">
            <v>109.7187</v>
          </cell>
        </row>
        <row r="73">
          <cell r="A73">
            <v>136</v>
          </cell>
          <cell r="B73" t="str">
            <v>E408</v>
          </cell>
          <cell r="C73" t="str">
            <v>CAMINHÃO CARROCERIA - 4t (80 kW)</v>
          </cell>
          <cell r="E73">
            <v>9.8749000000000002</v>
          </cell>
          <cell r="F73">
            <v>54.107700000000001</v>
          </cell>
        </row>
        <row r="74">
          <cell r="A74">
            <v>137</v>
          </cell>
          <cell r="B74" t="str">
            <v>E416</v>
          </cell>
          <cell r="C74" t="str">
            <v>VEÍCULO LEVE - PICK UP (4 X 4) (98 kW)</v>
          </cell>
          <cell r="E74">
            <v>8.9490999999999996</v>
          </cell>
          <cell r="F74">
            <v>45.479300000000002</v>
          </cell>
        </row>
        <row r="75">
          <cell r="A75">
            <v>145</v>
          </cell>
          <cell r="B75" t="str">
            <v>E404</v>
          </cell>
          <cell r="C75" t="str">
            <v>CAMINHÃO BASCULANTE 10 m3 - 15 t (170 kW)</v>
          </cell>
          <cell r="E75">
            <v>9.8749000000000002</v>
          </cell>
          <cell r="F75">
            <v>111.63209999999999</v>
          </cell>
        </row>
        <row r="76">
          <cell r="A76">
            <v>146</v>
          </cell>
          <cell r="B76" t="str">
            <v>E432</v>
          </cell>
          <cell r="C76" t="str">
            <v>CAMINHÃO BASCULANTE 20 t (279 kW)</v>
          </cell>
          <cell r="E76">
            <v>9.8749000000000002</v>
          </cell>
          <cell r="F76">
            <v>166.3605</v>
          </cell>
        </row>
        <row r="77">
          <cell r="A77">
            <v>147</v>
          </cell>
          <cell r="B77" t="str">
            <v>E434</v>
          </cell>
          <cell r="C77" t="str">
            <v>CAMINHÃO CARROC C/ GUINDAUTO (150 kW)</v>
          </cell>
          <cell r="E77">
            <v>9.8749000000000002</v>
          </cell>
          <cell r="F77">
            <v>94.581900000000005</v>
          </cell>
        </row>
        <row r="78">
          <cell r="A78">
            <v>148</v>
          </cell>
        </row>
        <row r="79">
          <cell r="A79">
            <v>150</v>
          </cell>
          <cell r="B79" t="str">
            <v>E501</v>
          </cell>
          <cell r="C79" t="str">
            <v>GRUPO GERADOR 36 / 40 KVA (32 kW)</v>
          </cell>
          <cell r="E79">
            <v>8.3320000000000007</v>
          </cell>
          <cell r="F79">
            <v>33.636000000000003</v>
          </cell>
        </row>
        <row r="80">
          <cell r="A80">
            <v>151</v>
          </cell>
          <cell r="B80" t="str">
            <v>E503</v>
          </cell>
          <cell r="C80" t="str">
            <v>GRUPO GERADOR 164 / 180 KVA (144 kW)</v>
          </cell>
          <cell r="E80">
            <v>8.3320000000000007</v>
          </cell>
          <cell r="F80">
            <v>96.774699999999996</v>
          </cell>
        </row>
        <row r="81">
          <cell r="A81">
            <v>156</v>
          </cell>
          <cell r="B81" t="str">
            <v>E509</v>
          </cell>
          <cell r="C81" t="str">
            <v>GRUPO GERADOR 25,0 / 18,0 KVA (20 kW)</v>
          </cell>
          <cell r="E81">
            <v>8.3320000000000007</v>
          </cell>
          <cell r="F81">
            <v>21.651499999999999</v>
          </cell>
        </row>
        <row r="82">
          <cell r="A82">
            <v>162</v>
          </cell>
          <cell r="B82" t="str">
            <v>E903</v>
          </cell>
          <cell r="C82" t="str">
            <v>BATE-ESTACAS GRAV. 3.500/4.000 KG (160 kW)</v>
          </cell>
          <cell r="E82">
            <v>8.3320000000000007</v>
          </cell>
          <cell r="F82">
            <v>99.670699999999997</v>
          </cell>
        </row>
        <row r="83">
          <cell r="A83">
            <v>163</v>
          </cell>
          <cell r="B83" t="str">
            <v>E904</v>
          </cell>
          <cell r="C83" t="str">
            <v>SERRA CIRCULAR 12" (4 kW)</v>
          </cell>
          <cell r="E83">
            <v>0</v>
          </cell>
          <cell r="F83">
            <v>0.1948</v>
          </cell>
        </row>
        <row r="84">
          <cell r="A84">
            <v>165</v>
          </cell>
          <cell r="B84" t="str">
            <v>E906</v>
          </cell>
          <cell r="C84" t="str">
            <v>SOQUETE VIBRATÓRIO (2 kW)</v>
          </cell>
          <cell r="E84">
            <v>7.4062000000000001</v>
          </cell>
          <cell r="F84">
            <v>13.911199999999999</v>
          </cell>
        </row>
        <row r="85">
          <cell r="A85">
            <v>166</v>
          </cell>
          <cell r="B85" t="str">
            <v>E907</v>
          </cell>
          <cell r="C85" t="str">
            <v>CONJUNTO MOTO-BOMBA (11 kW)</v>
          </cell>
          <cell r="E85">
            <v>0</v>
          </cell>
          <cell r="F85">
            <v>13.8764</v>
          </cell>
        </row>
        <row r="86">
          <cell r="A86">
            <v>167</v>
          </cell>
          <cell r="B86" t="str">
            <v>E908</v>
          </cell>
          <cell r="C86" t="str">
            <v>MÁQUINA PINTURA - DERMAC FAIXAS (44 kW)</v>
          </cell>
          <cell r="E86">
            <v>11.417899999999999</v>
          </cell>
          <cell r="F86">
            <v>65.1999</v>
          </cell>
        </row>
        <row r="87">
          <cell r="A87">
            <v>169</v>
          </cell>
          <cell r="B87" t="str">
            <v>E910</v>
          </cell>
        </row>
        <row r="88">
          <cell r="A88">
            <v>170</v>
          </cell>
          <cell r="B88" t="str">
            <v>E917</v>
          </cell>
          <cell r="C88" t="str">
            <v>MÁQUINA UNIVERSAL CORTE (4 kW)</v>
          </cell>
          <cell r="E88">
            <v>7.4062000000000001</v>
          </cell>
          <cell r="F88">
            <v>11.594900000000001</v>
          </cell>
        </row>
        <row r="89">
          <cell r="A89">
            <v>171</v>
          </cell>
          <cell r="B89" t="str">
            <v>E918</v>
          </cell>
          <cell r="C89" t="str">
            <v>PRENSA EXCÊNTRICA (1 kW)</v>
          </cell>
          <cell r="E89">
            <v>0</v>
          </cell>
          <cell r="F89">
            <v>2.4619</v>
          </cell>
        </row>
        <row r="90">
          <cell r="A90">
            <v>172</v>
          </cell>
          <cell r="B90" t="str">
            <v>E919</v>
          </cell>
          <cell r="C90" t="str">
            <v>GUILHOTINA 8 t (3 kW)</v>
          </cell>
          <cell r="E90">
            <v>0</v>
          </cell>
          <cell r="F90">
            <v>4.2878999999999996</v>
          </cell>
        </row>
        <row r="91">
          <cell r="A91">
            <v>173</v>
          </cell>
          <cell r="B91" t="str">
            <v>E924</v>
          </cell>
          <cell r="C91" t="str">
            <v xml:space="preserve">EQUIP. PARA SOLDA </v>
          </cell>
          <cell r="E91">
            <v>0</v>
          </cell>
          <cell r="F91">
            <v>4.9500000000000002E-2</v>
          </cell>
        </row>
        <row r="93">
          <cell r="C93" t="str">
            <v>Custo Unitário de Materiais</v>
          </cell>
        </row>
        <row r="94">
          <cell r="A94" t="str">
            <v>Item</v>
          </cell>
          <cell r="B94" t="str">
            <v>Código</v>
          </cell>
          <cell r="C94" t="str">
            <v>Material</v>
          </cell>
          <cell r="D94" t="str">
            <v>Und</v>
          </cell>
          <cell r="E94" t="str">
            <v>Preço Unitário</v>
          </cell>
        </row>
        <row r="95">
          <cell r="A95">
            <v>212</v>
          </cell>
          <cell r="B95" t="str">
            <v>AM01</v>
          </cell>
          <cell r="C95" t="str">
            <v>AÇO CA 25 D = 4,2 mm</v>
          </cell>
          <cell r="D95" t="str">
            <v>KG</v>
          </cell>
          <cell r="E95">
            <v>4.4275000000000002</v>
          </cell>
        </row>
        <row r="96">
          <cell r="A96">
            <v>213</v>
          </cell>
          <cell r="B96" t="str">
            <v>AM02</v>
          </cell>
          <cell r="C96" t="str">
            <v>AÇO CA 25 D = 6,3 mm</v>
          </cell>
          <cell r="D96" t="str">
            <v>KG</v>
          </cell>
          <cell r="E96">
            <v>3.9904999999999999</v>
          </cell>
        </row>
        <row r="97">
          <cell r="A97">
            <v>215</v>
          </cell>
          <cell r="B97" t="str">
            <v>AM03</v>
          </cell>
          <cell r="C97" t="str">
            <v>AÇO CA 25 D = 10,0 mm</v>
          </cell>
          <cell r="D97" t="str">
            <v>KG</v>
          </cell>
          <cell r="E97">
            <v>3.3119999999999998</v>
          </cell>
        </row>
        <row r="98">
          <cell r="A98">
            <v>216</v>
          </cell>
          <cell r="B98" t="str">
            <v>AM04</v>
          </cell>
          <cell r="C98" t="str">
            <v>AÇO CA 50 D = 6,3 mm</v>
          </cell>
          <cell r="D98" t="str">
            <v>KG</v>
          </cell>
          <cell r="E98">
            <v>4.1859999999999999</v>
          </cell>
        </row>
        <row r="99">
          <cell r="A99">
            <v>217</v>
          </cell>
          <cell r="B99" t="str">
            <v>AM05</v>
          </cell>
          <cell r="C99" t="str">
            <v>AÇO CA 50 D = 10,0 mm</v>
          </cell>
          <cell r="D99" t="str">
            <v>KG</v>
          </cell>
          <cell r="E99">
            <v>3.4729999999999999</v>
          </cell>
        </row>
        <row r="100">
          <cell r="A100">
            <v>218</v>
          </cell>
          <cell r="B100" t="str">
            <v>AM06</v>
          </cell>
          <cell r="C100" t="str">
            <v>AÇO CA 60 D = 4,2 mm</v>
          </cell>
          <cell r="D100" t="str">
            <v>KG</v>
          </cell>
          <cell r="E100">
            <v>3.9904999999999999</v>
          </cell>
        </row>
        <row r="101">
          <cell r="A101">
            <v>219</v>
          </cell>
          <cell r="B101" t="str">
            <v>AM07</v>
          </cell>
          <cell r="C101" t="str">
            <v>AÇO CA 60 D = 5,0 mm</v>
          </cell>
          <cell r="D101" t="str">
            <v>KG</v>
          </cell>
          <cell r="E101">
            <v>3.8755000000000002</v>
          </cell>
        </row>
        <row r="102">
          <cell r="A102">
            <v>220</v>
          </cell>
          <cell r="B102" t="str">
            <v>AM08</v>
          </cell>
          <cell r="C102" t="str">
            <v>AÇO CA 60 D = 6,0 mm</v>
          </cell>
          <cell r="D102" t="str">
            <v>KG</v>
          </cell>
          <cell r="E102">
            <v>3.8755000000000002</v>
          </cell>
        </row>
        <row r="103">
          <cell r="A103">
            <v>235</v>
          </cell>
          <cell r="C103" t="str">
            <v>Casa padrão PMM</v>
          </cell>
          <cell r="D103" t="str">
            <v>gl</v>
          </cell>
          <cell r="E103">
            <v>8395</v>
          </cell>
        </row>
        <row r="104">
          <cell r="A104">
            <v>236</v>
          </cell>
          <cell r="B104" t="str">
            <v>AM35</v>
          </cell>
          <cell r="C104" t="str">
            <v>SEIXO COMERCIAL</v>
          </cell>
          <cell r="D104" t="str">
            <v>M3</v>
          </cell>
          <cell r="E104">
            <v>97.75</v>
          </cell>
        </row>
        <row r="105">
          <cell r="A105">
            <v>237</v>
          </cell>
          <cell r="B105" t="str">
            <v>M003</v>
          </cell>
          <cell r="C105" t="str">
            <v>ÓLEO COMBUSTÍVEL 1A</v>
          </cell>
          <cell r="D105" t="str">
            <v>L</v>
          </cell>
          <cell r="E105">
            <v>1.3524</v>
          </cell>
        </row>
        <row r="106">
          <cell r="A106">
            <v>238</v>
          </cell>
          <cell r="B106" t="str">
            <v>M101</v>
          </cell>
          <cell r="C106" t="str">
            <v>CIMENTO ASFÁLTICO CAP 20</v>
          </cell>
          <cell r="D106" t="str">
            <v>T</v>
          </cell>
          <cell r="E106">
            <v>2025.7135000000001</v>
          </cell>
        </row>
        <row r="107">
          <cell r="A107">
            <v>239</v>
          </cell>
          <cell r="B107" t="str">
            <v>M103</v>
          </cell>
          <cell r="C107" t="str">
            <v>ASFÁLTO DILUÍDO CM-30</v>
          </cell>
          <cell r="D107" t="str">
            <v>T</v>
          </cell>
          <cell r="E107">
            <v>2715.3915000000002</v>
          </cell>
        </row>
        <row r="108">
          <cell r="A108">
            <v>240</v>
          </cell>
          <cell r="B108" t="str">
            <v>M108</v>
          </cell>
          <cell r="C108" t="str">
            <v>EMULSÃO ASFÁLTICA RR-2C</v>
          </cell>
          <cell r="D108" t="str">
            <v>T</v>
          </cell>
          <cell r="E108">
            <v>1970.2260000000001</v>
          </cell>
        </row>
        <row r="109">
          <cell r="A109">
            <v>241</v>
          </cell>
          <cell r="B109" t="str">
            <v>M202</v>
          </cell>
          <cell r="C109" t="str">
            <v>CIMENTO PORTLAND CP-32</v>
          </cell>
          <cell r="D109" t="str">
            <v>KG</v>
          </cell>
          <cell r="E109">
            <v>0.46</v>
          </cell>
        </row>
        <row r="110">
          <cell r="A110">
            <v>242</v>
          </cell>
          <cell r="B110" t="str">
            <v>M319</v>
          </cell>
          <cell r="C110" t="str">
            <v>ARAME RECOZIDO no. 18</v>
          </cell>
          <cell r="D110" t="str">
            <v>KG</v>
          </cell>
          <cell r="E110">
            <v>5.7039999999999997</v>
          </cell>
        </row>
        <row r="111">
          <cell r="A111">
            <v>243</v>
          </cell>
          <cell r="B111" t="str">
            <v>M320</v>
          </cell>
          <cell r="C111" t="str">
            <v>PREGOS DE FERRO 18x30</v>
          </cell>
          <cell r="D111" t="str">
            <v>KG</v>
          </cell>
          <cell r="E111">
            <v>4.83</v>
          </cell>
        </row>
        <row r="112">
          <cell r="A112">
            <v>255</v>
          </cell>
          <cell r="C112" t="str">
            <v>REDE ELÉTRICA - TUBULAÇOES E CABOS</v>
          </cell>
          <cell r="D112" t="str">
            <v>M</v>
          </cell>
          <cell r="E112">
            <v>97.75</v>
          </cell>
        </row>
        <row r="113">
          <cell r="A113">
            <v>256</v>
          </cell>
          <cell r="C113" t="str">
            <v>POSTE TUBO AÇO GALVANIZADO.H =10,0 m C/ LUMINÁRIA</v>
          </cell>
          <cell r="D113" t="str">
            <v>CJ</v>
          </cell>
          <cell r="E113">
            <v>1801.7708</v>
          </cell>
        </row>
        <row r="114">
          <cell r="A114">
            <v>257</v>
          </cell>
          <cell r="B114" t="str">
            <v>M334</v>
          </cell>
          <cell r="C114" t="str">
            <v>PARAF. ZINCADO C/ FENDA 1 1/2" x 3/16"</v>
          </cell>
          <cell r="D114" t="str">
            <v>UN</v>
          </cell>
          <cell r="E114">
            <v>0.13800000000000001</v>
          </cell>
        </row>
        <row r="115">
          <cell r="A115">
            <v>290</v>
          </cell>
          <cell r="B115" t="str">
            <v>M335</v>
          </cell>
          <cell r="C115" t="str">
            <v>PARAF. ZINCADO FRANCÊS 4" x 5/16"</v>
          </cell>
          <cell r="D115" t="str">
            <v>UN</v>
          </cell>
          <cell r="E115">
            <v>0.59799999999999998</v>
          </cell>
        </row>
        <row r="116">
          <cell r="A116">
            <v>291</v>
          </cell>
          <cell r="B116" t="str">
            <v>M340</v>
          </cell>
          <cell r="C116" t="str">
            <v>TAMPÃO DE FERRO FUNDIDO</v>
          </cell>
          <cell r="D116" t="str">
            <v>UN</v>
          </cell>
          <cell r="E116">
            <v>375.70499999999998</v>
          </cell>
        </row>
        <row r="117">
          <cell r="A117">
            <v>294</v>
          </cell>
          <cell r="B117" t="str">
            <v>M343</v>
          </cell>
          <cell r="C117" t="str">
            <v>DEFENSA METÁLICA SEMI-MALEÁVEL SIMPLES</v>
          </cell>
          <cell r="D117" t="str">
            <v>MOD</v>
          </cell>
          <cell r="E117">
            <v>822.89400000000001</v>
          </cell>
        </row>
        <row r="118">
          <cell r="A118">
            <v>295</v>
          </cell>
          <cell r="C118" t="str">
            <v>CHAPA DE AÇO FINA</v>
          </cell>
          <cell r="D118" t="str">
            <v>M2</v>
          </cell>
          <cell r="E118">
            <v>52.9</v>
          </cell>
        </row>
        <row r="119">
          <cell r="A119">
            <v>300</v>
          </cell>
          <cell r="B119" t="str">
            <v>M398</v>
          </cell>
          <cell r="C119" t="str">
            <v xml:space="preserve">CHAPA DE AÇO </v>
          </cell>
          <cell r="D119" t="str">
            <v>KG</v>
          </cell>
          <cell r="E119">
            <v>4.83</v>
          </cell>
        </row>
        <row r="120">
          <cell r="A120">
            <v>303</v>
          </cell>
          <cell r="B120" t="str">
            <v>M346</v>
          </cell>
          <cell r="C120" t="str">
            <v>CHAPA DE AÇO no. 16 (TRATADA)</v>
          </cell>
          <cell r="D120" t="str">
            <v>M2</v>
          </cell>
          <cell r="E120">
            <v>112.7</v>
          </cell>
        </row>
        <row r="121">
          <cell r="A121">
            <v>304</v>
          </cell>
          <cell r="B121" t="str">
            <v>M401</v>
          </cell>
          <cell r="C121" t="str">
            <v>PONTALETES D=15 cm (TRONCO P/ ESC.)</v>
          </cell>
          <cell r="D121" t="str">
            <v>M</v>
          </cell>
          <cell r="E121">
            <v>1.6214999999999999</v>
          </cell>
        </row>
        <row r="122">
          <cell r="A122">
            <v>305</v>
          </cell>
          <cell r="B122" t="str">
            <v>M402</v>
          </cell>
          <cell r="C122" t="str">
            <v>PONTALETES D=20 cm (TRONCO P/ ESC.)</v>
          </cell>
          <cell r="D122" t="str">
            <v>M</v>
          </cell>
          <cell r="E122">
            <v>1.6214999999999999</v>
          </cell>
        </row>
        <row r="123">
          <cell r="A123">
            <v>306</v>
          </cell>
          <cell r="B123" t="str">
            <v>M409</v>
          </cell>
          <cell r="C123" t="str">
            <v>PRANCHÃO DE 1a 5,0 cm x 30,0 cm</v>
          </cell>
          <cell r="D123" t="str">
            <v>M</v>
          </cell>
          <cell r="E123">
            <v>17.25</v>
          </cell>
        </row>
        <row r="124">
          <cell r="A124">
            <v>308</v>
          </cell>
          <cell r="B124" t="str">
            <v>M410</v>
          </cell>
          <cell r="C124" t="str">
            <v>COMPENSADO RESINADO DE 17 mm</v>
          </cell>
          <cell r="D124" t="str">
            <v>M2</v>
          </cell>
          <cell r="E124">
            <v>17.107399999999998</v>
          </cell>
        </row>
        <row r="125">
          <cell r="A125">
            <v>309</v>
          </cell>
          <cell r="B125" t="str">
            <v>M406</v>
          </cell>
          <cell r="C125" t="str">
            <v>CAIBROS DE 7,5 cm x 7,5 cm</v>
          </cell>
          <cell r="D125" t="str">
            <v>M</v>
          </cell>
          <cell r="E125">
            <v>2.4609999999999999</v>
          </cell>
        </row>
        <row r="126">
          <cell r="A126">
            <v>310</v>
          </cell>
          <cell r="B126" t="str">
            <v>M407</v>
          </cell>
          <cell r="C126" t="str">
            <v>TÁBUA DE 1a 2,5 cm x 15,0 cm</v>
          </cell>
          <cell r="D126" t="str">
            <v>M</v>
          </cell>
          <cell r="E126">
            <v>2.7945000000000002</v>
          </cell>
        </row>
        <row r="127">
          <cell r="A127">
            <v>311</v>
          </cell>
          <cell r="B127" t="str">
            <v>M408</v>
          </cell>
          <cell r="C127" t="str">
            <v>TÁBUA DE 5a 2,5 cm x 30,0 cm</v>
          </cell>
          <cell r="D127" t="str">
            <v>M</v>
          </cell>
          <cell r="E127">
            <v>5.29</v>
          </cell>
        </row>
        <row r="128">
          <cell r="A128">
            <v>312</v>
          </cell>
          <cell r="B128" t="str">
            <v>M411</v>
          </cell>
          <cell r="C128" t="str">
            <v>COMPENSADO PLASTIFICADO DE 17 mm</v>
          </cell>
          <cell r="D128" t="str">
            <v>M2</v>
          </cell>
          <cell r="E128">
            <v>34.422600000000003</v>
          </cell>
        </row>
        <row r="129">
          <cell r="A129">
            <v>313</v>
          </cell>
          <cell r="B129" t="str">
            <v>M412</v>
          </cell>
          <cell r="C129" t="str">
            <v>GASTALHO 10 x 2,0 cm</v>
          </cell>
          <cell r="D129" t="str">
            <v>M</v>
          </cell>
          <cell r="E129">
            <v>1.38</v>
          </cell>
        </row>
        <row r="130">
          <cell r="A130">
            <v>314</v>
          </cell>
          <cell r="B130" t="str">
            <v>M413</v>
          </cell>
          <cell r="C130" t="str">
            <v>GASTALHO 7,5 x 2,5 cm</v>
          </cell>
          <cell r="D130" t="str">
            <v>M</v>
          </cell>
          <cell r="E130">
            <v>1.38</v>
          </cell>
        </row>
        <row r="131">
          <cell r="A131">
            <v>315</v>
          </cell>
          <cell r="B131" t="str">
            <v>M415</v>
          </cell>
          <cell r="C131" t="str">
            <v>TÁBUA 2,5 x 22,5 cm</v>
          </cell>
          <cell r="D131" t="str">
            <v>M</v>
          </cell>
          <cell r="E131">
            <v>4.2089999999999996</v>
          </cell>
        </row>
        <row r="132">
          <cell r="A132">
            <v>316</v>
          </cell>
          <cell r="B132" t="str">
            <v>M414</v>
          </cell>
          <cell r="C132" t="str">
            <v>PRANCHÃO 7,5 x 30,0 cm</v>
          </cell>
          <cell r="D132" t="str">
            <v>M</v>
          </cell>
          <cell r="E132">
            <v>34.5</v>
          </cell>
        </row>
        <row r="133">
          <cell r="A133">
            <v>325</v>
          </cell>
          <cell r="B133" t="str">
            <v>M601</v>
          </cell>
          <cell r="C133" t="str">
            <v>TINTA REFLETIVA ACRÍLICA P/ 2 ANOS</v>
          </cell>
          <cell r="D133" t="str">
            <v>L</v>
          </cell>
          <cell r="E133">
            <v>15.4643</v>
          </cell>
        </row>
        <row r="134">
          <cell r="A134">
            <v>326</v>
          </cell>
          <cell r="B134" t="str">
            <v>M602</v>
          </cell>
          <cell r="C134" t="str">
            <v>ADUBO NPK (4.14.8)</v>
          </cell>
          <cell r="D134" t="str">
            <v>KG</v>
          </cell>
          <cell r="E134">
            <v>0.89700000000000002</v>
          </cell>
        </row>
        <row r="135">
          <cell r="A135">
            <v>327</v>
          </cell>
          <cell r="B135" t="str">
            <v>M603</v>
          </cell>
          <cell r="C135" t="str">
            <v>INSETICIDA</v>
          </cell>
          <cell r="D135" t="str">
            <v>L</v>
          </cell>
          <cell r="E135">
            <v>26.45</v>
          </cell>
        </row>
        <row r="136">
          <cell r="A136">
            <v>328</v>
          </cell>
          <cell r="B136" t="str">
            <v>M604</v>
          </cell>
          <cell r="C136" t="str">
            <v>ADITIVO PLASTIMENT BV-40</v>
          </cell>
          <cell r="D136" t="str">
            <v>KG</v>
          </cell>
          <cell r="E136">
            <v>2.9580000000000002</v>
          </cell>
        </row>
        <row r="137">
          <cell r="A137">
            <v>330</v>
          </cell>
          <cell r="B137" t="str">
            <v>M609</v>
          </cell>
          <cell r="C137" t="str">
            <v>TINTA ESMALTE SINTÉTICO SEMI-FOSCO</v>
          </cell>
          <cell r="D137" t="str">
            <v>L</v>
          </cell>
          <cell r="E137">
            <v>13.409000000000001</v>
          </cell>
        </row>
        <row r="138">
          <cell r="A138">
            <v>331</v>
          </cell>
          <cell r="B138" t="str">
            <v>M611</v>
          </cell>
          <cell r="C138" t="str">
            <v>REDUTOR TIPO 2002 PRIM. QUALIDADE</v>
          </cell>
          <cell r="D138" t="str">
            <v>L</v>
          </cell>
          <cell r="E138">
            <v>8.2225000000000001</v>
          </cell>
        </row>
        <row r="139">
          <cell r="A139">
            <v>332</v>
          </cell>
          <cell r="B139" t="str">
            <v>M615</v>
          </cell>
          <cell r="C139" t="str">
            <v>MICROESFERAS PRE-MIX</v>
          </cell>
          <cell r="D139" t="str">
            <v>KG</v>
          </cell>
          <cell r="E139">
            <v>4.3470000000000004</v>
          </cell>
        </row>
        <row r="140">
          <cell r="A140">
            <v>333</v>
          </cell>
          <cell r="B140" t="str">
            <v>M616</v>
          </cell>
          <cell r="C140" t="str">
            <v>MICROESFERAS DROP-ON</v>
          </cell>
          <cell r="D140" t="str">
            <v>KG</v>
          </cell>
          <cell r="E140">
            <v>4.3470000000000004</v>
          </cell>
        </row>
        <row r="141">
          <cell r="A141">
            <v>344</v>
          </cell>
          <cell r="B141" t="str">
            <v>M621</v>
          </cell>
          <cell r="C141" t="str">
            <v>DESMOLDANTE</v>
          </cell>
          <cell r="D141" t="str">
            <v>KG</v>
          </cell>
          <cell r="E141">
            <v>3.6254</v>
          </cell>
        </row>
        <row r="142">
          <cell r="A142">
            <v>345</v>
          </cell>
          <cell r="B142" t="str">
            <v>M622</v>
          </cell>
          <cell r="C142" t="str">
            <v>Interplast N</v>
          </cell>
          <cell r="D142" t="str">
            <v>kg</v>
          </cell>
          <cell r="E142">
            <v>5.2554999999999996</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1"/>
      <sheetName val="Composição8"/>
      <sheetName val="Composição9"/>
      <sheetName val="Composição10"/>
      <sheetName val="Composição11"/>
      <sheetName val="Composição12"/>
      <sheetName val="CANAL RETANGULAR"/>
      <sheetName val="Resumo VI"/>
      <sheetName val="Plan Licit VI"/>
      <sheetName val="Resumo VI (ATUAL)"/>
      <sheetName val="Plan Licit VI (ATUAL)"/>
      <sheetName val="MC D"/>
      <sheetName val="MC TERR"/>
      <sheetName val="MC DESM"/>
      <sheetName val="Desmat"/>
      <sheetName val="MC COMP"/>
      <sheetName val="GC"/>
      <sheetName val="MC PAV"/>
      <sheetName val="Cron VI"/>
      <sheetName val="B.D.I"/>
      <sheetName val="ENCARGOS "/>
      <sheetName val="Composição1"/>
      <sheetName val="Composição1a"/>
      <sheetName val="Composição2"/>
      <sheetName val="Composição3a"/>
      <sheetName val="Composição5"/>
      <sheetName val="Composição6"/>
      <sheetName val="Composição7"/>
      <sheetName val="CPU'S"/>
      <sheetName val="CPU´S"/>
      <sheetName val="SESAN"/>
      <sheetName val="RESUMO (ADT1) (2)"/>
      <sheetName val="READEQUADA (ADT1)"/>
      <sheetName val="PONTE  15m"/>
      <sheetName val="MC TERR (ADT1 REP)"/>
      <sheetName val="RESUMO"/>
      <sheetName val="Maguariaçu T2"/>
      <sheetName val="CPU SINAPI"/>
      <sheetName val="Cronograma Maguariaçu (2)"/>
      <sheetName val="MEMORIA"/>
      <sheetName val="Aux Comp"/>
      <sheetName val="G-C SÓ C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22">
          <cell r="J22">
            <v>0.27457229088975987</v>
          </cell>
        </row>
      </sheetData>
      <sheetData sheetId="20"/>
      <sheetData sheetId="21"/>
      <sheetData sheetId="22"/>
      <sheetData sheetId="23"/>
      <sheetData sheetId="24"/>
      <sheetData sheetId="25"/>
      <sheetData sheetId="26"/>
      <sheetData sheetId="27"/>
      <sheetData sheetId="28"/>
      <sheetData sheetId="29">
        <row r="21">
          <cell r="G21">
            <v>110.73000000000002</v>
          </cell>
        </row>
      </sheetData>
      <sheetData sheetId="30"/>
      <sheetData sheetId="31"/>
      <sheetData sheetId="32">
        <row r="145">
          <cell r="D145" t="str">
            <v>PAVIMENTAÇÃO DAS MARGINAIS</v>
          </cell>
        </row>
        <row r="146">
          <cell r="E146" t="str">
            <v>M3</v>
          </cell>
        </row>
        <row r="147">
          <cell r="B147">
            <v>6079</v>
          </cell>
          <cell r="E147" t="str">
            <v>M3</v>
          </cell>
        </row>
        <row r="149">
          <cell r="E149" t="str">
            <v>M3</v>
          </cell>
        </row>
        <row r="150">
          <cell r="E150" t="str">
            <v>M3</v>
          </cell>
        </row>
        <row r="151">
          <cell r="B151" t="str">
            <v xml:space="preserve">4746 </v>
          </cell>
          <cell r="E151" t="str">
            <v xml:space="preserve">M3 </v>
          </cell>
        </row>
        <row r="154">
          <cell r="E154" t="str">
            <v>M2</v>
          </cell>
        </row>
        <row r="155">
          <cell r="E155" t="str">
            <v>M2</v>
          </cell>
        </row>
        <row r="156">
          <cell r="E156" t="str">
            <v>M3</v>
          </cell>
        </row>
        <row r="157">
          <cell r="B157" t="str">
            <v>95875</v>
          </cell>
          <cell r="E157" t="str">
            <v>M3XKM</v>
          </cell>
        </row>
      </sheetData>
      <sheetData sheetId="33"/>
      <sheetData sheetId="34"/>
      <sheetData sheetId="35"/>
      <sheetData sheetId="36">
        <row r="10">
          <cell r="B10" t="str">
            <v>Composição 1</v>
          </cell>
          <cell r="C10" t="str">
            <v>ADMINISTRAÇÃO LOCAL DA OBRA</v>
          </cell>
          <cell r="D10" t="str">
            <v>MÊS</v>
          </cell>
          <cell r="E10">
            <v>7</v>
          </cell>
          <cell r="F10">
            <v>88110.040000000008</v>
          </cell>
        </row>
        <row r="11">
          <cell r="B11" t="str">
            <v>Composição 2</v>
          </cell>
          <cell r="C11" t="str">
            <v>Locação Topográfica</v>
          </cell>
          <cell r="D11" t="str">
            <v>M2</v>
          </cell>
          <cell r="E11">
            <v>60450</v>
          </cell>
          <cell r="F11">
            <v>2.0116174184787718</v>
          </cell>
        </row>
        <row r="12">
          <cell r="B12"/>
          <cell r="C12" t="str">
            <v>MOBILIZAÇÃO E DESMOBILIZAÇÃO DA OBRA</v>
          </cell>
          <cell r="D12"/>
          <cell r="E12"/>
          <cell r="F12"/>
        </row>
        <row r="13">
          <cell r="B13" t="str">
            <v>Composição 3</v>
          </cell>
          <cell r="C13" t="str">
            <v>Mobilização da Obra</v>
          </cell>
          <cell r="D13" t="str">
            <v>UN</v>
          </cell>
          <cell r="E13">
            <v>1</v>
          </cell>
          <cell r="F13" t="e">
            <v>#REF!</v>
          </cell>
        </row>
        <row r="14">
          <cell r="B14" t="str">
            <v>Composição 4</v>
          </cell>
          <cell r="C14" t="str">
            <v>Desmobilização da Obra</v>
          </cell>
          <cell r="D14" t="str">
            <v>UN</v>
          </cell>
          <cell r="E14">
            <v>1</v>
          </cell>
          <cell r="F14" t="e">
            <v>#REF!</v>
          </cell>
        </row>
        <row r="15">
          <cell r="B15"/>
          <cell r="C15" t="str">
            <v>CANTEIRO DE OBRA</v>
          </cell>
          <cell r="D15"/>
          <cell r="E15"/>
          <cell r="F15"/>
        </row>
        <row r="16">
          <cell r="B16">
            <v>93207</v>
          </cell>
          <cell r="C16" t="str">
            <v>Barracao De Obra Em Chapa De Madeira Compensada Com Banheiro, Cobertura Em Fibrocimento 4 Mm, Incluso Instalacoes Hidro-Sanitarias E Eletricas</v>
          </cell>
          <cell r="D16" t="str">
            <v>M2</v>
          </cell>
          <cell r="E16">
            <v>30</v>
          </cell>
          <cell r="F16">
            <v>728.92</v>
          </cell>
        </row>
        <row r="17">
          <cell r="B17">
            <v>93208</v>
          </cell>
          <cell r="C17" t="str">
            <v>Barracao Para Deposito Em Tabuas De Madeira, Cobertura Em Fibrocimento 4 Mm,  Incluso Piso Argamassa Traço 1:6 (Cimento E Areia)</v>
          </cell>
          <cell r="D17" t="str">
            <v>M2</v>
          </cell>
          <cell r="E17">
            <v>40</v>
          </cell>
          <cell r="F17">
            <v>568.5</v>
          </cell>
        </row>
        <row r="18">
          <cell r="B18">
            <v>93210</v>
          </cell>
          <cell r="C18" t="str">
            <v>Barracao Para Refeitório Em Tabuas De Madeira, Cobertura Em Fibrocimento 4 Mm,  Incluso Piso Argamassa Traço 1:6 (Cimento E Areia)</v>
          </cell>
          <cell r="D18" t="str">
            <v>M2</v>
          </cell>
          <cell r="E18">
            <v>40</v>
          </cell>
          <cell r="F18">
            <v>386.77</v>
          </cell>
        </row>
        <row r="19">
          <cell r="B19">
            <v>93212</v>
          </cell>
          <cell r="C19" t="str">
            <v>Barracao Para Sanitários Em Tabuas De Madeira, Cobertura Em Fibrocimento 4 Mm,  Incluso Piso Argamassa Traço 1:6 (Cimento E Areia)</v>
          </cell>
          <cell r="D19" t="str">
            <v>M2</v>
          </cell>
          <cell r="E19">
            <v>20</v>
          </cell>
          <cell r="F19">
            <v>657.83</v>
          </cell>
        </row>
        <row r="20">
          <cell r="B20">
            <v>98068</v>
          </cell>
          <cell r="C20" t="str">
            <v>Fossa Septica Em Alvenaria De Tijolo Ceramico Macico Dimensoes Externas 1,90X1,10X1,40M, 1.500 Litros, Revestida Internamente Com Barra Lisa, Com Tampa Em Concreto Armado Com Espessura 8Cm</v>
          </cell>
          <cell r="D20" t="str">
            <v>UN</v>
          </cell>
          <cell r="E20">
            <v>1</v>
          </cell>
          <cell r="F20">
            <v>6795.16</v>
          </cell>
        </row>
        <row r="21">
          <cell r="B21">
            <v>98080</v>
          </cell>
          <cell r="C21" t="str">
            <v>Sumidouro Em Alvenaria De Tijolo Ceramico Macico Diametro 1,20M E Altura 5,00M, Com Tampa Em Concreto Armado Diametro 1,40M E Espessura 10Cm</v>
          </cell>
          <cell r="D21" t="str">
            <v>UN</v>
          </cell>
          <cell r="E21">
            <v>1</v>
          </cell>
          <cell r="F21">
            <v>6519.86</v>
          </cell>
        </row>
        <row r="22">
          <cell r="B22">
            <v>41598</v>
          </cell>
          <cell r="C22" t="str">
            <v>Entrada Provisoria De Energia Eletrica Aerea Trifasica 40A Em Poste Madeira</v>
          </cell>
          <cell r="D22" t="str">
            <v>UN</v>
          </cell>
          <cell r="E22">
            <v>1</v>
          </cell>
          <cell r="F22">
            <v>1373.49</v>
          </cell>
        </row>
        <row r="23">
          <cell r="B23" t="str">
            <v>74209/001</v>
          </cell>
          <cell r="C23" t="str">
            <v>Placa De Obra Em Chapa De Aco Galvanizado</v>
          </cell>
          <cell r="D23" t="str">
            <v>M2</v>
          </cell>
          <cell r="E23">
            <v>10</v>
          </cell>
          <cell r="F23">
            <v>472.54</v>
          </cell>
        </row>
        <row r="24">
          <cell r="B24"/>
          <cell r="C24" t="str">
            <v>DESMATAMENTO E TERRAPLENAGEM DO CANAL</v>
          </cell>
          <cell r="D24"/>
          <cell r="E24"/>
          <cell r="F24"/>
        </row>
        <row r="25">
          <cell r="B25"/>
          <cell r="C25" t="str">
            <v>DESMATAMENTO E BOTA-FORA</v>
          </cell>
          <cell r="D25"/>
          <cell r="E25"/>
          <cell r="F25"/>
        </row>
        <row r="26">
          <cell r="B26">
            <v>73672</v>
          </cell>
          <cell r="C26" t="str">
            <v>DESMATAMENTO E LIMPEZA MECANIZADA DE TERRENO COM ARVORES ATE Ø 15CM, UTILIZANDO TRATOR DE ESTEIRAS</v>
          </cell>
          <cell r="D26" t="str">
            <v>M2</v>
          </cell>
          <cell r="E26">
            <v>0</v>
          </cell>
          <cell r="F26">
            <v>0.34</v>
          </cell>
        </row>
        <row r="27">
          <cell r="B27" t="str">
            <v>73822/002</v>
          </cell>
          <cell r="C27" t="str">
            <v>LIMPEZA MECANIZADA DE TERRENO COM REMOCAO DE CAMADA VEGETAL, UTILIZANDO MOTONIVELADORA</v>
          </cell>
          <cell r="D27" t="str">
            <v>M2</v>
          </cell>
          <cell r="E27">
            <v>0</v>
          </cell>
          <cell r="F27">
            <v>0.5</v>
          </cell>
        </row>
        <row r="28">
          <cell r="B28" t="str">
            <v>73871/002*</v>
          </cell>
          <cell r="C28" t="str">
            <v>DESTOCAMENTO MECANICO DE ARVORES, Ø ATE 30CM</v>
          </cell>
          <cell r="D28" t="str">
            <v>UN</v>
          </cell>
          <cell r="E28">
            <v>0</v>
          </cell>
          <cell r="F28">
            <v>29.31</v>
          </cell>
        </row>
        <row r="29">
          <cell r="B29" t="str">
            <v>73871/003*</v>
          </cell>
          <cell r="C29" t="str">
            <v>DESTOCAMENTO MECANICO DE ARVORES, Ø ENTRE 30 E 50CM</v>
          </cell>
          <cell r="D29" t="str">
            <v>UN</v>
          </cell>
          <cell r="E29">
            <v>0</v>
          </cell>
          <cell r="F29">
            <v>52.44</v>
          </cell>
        </row>
        <row r="30">
          <cell r="B30" t="str">
            <v>73871/004*</v>
          </cell>
          <cell r="C30" t="str">
            <v>DESTOCAMENTO MECANICO DE ARVORES, Ø MAIOR QUE 50CM</v>
          </cell>
          <cell r="D30" t="str">
            <v>UN</v>
          </cell>
          <cell r="E30"/>
          <cell r="F30">
            <v>87.8</v>
          </cell>
        </row>
        <row r="31">
          <cell r="B31">
            <v>72898</v>
          </cell>
          <cell r="C31" t="str">
            <v>CARGA E DESCARGA MECANIZADAS DE ENTULHO EM CAMINHAO BASCULANTE 6 M3</v>
          </cell>
          <cell r="D31" t="str">
            <v>M3</v>
          </cell>
          <cell r="E31">
            <v>3829.35</v>
          </cell>
          <cell r="F31">
            <v>3.7</v>
          </cell>
        </row>
        <row r="32">
          <cell r="B32">
            <v>97914</v>
          </cell>
          <cell r="C32" t="str">
            <v>TRANSPORTE COM CAMINHÃO BASCULANTE DE 6 M3, EM VIA URBANA PAVIMENTADA, DMT ATÉ 30 KM (UNIDADE: M3XKM). AF_01/2018</v>
          </cell>
          <cell r="D32" t="str">
            <v>M3xKM</v>
          </cell>
          <cell r="E32">
            <v>48785.919999999998</v>
          </cell>
          <cell r="F32">
            <v>1.55</v>
          </cell>
        </row>
        <row r="33">
          <cell r="B33"/>
          <cell r="C33" t="str">
            <v>CORTE E BOTA-FORA DO CANAL E MARGINAIS</v>
          </cell>
          <cell r="D33"/>
          <cell r="E33"/>
          <cell r="F33"/>
        </row>
        <row r="34">
          <cell r="B34">
            <v>88548</v>
          </cell>
          <cell r="C34" t="str">
            <v xml:space="preserve">DRAGAGEM - ESCAVAÇÃO SUBMERSA </v>
          </cell>
          <cell r="D34" t="str">
            <v>M3</v>
          </cell>
          <cell r="E34">
            <v>3751.2</v>
          </cell>
          <cell r="F34">
            <v>25.04</v>
          </cell>
        </row>
        <row r="35">
          <cell r="B35" t="str">
            <v>Composição 5</v>
          </cell>
          <cell r="C35" t="str">
            <v>REMOÇÃO EM SOLO MOLE ATÉ 5,00M DE PROFUNDIDADE</v>
          </cell>
          <cell r="D35" t="str">
            <v>M3</v>
          </cell>
          <cell r="E35">
            <v>1593.6347999999998</v>
          </cell>
          <cell r="F35">
            <v>20.426411767288798</v>
          </cell>
        </row>
        <row r="36">
          <cell r="B36">
            <v>97914</v>
          </cell>
          <cell r="C36" t="str">
            <v>TRANSPORTE COM CAMINHÃO BASCULANTE DE 6 M3, EM VIA URBANA PAVIMENTADA, DMT ATÉ 30 KM (UNIDADE: M3XKM). AF_01/2018</v>
          </cell>
          <cell r="D36" t="str">
            <v>M3xKM</v>
          </cell>
          <cell r="E36">
            <v>68093.140000000029</v>
          </cell>
          <cell r="F36">
            <v>1.55</v>
          </cell>
        </row>
        <row r="37">
          <cell r="B37"/>
          <cell r="C37" t="str">
            <v>TERRAPLENAGEM TALUDES E MARGINAIS</v>
          </cell>
          <cell r="D37"/>
          <cell r="E37"/>
          <cell r="F37"/>
        </row>
        <row r="38">
          <cell r="B38">
            <v>79482</v>
          </cell>
          <cell r="C38" t="str">
            <v>ATERRO COM AREIA COM ADENSAMENTO HIDRAULICO (S/ TRANSPORTE AREIA)</v>
          </cell>
          <cell r="D38" t="str">
            <v>M3</v>
          </cell>
          <cell r="E38">
            <v>1297.2899999999995</v>
          </cell>
          <cell r="F38">
            <v>50.69</v>
          </cell>
        </row>
        <row r="39">
          <cell r="B39">
            <v>97915</v>
          </cell>
          <cell r="C39" t="str">
            <v>TRANSPORTE COM CAMINHÃO BASCULANTE DE 6 M3, EM VIA URBANA PAVIMENTADA, DMT ACIMA DE 30 KM (UNIDADE: M3XKM). AF_01/2018</v>
          </cell>
          <cell r="D39" t="str">
            <v>M3xKM</v>
          </cell>
          <cell r="E39">
            <v>50594.309999999983</v>
          </cell>
          <cell r="F39">
            <v>1.1000000000000001</v>
          </cell>
        </row>
        <row r="40">
          <cell r="B40" t="str">
            <v>74151/001</v>
          </cell>
          <cell r="C40" t="str">
            <v>ESCAVACAO E CARGA MATERIAL 1A CATEGORIA, UTILIZANDO TRATOR DE ESTEIRAS DE 110 A 160HP COM LAMINA, PESO OPERACIONAL * 13T E PA CARREGADEIRA COM 170 HP.</v>
          </cell>
          <cell r="D40" t="str">
            <v>M3</v>
          </cell>
          <cell r="E40">
            <v>6642.1247999999978</v>
          </cell>
          <cell r="F40">
            <v>2.92</v>
          </cell>
        </row>
        <row r="41">
          <cell r="B41">
            <v>6079</v>
          </cell>
          <cell r="C41" t="str">
            <v>ARGILA, ARGILA VERMELHA OU ARGILA ARENOSA (RETIRADA NA JAZIDA, SEM TRANSPORTE)</v>
          </cell>
          <cell r="D41" t="str">
            <v>M3</v>
          </cell>
          <cell r="E41">
            <v>6642.1247999999978</v>
          </cell>
          <cell r="F41">
            <v>8.74</v>
          </cell>
        </row>
        <row r="42">
          <cell r="B42">
            <v>97914</v>
          </cell>
          <cell r="C42" t="str">
            <v>TRANSPORTE COM CAMINHÃO BASCULANTE DE 6 M3, EM VIA URBANA PAVIMENTADA, DMT ATÉ 30 KM (UNIDADE: M3XKM). AF_01/2018</v>
          </cell>
          <cell r="D42" t="str">
            <v>M3xKM</v>
          </cell>
          <cell r="E42">
            <v>259042.75999999995</v>
          </cell>
          <cell r="F42">
            <v>1.55</v>
          </cell>
        </row>
        <row r="43">
          <cell r="B43">
            <v>96385</v>
          </cell>
          <cell r="C43" t="str">
            <v>EXECUÇÃO E COMPACTAÇÃO DE ATERRO COM SOLO PREDOMINANTEMENTE ARGILOSO - EXCLUSIVE ESCAVAÇÃO, CARGA E TRANSPORTE E SOLO. AF_09/2017</v>
          </cell>
          <cell r="D43" t="str">
            <v>M3</v>
          </cell>
          <cell r="E43">
            <v>6642.1247999999978</v>
          </cell>
          <cell r="F43">
            <v>5.01</v>
          </cell>
        </row>
        <row r="44">
          <cell r="B44" t="str">
            <v>Composição 6</v>
          </cell>
          <cell r="C44" t="str">
            <v>CAMINHO DE SERVIÇO</v>
          </cell>
          <cell r="D44" t="str">
            <v>M3</v>
          </cell>
          <cell r="E44">
            <v>625.20000000000005</v>
          </cell>
          <cell r="F44">
            <v>397.63</v>
          </cell>
        </row>
        <row r="45">
          <cell r="B45"/>
          <cell r="C45" t="str">
            <v>REVESTIMENTO DO TALUDE</v>
          </cell>
          <cell r="D45"/>
          <cell r="E45"/>
          <cell r="F45"/>
        </row>
        <row r="46">
          <cell r="B46">
            <v>92743</v>
          </cell>
          <cell r="C46" t="str">
            <v>MURO DE GABIÃO, ENCHIMENTO COM PEDRA DE MÃO TIPO RACHÃO, DE GRAVIDADE, COM GAIOLAS DE COMPRIMENTO IGUAL A 2 METROS, ALTURA DO MURO DE ATÉ 4 METROS - FORNECIMENTO E EXECUÇÃO. AF_12/2015</v>
          </cell>
          <cell r="D46" t="str">
            <v>M3</v>
          </cell>
          <cell r="E46" t="e">
            <v>#REF!</v>
          </cell>
          <cell r="F46">
            <v>474.91</v>
          </cell>
        </row>
        <row r="47">
          <cell r="B47">
            <v>92756</v>
          </cell>
          <cell r="C47" t="str">
            <v>PROTEÇÃO SUPERFICIAL DE CANAL EM GABIÃO TIPO COLCHÃO, ALTURA DE 23 CENTÍMETROS, ENCHIMENTO COM PEDRA DE MÃO TIPO RACHÃO - FORNECIMENTO E EXECUÇÃO. AF_12/2015</v>
          </cell>
          <cell r="D47" t="str">
            <v>M2</v>
          </cell>
          <cell r="E47" t="e">
            <v>#REF!</v>
          </cell>
          <cell r="F47">
            <v>202.71</v>
          </cell>
        </row>
        <row r="48">
          <cell r="B48">
            <v>83739</v>
          </cell>
          <cell r="C48" t="str">
            <v>FORNECIMENTO/INSTALACAO DE MANTA BIDIM RT-10</v>
          </cell>
          <cell r="D48" t="str">
            <v>M2</v>
          </cell>
          <cell r="E48" t="e">
            <v>#REF!</v>
          </cell>
          <cell r="F48">
            <v>5.62</v>
          </cell>
        </row>
        <row r="49">
          <cell r="B49">
            <v>3312</v>
          </cell>
          <cell r="C49" t="str">
            <v>ARAME DE AMARRACAO PARA GABIAO GALVANIZADO, DIAMETRO 2,2 MM</v>
          </cell>
          <cell r="D49" t="str">
            <v>KG</v>
          </cell>
          <cell r="E49" t="e">
            <v>#REF!</v>
          </cell>
          <cell r="F49">
            <v>22.23</v>
          </cell>
        </row>
        <row r="50">
          <cell r="B50"/>
          <cell r="C50" t="str">
            <v>URBANIZAÇÃO MARGINAIS</v>
          </cell>
          <cell r="D50"/>
          <cell r="E50"/>
          <cell r="F50"/>
        </row>
        <row r="51">
          <cell r="B51"/>
          <cell r="C51" t="str">
            <v>GUARDA-CORPO (PILARETE E TRAVESSAS)</v>
          </cell>
          <cell r="D51"/>
          <cell r="E51"/>
          <cell r="F51"/>
        </row>
        <row r="52">
          <cell r="B52">
            <v>92426</v>
          </cell>
          <cell r="C52" t="str">
            <v>MONTAGEM E DESMONTAGEM DE FÔRMA DE PILARES RETANGULARES E ESTRUTURAS, EM CHAPA DE MADEIRA COMPENSADA RESINADA, 8 UTILIZAÇÕES</v>
          </cell>
          <cell r="D52" t="str">
            <v>m2</v>
          </cell>
          <cell r="E52">
            <v>499.20000000000005</v>
          </cell>
          <cell r="F52">
            <v>40.15</v>
          </cell>
        </row>
        <row r="53">
          <cell r="B53">
            <v>92777</v>
          </cell>
          <cell r="C53" t="str">
            <v>ARMAÇÃO DE PILAR OU VIGA DE UMA ESTRUTURA CONVENCIONAL DE CONCRETO ARMADO, UTILIZANDO AÇO CA-50 DE 8,0 MM - MONTAGEM. AF_12/2015</v>
          </cell>
          <cell r="D53" t="str">
            <v>kg</v>
          </cell>
          <cell r="E53">
            <v>2976.0000000000005</v>
          </cell>
          <cell r="F53">
            <v>9.08</v>
          </cell>
        </row>
        <row r="54">
          <cell r="B54">
            <v>92718</v>
          </cell>
          <cell r="C54" t="str">
            <v>CONCRETAGEM DE PILARES, FCK = 25 MPA, COM USO DE BALDES EM EDIFICAÇÃO COM SEÇÃO MÉDIA DE PILARES MENOR OU IGUAL A 0,25 M² - LANÇAMENTO, ADENSAMENTO E ACABAMENTO. AF_12/2015</v>
          </cell>
          <cell r="D54" t="str">
            <v>m3</v>
          </cell>
          <cell r="E54">
            <v>29.760000000000005</v>
          </cell>
          <cell r="F54">
            <v>530.52</v>
          </cell>
        </row>
        <row r="55">
          <cell r="B55">
            <v>94273</v>
          </cell>
          <cell r="C55" t="str">
            <v>ASSENTAMENTO DE GUIA (MEIO-FIO) EM TRECHO RETO, CONFECCIONADA EM CONCRETO PRÉ-FABRICADO, DIMENSÕES 100X15X13X30 CM (COMPRIMENTO X BASE INFERIOR X BASE SUPERIOR X ALTURA), PARA VIAS URBANAS (USO VIÁRIO). AF_06/2016</v>
          </cell>
          <cell r="D55" t="str">
            <v>M</v>
          </cell>
          <cell r="E55">
            <v>3868.8</v>
          </cell>
          <cell r="F55">
            <v>32.130000000000003</v>
          </cell>
        </row>
        <row r="56">
          <cell r="B56">
            <v>94274</v>
          </cell>
          <cell r="C56" t="str">
            <v>ASSENTAMENTO DE GUIA (MEIO-FIO) EM TRECHO CURVO, CONFECCIONADA EM CONCRETO PRÉ-FABRICADO, DIMENSÕES 100X15X13X30 CM (COMPRIMENTO X BASE INFERIOR X BASE SUPERIOR X ALTURA), PARA VIAS URBANAS (USO VIÁRIO). AF_06/2016</v>
          </cell>
          <cell r="D56" t="str">
            <v>M</v>
          </cell>
          <cell r="E56">
            <v>967.2</v>
          </cell>
          <cell r="F56">
            <v>34.9</v>
          </cell>
        </row>
        <row r="57">
          <cell r="B57">
            <v>94283</v>
          </cell>
          <cell r="C57" t="str">
            <v>EXECUÇÃO DE SARJETA DE CONCRETO USINADO, MOLDADA IN LOCO EM TRECHO RETO, 45 CM BASE X 15 CM ALTURA. AF_06/2016</v>
          </cell>
          <cell r="D57" t="str">
            <v>M</v>
          </cell>
          <cell r="E57"/>
          <cell r="F57">
            <v>48.28</v>
          </cell>
        </row>
        <row r="58">
          <cell r="B58">
            <v>94284</v>
          </cell>
          <cell r="C58" t="str">
            <v>EXECUÇÃO DE SARJETA DE CONCRETO USINADO, MOLDADA IN LOCO EM TRECHO CURVA, 45 CM BASE X 15 CM ALTURA. AF_06/2016</v>
          </cell>
          <cell r="D58" t="str">
            <v>M</v>
          </cell>
          <cell r="E58"/>
          <cell r="F58">
            <v>56.7</v>
          </cell>
        </row>
        <row r="59">
          <cell r="B59">
            <v>94990</v>
          </cell>
          <cell r="C59" t="str">
            <v>EXECUÇÃO DE PASSEIO (CALÇADA) OU PISO DE CONCRETO COM CONCRETO MOLDADO IN LOCO, FEITO EM OBRA, ACABAMENTO CONVENCIONAL, NÃO ARMADO. AF_07/2016</v>
          </cell>
          <cell r="D59" t="str">
            <v>M3</v>
          </cell>
          <cell r="E59">
            <v>187.15091204204691</v>
          </cell>
          <cell r="F59">
            <v>609.04</v>
          </cell>
        </row>
        <row r="60">
          <cell r="B60"/>
          <cell r="C60" t="str">
            <v>DRENAGEM E LANÇAMENTO CANAL</v>
          </cell>
          <cell r="D60"/>
          <cell r="E60">
            <v>6</v>
          </cell>
          <cell r="F60"/>
        </row>
        <row r="61">
          <cell r="B61">
            <v>90106</v>
          </cell>
          <cell r="C61" t="str">
            <v>ESCAVAÇÃO MECANIZADA DE VALA COM PROFUNDIDADE ATÉ 1,5 M (MÉDIA ENTRE M</v>
          </cell>
          <cell r="D61" t="str">
            <v>M3</v>
          </cell>
          <cell r="E61">
            <v>113.39999999999999</v>
          </cell>
          <cell r="F61">
            <v>5.19</v>
          </cell>
        </row>
        <row r="62">
          <cell r="B62">
            <v>94049</v>
          </cell>
          <cell r="C62" t="str">
            <v>ESCORAMENTO DE VALA, TIPO DESCONTÍNUO, COM PROFUNDIDADE DE 0 A 1,5 M,</v>
          </cell>
          <cell r="D62" t="str">
            <v>M2</v>
          </cell>
          <cell r="E62">
            <v>162</v>
          </cell>
          <cell r="F62">
            <v>24.86</v>
          </cell>
        </row>
        <row r="63">
          <cell r="B63">
            <v>92214</v>
          </cell>
          <cell r="C63" t="str">
            <v>TUBO DE CONCRETO PARA REDES COLETORAS DE ÁGUAS PLUVIAIS, DIÂMETRO DE 800 MM, JUNTA RÍGIDA, INSTALADO EM LOCAL COM BAIXO NÍVEL DE INTERFERÊNC</v>
          </cell>
          <cell r="D63" t="str">
            <v>M</v>
          </cell>
          <cell r="E63">
            <v>54</v>
          </cell>
          <cell r="F63">
            <v>202.4</v>
          </cell>
        </row>
        <row r="64">
          <cell r="B64">
            <v>94111</v>
          </cell>
          <cell r="C64" t="str">
            <v>LASTRO DE VALA COM PREPARO DE FUNDO, LARGURA MENOR QUE 1,5 M, COM CAMADA DE AREIA, LANÇAMENTO MECANIZADO, EM LOCAL COM NÍVEL BAIXO DE INTERF</v>
          </cell>
          <cell r="D64" t="str">
            <v>M3</v>
          </cell>
          <cell r="E64">
            <v>11.34</v>
          </cell>
          <cell r="F64">
            <v>132.28</v>
          </cell>
        </row>
        <row r="65">
          <cell r="B65">
            <v>93379</v>
          </cell>
          <cell r="C65" t="str">
            <v>REATERRO MECANIZADO DE VALA COM RETROESCAVADEIRA (CAPACIDADE DA CAÇAMBA DA RETRO: 0,26 M³ / POTÊNCIA: 88 HP), LARGURA DE 0,8 A 1,5 M, PROFUN</v>
          </cell>
          <cell r="D65" t="str">
            <v>M3</v>
          </cell>
          <cell r="E65">
            <v>36.948959999999985</v>
          </cell>
          <cell r="F65">
            <v>12.04</v>
          </cell>
        </row>
        <row r="66">
          <cell r="B66" t="str">
            <v>73856/003</v>
          </cell>
          <cell r="C66" t="str">
            <v>BOCA PARA BUEIRO SIMPLES TUBULAR, DIAMETRO =0,80M, EM CONCRETO CICLOPICO, INCLUINDO FORMAS, ESCAVACAO, REATERRO E MATERIAIS, EXCLUINDO MATER</v>
          </cell>
          <cell r="D66" t="str">
            <v xml:space="preserve">UN </v>
          </cell>
          <cell r="E66">
            <v>6</v>
          </cell>
          <cell r="F66">
            <v>1309.26</v>
          </cell>
        </row>
        <row r="67">
          <cell r="B67">
            <v>99244</v>
          </cell>
          <cell r="C67" t="str">
            <v>BASE PARA POÇO DE VISITA RETANGULAR PARA DRENAGEM, EM ALVENARIA COM BLOCOS DE CONCRETO, DIMENSÕES INTERNAS = 1,5X2 M, PROFUNDIDADE = 1,45 M,</v>
          </cell>
          <cell r="D67" t="str">
            <v xml:space="preserve">UN </v>
          </cell>
          <cell r="E67">
            <v>6</v>
          </cell>
          <cell r="F67">
            <v>3612.23</v>
          </cell>
        </row>
        <row r="68">
          <cell r="B68">
            <v>98114</v>
          </cell>
          <cell r="C68" t="str">
            <v>TAMPA CIRCULAR PARA ESGOTO E DRENAGEM, EM FERRO FUNDIDO, DIÂMETRO INTERNO = 0,6 M. AF_05/2018</v>
          </cell>
          <cell r="D68" t="str">
            <v xml:space="preserve">UN </v>
          </cell>
          <cell r="E68">
            <v>6</v>
          </cell>
          <cell r="F68">
            <v>400.15</v>
          </cell>
        </row>
      </sheetData>
      <sheetData sheetId="37"/>
      <sheetData sheetId="38"/>
      <sheetData sheetId="39"/>
      <sheetData sheetId="40"/>
      <sheetData sheetId="4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sição ORSE"/>
    </sheetNames>
    <sheetDataSet>
      <sheetData sheetId="0" refreshError="1">
        <row r="12">
          <cell r="H12" t="str">
            <v xml:space="preserve"> 0,0059524</v>
          </cell>
        </row>
        <row r="20">
          <cell r="H20" t="str">
            <v xml:space="preserve"> 0,0178571</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DOS"/>
      <sheetName val="ORÇAMENTO"/>
      <sheetName val="MC-DRE"/>
      <sheetName val="MC-TER"/>
      <sheetName val="MC-PAV"/>
      <sheetName val="CRONOGRAMA"/>
      <sheetName val="Planilha1"/>
      <sheetName val="Planilha2"/>
      <sheetName val="Planilha3"/>
      <sheetName val="Planilha4"/>
      <sheetName val="Planilha5"/>
      <sheetName val="Planilha6"/>
      <sheetName val="CPU-VII"/>
      <sheetName val="Planilha7"/>
      <sheetName val="Planilha8"/>
      <sheetName val="LS"/>
      <sheetName val="BDI"/>
      <sheetName val="CPU-cbuq"/>
      <sheetName val="PV PARA REDE 600"/>
    </sheetNames>
    <sheetDataSet>
      <sheetData sheetId="0"/>
      <sheetData sheetId="1">
        <row r="9">
          <cell r="D9" t="str">
            <v>EXECUÇÃO DOS SERVIÇOS DE INFRAESTRUTURA NO UNA/ATALAIA/JADERLÂNDIA  - NO MUNICÍPIO DE ANANINDEUA - PA.</v>
          </cell>
        </row>
        <row r="104">
          <cell r="F104" t="str">
            <v>Recuperação de PV´s ou Caixas de águas pluviais para bueiros simples</v>
          </cell>
        </row>
        <row r="105">
          <cell r="F105" t="str">
            <v>Recuperação de BL´s simples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NOGRAMA - 120 Dias"/>
      <sheetName val="Reforma"/>
      <sheetName val="Ciência da Natureza"/>
      <sheetName val="Informática"/>
      <sheetName val="Biblioteca"/>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KsKr"/>
      <sheetName val="Etapa Única"/>
      <sheetName val="Trans.2o. trecho"/>
      <sheetName val="ETA-Mat"/>
      <sheetName val="INCCTOT"/>
      <sheetName val="Jacaraci"/>
      <sheetName val="Demanda-Total"/>
      <sheetName val="V reservação"/>
      <sheetName val="Pre dimensADUTORA"/>
      <sheetName val="Lista"/>
      <sheetName val="Zona A"/>
      <sheetName val="Zona B"/>
      <sheetName val="EEAB1(3+1)3G"/>
    </sheetNames>
    <sheetDataSet>
      <sheetData sheetId="0" refreshError="1"/>
      <sheetData sheetId="1" refreshError="1"/>
      <sheetData sheetId="2" refreshError="1">
        <row r="125">
          <cell r="C125">
            <v>15.399999999999977</v>
          </cell>
          <cell r="E125">
            <v>19.659999999999968</v>
          </cell>
        </row>
        <row r="126">
          <cell r="C126">
            <v>15.542336341085161</v>
          </cell>
          <cell r="E126">
            <v>19.802336341085152</v>
          </cell>
        </row>
        <row r="127">
          <cell r="C127">
            <v>16.257148068197694</v>
          </cell>
          <cell r="E127">
            <v>20.517148068197685</v>
          </cell>
        </row>
        <row r="128">
          <cell r="C128">
            <v>17.518811323131445</v>
          </cell>
          <cell r="E128">
            <v>21.778811323131436</v>
          </cell>
        </row>
        <row r="129">
          <cell r="C129">
            <v>19.303780580867624</v>
          </cell>
          <cell r="E129">
            <v>23.563780580867615</v>
          </cell>
        </row>
        <row r="130">
          <cell r="C130">
            <v>21.598989322352281</v>
          </cell>
          <cell r="E130">
            <v>25.858989322352272</v>
          </cell>
        </row>
        <row r="131">
          <cell r="C131">
            <v>24.396686091835932</v>
          </cell>
          <cell r="E131">
            <v>28.656686091835923</v>
          </cell>
        </row>
        <row r="132">
          <cell r="C132">
            <v>27.42734006018452</v>
          </cell>
          <cell r="E132">
            <v>31.687340060184511</v>
          </cell>
        </row>
        <row r="133">
          <cell r="C133">
            <v>31.13573066002607</v>
          </cell>
          <cell r="E133">
            <v>35.395730660026061</v>
          </cell>
        </row>
        <row r="134">
          <cell r="C134">
            <v>35.325379219265528</v>
          </cell>
          <cell r="E134">
            <v>39.585379219265519</v>
          </cell>
        </row>
      </sheetData>
      <sheetData sheetId="3" refreshError="1"/>
      <sheetData sheetId="4" refreshError="1"/>
      <sheetData sheetId="5" refreshError="1"/>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NO FISI FINAN GLEBA"/>
      <sheetName val="CRONOGRAMA DE DESEMBOLSO"/>
      <sheetName val="RESUMO"/>
      <sheetName val="ORÇAMENTO GLEBA"/>
      <sheetName val="MEMÓRIA ORÇAMENTO"/>
      <sheetName val="COMPOSIÇÕES PREÇOS"/>
    </sheetNames>
    <sheetDataSet>
      <sheetData sheetId="0" refreshError="1"/>
      <sheetData sheetId="1" refreshError="1"/>
      <sheetData sheetId="2"/>
      <sheetData sheetId="3" refreshError="1"/>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NO FISI FINAN GLEBA"/>
      <sheetName val="CRONOGRAMA DE DESEMBOLSO"/>
      <sheetName val="RESUMO"/>
      <sheetName val="ORÇAMENTO GLEBA"/>
      <sheetName val="MEMÓRIA ORÇAMENTO"/>
      <sheetName val="COMPOSIÇÕES PREÇOS"/>
    </sheetNames>
    <sheetDataSet>
      <sheetData sheetId="0"/>
      <sheetData sheetId="1" refreshError="1"/>
      <sheetData sheetId="2"/>
      <sheetData sheetId="3" refreshError="1"/>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U versão 2a"/>
      <sheetName val="Cad.Fornecedores"/>
      <sheetName val="Relação Modalidades"/>
    </sheetNames>
    <sheetDataSet>
      <sheetData sheetId="0"/>
      <sheetData sheetId="1" refreshError="1"/>
      <sheetData sheetId="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PROJETISTA"/>
      <sheetName val="CRONO FISI FINAN ETA S BRAZ"/>
      <sheetName val="Q.C.I."/>
      <sheetName val="RESUMO"/>
      <sheetName val="CANTEIRO OB(1.0)"/>
      <sheetName val="GALERIA TUB(2.0)"/>
      <sheetName val="CANAL A DECANT (3.0)"/>
      <sheetName val="TB A LAV ASCENCIONAL(4.0)"/>
      <sheetName val="E ELEV LAV SUPERF(05)"/>
      <sheetName val="BARR A LAV SUP(6)"/>
      <sheetName val="Plan1"/>
      <sheetName val="FILTROS(7)"/>
      <sheetName val="CASA QUIM(8)"/>
      <sheetName val="INST ELÉT(9)"/>
      <sheetName val="REFORMA PRÉDIO ETA"/>
      <sheetName val="DECANTADORES MELHO"/>
    </sheetNames>
    <sheetDataSet>
      <sheetData sheetId="0"/>
      <sheetData sheetId="1" refreshError="1"/>
      <sheetData sheetId="2" refreshError="1"/>
      <sheetData sheetId="3" refreshError="1"/>
      <sheetData sheetId="4"/>
      <sheetData sheetId="5"/>
      <sheetData sheetId="6"/>
      <sheetData sheetId="7"/>
      <sheetData sheetId="8"/>
      <sheetData sheetId="9"/>
      <sheetData sheetId="10" refreshError="1"/>
      <sheetData sheetId="11"/>
      <sheetData sheetId="12"/>
      <sheetData sheetId="13"/>
      <sheetData sheetId="14"/>
      <sheetData sheetId="1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toOpen Stub Data"/>
      <sheetName val="Personalizar demonstrativo"/>
      <sheetName val="Demonstrativo de despesas"/>
      <sheetName val="Macros"/>
      <sheetName val="ATW"/>
      <sheetName val="Travar"/>
      <sheetName val="Selecionar funcionário"/>
      <sheetName val="Intl Data Table"/>
      <sheetName val="TemplateInformation"/>
    </sheetNames>
    <sheetDataSet>
      <sheetData sheetId="0" refreshError="1"/>
      <sheetData sheetId="1" refreshError="1">
        <row r="21">
          <cell r="F21">
            <v>0.21</v>
          </cell>
          <cell r="G21" t="b">
            <v>0</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sheetName val="CRONOGRAMA"/>
      <sheetName val="BDI"/>
      <sheetName val="Planilhas aux."/>
      <sheetName val="INSUMOS"/>
      <sheetName val="PLANILHA 0S1"/>
      <sheetName val="CRONOFIFINAC OS1 VER 2"/>
      <sheetName val="CRONOFIFINAC OS2 VER 2"/>
      <sheetName val="CRONOFIFINAC OS2 SITIA"/>
      <sheetName val="PLANILHA OS2 "/>
      <sheetName val="CRONO FISICOFINAC OS3 "/>
      <sheetName val="PLANILHA OS3"/>
      <sheetName val="CRONOFIFINAC OS4"/>
      <sheetName val="PLANILHA OS4"/>
      <sheetName val="CRONOFIFINAC OS5 "/>
      <sheetName val="PLANILHA OS5"/>
      <sheetName val="CRONOFIFINAC OS7 "/>
      <sheetName val="PLANILHA OS7"/>
      <sheetName val="EQUIPAM BELEM"/>
      <sheetName val="O.S.12"/>
      <sheetName val="OS2BRANC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persons/person.xml><?xml version="1.0" encoding="utf-8"?>
<personList xmlns="http://schemas.microsoft.com/office/spreadsheetml/2018/threadedcomments" xmlns:x="http://schemas.openxmlformats.org/spreadsheetml/2006/main">
  <person displayName="OTACILIO AGRA" id="{E7C3719B-E8EA-4154-BCB3-D43609C4DAB5}" userId="66dd99b1507bf1f5" providerId="Windows Live"/>
</personList>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27" dT="2022-05-21T13:55:38.93" personId="{E7C3719B-E8EA-4154-BCB3-D43609C4DAB5}" id="{6CE318E4-E116-42BE-8470-EBA85B0B2192}">
    <text>SICRO/DNIT</text>
  </threadedComment>
  <threadedComment ref="E104" dT="2021-11-29T13:10:28.94" personId="{E7C3719B-E8EA-4154-BCB3-D43609C4DAB5}" id="{053244C6-27EA-4BFA-94D0-687C5C10E010}">
    <text>Preço ANP out/21 Mato Grosso</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4.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5.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21.xml"/><Relationship Id="rId1" Type="http://schemas.openxmlformats.org/officeDocument/2006/relationships/printerSettings" Target="../printerSettings/printerSettings22.bin"/><Relationship Id="rId4" Type="http://schemas.openxmlformats.org/officeDocument/2006/relationships/comments" Target="../comments6.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25.xml"/><Relationship Id="rId1" Type="http://schemas.openxmlformats.org/officeDocument/2006/relationships/printerSettings" Target="../printerSettings/printerSettings26.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microsoft.com/office/2017/10/relationships/threadedComment" Target="../threadedComments/threadedComment1.xml"/><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069CC-0A9C-40CC-ADF2-1AD4E75179C8}">
  <sheetPr>
    <tabColor theme="7" tint="0.39997558519241921"/>
  </sheetPr>
  <dimension ref="A1:M28"/>
  <sheetViews>
    <sheetView topLeftCell="D1" zoomScale="40" zoomScaleNormal="40" workbookViewId="0">
      <selection activeCell="H29" sqref="H29"/>
    </sheetView>
  </sheetViews>
  <sheetFormatPr defaultColWidth="9.140625" defaultRowHeight="25.5"/>
  <cols>
    <col min="1" max="2" width="4.42578125" style="264" customWidth="1"/>
    <col min="3" max="4" width="16.7109375" style="264" customWidth="1"/>
    <col min="5" max="5" width="22.7109375" style="264" customWidth="1"/>
    <col min="6" max="6" width="100.7109375" style="264" customWidth="1"/>
    <col min="7" max="7" width="29.85546875" style="264" bestFit="1" customWidth="1"/>
    <col min="8" max="8" width="40.140625" style="264" bestFit="1" customWidth="1"/>
    <col min="9" max="9" width="29.140625" style="264" customWidth="1"/>
    <col min="10" max="10" width="38.42578125" style="264" customWidth="1"/>
    <col min="11" max="11" width="14.85546875" style="264" bestFit="1" customWidth="1"/>
    <col min="12" max="12" width="15.85546875" style="264" customWidth="1"/>
    <col min="13" max="13" width="16.28515625" style="264" customWidth="1"/>
    <col min="14" max="16384" width="9.140625" style="264"/>
  </cols>
  <sheetData>
    <row r="1" spans="1:13" ht="24.95" customHeight="1">
      <c r="A1" s="372"/>
      <c r="B1" s="373"/>
      <c r="C1" s="852"/>
      <c r="D1" s="853"/>
      <c r="E1" s="853"/>
      <c r="F1" s="853"/>
      <c r="G1" s="853"/>
      <c r="H1" s="854"/>
    </row>
    <row r="2" spans="1:13" ht="24.95" customHeight="1">
      <c r="A2" s="374"/>
      <c r="C2" s="855"/>
      <c r="D2" s="856"/>
      <c r="E2" s="856"/>
      <c r="F2" s="856"/>
      <c r="G2" s="856"/>
      <c r="H2" s="857"/>
    </row>
    <row r="3" spans="1:13" ht="24.95" customHeight="1">
      <c r="A3" s="374"/>
      <c r="C3" s="855"/>
      <c r="D3" s="856"/>
      <c r="E3" s="856"/>
      <c r="F3" s="856"/>
      <c r="G3" s="856"/>
      <c r="H3" s="857"/>
    </row>
    <row r="4" spans="1:13" ht="24.95" customHeight="1">
      <c r="A4" s="374"/>
      <c r="C4" s="855"/>
      <c r="D4" s="856"/>
      <c r="E4" s="856"/>
      <c r="F4" s="856"/>
      <c r="G4" s="856"/>
      <c r="H4" s="857"/>
    </row>
    <row r="5" spans="1:13" ht="27.95" customHeight="1">
      <c r="A5" s="374"/>
      <c r="C5" s="858" t="s">
        <v>18</v>
      </c>
      <c r="D5" s="859"/>
      <c r="E5" s="859"/>
      <c r="F5" s="859"/>
      <c r="G5" s="859"/>
      <c r="H5" s="860"/>
    </row>
    <row r="6" spans="1:13" ht="27.95" customHeight="1">
      <c r="A6" s="374"/>
      <c r="C6" s="861" t="s">
        <v>189</v>
      </c>
      <c r="D6" s="862"/>
      <c r="E6" s="862"/>
      <c r="F6" s="862"/>
      <c r="G6" s="862"/>
      <c r="H6" s="863"/>
    </row>
    <row r="7" spans="1:13" ht="27.95" customHeight="1">
      <c r="A7" s="374"/>
      <c r="C7" s="861" t="s">
        <v>17</v>
      </c>
      <c r="D7" s="862"/>
      <c r="E7" s="862"/>
      <c r="F7" s="862"/>
      <c r="G7" s="862"/>
      <c r="H7" s="863"/>
    </row>
    <row r="8" spans="1:13" ht="24.95" customHeight="1">
      <c r="A8" s="374"/>
      <c r="C8" s="345"/>
      <c r="D8" s="346"/>
      <c r="E8" s="346"/>
      <c r="F8" s="346"/>
      <c r="G8" s="346"/>
      <c r="H8" s="347"/>
    </row>
    <row r="9" spans="1:13" ht="54" customHeight="1">
      <c r="A9" s="374"/>
      <c r="C9" s="314" t="s">
        <v>486</v>
      </c>
      <c r="D9" s="848" t="s">
        <v>678</v>
      </c>
      <c r="E9" s="848"/>
      <c r="F9" s="848"/>
      <c r="G9" s="848"/>
      <c r="H9" s="864"/>
    </row>
    <row r="10" spans="1:13" ht="30" customHeight="1">
      <c r="A10" s="374"/>
      <c r="C10" s="847" t="s">
        <v>487</v>
      </c>
      <c r="D10" s="848"/>
      <c r="E10" s="849">
        <f>H25</f>
        <v>41254796.539999999</v>
      </c>
      <c r="F10" s="850"/>
      <c r="G10" s="850"/>
      <c r="H10" s="851"/>
    </row>
    <row r="11" spans="1:13" ht="30" customHeight="1">
      <c r="A11" s="374"/>
      <c r="C11" s="869" t="s">
        <v>633</v>
      </c>
      <c r="D11" s="850"/>
      <c r="E11" s="850"/>
      <c r="F11" s="850"/>
      <c r="G11" s="850"/>
      <c r="H11" s="851"/>
    </row>
    <row r="12" spans="1:13" ht="24.95" customHeight="1" thickBot="1">
      <c r="A12" s="374"/>
      <c r="C12" s="870"/>
      <c r="D12" s="871"/>
      <c r="E12" s="871"/>
      <c r="F12" s="871"/>
      <c r="G12" s="871"/>
      <c r="H12" s="872"/>
    </row>
    <row r="13" spans="1:13" ht="36.75" customHeight="1" thickTop="1" thickBot="1">
      <c r="A13" s="374"/>
      <c r="C13" s="873" t="s">
        <v>676</v>
      </c>
      <c r="D13" s="874"/>
      <c r="E13" s="874"/>
      <c r="F13" s="874"/>
      <c r="G13" s="874"/>
      <c r="H13" s="875"/>
    </row>
    <row r="14" spans="1:13" ht="8.1" customHeight="1" thickTop="1">
      <c r="A14" s="374"/>
      <c r="C14" s="876"/>
      <c r="D14" s="877"/>
      <c r="E14" s="877"/>
      <c r="F14" s="877"/>
      <c r="G14" s="877"/>
      <c r="H14" s="878"/>
    </row>
    <row r="15" spans="1:13">
      <c r="A15" s="374"/>
      <c r="C15" s="879" t="s">
        <v>6</v>
      </c>
      <c r="D15" s="881" t="s">
        <v>185</v>
      </c>
      <c r="E15" s="881" t="s">
        <v>432</v>
      </c>
      <c r="F15" s="881" t="s">
        <v>5</v>
      </c>
      <c r="G15" s="881" t="s">
        <v>677</v>
      </c>
      <c r="H15" s="868" t="s">
        <v>332</v>
      </c>
      <c r="J15" s="265"/>
      <c r="K15" s="266"/>
      <c r="L15" s="266"/>
      <c r="M15" s="266"/>
    </row>
    <row r="16" spans="1:13">
      <c r="A16" s="374"/>
      <c r="C16" s="880"/>
      <c r="D16" s="882"/>
      <c r="E16" s="882"/>
      <c r="F16" s="882"/>
      <c r="G16" s="882"/>
      <c r="H16" s="868"/>
      <c r="J16" s="265"/>
      <c r="K16" s="266"/>
      <c r="L16" s="266"/>
      <c r="M16" s="266"/>
    </row>
    <row r="17" spans="1:11">
      <c r="A17" s="374"/>
      <c r="C17" s="300">
        <v>1</v>
      </c>
      <c r="D17" s="278"/>
      <c r="E17" s="278"/>
      <c r="F17" s="279" t="s">
        <v>679</v>
      </c>
      <c r="G17" s="551">
        <f>'GERAL C INFRA'!G20</f>
        <v>17752.95</v>
      </c>
      <c r="H17" s="275">
        <f>'GERAL C INFRA'!K155</f>
        <v>41254796.539999999</v>
      </c>
      <c r="I17" s="297"/>
    </row>
    <row r="18" spans="1:11">
      <c r="A18" s="374"/>
      <c r="C18" s="300"/>
      <c r="D18" s="278"/>
      <c r="E18" s="269"/>
      <c r="F18" s="279"/>
      <c r="G18" s="551"/>
      <c r="H18" s="275"/>
    </row>
    <row r="19" spans="1:11" hidden="1">
      <c r="A19" s="374"/>
      <c r="C19" s="300"/>
      <c r="D19" s="278"/>
      <c r="E19" s="278"/>
      <c r="F19" s="279"/>
      <c r="G19" s="551"/>
      <c r="H19" s="275"/>
    </row>
    <row r="20" spans="1:11" hidden="1">
      <c r="A20" s="374"/>
      <c r="C20" s="300"/>
      <c r="D20" s="278"/>
      <c r="E20" s="278"/>
      <c r="F20" s="279"/>
      <c r="G20" s="551"/>
      <c r="H20" s="275"/>
    </row>
    <row r="21" spans="1:11" hidden="1">
      <c r="A21" s="374"/>
      <c r="C21" s="300"/>
      <c r="D21" s="278"/>
      <c r="E21" s="278"/>
      <c r="F21" s="279"/>
      <c r="G21" s="551"/>
      <c r="H21" s="275"/>
    </row>
    <row r="22" spans="1:11" hidden="1">
      <c r="A22" s="374"/>
      <c r="C22" s="300"/>
      <c r="D22" s="278"/>
      <c r="E22" s="269"/>
      <c r="F22" s="279"/>
      <c r="G22" s="551"/>
      <c r="H22" s="275"/>
    </row>
    <row r="23" spans="1:11" hidden="1">
      <c r="A23" s="374"/>
      <c r="C23" s="300"/>
      <c r="D23" s="278"/>
      <c r="E23" s="278"/>
      <c r="F23" s="279"/>
      <c r="G23" s="551"/>
      <c r="H23" s="275"/>
    </row>
    <row r="24" spans="1:11">
      <c r="A24" s="374"/>
      <c r="C24" s="300"/>
      <c r="D24" s="278"/>
      <c r="E24" s="278"/>
      <c r="F24" s="279"/>
      <c r="G24" s="551"/>
      <c r="H24" s="275"/>
    </row>
    <row r="25" spans="1:11" ht="41.25" customHeight="1" thickBot="1">
      <c r="C25" s="865" t="s">
        <v>25</v>
      </c>
      <c r="D25" s="866"/>
      <c r="E25" s="866"/>
      <c r="F25" s="867"/>
      <c r="G25" s="552">
        <f>SUM(G17:G24)</f>
        <v>17752.95</v>
      </c>
      <c r="H25" s="371">
        <f>SUM(H17:H24)</f>
        <v>41254796.539999999</v>
      </c>
    </row>
    <row r="26" spans="1:11">
      <c r="K26" s="313"/>
    </row>
    <row r="27" spans="1:11">
      <c r="K27" s="297"/>
    </row>
    <row r="28" spans="1:11">
      <c r="H28" s="297"/>
    </row>
  </sheetData>
  <mergeCells count="18">
    <mergeCell ref="C25:F25"/>
    <mergeCell ref="H15:H16"/>
    <mergeCell ref="C11:H11"/>
    <mergeCell ref="C12:H12"/>
    <mergeCell ref="C13:H13"/>
    <mergeCell ref="C14:H14"/>
    <mergeCell ref="C15:C16"/>
    <mergeCell ref="D15:D16"/>
    <mergeCell ref="E15:E16"/>
    <mergeCell ref="F15:F16"/>
    <mergeCell ref="G15:G16"/>
    <mergeCell ref="C10:D10"/>
    <mergeCell ref="E10:H10"/>
    <mergeCell ref="C1:H4"/>
    <mergeCell ref="C5:H5"/>
    <mergeCell ref="C6:H6"/>
    <mergeCell ref="C7:H7"/>
    <mergeCell ref="D9:H9"/>
  </mergeCells>
  <pageMargins left="0.511811024" right="0.511811024" top="0.78740157499999996" bottom="0.78740157499999996" header="0.31496062000000002" footer="0.31496062000000002"/>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3AAA9-8F92-4346-BC32-A3C44E87CAF2}">
  <sheetPr codeName="Planilha7">
    <tabColor theme="7" tint="0.39997558519241921"/>
  </sheetPr>
  <dimension ref="A1:H38"/>
  <sheetViews>
    <sheetView showGridLines="0" view="pageBreakPreview" zoomScaleNormal="85" zoomScaleSheetLayoutView="100" workbookViewId="0">
      <selection activeCell="A7" sqref="A7:H7"/>
    </sheetView>
  </sheetViews>
  <sheetFormatPr defaultColWidth="9.140625" defaultRowHeight="15"/>
  <cols>
    <col min="1" max="1" width="12.42578125" style="643" customWidth="1"/>
    <col min="2" max="2" width="43.42578125" style="637" customWidth="1"/>
    <col min="3" max="3" width="8.42578125" style="644" customWidth="1"/>
    <col min="4" max="4" width="12.85546875" style="637" customWidth="1"/>
    <col min="5" max="5" width="11.85546875" style="645" customWidth="1"/>
    <col min="6" max="6" width="17.42578125" style="646" customWidth="1"/>
    <col min="7" max="7" width="11.85546875" style="637" bestFit="1" customWidth="1"/>
    <col min="8" max="16384" width="9.140625" style="637"/>
  </cols>
  <sheetData>
    <row r="1" spans="1:8" s="628" customFormat="1">
      <c r="A1" s="1097" t="s">
        <v>18</v>
      </c>
      <c r="B1" s="1097"/>
      <c r="C1" s="1097"/>
      <c r="D1" s="1097"/>
      <c r="E1" s="1097"/>
      <c r="F1" s="1097"/>
      <c r="G1" s="626"/>
      <c r="H1" s="627"/>
    </row>
    <row r="2" spans="1:8" s="628" customFormat="1">
      <c r="A2" s="1113" t="str">
        <f>Composição1a!B2</f>
        <v>EXECUÇÃO DOS SERVIÇOS DE INFRAESTRUTURA E PREVENÇÃO DE INUNDAÇÕES - NO MUNICÍPIO DE ANANINDEUA - PA.</v>
      </c>
      <c r="B2" s="1113"/>
      <c r="C2" s="1113"/>
      <c r="D2" s="1113"/>
      <c r="E2" s="1113"/>
      <c r="F2" s="1113"/>
      <c r="G2" s="630"/>
      <c r="H2" s="630"/>
    </row>
    <row r="3" spans="1:8" s="628" customFormat="1">
      <c r="A3" s="1097" t="s">
        <v>187</v>
      </c>
      <c r="B3" s="1097"/>
      <c r="C3" s="1097"/>
      <c r="D3" s="1097"/>
      <c r="E3" s="1097"/>
      <c r="F3" s="1097"/>
      <c r="G3" s="626"/>
      <c r="H3" s="631"/>
    </row>
    <row r="4" spans="1:8" s="628" customFormat="1">
      <c r="A4" s="1097"/>
      <c r="B4" s="1097"/>
      <c r="C4" s="1097"/>
      <c r="D4" s="1097"/>
      <c r="E4" s="1097"/>
      <c r="F4" s="1097"/>
      <c r="G4" s="626"/>
      <c r="H4" s="631"/>
    </row>
    <row r="5" spans="1:8" ht="15" customHeight="1">
      <c r="A5" s="632" t="s">
        <v>685</v>
      </c>
      <c r="B5" s="633"/>
      <c r="C5" s="634"/>
      <c r="D5" s="634"/>
      <c r="E5" s="635"/>
      <c r="F5" s="636"/>
    </row>
    <row r="6" spans="1:8" ht="15.75" customHeight="1" thickBot="1">
      <c r="A6" s="638" t="s">
        <v>686</v>
      </c>
      <c r="B6" s="639"/>
      <c r="C6" s="640"/>
      <c r="D6" s="640"/>
      <c r="E6" s="641" t="s">
        <v>879</v>
      </c>
      <c r="F6" s="642"/>
    </row>
    <row r="7" spans="1:8" ht="18.75" thickBot="1">
      <c r="A7" s="1099" t="s">
        <v>880</v>
      </c>
      <c r="B7" s="1100"/>
      <c r="C7" s="1100"/>
      <c r="D7" s="1100"/>
      <c r="E7" s="1100"/>
      <c r="F7" s="1101"/>
    </row>
    <row r="8" spans="1:8" ht="15.75" thickBot="1"/>
    <row r="9" spans="1:8" ht="15" customHeight="1" thickTop="1">
      <c r="A9" s="647" t="s">
        <v>6</v>
      </c>
      <c r="B9" s="1114" t="s">
        <v>909</v>
      </c>
      <c r="C9" s="1104" t="s">
        <v>881</v>
      </c>
      <c r="D9" s="1106" t="s">
        <v>882</v>
      </c>
      <c r="E9" s="648" t="s">
        <v>883</v>
      </c>
      <c r="F9" s="682">
        <v>44896</v>
      </c>
    </row>
    <row r="10" spans="1:8">
      <c r="A10" s="683" t="s">
        <v>706</v>
      </c>
      <c r="B10" s="1115"/>
      <c r="C10" s="1105"/>
      <c r="D10" s="1107"/>
      <c r="E10" s="651" t="s">
        <v>885</v>
      </c>
      <c r="F10" s="652" t="s">
        <v>2</v>
      </c>
    </row>
    <row r="11" spans="1:8">
      <c r="A11" s="1108" t="s">
        <v>886</v>
      </c>
      <c r="B11" s="1110" t="s">
        <v>5</v>
      </c>
      <c r="C11" s="1110" t="s">
        <v>21</v>
      </c>
      <c r="D11" s="1110" t="s">
        <v>887</v>
      </c>
      <c r="E11" s="1110" t="s">
        <v>24</v>
      </c>
      <c r="F11" s="1095" t="s">
        <v>646</v>
      </c>
    </row>
    <row r="12" spans="1:8" ht="15.75" thickBot="1">
      <c r="A12" s="1109"/>
      <c r="B12" s="1111"/>
      <c r="C12" s="1112"/>
      <c r="D12" s="1112"/>
      <c r="E12" s="1112"/>
      <c r="F12" s="1096"/>
    </row>
    <row r="13" spans="1:8" ht="16.5" thickTop="1" thickBot="1">
      <c r="A13" s="1078" t="s">
        <v>888</v>
      </c>
      <c r="B13" s="1079"/>
      <c r="C13" s="1079"/>
      <c r="D13" s="1079"/>
      <c r="E13" s="1079"/>
      <c r="F13" s="1080"/>
    </row>
    <row r="14" spans="1:8" ht="39" thickTop="1">
      <c r="A14" s="653" t="s">
        <v>910</v>
      </c>
      <c r="B14" s="654" t="s">
        <v>911</v>
      </c>
      <c r="C14" s="655" t="s">
        <v>430</v>
      </c>
      <c r="D14" s="662">
        <v>1.48621E-2</v>
      </c>
      <c r="E14" s="657">
        <v>13.93</v>
      </c>
      <c r="F14" s="658">
        <f>E14*D14</f>
        <v>0.21</v>
      </c>
      <c r="G14" s="637" t="s">
        <v>912</v>
      </c>
    </row>
    <row r="15" spans="1:8">
      <c r="A15" s="659"/>
      <c r="B15" s="660"/>
      <c r="C15" s="661"/>
      <c r="D15" s="662"/>
      <c r="E15" s="663"/>
      <c r="F15" s="658">
        <v>0</v>
      </c>
    </row>
    <row r="16" spans="1:8" hidden="1">
      <c r="A16" s="659"/>
      <c r="B16" s="660"/>
      <c r="C16" s="661"/>
      <c r="D16" s="662"/>
      <c r="E16" s="663"/>
      <c r="F16" s="658">
        <v>0</v>
      </c>
    </row>
    <row r="17" spans="1:7" hidden="1">
      <c r="A17" s="659"/>
      <c r="B17" s="660"/>
      <c r="C17" s="661"/>
      <c r="D17" s="662"/>
      <c r="E17" s="663"/>
      <c r="F17" s="658">
        <v>0</v>
      </c>
    </row>
    <row r="18" spans="1:7" hidden="1">
      <c r="A18" s="659"/>
      <c r="B18" s="660"/>
      <c r="C18" s="661"/>
      <c r="D18" s="662"/>
      <c r="E18" s="663"/>
      <c r="F18" s="658">
        <v>0</v>
      </c>
    </row>
    <row r="19" spans="1:7" hidden="1">
      <c r="A19" s="659"/>
      <c r="B19" s="660"/>
      <c r="C19" s="661"/>
      <c r="D19" s="662"/>
      <c r="E19" s="663"/>
      <c r="F19" s="658">
        <v>0</v>
      </c>
    </row>
    <row r="20" spans="1:7" ht="15.75" thickBot="1">
      <c r="A20" s="1089" t="s">
        <v>22</v>
      </c>
      <c r="B20" s="1090"/>
      <c r="C20" s="1090"/>
      <c r="D20" s="1090"/>
      <c r="E20" s="1091"/>
      <c r="F20" s="684">
        <f>SUM(F14:F19)</f>
        <v>0.21</v>
      </c>
    </row>
    <row r="21" spans="1:7" ht="16.5" thickTop="1" thickBot="1">
      <c r="A21" s="1078" t="s">
        <v>190</v>
      </c>
      <c r="B21" s="1079"/>
      <c r="C21" s="1079"/>
      <c r="D21" s="1079"/>
      <c r="E21" s="1079"/>
      <c r="F21" s="1080"/>
    </row>
    <row r="22" spans="1:7" ht="26.25" thickTop="1">
      <c r="A22" s="653" t="s">
        <v>233</v>
      </c>
      <c r="B22" s="654" t="s">
        <v>913</v>
      </c>
      <c r="C22" s="655" t="s">
        <v>230</v>
      </c>
      <c r="D22" s="662">
        <v>1.28743E-2</v>
      </c>
      <c r="E22" s="666">
        <v>14.22</v>
      </c>
      <c r="F22" s="658">
        <f>E22*D22</f>
        <v>0.18</v>
      </c>
      <c r="G22" s="637" t="s">
        <v>912</v>
      </c>
    </row>
    <row r="23" spans="1:7">
      <c r="A23" s="653" t="s">
        <v>914</v>
      </c>
      <c r="B23" s="654" t="s">
        <v>915</v>
      </c>
      <c r="C23" s="655" t="s">
        <v>230</v>
      </c>
      <c r="D23" s="662">
        <v>1.28743E-2</v>
      </c>
      <c r="E23" s="666">
        <v>17.63</v>
      </c>
      <c r="F23" s="672">
        <f>E23*D23</f>
        <v>0.23</v>
      </c>
      <c r="G23" s="637" t="s">
        <v>912</v>
      </c>
    </row>
    <row r="24" spans="1:7">
      <c r="A24" s="653" t="s">
        <v>43</v>
      </c>
      <c r="B24" s="654" t="s">
        <v>191</v>
      </c>
      <c r="C24" s="655" t="s">
        <v>230</v>
      </c>
      <c r="D24" s="662">
        <v>3.8622900000000002E-2</v>
      </c>
      <c r="E24" s="666">
        <v>19.22</v>
      </c>
      <c r="F24" s="672">
        <f>E24*D24</f>
        <v>0.74</v>
      </c>
      <c r="G24" s="637" t="s">
        <v>912</v>
      </c>
    </row>
    <row r="25" spans="1:7" ht="25.5">
      <c r="A25" s="659" t="s">
        <v>916</v>
      </c>
      <c r="B25" s="660" t="s">
        <v>917</v>
      </c>
      <c r="C25" s="661" t="s">
        <v>230</v>
      </c>
      <c r="D25" s="662">
        <v>1.02994E-2</v>
      </c>
      <c r="E25" s="670">
        <v>27.74</v>
      </c>
      <c r="F25" s="672">
        <f>E25*D25</f>
        <v>0.28999999999999998</v>
      </c>
      <c r="G25" s="637" t="s">
        <v>912</v>
      </c>
    </row>
    <row r="26" spans="1:7" ht="15.75" thickBot="1">
      <c r="A26" s="1081"/>
      <c r="B26" s="1082"/>
      <c r="C26" s="1082"/>
      <c r="D26" s="1083"/>
      <c r="E26" s="671" t="s">
        <v>22</v>
      </c>
      <c r="F26" s="684">
        <f>SUM(F22:F25)</f>
        <v>1.44</v>
      </c>
    </row>
    <row r="27" spans="1:7" ht="16.5" thickTop="1" thickBot="1">
      <c r="A27" s="1078" t="s">
        <v>901</v>
      </c>
      <c r="B27" s="1079"/>
      <c r="C27" s="1079"/>
      <c r="D27" s="1079"/>
      <c r="E27" s="1079"/>
      <c r="F27" s="1080"/>
    </row>
    <row r="28" spans="1:7" ht="39" thickTop="1">
      <c r="A28" s="659" t="s">
        <v>918</v>
      </c>
      <c r="B28" s="660" t="s">
        <v>919</v>
      </c>
      <c r="C28" s="661" t="s">
        <v>176</v>
      </c>
      <c r="D28" s="662">
        <v>5.1497000000000001E-3</v>
      </c>
      <c r="E28" s="670">
        <v>71.17</v>
      </c>
      <c r="F28" s="672">
        <f>E28*D28</f>
        <v>0.37</v>
      </c>
      <c r="G28" s="637" t="s">
        <v>912</v>
      </c>
    </row>
    <row r="29" spans="1:7">
      <c r="A29" s="659"/>
      <c r="B29" s="660"/>
      <c r="C29" s="661"/>
      <c r="D29" s="662"/>
      <c r="E29" s="670"/>
      <c r="F29" s="672"/>
    </row>
    <row r="30" spans="1:7" ht="15.75" thickBot="1">
      <c r="A30" s="1092"/>
      <c r="B30" s="1093"/>
      <c r="C30" s="1093"/>
      <c r="D30" s="1094"/>
      <c r="E30" s="671" t="s">
        <v>22</v>
      </c>
      <c r="F30" s="684">
        <f>SUM(F28:F29)</f>
        <v>0.37</v>
      </c>
    </row>
    <row r="31" spans="1:7" ht="16.5" thickTop="1" thickBot="1">
      <c r="A31" s="1078" t="s">
        <v>902</v>
      </c>
      <c r="B31" s="1079"/>
      <c r="C31" s="1079"/>
      <c r="D31" s="1079"/>
      <c r="E31" s="1079"/>
      <c r="F31" s="1080"/>
    </row>
    <row r="32" spans="1:7" ht="15.75" thickTop="1">
      <c r="A32" s="659"/>
      <c r="B32" s="660"/>
      <c r="C32" s="661"/>
      <c r="D32" s="662"/>
      <c r="E32" s="670"/>
      <c r="F32" s="672"/>
    </row>
    <row r="33" spans="1:7">
      <c r="A33" s="659"/>
      <c r="B33" s="660"/>
      <c r="C33" s="661"/>
      <c r="D33" s="662"/>
      <c r="E33" s="670"/>
      <c r="F33" s="672"/>
    </row>
    <row r="34" spans="1:7" ht="15.75" thickBot="1">
      <c r="A34" s="1081"/>
      <c r="B34" s="1082"/>
      <c r="C34" s="1082"/>
      <c r="D34" s="1083"/>
      <c r="E34" s="671" t="s">
        <v>22</v>
      </c>
      <c r="F34" s="684">
        <f>SUM(F32:F33)</f>
        <v>0</v>
      </c>
    </row>
    <row r="35" spans="1:7" ht="15.75" thickTop="1">
      <c r="A35" s="1084" t="s">
        <v>907</v>
      </c>
      <c r="B35" s="1085"/>
      <c r="C35" s="1085"/>
      <c r="D35" s="1085"/>
      <c r="E35" s="1086"/>
      <c r="F35" s="685">
        <f>SUM(F34,F30,F26,F20)</f>
        <v>2.02</v>
      </c>
      <c r="G35" s="686" t="b">
        <f>VLOOKUP(A10,'[16]Maguariaçu T2'!$B$10:$F$68,5,0)=F35</f>
        <v>0</v>
      </c>
    </row>
    <row r="36" spans="1:7">
      <c r="A36" s="676" t="s">
        <v>200</v>
      </c>
      <c r="B36" s="677"/>
      <c r="C36" s="677"/>
      <c r="D36" s="677"/>
      <c r="E36" s="678">
        <f>[16]B.D.I!J22</f>
        <v>0.27460000000000001</v>
      </c>
      <c r="F36" s="687">
        <f>E36*F35</f>
        <v>0.55000000000000004</v>
      </c>
    </row>
    <row r="37" spans="1:7" ht="15.75" thickBot="1">
      <c r="A37" s="1087" t="s">
        <v>908</v>
      </c>
      <c r="B37" s="1088"/>
      <c r="C37" s="1088"/>
      <c r="D37" s="1088"/>
      <c r="E37" s="1088"/>
      <c r="F37" s="688">
        <f>F36+F35</f>
        <v>2.57</v>
      </c>
    </row>
    <row r="38" spans="1:7" ht="15.75" thickTop="1"/>
  </sheetData>
  <mergeCells count="24">
    <mergeCell ref="F11:F12"/>
    <mergeCell ref="A1:F1"/>
    <mergeCell ref="A2:F2"/>
    <mergeCell ref="A3:F3"/>
    <mergeCell ref="A4:F4"/>
    <mergeCell ref="A7:F7"/>
    <mergeCell ref="B9:B10"/>
    <mergeCell ref="C9:C10"/>
    <mergeCell ref="D9:D10"/>
    <mergeCell ref="A11:A12"/>
    <mergeCell ref="B11:B12"/>
    <mergeCell ref="C11:C12"/>
    <mergeCell ref="D11:D12"/>
    <mergeCell ref="E11:E12"/>
    <mergeCell ref="A31:F31"/>
    <mergeCell ref="A34:D34"/>
    <mergeCell ref="A35:E35"/>
    <mergeCell ref="A37:E37"/>
    <mergeCell ref="A13:F13"/>
    <mergeCell ref="A20:E20"/>
    <mergeCell ref="A21:F21"/>
    <mergeCell ref="A26:D26"/>
    <mergeCell ref="A27:F27"/>
    <mergeCell ref="A30:D30"/>
  </mergeCells>
  <printOptions horizontalCentered="1"/>
  <pageMargins left="0.51181102362204722" right="0.31496062992125984" top="0.55118110236220474" bottom="0.78740157480314965" header="0.31496062992125984" footer="0.31496062992125984"/>
  <pageSetup paperSize="9" scale="84" orientation="portrait" r:id="rId1"/>
  <headerFooter>
    <oddHeader xml:space="preserve">&amp;C
</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BC532-DC97-43DC-B5AB-69A655DA2F22}">
  <sheetPr>
    <tabColor theme="7" tint="0.39997558519241921"/>
  </sheetPr>
  <dimension ref="A1:K54"/>
  <sheetViews>
    <sheetView showGridLines="0" view="pageBreakPreview" zoomScaleNormal="85" zoomScaleSheetLayoutView="100" workbookViewId="0">
      <selection activeCell="A7" sqref="A7:I7"/>
    </sheetView>
  </sheetViews>
  <sheetFormatPr defaultColWidth="9.140625" defaultRowHeight="14.25"/>
  <cols>
    <col min="1" max="1" width="11.5703125" style="690" bestFit="1" customWidth="1"/>
    <col min="2" max="2" width="43.42578125" style="689" customWidth="1"/>
    <col min="3" max="3" width="5.42578125" style="689" customWidth="1"/>
    <col min="4" max="4" width="7.140625" style="689" customWidth="1"/>
    <col min="5" max="5" width="4.42578125" style="689" bestFit="1" customWidth="1"/>
    <col min="6" max="6" width="8" style="691" customWidth="1"/>
    <col min="7" max="7" width="12.85546875" style="689" customWidth="1"/>
    <col min="8" max="8" width="11.85546875" style="692" customWidth="1"/>
    <col min="9" max="9" width="17.42578125" style="693" customWidth="1"/>
    <col min="10" max="10" width="12" style="689" bestFit="1" customWidth="1"/>
    <col min="11" max="11" width="9.140625" style="689" bestFit="1" customWidth="1"/>
    <col min="12" max="16384" width="9.140625" style="689"/>
  </cols>
  <sheetData>
    <row r="1" spans="1:11" s="628" customFormat="1" ht="15">
      <c r="A1" s="1097" t="s">
        <v>18</v>
      </c>
      <c r="B1" s="1097"/>
      <c r="C1" s="1097"/>
      <c r="D1" s="1097"/>
      <c r="E1" s="1097"/>
      <c r="F1" s="1097"/>
      <c r="G1" s="1097"/>
      <c r="H1" s="1097"/>
      <c r="I1" s="1097"/>
      <c r="J1" s="626"/>
      <c r="K1" s="627"/>
    </row>
    <row r="2" spans="1:11" s="628" customFormat="1" ht="15">
      <c r="A2" s="629"/>
      <c r="B2" s="1098" t="str">
        <f>Composição2!A2</f>
        <v>EXECUÇÃO DOS SERVIÇOS DE INFRAESTRUTURA E PREVENÇÃO DE INUNDAÇÕES - NO MUNICÍPIO DE ANANINDEUA - PA.</v>
      </c>
      <c r="C2" s="1098"/>
      <c r="D2" s="1098"/>
      <c r="E2" s="1098"/>
      <c r="F2" s="1098"/>
      <c r="G2" s="1098"/>
      <c r="H2" s="1098"/>
      <c r="I2" s="1098"/>
      <c r="J2" s="630"/>
      <c r="K2" s="630"/>
    </row>
    <row r="3" spans="1:11" s="628" customFormat="1" ht="15">
      <c r="A3" s="629"/>
      <c r="B3" s="1098"/>
      <c r="C3" s="1098"/>
      <c r="D3" s="1098"/>
      <c r="E3" s="1098"/>
      <c r="F3" s="1098"/>
      <c r="G3" s="1098"/>
      <c r="H3" s="1098"/>
      <c r="I3" s="1098"/>
      <c r="J3" s="626"/>
      <c r="K3" s="631"/>
    </row>
    <row r="4" spans="1:11" s="628" customFormat="1" ht="15">
      <c r="A4" s="1097" t="s">
        <v>187</v>
      </c>
      <c r="B4" s="1097"/>
      <c r="C4" s="1097"/>
      <c r="D4" s="1097"/>
      <c r="E4" s="1097"/>
      <c r="F4" s="1097"/>
      <c r="G4" s="1097"/>
      <c r="H4" s="1097"/>
      <c r="I4" s="1097"/>
      <c r="J4" s="626"/>
      <c r="K4" s="631"/>
    </row>
    <row r="5" spans="1:11" ht="15" customHeight="1">
      <c r="A5" s="632" t="s">
        <v>685</v>
      </c>
      <c r="B5" s="633"/>
      <c r="C5" s="633"/>
      <c r="D5" s="633"/>
      <c r="E5" s="633"/>
      <c r="F5" s="634"/>
      <c r="G5" s="634"/>
      <c r="H5" s="635"/>
      <c r="I5" s="636"/>
    </row>
    <row r="6" spans="1:11" ht="15.75" customHeight="1" thickBot="1">
      <c r="A6" s="638" t="s">
        <v>686</v>
      </c>
      <c r="B6" s="639"/>
      <c r="C6" s="639"/>
      <c r="D6" s="639"/>
      <c r="E6" s="639"/>
      <c r="F6" s="640"/>
      <c r="G6" s="640"/>
      <c r="H6" s="641" t="s">
        <v>879</v>
      </c>
      <c r="I6" s="642"/>
    </row>
    <row r="7" spans="1:11" ht="18.75" thickBot="1">
      <c r="A7" s="1099" t="s">
        <v>880</v>
      </c>
      <c r="B7" s="1100"/>
      <c r="C7" s="1100"/>
      <c r="D7" s="1100"/>
      <c r="E7" s="1100"/>
      <c r="F7" s="1100"/>
      <c r="G7" s="1100"/>
      <c r="H7" s="1100"/>
      <c r="I7" s="1101"/>
    </row>
    <row r="8" spans="1:11" ht="15" thickBot="1"/>
    <row r="9" spans="1:11" ht="15" customHeight="1" thickTop="1">
      <c r="A9" s="694" t="s">
        <v>6</v>
      </c>
      <c r="B9" s="1141" t="s">
        <v>920</v>
      </c>
      <c r="C9" s="1142"/>
      <c r="D9" s="1142"/>
      <c r="E9" s="1143"/>
      <c r="F9" s="1147" t="s">
        <v>881</v>
      </c>
      <c r="G9" s="1149" t="s">
        <v>882</v>
      </c>
      <c r="H9" s="695" t="s">
        <v>883</v>
      </c>
      <c r="I9" s="696">
        <v>44896</v>
      </c>
    </row>
    <row r="10" spans="1:11" ht="25.5">
      <c r="A10" s="697" t="s">
        <v>921</v>
      </c>
      <c r="B10" s="1144"/>
      <c r="C10" s="1145"/>
      <c r="D10" s="1145"/>
      <c r="E10" s="1146"/>
      <c r="F10" s="1148"/>
      <c r="G10" s="1150"/>
      <c r="H10" s="698" t="s">
        <v>885</v>
      </c>
      <c r="I10" s="699" t="s">
        <v>643</v>
      </c>
    </row>
    <row r="11" spans="1:11">
      <c r="A11" s="1151" t="s">
        <v>886</v>
      </c>
      <c r="B11" s="1153" t="s">
        <v>5</v>
      </c>
      <c r="C11" s="1154"/>
      <c r="D11" s="1154"/>
      <c r="E11" s="1155"/>
      <c r="F11" s="1159" t="s">
        <v>21</v>
      </c>
      <c r="G11" s="1159" t="s">
        <v>887</v>
      </c>
      <c r="H11" s="1159" t="s">
        <v>24</v>
      </c>
      <c r="I11" s="1139" t="s">
        <v>646</v>
      </c>
    </row>
    <row r="12" spans="1:11" ht="15" thickBot="1">
      <c r="A12" s="1152"/>
      <c r="B12" s="1156"/>
      <c r="C12" s="1157"/>
      <c r="D12" s="1157"/>
      <c r="E12" s="1158"/>
      <c r="F12" s="1160"/>
      <c r="G12" s="1160"/>
      <c r="H12" s="1160"/>
      <c r="I12" s="1140"/>
    </row>
    <row r="13" spans="1:11" ht="15.75" thickTop="1" thickBot="1">
      <c r="A13" s="1121" t="s">
        <v>888</v>
      </c>
      <c r="B13" s="1122"/>
      <c r="C13" s="1122"/>
      <c r="D13" s="1122"/>
      <c r="E13" s="1122"/>
      <c r="F13" s="1122"/>
      <c r="G13" s="1122"/>
      <c r="H13" s="1122"/>
      <c r="I13" s="1123"/>
    </row>
    <row r="14" spans="1:11" ht="15" thickTop="1">
      <c r="A14" s="700"/>
      <c r="B14" s="1127"/>
      <c r="C14" s="1128"/>
      <c r="D14" s="1128"/>
      <c r="E14" s="1129"/>
      <c r="F14" s="701"/>
      <c r="G14" s="702"/>
      <c r="H14" s="703"/>
      <c r="I14" s="704">
        <v>0</v>
      </c>
    </row>
    <row r="15" spans="1:11">
      <c r="A15" s="705"/>
      <c r="B15" s="1130"/>
      <c r="C15" s="1131"/>
      <c r="D15" s="1131"/>
      <c r="E15" s="1132"/>
      <c r="F15" s="706"/>
      <c r="G15" s="707"/>
      <c r="H15" s="708"/>
      <c r="I15" s="704">
        <v>0</v>
      </c>
    </row>
    <row r="16" spans="1:11" hidden="1">
      <c r="A16" s="705"/>
      <c r="B16" s="709"/>
      <c r="C16" s="709"/>
      <c r="D16" s="709"/>
      <c r="E16" s="709"/>
      <c r="F16" s="706"/>
      <c r="G16" s="707"/>
      <c r="H16" s="708"/>
      <c r="I16" s="704">
        <v>0</v>
      </c>
    </row>
    <row r="17" spans="1:9" hidden="1">
      <c r="A17" s="705"/>
      <c r="B17" s="709"/>
      <c r="C17" s="709"/>
      <c r="D17" s="709"/>
      <c r="E17" s="709"/>
      <c r="F17" s="706"/>
      <c r="G17" s="707"/>
      <c r="H17" s="708"/>
      <c r="I17" s="704">
        <v>0</v>
      </c>
    </row>
    <row r="18" spans="1:9" hidden="1">
      <c r="A18" s="705"/>
      <c r="B18" s="709"/>
      <c r="C18" s="709"/>
      <c r="D18" s="709"/>
      <c r="E18" s="709"/>
      <c r="F18" s="706"/>
      <c r="G18" s="707"/>
      <c r="H18" s="708"/>
      <c r="I18" s="704">
        <v>0</v>
      </c>
    </row>
    <row r="19" spans="1:9" hidden="1">
      <c r="A19" s="705"/>
      <c r="B19" s="709"/>
      <c r="C19" s="709"/>
      <c r="D19" s="709"/>
      <c r="E19" s="709"/>
      <c r="F19" s="706"/>
      <c r="G19" s="707"/>
      <c r="H19" s="708"/>
      <c r="I19" s="704">
        <v>0</v>
      </c>
    </row>
    <row r="20" spans="1:9" ht="15" thickBot="1">
      <c r="A20" s="1136" t="s">
        <v>22</v>
      </c>
      <c r="B20" s="1137"/>
      <c r="C20" s="1137"/>
      <c r="D20" s="1137"/>
      <c r="E20" s="1137"/>
      <c r="F20" s="1137"/>
      <c r="G20" s="1137"/>
      <c r="H20" s="1138"/>
      <c r="I20" s="710">
        <f>SUM(I18:I19)</f>
        <v>0</v>
      </c>
    </row>
    <row r="21" spans="1:9" ht="15.75" thickTop="1" thickBot="1">
      <c r="A21" s="1121" t="s">
        <v>190</v>
      </c>
      <c r="B21" s="1122"/>
      <c r="C21" s="1122"/>
      <c r="D21" s="1122"/>
      <c r="E21" s="1122"/>
      <c r="F21" s="1122"/>
      <c r="G21" s="1122"/>
      <c r="H21" s="1122"/>
      <c r="I21" s="1123"/>
    </row>
    <row r="22" spans="1:9" ht="15" thickTop="1">
      <c r="A22" s="700"/>
      <c r="B22" s="1127"/>
      <c r="C22" s="1128"/>
      <c r="D22" s="1128"/>
      <c r="E22" s="1129"/>
      <c r="F22" s="701"/>
      <c r="G22" s="702"/>
      <c r="H22" s="711"/>
      <c r="I22" s="712">
        <f t="shared" ref="I22:I27" si="0">ROUND(G22*H22,2)</f>
        <v>0</v>
      </c>
    </row>
    <row r="23" spans="1:9">
      <c r="A23" s="700"/>
      <c r="B23" s="1130"/>
      <c r="C23" s="1131"/>
      <c r="D23" s="1131"/>
      <c r="E23" s="1132"/>
      <c r="F23" s="701"/>
      <c r="G23" s="702"/>
      <c r="H23" s="711"/>
      <c r="I23" s="713">
        <f t="shared" si="0"/>
        <v>0</v>
      </c>
    </row>
    <row r="24" spans="1:9" hidden="1">
      <c r="A24" s="700"/>
      <c r="B24" s="1130"/>
      <c r="C24" s="1131"/>
      <c r="D24" s="1131"/>
      <c r="E24" s="1132"/>
      <c r="F24" s="701"/>
      <c r="G24" s="702"/>
      <c r="H24" s="711"/>
      <c r="I24" s="713">
        <f t="shared" si="0"/>
        <v>0</v>
      </c>
    </row>
    <row r="25" spans="1:9" hidden="1">
      <c r="A25" s="700"/>
      <c r="B25" s="1130"/>
      <c r="C25" s="1131"/>
      <c r="D25" s="1131"/>
      <c r="E25" s="1132"/>
      <c r="F25" s="701"/>
      <c r="G25" s="702"/>
      <c r="H25" s="711"/>
      <c r="I25" s="713">
        <f t="shared" si="0"/>
        <v>0</v>
      </c>
    </row>
    <row r="26" spans="1:9" hidden="1">
      <c r="A26" s="700"/>
      <c r="B26" s="1130"/>
      <c r="C26" s="1131"/>
      <c r="D26" s="1131"/>
      <c r="E26" s="1132"/>
      <c r="F26" s="701"/>
      <c r="G26" s="702"/>
      <c r="H26" s="711"/>
      <c r="I26" s="713">
        <f t="shared" si="0"/>
        <v>0</v>
      </c>
    </row>
    <row r="27" spans="1:9" hidden="1">
      <c r="A27" s="705"/>
      <c r="B27" s="1130"/>
      <c r="C27" s="1131"/>
      <c r="D27" s="1131"/>
      <c r="E27" s="1132"/>
      <c r="F27" s="706"/>
      <c r="G27" s="707"/>
      <c r="H27" s="714"/>
      <c r="I27" s="713">
        <f t="shared" si="0"/>
        <v>0</v>
      </c>
    </row>
    <row r="28" spans="1:9" ht="15" thickBot="1">
      <c r="A28" s="1133"/>
      <c r="B28" s="1134"/>
      <c r="C28" s="1134"/>
      <c r="D28" s="1134"/>
      <c r="E28" s="1134"/>
      <c r="F28" s="1134"/>
      <c r="G28" s="1135"/>
      <c r="H28" s="715" t="s">
        <v>22</v>
      </c>
      <c r="I28" s="710">
        <f>SUM(I22:I27)</f>
        <v>0</v>
      </c>
    </row>
    <row r="29" spans="1:9" ht="15.75" thickTop="1" thickBot="1">
      <c r="A29" s="1121" t="s">
        <v>901</v>
      </c>
      <c r="B29" s="1122"/>
      <c r="C29" s="1122"/>
      <c r="D29" s="1122"/>
      <c r="E29" s="1122"/>
      <c r="F29" s="1122"/>
      <c r="G29" s="1122"/>
      <c r="H29" s="1122"/>
      <c r="I29" s="1123"/>
    </row>
    <row r="30" spans="1:9" ht="26.25" thickTop="1">
      <c r="A30" s="716" t="s">
        <v>188</v>
      </c>
      <c r="B30" s="717" t="s">
        <v>922</v>
      </c>
      <c r="C30" s="717" t="s">
        <v>923</v>
      </c>
      <c r="D30" s="717" t="s">
        <v>637</v>
      </c>
      <c r="E30" s="717" t="s">
        <v>550</v>
      </c>
      <c r="F30" s="717" t="s">
        <v>924</v>
      </c>
      <c r="G30" s="717" t="s">
        <v>323</v>
      </c>
      <c r="H30" s="717" t="s">
        <v>925</v>
      </c>
      <c r="I30" s="718" t="s">
        <v>926</v>
      </c>
    </row>
    <row r="31" spans="1:9" ht="25.5">
      <c r="A31" s="719">
        <v>88907</v>
      </c>
      <c r="B31" s="720" t="s">
        <v>927</v>
      </c>
      <c r="C31" s="721">
        <v>50</v>
      </c>
      <c r="D31" s="721">
        <v>4</v>
      </c>
      <c r="E31" s="722">
        <v>2</v>
      </c>
      <c r="F31" s="722">
        <v>1</v>
      </c>
      <c r="G31" s="722">
        <v>60</v>
      </c>
      <c r="H31" s="723">
        <v>255.51</v>
      </c>
      <c r="I31" s="724">
        <f>ROUND(D31*((E31*F31*C31)/G31*H31),2)</f>
        <v>1703.4</v>
      </c>
    </row>
    <row r="32" spans="1:9" ht="25.5">
      <c r="A32" s="705">
        <v>7049</v>
      </c>
      <c r="B32" s="709" t="s">
        <v>928</v>
      </c>
      <c r="C32" s="725">
        <v>50</v>
      </c>
      <c r="D32" s="725">
        <v>2</v>
      </c>
      <c r="E32" s="726">
        <v>2</v>
      </c>
      <c r="F32" s="726">
        <v>0.5</v>
      </c>
      <c r="G32" s="726">
        <v>60</v>
      </c>
      <c r="H32" s="727">
        <v>220.8</v>
      </c>
      <c r="I32" s="713">
        <f t="shared" ref="I32:I44" si="1">ROUND(D32*((E32*F32*C32)/G32*H32),2)</f>
        <v>368</v>
      </c>
    </row>
    <row r="33" spans="1:11" ht="25.5">
      <c r="A33" s="705">
        <v>5932</v>
      </c>
      <c r="B33" s="709" t="s">
        <v>929</v>
      </c>
      <c r="C33" s="725">
        <v>50</v>
      </c>
      <c r="D33" s="725">
        <v>1</v>
      </c>
      <c r="E33" s="726">
        <v>2</v>
      </c>
      <c r="F33" s="726">
        <v>1</v>
      </c>
      <c r="G33" s="726">
        <v>60</v>
      </c>
      <c r="H33" s="727">
        <v>276.02999999999997</v>
      </c>
      <c r="I33" s="713">
        <f t="shared" si="1"/>
        <v>460.05</v>
      </c>
    </row>
    <row r="34" spans="1:11" ht="25.5">
      <c r="A34" s="705">
        <v>89257</v>
      </c>
      <c r="B34" s="709" t="s">
        <v>930</v>
      </c>
      <c r="C34" s="725">
        <v>100</v>
      </c>
      <c r="D34" s="725"/>
      <c r="E34" s="726">
        <v>2</v>
      </c>
      <c r="F34" s="726">
        <v>0.5</v>
      </c>
      <c r="G34" s="726">
        <v>60</v>
      </c>
      <c r="H34" s="727">
        <v>338.14</v>
      </c>
      <c r="I34" s="713">
        <f t="shared" si="1"/>
        <v>0</v>
      </c>
    </row>
    <row r="35" spans="1:11" ht="25.5">
      <c r="A35" s="705" t="s">
        <v>931</v>
      </c>
      <c r="B35" s="709" t="s">
        <v>932</v>
      </c>
      <c r="C35" s="725">
        <v>50</v>
      </c>
      <c r="D35" s="725">
        <v>2</v>
      </c>
      <c r="E35" s="726">
        <v>2</v>
      </c>
      <c r="F35" s="726">
        <v>1</v>
      </c>
      <c r="G35" s="726">
        <v>60</v>
      </c>
      <c r="H35" s="727">
        <v>149.33000000000001</v>
      </c>
      <c r="I35" s="713">
        <f t="shared" si="1"/>
        <v>497.77</v>
      </c>
    </row>
    <row r="36" spans="1:11" ht="25.5">
      <c r="A36" s="705">
        <v>5867</v>
      </c>
      <c r="B36" s="709" t="s">
        <v>933</v>
      </c>
      <c r="C36" s="725">
        <v>50</v>
      </c>
      <c r="D36" s="725">
        <v>0</v>
      </c>
      <c r="E36" s="726">
        <v>2</v>
      </c>
      <c r="F36" s="726">
        <v>0.5</v>
      </c>
      <c r="G36" s="726">
        <v>60</v>
      </c>
      <c r="H36" s="727">
        <v>160.44</v>
      </c>
      <c r="I36" s="713">
        <f t="shared" si="1"/>
        <v>0</v>
      </c>
    </row>
    <row r="37" spans="1:11" ht="25.5">
      <c r="A37" s="705">
        <v>6879</v>
      </c>
      <c r="B37" s="709" t="s">
        <v>934</v>
      </c>
      <c r="C37" s="725">
        <v>50</v>
      </c>
      <c r="D37" s="725">
        <v>0</v>
      </c>
      <c r="E37" s="726">
        <v>2</v>
      </c>
      <c r="F37" s="726">
        <v>0.5</v>
      </c>
      <c r="G37" s="726">
        <v>60</v>
      </c>
      <c r="H37" s="727">
        <v>210.22</v>
      </c>
      <c r="I37" s="713">
        <f t="shared" si="1"/>
        <v>0</v>
      </c>
    </row>
    <row r="38" spans="1:11" ht="25.5">
      <c r="A38" s="705">
        <v>89035</v>
      </c>
      <c r="B38" s="709" t="s">
        <v>935</v>
      </c>
      <c r="C38" s="725">
        <v>50</v>
      </c>
      <c r="D38" s="725"/>
      <c r="E38" s="726">
        <v>2</v>
      </c>
      <c r="F38" s="726">
        <v>0.5</v>
      </c>
      <c r="G38" s="726">
        <v>60</v>
      </c>
      <c r="H38" s="727">
        <v>122.2</v>
      </c>
      <c r="I38" s="713">
        <f t="shared" si="1"/>
        <v>0</v>
      </c>
    </row>
    <row r="39" spans="1:11" ht="25.5">
      <c r="A39" s="705">
        <v>93433</v>
      </c>
      <c r="B39" s="709" t="s">
        <v>936</v>
      </c>
      <c r="C39" s="725">
        <v>150</v>
      </c>
      <c r="D39" s="725"/>
      <c r="E39" s="726">
        <v>2</v>
      </c>
      <c r="F39" s="726">
        <v>3</v>
      </c>
      <c r="G39" s="726">
        <v>40</v>
      </c>
      <c r="H39" s="727">
        <v>2512.6999999999998</v>
      </c>
      <c r="I39" s="713">
        <f t="shared" si="1"/>
        <v>0</v>
      </c>
    </row>
    <row r="40" spans="1:11" ht="25.5">
      <c r="A40" s="705">
        <v>7030</v>
      </c>
      <c r="B40" s="709" t="s">
        <v>937</v>
      </c>
      <c r="C40" s="725">
        <v>150</v>
      </c>
      <c r="D40" s="725"/>
      <c r="E40" s="726">
        <v>2</v>
      </c>
      <c r="F40" s="726">
        <v>1</v>
      </c>
      <c r="G40" s="726">
        <v>50</v>
      </c>
      <c r="H40" s="727">
        <v>264.45</v>
      </c>
      <c r="I40" s="713">
        <f t="shared" si="1"/>
        <v>0</v>
      </c>
    </row>
    <row r="41" spans="1:11" ht="25.5">
      <c r="A41" s="705">
        <v>73417</v>
      </c>
      <c r="B41" s="709" t="s">
        <v>938</v>
      </c>
      <c r="C41" s="725">
        <v>188.55558208955401</v>
      </c>
      <c r="D41" s="725"/>
      <c r="E41" s="726">
        <v>1</v>
      </c>
      <c r="F41" s="726">
        <v>0.5</v>
      </c>
      <c r="G41" s="726">
        <v>60</v>
      </c>
      <c r="H41" s="727">
        <v>186.79</v>
      </c>
      <c r="I41" s="713">
        <f t="shared" si="1"/>
        <v>0</v>
      </c>
    </row>
    <row r="42" spans="1:11" ht="76.5">
      <c r="A42" s="705">
        <v>83362</v>
      </c>
      <c r="B42" s="709" t="s">
        <v>500</v>
      </c>
      <c r="C42" s="725">
        <v>100</v>
      </c>
      <c r="D42" s="725"/>
      <c r="E42" s="726">
        <v>2</v>
      </c>
      <c r="F42" s="726">
        <v>1</v>
      </c>
      <c r="G42" s="726">
        <v>60</v>
      </c>
      <c r="H42" s="727">
        <v>267.38</v>
      </c>
      <c r="I42" s="713">
        <f>ROUND(D42*((E42*F42*C42)/G42*H42),2)</f>
        <v>0</v>
      </c>
    </row>
    <row r="43" spans="1:11">
      <c r="A43" s="705" t="s">
        <v>939</v>
      </c>
      <c r="B43" s="709" t="s">
        <v>940</v>
      </c>
      <c r="C43" s="725">
        <v>100</v>
      </c>
      <c r="D43" s="725">
        <v>4</v>
      </c>
      <c r="E43" s="726">
        <v>2</v>
      </c>
      <c r="F43" s="726">
        <v>1</v>
      </c>
      <c r="G43" s="726">
        <v>60</v>
      </c>
      <c r="H43" s="727">
        <v>267.92</v>
      </c>
      <c r="I43" s="713">
        <f>ROUND(D43*((E43*F43*C43)/G43*H43),2)</f>
        <v>3572.27</v>
      </c>
    </row>
    <row r="44" spans="1:11" ht="38.25">
      <c r="A44" s="705">
        <v>91386</v>
      </c>
      <c r="B44" s="709" t="s">
        <v>941</v>
      </c>
      <c r="C44" s="725">
        <v>150</v>
      </c>
      <c r="D44" s="725">
        <v>30</v>
      </c>
      <c r="E44" s="726">
        <v>2</v>
      </c>
      <c r="F44" s="726">
        <v>1</v>
      </c>
      <c r="G44" s="726">
        <v>60</v>
      </c>
      <c r="H44" s="727">
        <v>260.02999999999997</v>
      </c>
      <c r="I44" s="713">
        <f t="shared" si="1"/>
        <v>39004.5</v>
      </c>
    </row>
    <row r="45" spans="1:11" ht="15" thickBot="1">
      <c r="A45" s="1124"/>
      <c r="B45" s="1125"/>
      <c r="C45" s="1125"/>
      <c r="D45" s="1125"/>
      <c r="E45" s="1125"/>
      <c r="F45" s="1125"/>
      <c r="G45" s="1126"/>
      <c r="H45" s="728" t="s">
        <v>22</v>
      </c>
      <c r="I45" s="729">
        <f>SUM(I31:I44)</f>
        <v>45605.99</v>
      </c>
    </row>
    <row r="46" spans="1:11" ht="15.75" thickTop="1" thickBot="1">
      <c r="A46" s="1121" t="s">
        <v>902</v>
      </c>
      <c r="B46" s="1122"/>
      <c r="C46" s="1122"/>
      <c r="D46" s="1122"/>
      <c r="E46" s="1122"/>
      <c r="F46" s="1122"/>
      <c r="G46" s="1122"/>
      <c r="H46" s="1122"/>
      <c r="I46" s="1123"/>
      <c r="K46" s="730"/>
    </row>
    <row r="47" spans="1:11" ht="15" thickTop="1">
      <c r="A47" s="705"/>
      <c r="B47" s="1127"/>
      <c r="C47" s="1128"/>
      <c r="D47" s="1128"/>
      <c r="E47" s="1129"/>
      <c r="F47" s="706"/>
      <c r="G47" s="707"/>
      <c r="H47" s="714"/>
      <c r="I47" s="712">
        <f>ROUND(G47*H47,2)</f>
        <v>0</v>
      </c>
    </row>
    <row r="48" spans="1:11">
      <c r="A48" s="705"/>
      <c r="B48" s="1130"/>
      <c r="C48" s="1131"/>
      <c r="D48" s="1131"/>
      <c r="E48" s="1132"/>
      <c r="F48" s="706"/>
      <c r="G48" s="707"/>
      <c r="H48" s="714"/>
      <c r="I48" s="713">
        <f>ROUND(G48*H48,2)</f>
        <v>0</v>
      </c>
    </row>
    <row r="49" spans="1:10" hidden="1">
      <c r="A49" s="705"/>
      <c r="B49" s="709"/>
      <c r="C49" s="709"/>
      <c r="D49" s="709"/>
      <c r="E49" s="709"/>
      <c r="F49" s="706"/>
      <c r="G49" s="707"/>
      <c r="H49" s="714"/>
      <c r="I49" s="731">
        <f>ROUND(G49*H49,2)</f>
        <v>0</v>
      </c>
    </row>
    <row r="50" spans="1:10" ht="15" thickBot="1">
      <c r="A50" s="1133"/>
      <c r="B50" s="1134"/>
      <c r="C50" s="1134"/>
      <c r="D50" s="1134"/>
      <c r="E50" s="1134"/>
      <c r="F50" s="1134"/>
      <c r="G50" s="1135"/>
      <c r="H50" s="715" t="s">
        <v>22</v>
      </c>
      <c r="I50" s="710">
        <f>SUM(I47:I49)</f>
        <v>0</v>
      </c>
    </row>
    <row r="51" spans="1:10" ht="15.75" thickTop="1">
      <c r="A51" s="1116" t="s">
        <v>907</v>
      </c>
      <c r="B51" s="1117"/>
      <c r="C51" s="1117"/>
      <c r="D51" s="1117"/>
      <c r="E51" s="1117"/>
      <c r="F51" s="1117"/>
      <c r="G51" s="1117"/>
      <c r="H51" s="1118"/>
      <c r="I51" s="732">
        <f>I50+I45+I28+I20</f>
        <v>45605.99</v>
      </c>
      <c r="J51" s="733"/>
    </row>
    <row r="52" spans="1:10">
      <c r="A52" s="734" t="s">
        <v>200</v>
      </c>
      <c r="B52" s="735"/>
      <c r="C52" s="735"/>
      <c r="D52" s="735"/>
      <c r="E52" s="735"/>
      <c r="F52" s="735"/>
      <c r="G52" s="735"/>
      <c r="H52" s="736">
        <v>0.27460000000000001</v>
      </c>
      <c r="I52" s="737">
        <f>I51*H52</f>
        <v>12523.4</v>
      </c>
    </row>
    <row r="53" spans="1:10" ht="15" thickBot="1">
      <c r="A53" s="1119" t="s">
        <v>908</v>
      </c>
      <c r="B53" s="1120"/>
      <c r="C53" s="1120"/>
      <c r="D53" s="1120"/>
      <c r="E53" s="1120"/>
      <c r="F53" s="1120"/>
      <c r="G53" s="1120"/>
      <c r="H53" s="1120"/>
      <c r="I53" s="738">
        <f>I52+I51</f>
        <v>58129.39</v>
      </c>
    </row>
    <row r="54" spans="1:10" ht="15" thickTop="1"/>
  </sheetData>
  <mergeCells count="33">
    <mergeCell ref="I11:I12"/>
    <mergeCell ref="A1:I1"/>
    <mergeCell ref="B2:I3"/>
    <mergeCell ref="A4:I4"/>
    <mergeCell ref="A7:I7"/>
    <mergeCell ref="B9:E10"/>
    <mergeCell ref="F9:F10"/>
    <mergeCell ref="G9:G10"/>
    <mergeCell ref="A11:A12"/>
    <mergeCell ref="B11:E12"/>
    <mergeCell ref="F11:F12"/>
    <mergeCell ref="G11:G12"/>
    <mergeCell ref="H11:H12"/>
    <mergeCell ref="A28:G28"/>
    <mergeCell ref="A13:I13"/>
    <mergeCell ref="B14:E14"/>
    <mergeCell ref="B15:E15"/>
    <mergeCell ref="A20:H20"/>
    <mergeCell ref="A21:I21"/>
    <mergeCell ref="B22:E22"/>
    <mergeCell ref="B23:E23"/>
    <mergeCell ref="B24:E24"/>
    <mergeCell ref="B25:E25"/>
    <mergeCell ref="B26:E26"/>
    <mergeCell ref="B27:E27"/>
    <mergeCell ref="A51:H51"/>
    <mergeCell ref="A53:H53"/>
    <mergeCell ref="A29:I29"/>
    <mergeCell ref="A45:G45"/>
    <mergeCell ref="A46:I46"/>
    <mergeCell ref="B47:E47"/>
    <mergeCell ref="B48:E48"/>
    <mergeCell ref="A50:G50"/>
  </mergeCells>
  <printOptions horizontalCentered="1"/>
  <pageMargins left="0.51181102362204722" right="0.19" top="0.55118110236220474" bottom="0.78740157480314965" header="0.31496062992125984" footer="0.31496062992125984"/>
  <pageSetup paperSize="9" scale="80" orientation="portrait" r:id="rId1"/>
  <headerFooter>
    <oddHeader xml:space="preserve">&amp;C
</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15C40-8256-4DFB-BE10-1CAC2FF7AAF7}">
  <sheetPr codeName="Planilha10">
    <tabColor theme="7" tint="0.39997558519241921"/>
  </sheetPr>
  <dimension ref="A1:H41"/>
  <sheetViews>
    <sheetView showGridLines="0" view="pageBreakPreview" zoomScaleNormal="85" zoomScaleSheetLayoutView="100" workbookViewId="0">
      <selection activeCell="A7" sqref="A7:H7"/>
    </sheetView>
  </sheetViews>
  <sheetFormatPr defaultColWidth="9.140625" defaultRowHeight="15"/>
  <cols>
    <col min="1" max="1" width="12.42578125" style="643" customWidth="1"/>
    <col min="2" max="2" width="43.42578125" style="637" customWidth="1"/>
    <col min="3" max="3" width="8.42578125" style="644" customWidth="1"/>
    <col min="4" max="4" width="12.85546875" style="637" customWidth="1"/>
    <col min="5" max="5" width="11.85546875" style="645" customWidth="1"/>
    <col min="6" max="6" width="17.42578125" style="646" customWidth="1"/>
    <col min="7" max="7" width="11.85546875" style="637" bestFit="1" customWidth="1"/>
    <col min="8" max="16384" width="9.140625" style="637"/>
  </cols>
  <sheetData>
    <row r="1" spans="1:8" s="628" customFormat="1">
      <c r="A1" s="1097" t="s">
        <v>18</v>
      </c>
      <c r="B1" s="1097"/>
      <c r="C1" s="1097"/>
      <c r="D1" s="1097"/>
      <c r="E1" s="1097"/>
      <c r="F1" s="1097"/>
      <c r="G1" s="626"/>
      <c r="H1" s="627"/>
    </row>
    <row r="2" spans="1:8" s="628" customFormat="1">
      <c r="A2" s="1113" t="str">
        <f>Composição3a!B2</f>
        <v>EXECUÇÃO DOS SERVIÇOS DE INFRAESTRUTURA E PREVENÇÃO DE INUNDAÇÕES - NO MUNICÍPIO DE ANANINDEUA - PA.</v>
      </c>
      <c r="B2" s="1113"/>
      <c r="C2" s="1113"/>
      <c r="D2" s="1113"/>
      <c r="E2" s="1113"/>
      <c r="F2" s="1113"/>
      <c r="G2" s="630"/>
      <c r="H2" s="630"/>
    </row>
    <row r="3" spans="1:8" s="628" customFormat="1">
      <c r="A3" s="1097" t="s">
        <v>187</v>
      </c>
      <c r="B3" s="1097"/>
      <c r="C3" s="1097"/>
      <c r="D3" s="1097"/>
      <c r="E3" s="1097"/>
      <c r="F3" s="1097"/>
      <c r="G3" s="626"/>
      <c r="H3" s="631"/>
    </row>
    <row r="4" spans="1:8" s="628" customFormat="1">
      <c r="A4" s="1097"/>
      <c r="B4" s="1097"/>
      <c r="C4" s="1097"/>
      <c r="D4" s="1097"/>
      <c r="E4" s="1097"/>
      <c r="F4" s="1097"/>
      <c r="G4" s="626"/>
      <c r="H4" s="631"/>
    </row>
    <row r="5" spans="1:8" ht="15" customHeight="1">
      <c r="A5" s="632" t="s">
        <v>685</v>
      </c>
      <c r="B5" s="633"/>
      <c r="C5" s="634"/>
      <c r="D5" s="634"/>
      <c r="E5" s="635"/>
      <c r="F5" s="636"/>
    </row>
    <row r="6" spans="1:8" ht="15.75" customHeight="1" thickBot="1">
      <c r="A6" s="638" t="s">
        <v>686</v>
      </c>
      <c r="B6" s="639"/>
      <c r="C6" s="640"/>
      <c r="D6" s="640"/>
      <c r="E6" s="641" t="s">
        <v>879</v>
      </c>
      <c r="F6" s="642"/>
    </row>
    <row r="7" spans="1:8" ht="18.75" thickBot="1">
      <c r="A7" s="1099" t="s">
        <v>880</v>
      </c>
      <c r="B7" s="1100"/>
      <c r="C7" s="1100"/>
      <c r="D7" s="1100"/>
      <c r="E7" s="1100"/>
      <c r="F7" s="1101"/>
    </row>
    <row r="8" spans="1:8" ht="15.75" thickBot="1"/>
    <row r="9" spans="1:8" ht="15" customHeight="1" thickTop="1">
      <c r="A9" s="647" t="s">
        <v>6</v>
      </c>
      <c r="B9" s="1114" t="s">
        <v>942</v>
      </c>
      <c r="C9" s="1104" t="s">
        <v>881</v>
      </c>
      <c r="D9" s="1106" t="s">
        <v>882</v>
      </c>
      <c r="E9" s="648" t="s">
        <v>883</v>
      </c>
      <c r="F9" s="682">
        <v>44896</v>
      </c>
    </row>
    <row r="10" spans="1:8">
      <c r="A10" s="683" t="s">
        <v>757</v>
      </c>
      <c r="B10" s="1115"/>
      <c r="C10" s="1105"/>
      <c r="D10" s="1107"/>
      <c r="E10" s="651" t="s">
        <v>885</v>
      </c>
      <c r="F10" s="652" t="s">
        <v>436</v>
      </c>
    </row>
    <row r="11" spans="1:8">
      <c r="A11" s="1108" t="s">
        <v>886</v>
      </c>
      <c r="B11" s="1110" t="s">
        <v>5</v>
      </c>
      <c r="C11" s="1110" t="s">
        <v>21</v>
      </c>
      <c r="D11" s="1110" t="s">
        <v>887</v>
      </c>
      <c r="E11" s="1110" t="s">
        <v>24</v>
      </c>
      <c r="F11" s="1095" t="s">
        <v>646</v>
      </c>
    </row>
    <row r="12" spans="1:8" ht="15.75" thickBot="1">
      <c r="A12" s="1109"/>
      <c r="B12" s="1111"/>
      <c r="C12" s="1112"/>
      <c r="D12" s="1112"/>
      <c r="E12" s="1112"/>
      <c r="F12" s="1096"/>
    </row>
    <row r="13" spans="1:8" ht="16.5" thickTop="1" thickBot="1">
      <c r="A13" s="1078" t="s">
        <v>888</v>
      </c>
      <c r="B13" s="1079"/>
      <c r="C13" s="1079"/>
      <c r="D13" s="1079"/>
      <c r="E13" s="1079"/>
      <c r="F13" s="1080"/>
    </row>
    <row r="14" spans="1:8" ht="15.75" thickTop="1">
      <c r="A14" s="653"/>
      <c r="B14" s="654"/>
      <c r="C14" s="655"/>
      <c r="D14" s="656"/>
      <c r="E14" s="657"/>
      <c r="F14" s="672">
        <f>E14*D14</f>
        <v>0</v>
      </c>
    </row>
    <row r="15" spans="1:8">
      <c r="A15" s="659"/>
      <c r="B15" s="660"/>
      <c r="C15" s="661"/>
      <c r="D15" s="662"/>
      <c r="E15" s="663"/>
      <c r="F15" s="672">
        <f>E15*D15</f>
        <v>0</v>
      </c>
    </row>
    <row r="16" spans="1:8" hidden="1">
      <c r="A16" s="659"/>
      <c r="B16" s="660"/>
      <c r="C16" s="661"/>
      <c r="D16" s="662"/>
      <c r="E16" s="663"/>
      <c r="F16" s="658">
        <v>0</v>
      </c>
    </row>
    <row r="17" spans="1:7" hidden="1">
      <c r="A17" s="659"/>
      <c r="B17" s="660"/>
      <c r="C17" s="661"/>
      <c r="D17" s="662"/>
      <c r="E17" s="663"/>
      <c r="F17" s="658">
        <v>0</v>
      </c>
    </row>
    <row r="18" spans="1:7" hidden="1">
      <c r="A18" s="659"/>
      <c r="B18" s="660"/>
      <c r="C18" s="661"/>
      <c r="D18" s="662"/>
      <c r="E18" s="663"/>
      <c r="F18" s="658">
        <v>0</v>
      </c>
    </row>
    <row r="19" spans="1:7" hidden="1">
      <c r="A19" s="659"/>
      <c r="B19" s="660"/>
      <c r="C19" s="661"/>
      <c r="D19" s="662"/>
      <c r="E19" s="663"/>
      <c r="F19" s="658">
        <v>0</v>
      </c>
    </row>
    <row r="20" spans="1:7" ht="15.75" thickBot="1">
      <c r="A20" s="1089" t="s">
        <v>22</v>
      </c>
      <c r="B20" s="1090"/>
      <c r="C20" s="1090"/>
      <c r="D20" s="1090"/>
      <c r="E20" s="1091"/>
      <c r="F20" s="684">
        <f>SUM(F14:F19)</f>
        <v>0</v>
      </c>
    </row>
    <row r="21" spans="1:7" ht="16.5" thickTop="1" thickBot="1">
      <c r="A21" s="1078" t="s">
        <v>190</v>
      </c>
      <c r="B21" s="1079"/>
      <c r="C21" s="1079"/>
      <c r="D21" s="1079"/>
      <c r="E21" s="1079"/>
      <c r="F21" s="1080"/>
    </row>
    <row r="22" spans="1:7" ht="15.75" thickTop="1">
      <c r="A22" s="659" t="s">
        <v>43</v>
      </c>
      <c r="B22" s="660" t="s">
        <v>191</v>
      </c>
      <c r="C22" s="661" t="s">
        <v>230</v>
      </c>
      <c r="D22" s="662">
        <f>D28</f>
        <v>3.2083E-2</v>
      </c>
      <c r="E22" s="670">
        <v>19.22</v>
      </c>
      <c r="F22" s="672">
        <f>E22*D22</f>
        <v>0.62</v>
      </c>
      <c r="G22" s="637" t="s">
        <v>912</v>
      </c>
    </row>
    <row r="23" spans="1:7">
      <c r="A23" s="653"/>
      <c r="B23" s="654"/>
      <c r="C23" s="655"/>
      <c r="D23" s="656"/>
      <c r="E23" s="666"/>
      <c r="F23" s="672">
        <f>E23*D23</f>
        <v>0</v>
      </c>
    </row>
    <row r="24" spans="1:7" hidden="1">
      <c r="A24" s="653"/>
      <c r="B24" s="654"/>
      <c r="C24" s="655"/>
      <c r="D24" s="656"/>
      <c r="E24" s="666"/>
      <c r="F24" s="672">
        <v>0</v>
      </c>
    </row>
    <row r="25" spans="1:7" hidden="1">
      <c r="A25" s="659"/>
      <c r="B25" s="660"/>
      <c r="C25" s="661"/>
      <c r="D25" s="662"/>
      <c r="E25" s="670"/>
      <c r="F25" s="672">
        <v>0</v>
      </c>
    </row>
    <row r="26" spans="1:7" ht="15.75" thickBot="1">
      <c r="A26" s="1081"/>
      <c r="B26" s="1082"/>
      <c r="C26" s="1082"/>
      <c r="D26" s="1083"/>
      <c r="E26" s="671" t="s">
        <v>22</v>
      </c>
      <c r="F26" s="684">
        <f>SUM(F22:F25)</f>
        <v>0.62</v>
      </c>
    </row>
    <row r="27" spans="1:7" ht="16.5" thickTop="1" thickBot="1">
      <c r="A27" s="1078" t="s">
        <v>901</v>
      </c>
      <c r="B27" s="1079"/>
      <c r="C27" s="1079"/>
      <c r="D27" s="1079"/>
      <c r="E27" s="1079"/>
      <c r="F27" s="1080"/>
    </row>
    <row r="28" spans="1:7" ht="39" thickTop="1">
      <c r="A28" s="659" t="s">
        <v>943</v>
      </c>
      <c r="B28" s="660" t="s">
        <v>944</v>
      </c>
      <c r="C28" s="661" t="s">
        <v>176</v>
      </c>
      <c r="D28" s="662">
        <v>3.2083E-2</v>
      </c>
      <c r="E28" s="670">
        <v>255.51</v>
      </c>
      <c r="F28" s="672">
        <f>E28*D28</f>
        <v>8.1999999999999993</v>
      </c>
      <c r="G28" s="637" t="s">
        <v>912</v>
      </c>
    </row>
    <row r="29" spans="1:7">
      <c r="A29" s="659" t="s">
        <v>945</v>
      </c>
      <c r="B29" s="660" t="s">
        <v>946</v>
      </c>
      <c r="C29" s="661" t="s">
        <v>176</v>
      </c>
      <c r="D29" s="662">
        <f>$D$28/3</f>
        <v>1.06943E-2</v>
      </c>
      <c r="E29" s="670">
        <v>254.62</v>
      </c>
      <c r="F29" s="672">
        <f>E29*D29</f>
        <v>2.72</v>
      </c>
      <c r="G29" s="637" t="s">
        <v>912</v>
      </c>
    </row>
    <row r="30" spans="1:7">
      <c r="A30" s="659" t="s">
        <v>947</v>
      </c>
      <c r="B30" s="660" t="s">
        <v>948</v>
      </c>
      <c r="C30" s="661" t="s">
        <v>176</v>
      </c>
      <c r="D30" s="662">
        <f>$D$28/3</f>
        <v>1.06943E-2</v>
      </c>
      <c r="E30" s="670">
        <v>239.82</v>
      </c>
      <c r="F30" s="672">
        <f>E30*D30</f>
        <v>2.56</v>
      </c>
      <c r="G30" s="637" t="s">
        <v>912</v>
      </c>
    </row>
    <row r="31" spans="1:7">
      <c r="A31" s="659" t="s">
        <v>949</v>
      </c>
      <c r="B31" s="660" t="s">
        <v>950</v>
      </c>
      <c r="C31" s="661" t="s">
        <v>176</v>
      </c>
      <c r="D31" s="662">
        <f>$D$28</f>
        <v>3.2083E-2</v>
      </c>
      <c r="E31" s="670">
        <v>197.13</v>
      </c>
      <c r="F31" s="672">
        <f>E31*D31</f>
        <v>6.32</v>
      </c>
      <c r="G31" s="637" t="s">
        <v>912</v>
      </c>
    </row>
    <row r="32" spans="1:7" ht="15.75" thickBot="1">
      <c r="A32" s="1092"/>
      <c r="B32" s="1093"/>
      <c r="C32" s="1093"/>
      <c r="D32" s="1094"/>
      <c r="E32" s="671" t="s">
        <v>22</v>
      </c>
      <c r="F32" s="684">
        <f>SUM(F28:F31)</f>
        <v>19.8</v>
      </c>
    </row>
    <row r="33" spans="1:7" ht="16.5" thickTop="1" thickBot="1">
      <c r="A33" s="1078" t="s">
        <v>902</v>
      </c>
      <c r="B33" s="1079"/>
      <c r="C33" s="1079"/>
      <c r="D33" s="1079"/>
      <c r="E33" s="1079"/>
      <c r="F33" s="1080"/>
    </row>
    <row r="34" spans="1:7" ht="15.75" thickTop="1">
      <c r="A34" s="659"/>
      <c r="B34" s="660"/>
      <c r="C34" s="661"/>
      <c r="D34" s="662"/>
      <c r="E34" s="670"/>
      <c r="F34" s="672">
        <f>E34*D34</f>
        <v>0</v>
      </c>
    </row>
    <row r="35" spans="1:7">
      <c r="A35" s="659"/>
      <c r="B35" s="660"/>
      <c r="C35" s="661"/>
      <c r="D35" s="662"/>
      <c r="E35" s="670"/>
      <c r="F35" s="672">
        <f>E35*D35</f>
        <v>0</v>
      </c>
    </row>
    <row r="36" spans="1:7" hidden="1">
      <c r="A36" s="659"/>
      <c r="B36" s="660"/>
      <c r="C36" s="661"/>
      <c r="D36" s="662"/>
      <c r="E36" s="670"/>
      <c r="F36" s="672">
        <v>0</v>
      </c>
    </row>
    <row r="37" spans="1:7" ht="15.75" thickBot="1">
      <c r="A37" s="1081"/>
      <c r="B37" s="1082"/>
      <c r="C37" s="1082"/>
      <c r="D37" s="1083"/>
      <c r="E37" s="671" t="s">
        <v>22</v>
      </c>
      <c r="F37" s="684">
        <f>SUM(F34:F36)</f>
        <v>0</v>
      </c>
    </row>
    <row r="38" spans="1:7" ht="15.75" thickTop="1">
      <c r="A38" s="1084" t="s">
        <v>907</v>
      </c>
      <c r="B38" s="1085"/>
      <c r="C38" s="1085"/>
      <c r="D38" s="1085"/>
      <c r="E38" s="1086"/>
      <c r="F38" s="685">
        <f>SUM(F37,F32,F26,F20)</f>
        <v>20.420000000000002</v>
      </c>
      <c r="G38" s="686" t="b">
        <f>VLOOKUP(A10,'[16]Maguariaçu T2'!$B$10:$F$68,5,0)=F38</f>
        <v>0</v>
      </c>
    </row>
    <row r="39" spans="1:7">
      <c r="A39" s="676" t="s">
        <v>200</v>
      </c>
      <c r="B39" s="677"/>
      <c r="C39" s="677"/>
      <c r="D39" s="677"/>
      <c r="E39" s="678">
        <f>[16]B.D.I!J22</f>
        <v>0.27460000000000001</v>
      </c>
      <c r="F39" s="687">
        <f>E39*F38</f>
        <v>5.61</v>
      </c>
    </row>
    <row r="40" spans="1:7" ht="15.75" thickBot="1">
      <c r="A40" s="1087" t="s">
        <v>908</v>
      </c>
      <c r="B40" s="1088"/>
      <c r="C40" s="1088"/>
      <c r="D40" s="1088"/>
      <c r="E40" s="1088"/>
      <c r="F40" s="688">
        <f>F39+F38</f>
        <v>26.03</v>
      </c>
    </row>
    <row r="41" spans="1:7" ht="15.75" thickTop="1"/>
  </sheetData>
  <mergeCells count="24">
    <mergeCell ref="F11:F12"/>
    <mergeCell ref="A1:F1"/>
    <mergeCell ref="A2:F2"/>
    <mergeCell ref="A3:F3"/>
    <mergeCell ref="A4:F4"/>
    <mergeCell ref="A7:F7"/>
    <mergeCell ref="B9:B10"/>
    <mergeCell ref="C9:C10"/>
    <mergeCell ref="D9:D10"/>
    <mergeCell ref="A11:A12"/>
    <mergeCell ref="B11:B12"/>
    <mergeCell ref="C11:C12"/>
    <mergeCell ref="D11:D12"/>
    <mergeCell ref="E11:E12"/>
    <mergeCell ref="A33:F33"/>
    <mergeCell ref="A37:D37"/>
    <mergeCell ref="A38:E38"/>
    <mergeCell ref="A40:E40"/>
    <mergeCell ref="A13:F13"/>
    <mergeCell ref="A20:E20"/>
    <mergeCell ref="A21:F21"/>
    <mergeCell ref="A26:D26"/>
    <mergeCell ref="A27:F27"/>
    <mergeCell ref="A32:D32"/>
  </mergeCells>
  <printOptions horizontalCentered="1"/>
  <pageMargins left="0.51181102362204722" right="0.31496062992125984" top="0.55118110236220474" bottom="0.78740157480314965" header="0.31496062992125984" footer="0.31496062992125984"/>
  <pageSetup paperSize="9" scale="84" orientation="portrait" r:id="rId1"/>
  <headerFooter>
    <oddHeader xml:space="preserve">&amp;C
</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178CE-BDFD-4A75-BE46-E4FE0ABD777D}">
  <sheetPr codeName="Planilha11">
    <tabColor theme="7" tint="0.39997558519241921"/>
  </sheetPr>
  <dimension ref="A1:H40"/>
  <sheetViews>
    <sheetView showGridLines="0" view="pageBreakPreview" zoomScaleNormal="85" zoomScaleSheetLayoutView="100" workbookViewId="0">
      <selection activeCell="A7" sqref="A7:H7"/>
    </sheetView>
  </sheetViews>
  <sheetFormatPr defaultColWidth="9.140625" defaultRowHeight="15"/>
  <cols>
    <col min="1" max="1" width="11.42578125" style="643" bestFit="1" customWidth="1"/>
    <col min="2" max="2" width="43.42578125" style="637" customWidth="1"/>
    <col min="3" max="3" width="8.42578125" style="644" customWidth="1"/>
    <col min="4" max="4" width="12.85546875" style="637" customWidth="1"/>
    <col min="5" max="5" width="11.85546875" style="645" customWidth="1"/>
    <col min="6" max="6" width="17.42578125" style="646" customWidth="1"/>
    <col min="7" max="7" width="11.85546875" style="637" bestFit="1" customWidth="1"/>
    <col min="8" max="16384" width="9.140625" style="637"/>
  </cols>
  <sheetData>
    <row r="1" spans="1:8" s="628" customFormat="1">
      <c r="A1" s="1097" t="s">
        <v>18</v>
      </c>
      <c r="B1" s="1097"/>
      <c r="C1" s="1097"/>
      <c r="D1" s="1097"/>
      <c r="E1" s="1097"/>
      <c r="F1" s="1097"/>
      <c r="G1" s="626"/>
      <c r="H1" s="627"/>
    </row>
    <row r="2" spans="1:8" s="628" customFormat="1">
      <c r="A2" s="1113" t="str">
        <f>Composição5!A2</f>
        <v>EXECUÇÃO DOS SERVIÇOS DE INFRAESTRUTURA E PREVENÇÃO DE INUNDAÇÕES - NO MUNICÍPIO DE ANANINDEUA - PA.</v>
      </c>
      <c r="B2" s="1113"/>
      <c r="C2" s="1113"/>
      <c r="D2" s="1113"/>
      <c r="E2" s="1113"/>
      <c r="F2" s="1113"/>
      <c r="G2" s="630"/>
      <c r="H2" s="630"/>
    </row>
    <row r="3" spans="1:8" s="628" customFormat="1">
      <c r="A3" s="1097" t="s">
        <v>187</v>
      </c>
      <c r="B3" s="1097"/>
      <c r="C3" s="1097"/>
      <c r="D3" s="1097"/>
      <c r="E3" s="1097"/>
      <c r="F3" s="1097"/>
      <c r="G3" s="626"/>
      <c r="H3" s="631"/>
    </row>
    <row r="4" spans="1:8" s="628" customFormat="1">
      <c r="A4" s="1097"/>
      <c r="B4" s="1097"/>
      <c r="C4" s="1097"/>
      <c r="D4" s="1097"/>
      <c r="E4" s="1097"/>
      <c r="F4" s="1097"/>
      <c r="G4" s="626"/>
      <c r="H4" s="631"/>
    </row>
    <row r="5" spans="1:8" ht="15" customHeight="1">
      <c r="A5" s="632" t="s">
        <v>685</v>
      </c>
      <c r="B5" s="633"/>
      <c r="C5" s="634"/>
      <c r="D5" s="634"/>
      <c r="E5" s="635"/>
      <c r="F5" s="636"/>
    </row>
    <row r="6" spans="1:8" ht="15.75" customHeight="1" thickBot="1">
      <c r="A6" s="638" t="s">
        <v>686</v>
      </c>
      <c r="B6" s="639"/>
      <c r="C6" s="640"/>
      <c r="D6" s="640"/>
      <c r="E6" s="641" t="s">
        <v>879</v>
      </c>
      <c r="F6" s="642"/>
    </row>
    <row r="7" spans="1:8" ht="18.75" thickBot="1">
      <c r="A7" s="1099" t="s">
        <v>880</v>
      </c>
      <c r="B7" s="1100"/>
      <c r="C7" s="1100"/>
      <c r="D7" s="1100"/>
      <c r="E7" s="1100"/>
      <c r="F7" s="1101"/>
    </row>
    <row r="8" spans="1:8" ht="15.75" thickBot="1"/>
    <row r="9" spans="1:8" ht="15" customHeight="1" thickTop="1">
      <c r="A9" s="647" t="s">
        <v>6</v>
      </c>
      <c r="B9" s="1102" t="s">
        <v>951</v>
      </c>
      <c r="C9" s="1104" t="s">
        <v>881</v>
      </c>
      <c r="D9" s="1106" t="s">
        <v>882</v>
      </c>
      <c r="E9" s="648" t="s">
        <v>883</v>
      </c>
      <c r="F9" s="682">
        <v>44896</v>
      </c>
    </row>
    <row r="10" spans="1:8" ht="25.5">
      <c r="A10" s="650" t="s">
        <v>776</v>
      </c>
      <c r="B10" s="1103"/>
      <c r="C10" s="1105"/>
      <c r="D10" s="1107"/>
      <c r="E10" s="651" t="s">
        <v>885</v>
      </c>
      <c r="F10" s="652" t="s">
        <v>436</v>
      </c>
    </row>
    <row r="11" spans="1:8">
      <c r="A11" s="1108" t="s">
        <v>886</v>
      </c>
      <c r="B11" s="1110" t="s">
        <v>5</v>
      </c>
      <c r="C11" s="1110" t="s">
        <v>21</v>
      </c>
      <c r="D11" s="1110" t="s">
        <v>887</v>
      </c>
      <c r="E11" s="1110" t="s">
        <v>24</v>
      </c>
      <c r="F11" s="1095" t="s">
        <v>646</v>
      </c>
    </row>
    <row r="12" spans="1:8" ht="15.75" thickBot="1">
      <c r="A12" s="1109"/>
      <c r="B12" s="1111"/>
      <c r="C12" s="1112"/>
      <c r="D12" s="1112"/>
      <c r="E12" s="1112"/>
      <c r="F12" s="1096"/>
    </row>
    <row r="13" spans="1:8" ht="16.5" thickTop="1" thickBot="1">
      <c r="A13" s="1078" t="s">
        <v>888</v>
      </c>
      <c r="B13" s="1079"/>
      <c r="C13" s="1079"/>
      <c r="D13" s="1079"/>
      <c r="E13" s="1079"/>
      <c r="F13" s="1080"/>
    </row>
    <row r="14" spans="1:8" ht="15.75" thickTop="1">
      <c r="A14" s="653"/>
      <c r="B14" s="654"/>
      <c r="C14" s="655"/>
      <c r="D14" s="656"/>
      <c r="E14" s="657"/>
      <c r="F14" s="658">
        <v>0</v>
      </c>
    </row>
    <row r="15" spans="1:8">
      <c r="A15" s="659"/>
      <c r="B15" s="660"/>
      <c r="C15" s="661"/>
      <c r="D15" s="662"/>
      <c r="E15" s="663"/>
      <c r="F15" s="658">
        <v>0</v>
      </c>
    </row>
    <row r="16" spans="1:8" hidden="1">
      <c r="A16" s="659"/>
      <c r="B16" s="660"/>
      <c r="C16" s="661"/>
      <c r="D16" s="662"/>
      <c r="E16" s="663"/>
      <c r="F16" s="658">
        <v>0</v>
      </c>
    </row>
    <row r="17" spans="1:7" hidden="1">
      <c r="A17" s="659"/>
      <c r="B17" s="660"/>
      <c r="C17" s="661"/>
      <c r="D17" s="662"/>
      <c r="E17" s="663"/>
      <c r="F17" s="658">
        <v>0</v>
      </c>
    </row>
    <row r="18" spans="1:7" hidden="1">
      <c r="A18" s="659"/>
      <c r="B18" s="660"/>
      <c r="C18" s="661"/>
      <c r="D18" s="662"/>
      <c r="E18" s="663"/>
      <c r="F18" s="658">
        <v>0</v>
      </c>
    </row>
    <row r="19" spans="1:7" hidden="1">
      <c r="A19" s="659"/>
      <c r="B19" s="660"/>
      <c r="C19" s="661"/>
      <c r="D19" s="662"/>
      <c r="E19" s="663"/>
      <c r="F19" s="658">
        <v>0</v>
      </c>
    </row>
    <row r="20" spans="1:7" ht="15.75" thickBot="1">
      <c r="A20" s="1089" t="s">
        <v>22</v>
      </c>
      <c r="B20" s="1090"/>
      <c r="C20" s="1090"/>
      <c r="D20" s="1090"/>
      <c r="E20" s="1091"/>
      <c r="F20" s="684">
        <v>0</v>
      </c>
    </row>
    <row r="21" spans="1:7" ht="16.5" thickTop="1" thickBot="1">
      <c r="A21" s="1078" t="s">
        <v>190</v>
      </c>
      <c r="B21" s="1079"/>
      <c r="C21" s="1079"/>
      <c r="D21" s="1079"/>
      <c r="E21" s="1079"/>
      <c r="F21" s="1080"/>
    </row>
    <row r="22" spans="1:7" ht="15.75" thickTop="1">
      <c r="A22" s="653"/>
      <c r="B22" s="654"/>
      <c r="C22" s="655"/>
      <c r="D22" s="656"/>
      <c r="E22" s="666"/>
      <c r="F22" s="658">
        <v>0</v>
      </c>
    </row>
    <row r="23" spans="1:7">
      <c r="A23" s="653"/>
      <c r="B23" s="654"/>
      <c r="C23" s="655"/>
      <c r="D23" s="656"/>
      <c r="E23" s="666"/>
      <c r="F23" s="672">
        <v>0</v>
      </c>
    </row>
    <row r="24" spans="1:7" hidden="1">
      <c r="A24" s="653"/>
      <c r="B24" s="654"/>
      <c r="C24" s="655"/>
      <c r="D24" s="656"/>
      <c r="E24" s="666"/>
      <c r="F24" s="672">
        <v>0</v>
      </c>
    </row>
    <row r="25" spans="1:7" hidden="1">
      <c r="A25" s="659"/>
      <c r="B25" s="660"/>
      <c r="C25" s="661"/>
      <c r="D25" s="662"/>
      <c r="E25" s="670"/>
      <c r="F25" s="672">
        <v>0</v>
      </c>
    </row>
    <row r="26" spans="1:7" ht="15.75" thickBot="1">
      <c r="A26" s="1081"/>
      <c r="B26" s="1082"/>
      <c r="C26" s="1082"/>
      <c r="D26" s="1083"/>
      <c r="E26" s="671" t="s">
        <v>22</v>
      </c>
      <c r="F26" s="684">
        <v>0</v>
      </c>
    </row>
    <row r="27" spans="1:7" ht="16.5" thickTop="1" thickBot="1">
      <c r="A27" s="1078" t="s">
        <v>901</v>
      </c>
      <c r="B27" s="1079"/>
      <c r="C27" s="1079"/>
      <c r="D27" s="1079"/>
      <c r="E27" s="1079"/>
      <c r="F27" s="1080"/>
    </row>
    <row r="28" spans="1:7" ht="15.75" thickTop="1">
      <c r="A28" s="659"/>
      <c r="B28" s="660"/>
      <c r="C28" s="661"/>
      <c r="D28" s="662"/>
      <c r="E28" s="670"/>
      <c r="F28" s="672">
        <v>0</v>
      </c>
    </row>
    <row r="29" spans="1:7">
      <c r="A29" s="659"/>
      <c r="B29" s="660"/>
      <c r="C29" s="661"/>
      <c r="D29" s="662"/>
      <c r="E29" s="670"/>
      <c r="F29" s="672">
        <v>0</v>
      </c>
    </row>
    <row r="30" spans="1:7" ht="15.75" thickBot="1">
      <c r="A30" s="1092"/>
      <c r="B30" s="1093"/>
      <c r="C30" s="1093"/>
      <c r="D30" s="1094"/>
      <c r="E30" s="671" t="s">
        <v>22</v>
      </c>
      <c r="F30" s="684">
        <v>0</v>
      </c>
    </row>
    <row r="31" spans="1:7" ht="16.5" thickTop="1" thickBot="1">
      <c r="A31" s="1078" t="s">
        <v>902</v>
      </c>
      <c r="B31" s="1079"/>
      <c r="C31" s="1079"/>
      <c r="D31" s="1079"/>
      <c r="E31" s="1079"/>
      <c r="F31" s="1080"/>
    </row>
    <row r="32" spans="1:7" ht="39" thickTop="1">
      <c r="A32" s="659" t="s">
        <v>952</v>
      </c>
      <c r="B32" s="660" t="s">
        <v>861</v>
      </c>
      <c r="C32" s="661" t="s">
        <v>0</v>
      </c>
      <c r="D32" s="662">
        <v>1</v>
      </c>
      <c r="E32" s="670">
        <v>132.69</v>
      </c>
      <c r="F32" s="672">
        <f>ROUND(D32*E32,2)</f>
        <v>132.69</v>
      </c>
      <c r="G32" s="637" t="s">
        <v>912</v>
      </c>
    </row>
    <row r="33" spans="1:7" ht="38.25">
      <c r="A33" s="739">
        <v>95877</v>
      </c>
      <c r="B33" s="660" t="s">
        <v>765</v>
      </c>
      <c r="C33" s="661" t="s">
        <v>751</v>
      </c>
      <c r="D33" s="662">
        <f>30*1.3*D32</f>
        <v>39</v>
      </c>
      <c r="E33" s="670">
        <v>1.8</v>
      </c>
      <c r="F33" s="672">
        <f>ROUND(D33*E33,2)</f>
        <v>70.2</v>
      </c>
      <c r="G33" s="637" t="s">
        <v>912</v>
      </c>
    </row>
    <row r="34" spans="1:7" ht="38.25">
      <c r="A34" s="739">
        <v>93590</v>
      </c>
      <c r="B34" s="660" t="s">
        <v>767</v>
      </c>
      <c r="C34" s="661" t="s">
        <v>751</v>
      </c>
      <c r="D34" s="662">
        <f>D32*1.3*(180-30)</f>
        <v>195</v>
      </c>
      <c r="E34" s="670">
        <v>0.94</v>
      </c>
      <c r="F34" s="672">
        <f>ROUND(D34*E34,2)</f>
        <v>183.3</v>
      </c>
    </row>
    <row r="35" spans="1:7" ht="51">
      <c r="A35" s="659">
        <v>96385</v>
      </c>
      <c r="B35" s="660" t="s">
        <v>774</v>
      </c>
      <c r="C35" s="661" t="s">
        <v>0</v>
      </c>
      <c r="D35" s="662">
        <v>1</v>
      </c>
      <c r="E35" s="670">
        <v>11.44</v>
      </c>
      <c r="F35" s="672">
        <f>ROUND(D35*E35,2)</f>
        <v>11.44</v>
      </c>
      <c r="G35" s="637" t="s">
        <v>912</v>
      </c>
    </row>
    <row r="36" spans="1:7" ht="15.75" thickBot="1">
      <c r="A36" s="1081"/>
      <c r="B36" s="1082"/>
      <c r="C36" s="1082"/>
      <c r="D36" s="1083"/>
      <c r="E36" s="671" t="s">
        <v>22</v>
      </c>
      <c r="F36" s="684">
        <f>SUM(F32:F35)</f>
        <v>397.63</v>
      </c>
    </row>
    <row r="37" spans="1:7" ht="15.75" thickTop="1">
      <c r="A37" s="1084" t="s">
        <v>907</v>
      </c>
      <c r="B37" s="1085"/>
      <c r="C37" s="1085"/>
      <c r="D37" s="1085"/>
      <c r="E37" s="1086"/>
      <c r="F37" s="685">
        <f>F36+F30+F26+F20</f>
        <v>397.63</v>
      </c>
      <c r="G37" s="686" t="b">
        <f>VLOOKUP(A10,'[16]Maguariaçu T2'!$B$10:$F$68,5,0)=F37</f>
        <v>1</v>
      </c>
    </row>
    <row r="38" spans="1:7">
      <c r="A38" s="676" t="s">
        <v>200</v>
      </c>
      <c r="B38" s="677"/>
      <c r="C38" s="677"/>
      <c r="D38" s="677"/>
      <c r="E38" s="678"/>
      <c r="F38" s="687">
        <f>F37*E38</f>
        <v>0</v>
      </c>
    </row>
    <row r="39" spans="1:7" ht="15.75" thickBot="1">
      <c r="A39" s="1087" t="s">
        <v>908</v>
      </c>
      <c r="B39" s="1088"/>
      <c r="C39" s="1088"/>
      <c r="D39" s="1088"/>
      <c r="E39" s="1088"/>
      <c r="F39" s="688">
        <f>F38+F37</f>
        <v>397.63</v>
      </c>
    </row>
    <row r="40" spans="1:7" ht="15.75" thickTop="1"/>
  </sheetData>
  <mergeCells count="24">
    <mergeCell ref="F11:F12"/>
    <mergeCell ref="A1:F1"/>
    <mergeCell ref="A2:F2"/>
    <mergeCell ref="A3:F3"/>
    <mergeCell ref="A4:F4"/>
    <mergeCell ref="A7:F7"/>
    <mergeCell ref="B9:B10"/>
    <mergeCell ref="C9:C10"/>
    <mergeCell ref="D9:D10"/>
    <mergeCell ref="A11:A12"/>
    <mergeCell ref="B11:B12"/>
    <mergeCell ref="C11:C12"/>
    <mergeCell ref="D11:D12"/>
    <mergeCell ref="E11:E12"/>
    <mergeCell ref="A31:F31"/>
    <mergeCell ref="A36:D36"/>
    <mergeCell ref="A37:E37"/>
    <mergeCell ref="A39:E39"/>
    <mergeCell ref="A13:F13"/>
    <mergeCell ref="A20:E20"/>
    <mergeCell ref="A21:F21"/>
    <mergeCell ref="A26:D26"/>
    <mergeCell ref="A27:F27"/>
    <mergeCell ref="A30:D30"/>
  </mergeCells>
  <printOptions horizontalCentered="1"/>
  <pageMargins left="0.51181102362204722" right="0.31496062992125984" top="0.55118110236220474" bottom="0.78740157480314965" header="0.31496062992125984" footer="0.31496062992125984"/>
  <pageSetup paperSize="9" scale="84" orientation="portrait" r:id="rId1"/>
  <headerFooter>
    <oddHeader xml:space="preserve">&amp;C
</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861C6-E494-4572-BC47-7C43467623A9}">
  <sheetPr codeName="Planilha28">
    <tabColor theme="7" tint="0.39997558519241921"/>
  </sheetPr>
  <dimension ref="A1:H41"/>
  <sheetViews>
    <sheetView showGridLines="0" view="pageBreakPreview" zoomScaleNormal="85" zoomScaleSheetLayoutView="100" workbookViewId="0">
      <selection activeCell="A7" sqref="A7:H7"/>
    </sheetView>
  </sheetViews>
  <sheetFormatPr defaultColWidth="9.140625" defaultRowHeight="15"/>
  <cols>
    <col min="1" max="1" width="12.42578125" style="751" customWidth="1"/>
    <col min="2" max="2" width="43.42578125" style="745" customWidth="1"/>
    <col min="3" max="3" width="8.42578125" style="752" customWidth="1"/>
    <col min="4" max="4" width="12.85546875" style="745" customWidth="1"/>
    <col min="5" max="5" width="11.85546875" style="753" customWidth="1"/>
    <col min="6" max="6" width="17.42578125" style="754" customWidth="1"/>
    <col min="7" max="7" width="11.85546875" style="745" bestFit="1" customWidth="1"/>
    <col min="8" max="16384" width="9.140625" style="745"/>
  </cols>
  <sheetData>
    <row r="1" spans="1:8" s="740" customFormat="1">
      <c r="A1" s="1097" t="s">
        <v>18</v>
      </c>
      <c r="B1" s="1097"/>
      <c r="C1" s="1097"/>
      <c r="D1" s="1097"/>
      <c r="E1" s="1097"/>
      <c r="F1" s="1097"/>
      <c r="G1" s="626"/>
      <c r="H1" s="627"/>
    </row>
    <row r="2" spans="1:8" s="740" customFormat="1">
      <c r="A2" s="741"/>
      <c r="B2" s="1098" t="str">
        <f>Composição6!A2</f>
        <v>EXECUÇÃO DOS SERVIÇOS DE INFRAESTRUTURA E PREVENÇÃO DE INUNDAÇÕES - NO MUNICÍPIO DE ANANINDEUA - PA.</v>
      </c>
      <c r="C2" s="1098"/>
      <c r="D2" s="1098"/>
      <c r="E2" s="1098"/>
      <c r="F2" s="1098"/>
      <c r="G2" s="630"/>
      <c r="H2" s="630"/>
    </row>
    <row r="3" spans="1:8" s="740" customFormat="1">
      <c r="A3" s="741"/>
      <c r="B3" s="1098"/>
      <c r="C3" s="1098"/>
      <c r="D3" s="1098"/>
      <c r="E3" s="1098"/>
      <c r="F3" s="1098"/>
      <c r="G3" s="626"/>
      <c r="H3" s="631"/>
    </row>
    <row r="4" spans="1:8" s="740" customFormat="1">
      <c r="A4" s="1097" t="s">
        <v>187</v>
      </c>
      <c r="B4" s="1097"/>
      <c r="C4" s="1097"/>
      <c r="D4" s="1097"/>
      <c r="E4" s="1097"/>
      <c r="F4" s="1097"/>
      <c r="G4" s="626"/>
      <c r="H4" s="631"/>
    </row>
    <row r="5" spans="1:8" ht="15" customHeight="1">
      <c r="A5" s="742" t="s">
        <v>685</v>
      </c>
      <c r="B5" s="743"/>
      <c r="C5" s="744"/>
      <c r="D5" s="744"/>
      <c r="E5" s="635"/>
      <c r="F5" s="636"/>
    </row>
    <row r="6" spans="1:8" ht="15.75" customHeight="1" thickBot="1">
      <c r="A6" s="746" t="s">
        <v>686</v>
      </c>
      <c r="B6" s="747"/>
      <c r="C6" s="748"/>
      <c r="D6" s="748"/>
      <c r="E6" s="749" t="s">
        <v>879</v>
      </c>
      <c r="F6" s="750"/>
    </row>
    <row r="7" spans="1:8" ht="18.75" thickBot="1">
      <c r="A7" s="1180" t="s">
        <v>880</v>
      </c>
      <c r="B7" s="1181"/>
      <c r="C7" s="1181"/>
      <c r="D7" s="1181"/>
      <c r="E7" s="1181"/>
      <c r="F7" s="1182"/>
    </row>
    <row r="8" spans="1:8" ht="15.75" thickBot="1"/>
    <row r="9" spans="1:8" ht="15" customHeight="1" thickTop="1">
      <c r="A9" s="755" t="s">
        <v>6</v>
      </c>
      <c r="B9" s="1183" t="s">
        <v>953</v>
      </c>
      <c r="C9" s="1185" t="s">
        <v>881</v>
      </c>
      <c r="D9" s="1106" t="s">
        <v>882</v>
      </c>
      <c r="E9" s="756" t="s">
        <v>883</v>
      </c>
      <c r="F9" s="682">
        <v>44896</v>
      </c>
    </row>
    <row r="10" spans="1:8">
      <c r="A10" s="757" t="s">
        <v>754</v>
      </c>
      <c r="B10" s="1184"/>
      <c r="C10" s="1186"/>
      <c r="D10" s="1107"/>
      <c r="E10" s="758" t="s">
        <v>885</v>
      </c>
      <c r="F10" s="759" t="s">
        <v>436</v>
      </c>
    </row>
    <row r="11" spans="1:8">
      <c r="A11" s="1187" t="s">
        <v>886</v>
      </c>
      <c r="B11" s="1189" t="s">
        <v>5</v>
      </c>
      <c r="C11" s="1189" t="s">
        <v>21</v>
      </c>
      <c r="D11" s="1189" t="s">
        <v>887</v>
      </c>
      <c r="E11" s="1189" t="s">
        <v>24</v>
      </c>
      <c r="F11" s="1178" t="s">
        <v>646</v>
      </c>
    </row>
    <row r="12" spans="1:8" ht="15.75" thickBot="1">
      <c r="A12" s="1188"/>
      <c r="B12" s="1190"/>
      <c r="C12" s="1191"/>
      <c r="D12" s="1191"/>
      <c r="E12" s="1191"/>
      <c r="F12" s="1179"/>
    </row>
    <row r="13" spans="1:8" ht="16.5" thickTop="1" thickBot="1">
      <c r="A13" s="1161" t="s">
        <v>888</v>
      </c>
      <c r="B13" s="1162"/>
      <c r="C13" s="1162"/>
      <c r="D13" s="1162"/>
      <c r="E13" s="1162"/>
      <c r="F13" s="1163"/>
    </row>
    <row r="14" spans="1:8" ht="15.75" thickTop="1">
      <c r="A14" s="760"/>
      <c r="B14" s="761"/>
      <c r="C14" s="762"/>
      <c r="D14" s="763"/>
      <c r="E14" s="764"/>
      <c r="F14" s="765">
        <f>E14*D14</f>
        <v>0</v>
      </c>
    </row>
    <row r="15" spans="1:8">
      <c r="A15" s="766"/>
      <c r="B15" s="767"/>
      <c r="C15" s="768"/>
      <c r="D15" s="769"/>
      <c r="E15" s="770"/>
      <c r="F15" s="765">
        <f>E15*D15</f>
        <v>0</v>
      </c>
    </row>
    <row r="16" spans="1:8" hidden="1">
      <c r="A16" s="766"/>
      <c r="B16" s="767"/>
      <c r="C16" s="768"/>
      <c r="D16" s="769"/>
      <c r="E16" s="770"/>
      <c r="F16" s="771">
        <v>0</v>
      </c>
    </row>
    <row r="17" spans="1:7" hidden="1">
      <c r="A17" s="766"/>
      <c r="B17" s="767"/>
      <c r="C17" s="768"/>
      <c r="D17" s="769"/>
      <c r="E17" s="770"/>
      <c r="F17" s="771">
        <v>0</v>
      </c>
    </row>
    <row r="18" spans="1:7" hidden="1">
      <c r="A18" s="766"/>
      <c r="B18" s="767"/>
      <c r="C18" s="768"/>
      <c r="D18" s="769"/>
      <c r="E18" s="770"/>
      <c r="F18" s="771">
        <v>0</v>
      </c>
    </row>
    <row r="19" spans="1:7" hidden="1">
      <c r="A19" s="766"/>
      <c r="B19" s="767"/>
      <c r="C19" s="768"/>
      <c r="D19" s="769"/>
      <c r="E19" s="770"/>
      <c r="F19" s="771">
        <v>0</v>
      </c>
    </row>
    <row r="20" spans="1:7" ht="15.75" thickBot="1">
      <c r="A20" s="1172" t="s">
        <v>22</v>
      </c>
      <c r="B20" s="1173"/>
      <c r="C20" s="1173"/>
      <c r="D20" s="1173"/>
      <c r="E20" s="1174"/>
      <c r="F20" s="772">
        <f>SUM(F14:F19)</f>
        <v>0</v>
      </c>
    </row>
    <row r="21" spans="1:7" ht="16.5" thickTop="1" thickBot="1">
      <c r="A21" s="1161" t="s">
        <v>190</v>
      </c>
      <c r="B21" s="1162"/>
      <c r="C21" s="1162"/>
      <c r="D21" s="1162"/>
      <c r="E21" s="1162"/>
      <c r="F21" s="1163"/>
    </row>
    <row r="22" spans="1:7" ht="15.75" thickTop="1">
      <c r="A22" s="766" t="s">
        <v>43</v>
      </c>
      <c r="B22" s="767" t="s">
        <v>191</v>
      </c>
      <c r="C22" s="768" t="s">
        <v>230</v>
      </c>
      <c r="D22" s="769">
        <f>D28</f>
        <v>0.06</v>
      </c>
      <c r="E22" s="773">
        <f>Composição5!E22</f>
        <v>19.22</v>
      </c>
      <c r="F22" s="765">
        <f>E22*D22</f>
        <v>1.1499999999999999</v>
      </c>
      <c r="G22" s="745" t="s">
        <v>912</v>
      </c>
    </row>
    <row r="23" spans="1:7">
      <c r="A23" s="760"/>
      <c r="B23" s="761"/>
      <c r="C23" s="762"/>
      <c r="D23" s="763"/>
      <c r="E23" s="774"/>
      <c r="F23" s="765">
        <f>E23*D23</f>
        <v>0</v>
      </c>
    </row>
    <row r="24" spans="1:7" hidden="1">
      <c r="A24" s="760"/>
      <c r="B24" s="761"/>
      <c r="C24" s="762"/>
      <c r="D24" s="763"/>
      <c r="E24" s="774"/>
      <c r="F24" s="765">
        <v>0</v>
      </c>
    </row>
    <row r="25" spans="1:7" hidden="1">
      <c r="A25" s="766"/>
      <c r="B25" s="767"/>
      <c r="C25" s="768"/>
      <c r="D25" s="769"/>
      <c r="E25" s="773"/>
      <c r="F25" s="765">
        <v>0</v>
      </c>
    </row>
    <row r="26" spans="1:7" ht="15.75" thickBot="1">
      <c r="A26" s="1164"/>
      <c r="B26" s="1165"/>
      <c r="C26" s="1165"/>
      <c r="D26" s="1166"/>
      <c r="E26" s="775" t="s">
        <v>22</v>
      </c>
      <c r="F26" s="772">
        <f>SUM(F22:F25)</f>
        <v>1.1499999999999999</v>
      </c>
    </row>
    <row r="27" spans="1:7" ht="16.5" thickTop="1" thickBot="1">
      <c r="A27" s="1161" t="s">
        <v>901</v>
      </c>
      <c r="B27" s="1162"/>
      <c r="C27" s="1162"/>
      <c r="D27" s="1162"/>
      <c r="E27" s="1162"/>
      <c r="F27" s="1163"/>
      <c r="G27" s="745" t="s">
        <v>912</v>
      </c>
    </row>
    <row r="28" spans="1:7" ht="39" thickTop="1">
      <c r="A28" s="766" t="s">
        <v>943</v>
      </c>
      <c r="B28" s="767" t="s">
        <v>944</v>
      </c>
      <c r="C28" s="768" t="s">
        <v>176</v>
      </c>
      <c r="D28" s="769">
        <v>0.06</v>
      </c>
      <c r="E28" s="670">
        <f>Composição5!E28</f>
        <v>255.51</v>
      </c>
      <c r="F28" s="765">
        <f>E28*D28</f>
        <v>15.33</v>
      </c>
      <c r="G28" s="745" t="s">
        <v>912</v>
      </c>
    </row>
    <row r="29" spans="1:7">
      <c r="A29" s="766" t="s">
        <v>945</v>
      </c>
      <c r="B29" s="767" t="s">
        <v>946</v>
      </c>
      <c r="C29" s="768" t="s">
        <v>176</v>
      </c>
      <c r="D29" s="769">
        <f>$D$28/3</f>
        <v>0.02</v>
      </c>
      <c r="E29" s="670">
        <f>Composição5!E29</f>
        <v>254.62</v>
      </c>
      <c r="F29" s="765">
        <f>E29*D29</f>
        <v>5.09</v>
      </c>
      <c r="G29" s="745" t="s">
        <v>912</v>
      </c>
    </row>
    <row r="30" spans="1:7">
      <c r="A30" s="766" t="s">
        <v>947</v>
      </c>
      <c r="B30" s="767" t="s">
        <v>948</v>
      </c>
      <c r="C30" s="768" t="s">
        <v>176</v>
      </c>
      <c r="D30" s="769">
        <f>$D$28/3</f>
        <v>0.02</v>
      </c>
      <c r="E30" s="670">
        <f>Composição5!E30</f>
        <v>239.82</v>
      </c>
      <c r="F30" s="765">
        <f>E30*D30</f>
        <v>4.8</v>
      </c>
      <c r="G30" s="745" t="s">
        <v>912</v>
      </c>
    </row>
    <row r="31" spans="1:7">
      <c r="A31" s="766" t="s">
        <v>949</v>
      </c>
      <c r="B31" s="767" t="s">
        <v>950</v>
      </c>
      <c r="C31" s="768" t="s">
        <v>176</v>
      </c>
      <c r="D31" s="769">
        <f>$D$28</f>
        <v>0.06</v>
      </c>
      <c r="E31" s="670">
        <f>Composição5!E31</f>
        <v>197.13</v>
      </c>
      <c r="F31" s="765">
        <f>E31*D31</f>
        <v>11.83</v>
      </c>
      <c r="G31" s="745" t="s">
        <v>912</v>
      </c>
    </row>
    <row r="32" spans="1:7" ht="15.75" thickBot="1">
      <c r="A32" s="1175"/>
      <c r="B32" s="1176"/>
      <c r="C32" s="1176"/>
      <c r="D32" s="1177"/>
      <c r="E32" s="775" t="s">
        <v>22</v>
      </c>
      <c r="F32" s="772">
        <f>SUM(F28:F31)</f>
        <v>37.049999999999997</v>
      </c>
    </row>
    <row r="33" spans="1:7" ht="16.5" thickTop="1" thickBot="1">
      <c r="A33" s="1161" t="s">
        <v>902</v>
      </c>
      <c r="B33" s="1162"/>
      <c r="C33" s="1162"/>
      <c r="D33" s="1162"/>
      <c r="E33" s="1162"/>
      <c r="F33" s="1163"/>
    </row>
    <row r="34" spans="1:7" ht="15.75" thickTop="1">
      <c r="A34" s="766"/>
      <c r="B34" s="767"/>
      <c r="C34" s="768"/>
      <c r="D34" s="769"/>
      <c r="E34" s="773"/>
      <c r="F34" s="765">
        <f>E34*D34</f>
        <v>0</v>
      </c>
    </row>
    <row r="35" spans="1:7">
      <c r="A35" s="766"/>
      <c r="B35" s="767"/>
      <c r="C35" s="768"/>
      <c r="D35" s="769"/>
      <c r="E35" s="773"/>
      <c r="F35" s="765">
        <f>E35*D35</f>
        <v>0</v>
      </c>
    </row>
    <row r="36" spans="1:7" hidden="1">
      <c r="A36" s="766"/>
      <c r="B36" s="767"/>
      <c r="C36" s="768"/>
      <c r="D36" s="769"/>
      <c r="E36" s="773"/>
      <c r="F36" s="765">
        <v>0</v>
      </c>
    </row>
    <row r="37" spans="1:7" ht="15.75" thickBot="1">
      <c r="A37" s="1164"/>
      <c r="B37" s="1165"/>
      <c r="C37" s="1165"/>
      <c r="D37" s="1166"/>
      <c r="E37" s="775" t="s">
        <v>22</v>
      </c>
      <c r="F37" s="772">
        <f>SUM(F34:F36)</f>
        <v>0</v>
      </c>
    </row>
    <row r="38" spans="1:7" ht="15.75" thickTop="1">
      <c r="A38" s="1167" t="s">
        <v>907</v>
      </c>
      <c r="B38" s="1168"/>
      <c r="C38" s="1168"/>
      <c r="D38" s="1168"/>
      <c r="E38" s="1169"/>
      <c r="F38" s="776">
        <f>SUM(F37,F32,F26,F20)</f>
        <v>38.200000000000003</v>
      </c>
      <c r="G38" s="777" t="e">
        <f>VLOOKUP(A10,#REF!,5,0)=F38</f>
        <v>#REF!</v>
      </c>
    </row>
    <row r="39" spans="1:7">
      <c r="A39" s="778" t="s">
        <v>200</v>
      </c>
      <c r="B39" s="779"/>
      <c r="C39" s="779"/>
      <c r="D39" s="779"/>
      <c r="E39" s="780">
        <v>0.27460000000000001</v>
      </c>
      <c r="F39" s="781">
        <f>E39*F38</f>
        <v>10.49</v>
      </c>
    </row>
    <row r="40" spans="1:7" ht="15.75" thickBot="1">
      <c r="A40" s="1170" t="s">
        <v>908</v>
      </c>
      <c r="B40" s="1171"/>
      <c r="C40" s="1171"/>
      <c r="D40" s="1171"/>
      <c r="E40" s="1171"/>
      <c r="F40" s="782">
        <f>F39+F38</f>
        <v>48.69</v>
      </c>
    </row>
    <row r="41" spans="1:7" ht="15.75" thickTop="1"/>
  </sheetData>
  <mergeCells count="23">
    <mergeCell ref="F11:F12"/>
    <mergeCell ref="A1:F1"/>
    <mergeCell ref="B2:F3"/>
    <mergeCell ref="A4:F4"/>
    <mergeCell ref="A7:F7"/>
    <mergeCell ref="B9:B10"/>
    <mergeCell ref="C9:C10"/>
    <mergeCell ref="D9:D10"/>
    <mergeCell ref="A11:A12"/>
    <mergeCell ref="B11:B12"/>
    <mergeCell ref="C11:C12"/>
    <mergeCell ref="D11:D12"/>
    <mergeCell ref="E11:E12"/>
    <mergeCell ref="A33:F33"/>
    <mergeCell ref="A37:D37"/>
    <mergeCell ref="A38:E38"/>
    <mergeCell ref="A40:E40"/>
    <mergeCell ref="A13:F13"/>
    <mergeCell ref="A20:E20"/>
    <mergeCell ref="A21:F21"/>
    <mergeCell ref="A26:D26"/>
    <mergeCell ref="A27:F27"/>
    <mergeCell ref="A32:D32"/>
  </mergeCells>
  <printOptions horizontalCentered="1"/>
  <pageMargins left="0.51181102362204722" right="0.31496062992125984" top="0.55118110236220474" bottom="0.78740157480314965" header="0.31496062992125984" footer="0.31496062992125984"/>
  <pageSetup paperSize="9" scale="84" orientation="portrait" r:id="rId1"/>
  <headerFooter>
    <oddHeader xml:space="preserve">&amp;C
</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CA314-4A15-47C5-9CDB-A798FA6069F7}">
  <sheetPr>
    <tabColor theme="7" tint="0.39997558519241921"/>
    <pageSetUpPr fitToPage="1"/>
  </sheetPr>
  <dimension ref="A1:G37"/>
  <sheetViews>
    <sheetView topLeftCell="B14" zoomScaleNormal="100" zoomScaleSheetLayoutView="115" workbookViewId="0">
      <selection activeCell="G36" sqref="A1:G36"/>
    </sheetView>
  </sheetViews>
  <sheetFormatPr defaultColWidth="9.140625" defaultRowHeight="12.75"/>
  <cols>
    <col min="1" max="1" width="7.42578125" style="840" customWidth="1"/>
    <col min="2" max="2" width="47.42578125" style="840" customWidth="1"/>
    <col min="3" max="3" width="7.5703125" style="840" customWidth="1"/>
    <col min="4" max="4" width="11.140625" style="840" customWidth="1"/>
    <col min="5" max="5" width="9.42578125" style="840" bestFit="1" customWidth="1"/>
    <col min="6" max="6" width="8.140625" style="840" customWidth="1"/>
    <col min="7" max="7" width="10" style="840" customWidth="1"/>
    <col min="8" max="8" width="2.5703125" style="840" bestFit="1" customWidth="1"/>
    <col min="9" max="9" width="5.28515625" style="840" bestFit="1" customWidth="1"/>
    <col min="10" max="10" width="5.140625" style="840" customWidth="1"/>
    <col min="11" max="11" width="9.140625" style="840" customWidth="1"/>
    <col min="12" max="12" width="14.42578125" style="840" customWidth="1"/>
    <col min="13" max="16384" width="9.140625" style="840"/>
  </cols>
  <sheetData>
    <row r="1" spans="1:7" s="783" customFormat="1" ht="48.75" customHeight="1">
      <c r="A1" s="1203"/>
      <c r="B1" s="1204"/>
      <c r="C1" s="1204"/>
      <c r="D1" s="1204"/>
      <c r="E1" s="1204"/>
      <c r="F1" s="1204"/>
      <c r="G1" s="1205"/>
    </row>
    <row r="2" spans="1:7" s="783" customFormat="1" ht="15.75">
      <c r="A2" s="1206" t="s">
        <v>18</v>
      </c>
      <c r="B2" s="1207"/>
      <c r="C2" s="1207"/>
      <c r="D2" s="1207"/>
      <c r="E2" s="1207"/>
      <c r="F2" s="1207"/>
      <c r="G2" s="1208"/>
    </row>
    <row r="3" spans="1:7" s="783" customFormat="1" ht="15.75">
      <c r="A3" s="1206" t="s">
        <v>262</v>
      </c>
      <c r="B3" s="1207"/>
      <c r="C3" s="1207"/>
      <c r="D3" s="1207"/>
      <c r="E3" s="1207"/>
      <c r="F3" s="1207"/>
      <c r="G3" s="1208"/>
    </row>
    <row r="4" spans="1:7" s="783" customFormat="1" ht="15.75">
      <c r="A4" s="1206" t="s">
        <v>17</v>
      </c>
      <c r="B4" s="1207"/>
      <c r="C4" s="1207"/>
      <c r="D4" s="1207"/>
      <c r="E4" s="1207"/>
      <c r="F4" s="1207"/>
      <c r="G4" s="1208"/>
    </row>
    <row r="5" spans="1:7" s="783" customFormat="1" ht="19.5" thickBot="1">
      <c r="A5" s="1209" t="s">
        <v>954</v>
      </c>
      <c r="B5" s="1210"/>
      <c r="C5" s="1210"/>
      <c r="D5" s="1210"/>
      <c r="E5" s="1210"/>
      <c r="F5" s="1210"/>
      <c r="G5" s="1211"/>
    </row>
    <row r="6" spans="1:7" s="784" customFormat="1" ht="15.95" customHeight="1" thickTop="1" thickBot="1">
      <c r="A6" s="816" t="s">
        <v>263</v>
      </c>
      <c r="B6" s="1212" t="s">
        <v>964</v>
      </c>
      <c r="C6" s="1213"/>
      <c r="D6" s="1213"/>
      <c r="E6" s="1214"/>
      <c r="F6" s="816" t="s">
        <v>955</v>
      </c>
      <c r="G6" s="817" t="s">
        <v>965</v>
      </c>
    </row>
    <row r="7" spans="1:7" s="784" customFormat="1" ht="24.75" thickTop="1">
      <c r="A7" s="785" t="s">
        <v>966</v>
      </c>
      <c r="B7" s="818" t="s">
        <v>190</v>
      </c>
      <c r="C7" s="786" t="s">
        <v>21</v>
      </c>
      <c r="D7" s="786" t="s">
        <v>956</v>
      </c>
      <c r="E7" s="786" t="s">
        <v>957</v>
      </c>
      <c r="F7" s="787" t="s">
        <v>958</v>
      </c>
      <c r="G7" s="788"/>
    </row>
    <row r="8" spans="1:7" s="784" customFormat="1" ht="20.100000000000001" customHeight="1">
      <c r="A8" s="819">
        <v>88316</v>
      </c>
      <c r="B8" s="820" t="s">
        <v>962</v>
      </c>
      <c r="C8" s="821" t="s">
        <v>230</v>
      </c>
      <c r="D8" s="822">
        <v>2</v>
      </c>
      <c r="E8" s="791">
        <v>19.22</v>
      </c>
      <c r="F8" s="1215">
        <f>ROUND(D8*E8,2)</f>
        <v>38.44</v>
      </c>
      <c r="G8" s="1216"/>
    </row>
    <row r="9" spans="1:7" s="784" customFormat="1" ht="20.100000000000001" customHeight="1" thickBot="1">
      <c r="A9" s="819">
        <v>88262</v>
      </c>
      <c r="B9" s="820" t="s">
        <v>967</v>
      </c>
      <c r="C9" s="821" t="s">
        <v>230</v>
      </c>
      <c r="D9" s="822">
        <v>1</v>
      </c>
      <c r="E9" s="791">
        <v>23.61</v>
      </c>
      <c r="F9" s="1217">
        <f>ROUND(D9*E9,2)</f>
        <v>23.61</v>
      </c>
      <c r="G9" s="1218"/>
    </row>
    <row r="10" spans="1:7" s="784" customFormat="1" ht="15" customHeight="1" thickBot="1">
      <c r="A10" s="801"/>
      <c r="B10" s="802"/>
      <c r="C10" s="803"/>
      <c r="D10" s="804" t="s">
        <v>192</v>
      </c>
      <c r="E10" s="793"/>
      <c r="F10" s="1219">
        <f>SUM(F8:G9)</f>
        <v>62.05</v>
      </c>
      <c r="G10" s="1193"/>
    </row>
    <row r="11" spans="1:7" s="784" customFormat="1" ht="20.100000000000001" customHeight="1">
      <c r="A11" s="805" t="s">
        <v>188</v>
      </c>
      <c r="B11" s="823" t="s">
        <v>959</v>
      </c>
      <c r="C11" s="795" t="s">
        <v>21</v>
      </c>
      <c r="D11" s="794" t="s">
        <v>960</v>
      </c>
      <c r="E11" s="795" t="s">
        <v>925</v>
      </c>
      <c r="F11" s="796" t="s">
        <v>958</v>
      </c>
      <c r="G11" s="797"/>
    </row>
    <row r="12" spans="1:7" s="784" customFormat="1" ht="36">
      <c r="A12" s="828">
        <v>94962</v>
      </c>
      <c r="B12" s="829" t="s">
        <v>968</v>
      </c>
      <c r="C12" s="830" t="s">
        <v>197</v>
      </c>
      <c r="D12" s="831">
        <v>0.01</v>
      </c>
      <c r="E12" s="832">
        <v>510.32</v>
      </c>
      <c r="F12" s="1199">
        <f>TRUNC(E12*D12,2)</f>
        <v>5.0999999999999996</v>
      </c>
      <c r="G12" s="1200"/>
    </row>
    <row r="13" spans="1:7" s="784" customFormat="1" ht="24">
      <c r="A13" s="789">
        <v>103670</v>
      </c>
      <c r="B13" s="833" t="s">
        <v>969</v>
      </c>
      <c r="C13" s="790" t="s">
        <v>197</v>
      </c>
      <c r="D13" s="834">
        <f>D12</f>
        <v>0.01</v>
      </c>
      <c r="E13" s="835">
        <v>260.85000000000002</v>
      </c>
      <c r="F13" s="1199">
        <f t="shared" ref="F13:F20" si="0">TRUNC(E13*D13,2)</f>
        <v>2.6</v>
      </c>
      <c r="G13" s="1200"/>
    </row>
    <row r="14" spans="1:7" s="784" customFormat="1" ht="24">
      <c r="A14" s="789">
        <v>4491</v>
      </c>
      <c r="B14" s="833" t="s">
        <v>617</v>
      </c>
      <c r="C14" s="790" t="s">
        <v>430</v>
      </c>
      <c r="D14" s="834">
        <v>4</v>
      </c>
      <c r="E14" s="835">
        <v>10.87</v>
      </c>
      <c r="F14" s="1199">
        <f t="shared" si="0"/>
        <v>43.48</v>
      </c>
      <c r="G14" s="1200"/>
    </row>
    <row r="15" spans="1:7" s="784" customFormat="1" ht="36">
      <c r="A15" s="789">
        <v>4417</v>
      </c>
      <c r="B15" s="833" t="s">
        <v>970</v>
      </c>
      <c r="C15" s="790" t="s">
        <v>430</v>
      </c>
      <c r="D15" s="834">
        <v>1</v>
      </c>
      <c r="E15" s="835">
        <v>6.53</v>
      </c>
      <c r="F15" s="1199">
        <f t="shared" si="0"/>
        <v>6.53</v>
      </c>
      <c r="G15" s="1200"/>
    </row>
    <row r="16" spans="1:7" s="784" customFormat="1" ht="12">
      <c r="A16" s="789">
        <v>5075</v>
      </c>
      <c r="B16" s="833" t="s">
        <v>971</v>
      </c>
      <c r="C16" s="790" t="s">
        <v>283</v>
      </c>
      <c r="D16" s="834">
        <v>0.11</v>
      </c>
      <c r="E16" s="835">
        <v>23.58</v>
      </c>
      <c r="F16" s="1199">
        <f t="shared" si="0"/>
        <v>2.59</v>
      </c>
      <c r="G16" s="1200"/>
    </row>
    <row r="17" spans="1:7" s="784" customFormat="1" ht="24">
      <c r="A17" s="789">
        <v>4813</v>
      </c>
      <c r="B17" s="833" t="s">
        <v>972</v>
      </c>
      <c r="C17" s="790" t="s">
        <v>281</v>
      </c>
      <c r="D17" s="834">
        <v>1</v>
      </c>
      <c r="E17" s="835">
        <v>250</v>
      </c>
      <c r="F17" s="1199">
        <f t="shared" si="0"/>
        <v>250</v>
      </c>
      <c r="G17" s="1200"/>
    </row>
    <row r="18" spans="1:7" s="784" customFormat="1" ht="12">
      <c r="A18" s="789"/>
      <c r="B18" s="833"/>
      <c r="C18" s="790"/>
      <c r="D18" s="834"/>
      <c r="E18" s="835"/>
      <c r="F18" s="1199">
        <f t="shared" si="0"/>
        <v>0</v>
      </c>
      <c r="G18" s="1200"/>
    </row>
    <row r="19" spans="1:7" s="784" customFormat="1" ht="12">
      <c r="A19" s="789"/>
      <c r="B19" s="833"/>
      <c r="C19" s="790"/>
      <c r="D19" s="834"/>
      <c r="E19" s="835"/>
      <c r="F19" s="1199">
        <f t="shared" si="0"/>
        <v>0</v>
      </c>
      <c r="G19" s="1200"/>
    </row>
    <row r="20" spans="1:7" s="784" customFormat="1" ht="12">
      <c r="A20" s="789"/>
      <c r="B20" s="833"/>
      <c r="C20" s="790"/>
      <c r="D20" s="834"/>
      <c r="E20" s="835"/>
      <c r="F20" s="1199">
        <f t="shared" si="0"/>
        <v>0</v>
      </c>
      <c r="G20" s="1200"/>
    </row>
    <row r="21" spans="1:7" s="784" customFormat="1" ht="15" customHeight="1" thickBot="1">
      <c r="A21" s="836" t="s">
        <v>194</v>
      </c>
      <c r="B21" s="807"/>
      <c r="C21" s="837"/>
      <c r="D21" s="838" t="s">
        <v>195</v>
      </c>
      <c r="E21" s="839"/>
      <c r="F21" s="1201">
        <f>SUM(F12:G20)</f>
        <v>310.3</v>
      </c>
      <c r="G21" s="1202"/>
    </row>
    <row r="22" spans="1:7" s="784" customFormat="1" ht="20.100000000000001" customHeight="1">
      <c r="A22" s="805" t="s">
        <v>188</v>
      </c>
      <c r="B22" s="823" t="s">
        <v>963</v>
      </c>
      <c r="C22" s="795" t="s">
        <v>21</v>
      </c>
      <c r="D22" s="794" t="s">
        <v>960</v>
      </c>
      <c r="E22" s="795" t="s">
        <v>925</v>
      </c>
      <c r="F22" s="796" t="s">
        <v>958</v>
      </c>
      <c r="G22" s="797"/>
    </row>
    <row r="23" spans="1:7" s="784" customFormat="1" ht="12">
      <c r="A23" s="824"/>
      <c r="B23" s="825"/>
      <c r="C23" s="799"/>
      <c r="D23" s="806"/>
      <c r="E23" s="800"/>
      <c r="F23" s="1197">
        <f t="shared" ref="F23:F32" si="1">ROUND(D23*E23,2)</f>
        <v>0</v>
      </c>
      <c r="G23" s="1198"/>
    </row>
    <row r="24" spans="1:7" s="784" customFormat="1" ht="12">
      <c r="A24" s="824"/>
      <c r="B24" s="825"/>
      <c r="C24" s="799"/>
      <c r="D24" s="806"/>
      <c r="E24" s="800"/>
      <c r="F24" s="1197">
        <f t="shared" si="1"/>
        <v>0</v>
      </c>
      <c r="G24" s="1198"/>
    </row>
    <row r="25" spans="1:7" s="784" customFormat="1" ht="12" hidden="1">
      <c r="A25" s="824"/>
      <c r="B25" s="825"/>
      <c r="C25" s="799"/>
      <c r="D25" s="806"/>
      <c r="E25" s="800"/>
      <c r="F25" s="1197">
        <f t="shared" si="1"/>
        <v>0</v>
      </c>
      <c r="G25" s="1198"/>
    </row>
    <row r="26" spans="1:7" s="784" customFormat="1" ht="12" hidden="1">
      <c r="A26" s="824"/>
      <c r="B26" s="825"/>
      <c r="C26" s="799"/>
      <c r="D26" s="806"/>
      <c r="E26" s="800"/>
      <c r="F26" s="1197">
        <f t="shared" si="1"/>
        <v>0</v>
      </c>
      <c r="G26" s="1198"/>
    </row>
    <row r="27" spans="1:7" s="784" customFormat="1" ht="12" hidden="1">
      <c r="A27" s="824"/>
      <c r="B27" s="825"/>
      <c r="C27" s="799"/>
      <c r="D27" s="806"/>
      <c r="E27" s="800"/>
      <c r="F27" s="1197">
        <f t="shared" si="1"/>
        <v>0</v>
      </c>
      <c r="G27" s="1198"/>
    </row>
    <row r="28" spans="1:7" s="784" customFormat="1" ht="12" hidden="1">
      <c r="A28" s="824"/>
      <c r="B28" s="825"/>
      <c r="C28" s="799"/>
      <c r="D28" s="806"/>
      <c r="E28" s="800"/>
      <c r="F28" s="1197">
        <f t="shared" si="1"/>
        <v>0</v>
      </c>
      <c r="G28" s="1198"/>
    </row>
    <row r="29" spans="1:7" s="784" customFormat="1" ht="12" hidden="1">
      <c r="A29" s="824"/>
      <c r="B29" s="825"/>
      <c r="C29" s="799"/>
      <c r="D29" s="806"/>
      <c r="E29" s="800"/>
      <c r="F29" s="1197">
        <f t="shared" si="1"/>
        <v>0</v>
      </c>
      <c r="G29" s="1198"/>
    </row>
    <row r="30" spans="1:7" s="784" customFormat="1" ht="12" hidden="1">
      <c r="A30" s="824"/>
      <c r="B30" s="825"/>
      <c r="C30" s="799"/>
      <c r="D30" s="806"/>
      <c r="E30" s="800"/>
      <c r="F30" s="1197">
        <f t="shared" si="1"/>
        <v>0</v>
      </c>
      <c r="G30" s="1198"/>
    </row>
    <row r="31" spans="1:7" s="784" customFormat="1" ht="12" hidden="1">
      <c r="A31" s="824"/>
      <c r="B31" s="825"/>
      <c r="C31" s="799"/>
      <c r="D31" s="806"/>
      <c r="E31" s="800"/>
      <c r="F31" s="1197">
        <f t="shared" si="1"/>
        <v>0</v>
      </c>
      <c r="G31" s="1198"/>
    </row>
    <row r="32" spans="1:7" s="784" customFormat="1" thickBot="1">
      <c r="A32" s="798"/>
      <c r="B32" s="825"/>
      <c r="C32" s="799"/>
      <c r="D32" s="806"/>
      <c r="E32" s="800"/>
      <c r="F32" s="1197">
        <f t="shared" si="1"/>
        <v>0</v>
      </c>
      <c r="G32" s="1198"/>
    </row>
    <row r="33" spans="1:7" s="784" customFormat="1" ht="15" customHeight="1" thickBot="1">
      <c r="A33" s="808" t="s">
        <v>194</v>
      </c>
      <c r="B33" s="802"/>
      <c r="C33" s="803"/>
      <c r="D33" s="804" t="s">
        <v>198</v>
      </c>
      <c r="E33" s="792"/>
      <c r="F33" s="1192">
        <f>SUM(F23:G32)</f>
        <v>0</v>
      </c>
      <c r="G33" s="1193"/>
    </row>
    <row r="34" spans="1:7" s="784" customFormat="1" ht="20.100000000000001" customHeight="1">
      <c r="A34" s="809" t="s">
        <v>961</v>
      </c>
      <c r="B34" s="802"/>
      <c r="C34" s="803"/>
      <c r="D34" s="802" t="s">
        <v>199</v>
      </c>
      <c r="E34" s="802"/>
      <c r="F34" s="802"/>
      <c r="G34" s="810">
        <f>SUM(F10+F21+F33)</f>
        <v>372.35</v>
      </c>
    </row>
    <row r="35" spans="1:7" s="784" customFormat="1" ht="20.100000000000001" customHeight="1" thickBot="1">
      <c r="A35" s="811"/>
      <c r="B35" s="812"/>
      <c r="C35" s="803"/>
      <c r="D35" s="827" t="s">
        <v>200</v>
      </c>
      <c r="E35" s="813"/>
      <c r="F35" s="814">
        <v>0.27460000000000001</v>
      </c>
      <c r="G35" s="815">
        <f>F35*G34</f>
        <v>102.25</v>
      </c>
    </row>
    <row r="36" spans="1:7" s="784" customFormat="1" ht="15" customHeight="1" thickBot="1">
      <c r="A36" s="1194" t="s">
        <v>201</v>
      </c>
      <c r="B36" s="1195"/>
      <c r="C36" s="1195"/>
      <c r="D36" s="1195"/>
      <c r="E36" s="1195"/>
      <c r="F36" s="1196"/>
      <c r="G36" s="826">
        <f>SUM(G34:G35)</f>
        <v>474.6</v>
      </c>
    </row>
    <row r="37" spans="1:7" ht="13.5" thickTop="1"/>
  </sheetData>
  <mergeCells count="31">
    <mergeCell ref="F13:G13"/>
    <mergeCell ref="A1:G1"/>
    <mergeCell ref="A2:G2"/>
    <mergeCell ref="A3:G3"/>
    <mergeCell ref="A4:G4"/>
    <mergeCell ref="A5:G5"/>
    <mergeCell ref="B6:E6"/>
    <mergeCell ref="F8:G8"/>
    <mergeCell ref="F9:G9"/>
    <mergeCell ref="F10:G10"/>
    <mergeCell ref="F12:G12"/>
    <mergeCell ref="F26:G26"/>
    <mergeCell ref="F14:G14"/>
    <mergeCell ref="F15:G15"/>
    <mergeCell ref="F16:G16"/>
    <mergeCell ref="F17:G17"/>
    <mergeCell ref="F18:G18"/>
    <mergeCell ref="F19:G19"/>
    <mergeCell ref="F20:G20"/>
    <mergeCell ref="F21:G21"/>
    <mergeCell ref="F23:G23"/>
    <mergeCell ref="F24:G24"/>
    <mergeCell ref="F25:G25"/>
    <mergeCell ref="F33:G33"/>
    <mergeCell ref="A36:F36"/>
    <mergeCell ref="F27:G27"/>
    <mergeCell ref="F28:G28"/>
    <mergeCell ref="F29:G29"/>
    <mergeCell ref="F30:G30"/>
    <mergeCell ref="F31:G31"/>
    <mergeCell ref="F32:G32"/>
  </mergeCells>
  <printOptions horizontalCentered="1"/>
  <pageMargins left="0.51181102362204722" right="0.2" top="0.78740157480314965" bottom="0.78" header="0.31496062992125984" footer="0.31496062992125984"/>
  <pageSetup paperSize="9" scale="97" fitToHeight="0" orientation="portrait" r:id="rId1"/>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39997558519241921"/>
  </sheetPr>
  <dimension ref="A1:H39"/>
  <sheetViews>
    <sheetView view="pageBreakPreview" zoomScaleNormal="100" zoomScaleSheetLayoutView="100" workbookViewId="0">
      <selection activeCell="B7" sqref="B7:H7"/>
    </sheetView>
  </sheetViews>
  <sheetFormatPr defaultColWidth="9.140625" defaultRowHeight="14.25"/>
  <cols>
    <col min="1" max="2" width="10.7109375" style="235" customWidth="1"/>
    <col min="3" max="3" width="40.7109375" style="235" customWidth="1"/>
    <col min="4" max="4" width="10.7109375" style="235" customWidth="1"/>
    <col min="5" max="7" width="14.7109375" style="235" customWidth="1"/>
    <col min="8" max="16384" width="9.140625" style="235"/>
  </cols>
  <sheetData>
    <row r="1" spans="1:8" s="232" customFormat="1" ht="15" customHeight="1">
      <c r="A1" s="1226"/>
      <c r="B1" s="1227"/>
      <c r="C1" s="1227"/>
      <c r="D1" s="1227"/>
      <c r="E1" s="1227"/>
      <c r="F1" s="1227"/>
      <c r="G1" s="1228"/>
    </row>
    <row r="2" spans="1:8" s="232" customFormat="1" ht="45.75" customHeight="1">
      <c r="A2" s="1229"/>
      <c r="B2" s="1230"/>
      <c r="C2" s="1230"/>
      <c r="D2" s="1230"/>
      <c r="E2" s="1230"/>
      <c r="F2" s="1230"/>
      <c r="G2" s="1231"/>
    </row>
    <row r="3" spans="1:8" s="232" customFormat="1" ht="15" customHeight="1">
      <c r="A3" s="1266" t="s">
        <v>18</v>
      </c>
      <c r="B3" s="1267"/>
      <c r="C3" s="1267"/>
      <c r="D3" s="1267"/>
      <c r="E3" s="1267"/>
      <c r="F3" s="1267"/>
      <c r="G3" s="1268"/>
    </row>
    <row r="4" spans="1:8" s="232" customFormat="1" ht="15" customHeight="1">
      <c r="A4" s="1229" t="s">
        <v>189</v>
      </c>
      <c r="B4" s="1230"/>
      <c r="C4" s="1230"/>
      <c r="D4" s="1230"/>
      <c r="E4" s="1230"/>
      <c r="F4" s="1230"/>
      <c r="G4" s="1231"/>
    </row>
    <row r="5" spans="1:8" s="232" customFormat="1" ht="15" customHeight="1">
      <c r="A5" s="1229" t="s">
        <v>17</v>
      </c>
      <c r="B5" s="1230"/>
      <c r="C5" s="1230"/>
      <c r="D5" s="1230"/>
      <c r="E5" s="1230"/>
      <c r="F5" s="1230"/>
      <c r="G5" s="1231"/>
    </row>
    <row r="6" spans="1:8" s="232" customFormat="1" ht="15" customHeight="1">
      <c r="A6" s="406"/>
      <c r="B6" s="413"/>
      <c r="C6" s="413"/>
      <c r="D6" s="413"/>
      <c r="E6" s="413"/>
      <c r="F6" s="413"/>
      <c r="G6" s="407"/>
    </row>
    <row r="7" spans="1:8" s="234" customFormat="1">
      <c r="A7" s="414" t="s">
        <v>557</v>
      </c>
      <c r="B7" s="1269" t="str">
        <f>'GERAL C INFRA'!D9</f>
        <v>EXECUÇÃO DOS SERVIÇOS DE INFRAESTRUTURA E PREVENÇÃO DE INUNDAÇÕES - NO MUNICÍPIO DE ANANINDEUA - PA.</v>
      </c>
      <c r="C7" s="1270"/>
      <c r="D7" s="1270"/>
      <c r="E7" s="1270"/>
      <c r="F7" s="1270"/>
      <c r="G7" s="1271"/>
    </row>
    <row r="8" spans="1:8" s="232" customFormat="1" ht="15" customHeight="1" thickBot="1">
      <c r="A8" s="233"/>
      <c r="B8" s="1272"/>
      <c r="C8" s="1272"/>
      <c r="D8" s="1272"/>
      <c r="E8" s="1272"/>
      <c r="F8" s="1272"/>
      <c r="G8" s="1273"/>
    </row>
    <row r="9" spans="1:8" s="234" customFormat="1" ht="24" customHeight="1" thickTop="1">
      <c r="A9" s="408" t="s">
        <v>187</v>
      </c>
      <c r="B9" s="410" t="s">
        <v>558</v>
      </c>
      <c r="C9" s="1263" t="s">
        <v>559</v>
      </c>
      <c r="D9" s="1264"/>
      <c r="E9" s="1264"/>
      <c r="F9" s="1265"/>
      <c r="G9" s="315" t="s">
        <v>485</v>
      </c>
    </row>
    <row r="10" spans="1:8" s="234" customFormat="1" ht="15" thickBot="1">
      <c r="A10" s="409" t="str">
        <f>'GERAL C INFRA'!E21</f>
        <v>I</v>
      </c>
      <c r="B10" s="411">
        <v>45139</v>
      </c>
      <c r="C10" s="1251" t="str">
        <f>'GERAL C INFRA'!F21</f>
        <v>Administração da obra</v>
      </c>
      <c r="D10" s="1252"/>
      <c r="E10" s="1252"/>
      <c r="F10" s="1253"/>
      <c r="G10" s="155" t="str">
        <f>'GERAL C INFRA'!H21</f>
        <v>und.</v>
      </c>
    </row>
    <row r="11" spans="1:8" s="234" customFormat="1" ht="12.75" customHeight="1" thickTop="1">
      <c r="A11" s="1254"/>
      <c r="B11" s="1255"/>
      <c r="C11" s="1255"/>
      <c r="D11" s="1255"/>
      <c r="E11" s="1255"/>
      <c r="F11" s="1255"/>
      <c r="G11" s="1256"/>
    </row>
    <row r="12" spans="1:8" s="171" customFormat="1" ht="20.100000000000001" customHeight="1">
      <c r="A12" s="241" t="s">
        <v>35</v>
      </c>
      <c r="B12" s="242" t="s">
        <v>264</v>
      </c>
      <c r="C12" s="243" t="s">
        <v>555</v>
      </c>
      <c r="D12" s="242" t="s">
        <v>37</v>
      </c>
      <c r="E12" s="243" t="s">
        <v>153</v>
      </c>
      <c r="F12" s="244" t="s">
        <v>38</v>
      </c>
      <c r="G12" s="245" t="s">
        <v>560</v>
      </c>
      <c r="H12" s="165"/>
    </row>
    <row r="13" spans="1:8" s="234" customFormat="1" ht="20.100000000000001" customHeight="1">
      <c r="A13" s="1257" t="s">
        <v>34</v>
      </c>
      <c r="B13" s="1258"/>
      <c r="C13" s="1258"/>
      <c r="D13" s="1258"/>
      <c r="E13" s="1258"/>
      <c r="F13" s="1258"/>
      <c r="G13" s="1259"/>
    </row>
    <row r="14" spans="1:8" s="234" customFormat="1" ht="23.25" customHeight="1">
      <c r="A14" s="416">
        <v>1</v>
      </c>
      <c r="B14" s="381">
        <v>90778</v>
      </c>
      <c r="C14" s="417" t="s">
        <v>566</v>
      </c>
      <c r="D14" s="381" t="s">
        <v>230</v>
      </c>
      <c r="E14" s="436">
        <f>G34</f>
        <v>300</v>
      </c>
      <c r="F14" s="418">
        <v>112.94</v>
      </c>
      <c r="G14" s="419">
        <f>E14*F14</f>
        <v>33882</v>
      </c>
    </row>
    <row r="15" spans="1:8" s="234" customFormat="1" ht="23.25" customHeight="1">
      <c r="A15" s="416">
        <v>2</v>
      </c>
      <c r="B15" s="381">
        <v>90776</v>
      </c>
      <c r="C15" s="417" t="s">
        <v>567</v>
      </c>
      <c r="D15" s="381" t="s">
        <v>230</v>
      </c>
      <c r="E15" s="436">
        <f>G35</f>
        <v>1050</v>
      </c>
      <c r="F15" s="418">
        <v>20.81</v>
      </c>
      <c r="G15" s="419">
        <f>E15*F15</f>
        <v>21850.5</v>
      </c>
    </row>
    <row r="16" spans="1:8" s="234" customFormat="1" ht="20.100000000000001" customHeight="1">
      <c r="A16" s="1242" t="s">
        <v>482</v>
      </c>
      <c r="B16" s="1243"/>
      <c r="C16" s="1243"/>
      <c r="D16" s="1243"/>
      <c r="E16" s="1243"/>
      <c r="F16" s="1243"/>
      <c r="G16" s="420">
        <f>SUM(G14:G15)</f>
        <v>55732.5</v>
      </c>
    </row>
    <row r="17" spans="1:8" s="234" customFormat="1" ht="20.100000000000001" customHeight="1">
      <c r="A17" s="1260" t="s">
        <v>45</v>
      </c>
      <c r="B17" s="1261"/>
      <c r="C17" s="1261"/>
      <c r="D17" s="1261"/>
      <c r="E17" s="1261"/>
      <c r="F17" s="1261"/>
      <c r="G17" s="1262"/>
    </row>
    <row r="18" spans="1:8" s="234" customFormat="1" ht="20.100000000000001" customHeight="1">
      <c r="A18" s="416"/>
      <c r="B18" s="421"/>
      <c r="C18" s="422"/>
      <c r="D18" s="423"/>
      <c r="E18" s="424"/>
      <c r="F18" s="425"/>
      <c r="G18" s="419">
        <f>E18*F18</f>
        <v>0</v>
      </c>
    </row>
    <row r="19" spans="1:8" s="234" customFormat="1" ht="20.100000000000001" customHeight="1">
      <c r="A19" s="1242" t="s">
        <v>483</v>
      </c>
      <c r="B19" s="1243"/>
      <c r="C19" s="1243"/>
      <c r="D19" s="1243"/>
      <c r="E19" s="1243"/>
      <c r="F19" s="1243"/>
      <c r="G19" s="420">
        <f>SUM(G18:G18)</f>
        <v>0</v>
      </c>
    </row>
    <row r="20" spans="1:8" s="234" customFormat="1" ht="20.100000000000001" customHeight="1">
      <c r="A20" s="1239" t="s">
        <v>47</v>
      </c>
      <c r="B20" s="1240"/>
      <c r="C20" s="1240"/>
      <c r="D20" s="1240"/>
      <c r="E20" s="1240"/>
      <c r="F20" s="1240"/>
      <c r="G20" s="1241"/>
    </row>
    <row r="21" spans="1:8" s="234" customFormat="1" ht="20.100000000000001" customHeight="1">
      <c r="A21" s="416"/>
      <c r="B21" s="421"/>
      <c r="C21" s="426"/>
      <c r="D21" s="423"/>
      <c r="E21" s="427"/>
      <c r="F21" s="425"/>
      <c r="G21" s="419">
        <f>E21*F21</f>
        <v>0</v>
      </c>
    </row>
    <row r="22" spans="1:8" s="234" customFormat="1" ht="20.100000000000001" customHeight="1">
      <c r="A22" s="1242" t="s">
        <v>484</v>
      </c>
      <c r="B22" s="1243"/>
      <c r="C22" s="1243"/>
      <c r="D22" s="1243"/>
      <c r="E22" s="1243"/>
      <c r="F22" s="1243"/>
      <c r="G22" s="420">
        <f>SUM(G21:G21)</f>
        <v>0</v>
      </c>
    </row>
    <row r="23" spans="1:8" s="171" customFormat="1" ht="20.100000000000001" customHeight="1">
      <c r="A23" s="1244" t="s">
        <v>49</v>
      </c>
      <c r="B23" s="1245"/>
      <c r="C23" s="1245"/>
      <c r="D23" s="1245"/>
      <c r="E23" s="1245"/>
      <c r="F23" s="1245"/>
      <c r="G23" s="1246"/>
      <c r="H23" s="165"/>
    </row>
    <row r="24" spans="1:8" s="171" customFormat="1" ht="20.100000000000001" customHeight="1">
      <c r="A24" s="156" t="s">
        <v>35</v>
      </c>
      <c r="B24" s="157"/>
      <c r="C24" s="157" t="s">
        <v>50</v>
      </c>
      <c r="D24" s="1247" t="s">
        <v>561</v>
      </c>
      <c r="E24" s="1248"/>
      <c r="F24" s="1248"/>
      <c r="G24" s="1249"/>
      <c r="H24" s="165"/>
    </row>
    <row r="25" spans="1:8" s="171" customFormat="1" ht="20.100000000000001" customHeight="1">
      <c r="A25" s="156" t="s">
        <v>51</v>
      </c>
      <c r="B25" s="157"/>
      <c r="C25" s="157" t="s">
        <v>52</v>
      </c>
      <c r="D25" s="1232" t="s">
        <v>53</v>
      </c>
      <c r="E25" s="1232"/>
      <c r="F25" s="1232"/>
      <c r="G25" s="158">
        <f>G16</f>
        <v>55732.5</v>
      </c>
      <c r="H25" s="165"/>
    </row>
    <row r="26" spans="1:8" s="171" customFormat="1" ht="20.100000000000001" customHeight="1">
      <c r="A26" s="156" t="s">
        <v>54</v>
      </c>
      <c r="B26" s="157"/>
      <c r="C26" s="157" t="s">
        <v>55</v>
      </c>
      <c r="D26" s="1232" t="s">
        <v>56</v>
      </c>
      <c r="E26" s="1232"/>
      <c r="F26" s="1232"/>
      <c r="G26" s="158">
        <f>G19</f>
        <v>0</v>
      </c>
      <c r="H26" s="165"/>
    </row>
    <row r="27" spans="1:8" s="171" customFormat="1" ht="20.100000000000001" customHeight="1">
      <c r="A27" s="156" t="s">
        <v>14</v>
      </c>
      <c r="B27" s="157"/>
      <c r="C27" s="157" t="s">
        <v>57</v>
      </c>
      <c r="D27" s="1232" t="s">
        <v>58</v>
      </c>
      <c r="E27" s="1232"/>
      <c r="F27" s="1232"/>
      <c r="G27" s="158">
        <f>G22</f>
        <v>0</v>
      </c>
      <c r="H27" s="165"/>
    </row>
    <row r="28" spans="1:8" s="171" customFormat="1" ht="20.100000000000001" customHeight="1">
      <c r="A28" s="156" t="s">
        <v>7</v>
      </c>
      <c r="B28" s="157"/>
      <c r="C28" s="428" t="s">
        <v>59</v>
      </c>
      <c r="D28" s="1233" t="s">
        <v>60</v>
      </c>
      <c r="E28" s="1233"/>
      <c r="F28" s="1233"/>
      <c r="G28" s="429">
        <f>G25+G26+G27</f>
        <v>55732.5</v>
      </c>
      <c r="H28" s="165"/>
    </row>
    <row r="29" spans="1:8" s="171" customFormat="1" ht="20.100000000000001" customHeight="1">
      <c r="A29" s="156"/>
      <c r="B29" s="157"/>
      <c r="C29" s="428"/>
      <c r="D29" s="1234" t="s">
        <v>200</v>
      </c>
      <c r="E29" s="1235"/>
      <c r="F29" s="430">
        <v>0.27460000000000001</v>
      </c>
      <c r="G29" s="159">
        <f>G28*F29</f>
        <v>15304.14</v>
      </c>
      <c r="H29" s="165"/>
    </row>
    <row r="30" spans="1:8" s="171" customFormat="1" ht="20.100000000000001" customHeight="1" thickBot="1">
      <c r="A30" s="1236" t="s">
        <v>62</v>
      </c>
      <c r="B30" s="1237"/>
      <c r="C30" s="1237"/>
      <c r="D30" s="1237"/>
      <c r="E30" s="1237"/>
      <c r="F30" s="1238"/>
      <c r="G30" s="160">
        <f>G28+G29</f>
        <v>71036.639999999999</v>
      </c>
      <c r="H30" s="165"/>
    </row>
    <row r="31" spans="1:8" s="234" customFormat="1" ht="20.100000000000001" customHeight="1">
      <c r="A31" s="431"/>
      <c r="B31" s="432"/>
      <c r="C31" s="432"/>
      <c r="D31" s="433"/>
      <c r="E31" s="432"/>
      <c r="F31" s="432"/>
      <c r="G31" s="434"/>
    </row>
    <row r="32" spans="1:8" ht="20.100000000000001" customHeight="1">
      <c r="A32" s="1250" t="s">
        <v>562</v>
      </c>
      <c r="B32" s="1250"/>
      <c r="C32" s="1250"/>
      <c r="D32" s="1250"/>
      <c r="E32" s="1250"/>
      <c r="F32" s="1250"/>
      <c r="G32" s="1250"/>
    </row>
    <row r="33" spans="1:7" ht="20.100000000000001" customHeight="1">
      <c r="A33" s="156" t="s">
        <v>35</v>
      </c>
      <c r="B33" s="1220" t="s">
        <v>565</v>
      </c>
      <c r="C33" s="1221"/>
      <c r="D33" s="239" t="s">
        <v>235</v>
      </c>
      <c r="E33" s="239" t="s">
        <v>236</v>
      </c>
      <c r="F33" s="239" t="s">
        <v>563</v>
      </c>
      <c r="G33" s="240" t="s">
        <v>564</v>
      </c>
    </row>
    <row r="34" spans="1:7" ht="20.100000000000001" customHeight="1">
      <c r="A34" s="239">
        <v>1</v>
      </c>
      <c r="B34" s="1222" t="s">
        <v>320</v>
      </c>
      <c r="C34" s="1223"/>
      <c r="D34" s="400">
        <v>2</v>
      </c>
      <c r="E34" s="400">
        <v>25</v>
      </c>
      <c r="F34" s="400">
        <v>6</v>
      </c>
      <c r="G34" s="401">
        <f>ROUND((D34*E34*F34),2)</f>
        <v>300</v>
      </c>
    </row>
    <row r="35" spans="1:7" ht="20.100000000000001" customHeight="1">
      <c r="A35" s="239">
        <v>2</v>
      </c>
      <c r="B35" s="1224" t="s">
        <v>321</v>
      </c>
      <c r="C35" s="1225"/>
      <c r="D35" s="400">
        <v>7</v>
      </c>
      <c r="E35" s="400">
        <v>25</v>
      </c>
      <c r="F35" s="400">
        <v>6</v>
      </c>
      <c r="G35" s="401">
        <f>ROUND((D35*E35*F35),2)</f>
        <v>1050</v>
      </c>
    </row>
    <row r="36" spans="1:7" ht="20.100000000000001" customHeight="1"/>
    <row r="37" spans="1:7" ht="20.100000000000001" customHeight="1"/>
    <row r="38" spans="1:7" ht="20.100000000000001" customHeight="1"/>
    <row r="39" spans="1:7" ht="20.100000000000001" customHeight="1"/>
  </sheetData>
  <mergeCells count="27">
    <mergeCell ref="C9:F9"/>
    <mergeCell ref="A3:G3"/>
    <mergeCell ref="A4:G4"/>
    <mergeCell ref="A5:G5"/>
    <mergeCell ref="B7:G7"/>
    <mergeCell ref="B8:G8"/>
    <mergeCell ref="A11:G11"/>
    <mergeCell ref="A13:G13"/>
    <mergeCell ref="A16:F16"/>
    <mergeCell ref="A17:G17"/>
    <mergeCell ref="A19:F19"/>
    <mergeCell ref="B33:C33"/>
    <mergeCell ref="B34:C34"/>
    <mergeCell ref="B35:C35"/>
    <mergeCell ref="A1:G2"/>
    <mergeCell ref="D26:F26"/>
    <mergeCell ref="D27:F27"/>
    <mergeCell ref="D28:F28"/>
    <mergeCell ref="D29:E29"/>
    <mergeCell ref="A30:F30"/>
    <mergeCell ref="A20:G20"/>
    <mergeCell ref="A22:F22"/>
    <mergeCell ref="A23:G23"/>
    <mergeCell ref="D24:G24"/>
    <mergeCell ref="D25:F25"/>
    <mergeCell ref="A32:G32"/>
    <mergeCell ref="C10:F10"/>
  </mergeCells>
  <pageMargins left="0.511811024" right="0.511811024" top="0.78740157499999996" bottom="0.78740157499999996" header="0.31496062000000002" footer="0.31496062000000002"/>
  <pageSetup paperSize="9" scale="79" orientation="portrait" r:id="rId1"/>
  <colBreaks count="1" manualBreakCount="1">
    <brk id="7" max="1048575" man="1"/>
  </colBreaks>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tint="0.39997558519241921"/>
  </sheetPr>
  <dimension ref="A1:H39"/>
  <sheetViews>
    <sheetView view="pageBreakPreview" topLeftCell="A13" zoomScaleNormal="100" zoomScaleSheetLayoutView="100" workbookViewId="0">
      <selection activeCell="B7" sqref="B7:H7"/>
    </sheetView>
  </sheetViews>
  <sheetFormatPr defaultColWidth="9.140625" defaultRowHeight="14.25"/>
  <cols>
    <col min="1" max="2" width="10.7109375" style="235" customWidth="1"/>
    <col min="3" max="3" width="40.7109375" style="235" customWidth="1"/>
    <col min="4" max="4" width="10.7109375" style="235" customWidth="1"/>
    <col min="5" max="7" width="14.7109375" style="235" customWidth="1"/>
    <col min="8" max="16384" width="9.140625" style="235"/>
  </cols>
  <sheetData>
    <row r="1" spans="1:8" s="232" customFormat="1" ht="15" customHeight="1">
      <c r="A1" s="1226"/>
      <c r="B1" s="1227"/>
      <c r="C1" s="1227"/>
      <c r="D1" s="1227"/>
      <c r="E1" s="1227"/>
      <c r="F1" s="1227"/>
      <c r="G1" s="1228"/>
    </row>
    <row r="2" spans="1:8" s="232" customFormat="1" ht="45.75" customHeight="1">
      <c r="A2" s="1229"/>
      <c r="B2" s="1230"/>
      <c r="C2" s="1230"/>
      <c r="D2" s="1230"/>
      <c r="E2" s="1230"/>
      <c r="F2" s="1230"/>
      <c r="G2" s="1231"/>
    </row>
    <row r="3" spans="1:8" s="232" customFormat="1" ht="15" customHeight="1">
      <c r="A3" s="1266" t="s">
        <v>18</v>
      </c>
      <c r="B3" s="1267"/>
      <c r="C3" s="1267"/>
      <c r="D3" s="1267"/>
      <c r="E3" s="1267"/>
      <c r="F3" s="1267"/>
      <c r="G3" s="1268"/>
    </row>
    <row r="4" spans="1:8" s="232" customFormat="1" ht="15" customHeight="1">
      <c r="A4" s="1229" t="s">
        <v>189</v>
      </c>
      <c r="B4" s="1230"/>
      <c r="C4" s="1230"/>
      <c r="D4" s="1230"/>
      <c r="E4" s="1230"/>
      <c r="F4" s="1230"/>
      <c r="G4" s="1231"/>
    </row>
    <row r="5" spans="1:8" s="232" customFormat="1" ht="15" customHeight="1">
      <c r="A5" s="1229" t="s">
        <v>17</v>
      </c>
      <c r="B5" s="1230"/>
      <c r="C5" s="1230"/>
      <c r="D5" s="1230"/>
      <c r="E5" s="1230"/>
      <c r="F5" s="1230"/>
      <c r="G5" s="1231"/>
    </row>
    <row r="6" spans="1:8" s="232" customFormat="1" ht="15" customHeight="1">
      <c r="A6" s="406"/>
      <c r="B6" s="413"/>
      <c r="C6" s="413"/>
      <c r="D6" s="413"/>
      <c r="E6" s="413"/>
      <c r="F6" s="413"/>
      <c r="G6" s="407"/>
    </row>
    <row r="7" spans="1:8" s="234" customFormat="1">
      <c r="A7" s="414" t="s">
        <v>557</v>
      </c>
      <c r="B7" s="1269" t="str">
        <f>'GERAL C INFRA'!D9</f>
        <v>EXECUÇÃO DOS SERVIÇOS DE INFRAESTRUTURA E PREVENÇÃO DE INUNDAÇÕES - NO MUNICÍPIO DE ANANINDEUA - PA.</v>
      </c>
      <c r="C7" s="1270"/>
      <c r="D7" s="1270"/>
      <c r="E7" s="1270"/>
      <c r="F7" s="1270"/>
      <c r="G7" s="1271"/>
    </row>
    <row r="8" spans="1:8" s="232" customFormat="1" ht="15" customHeight="1" thickBot="1">
      <c r="A8" s="233"/>
      <c r="B8" s="1272"/>
      <c r="C8" s="1272"/>
      <c r="D8" s="1272"/>
      <c r="E8" s="1272"/>
      <c r="F8" s="1272"/>
      <c r="G8" s="1273"/>
    </row>
    <row r="9" spans="1:8" s="234" customFormat="1" ht="24" customHeight="1" thickTop="1">
      <c r="A9" s="408" t="s">
        <v>187</v>
      </c>
      <c r="B9" s="410" t="s">
        <v>558</v>
      </c>
      <c r="C9" s="1263" t="s">
        <v>559</v>
      </c>
      <c r="D9" s="1264"/>
      <c r="E9" s="1264"/>
      <c r="F9" s="1265"/>
      <c r="G9" s="315" t="s">
        <v>485</v>
      </c>
    </row>
    <row r="10" spans="1:8" s="234" customFormat="1" ht="15" thickBot="1">
      <c r="A10" s="409" t="str">
        <f>'GERAL C INFRA'!E22</f>
        <v>II</v>
      </c>
      <c r="B10" s="411">
        <v>45139</v>
      </c>
      <c r="C10" s="1251" t="str">
        <f>'GERAL C INFRA'!F22</f>
        <v>Locação de rede com auxílio de equipamento topográfico</v>
      </c>
      <c r="D10" s="1252"/>
      <c r="E10" s="1252"/>
      <c r="F10" s="1253"/>
      <c r="G10" s="155" t="str">
        <f>'GERAL C INFRA'!H22</f>
        <v>und.</v>
      </c>
    </row>
    <row r="11" spans="1:8" s="234" customFormat="1" ht="12.75" customHeight="1" thickTop="1">
      <c r="A11" s="1254"/>
      <c r="B11" s="1255"/>
      <c r="C11" s="1255"/>
      <c r="D11" s="1255"/>
      <c r="E11" s="1255"/>
      <c r="F11" s="1255"/>
      <c r="G11" s="1256"/>
    </row>
    <row r="12" spans="1:8" s="171" customFormat="1" ht="20.100000000000001" customHeight="1">
      <c r="A12" s="241" t="s">
        <v>35</v>
      </c>
      <c r="B12" s="242" t="s">
        <v>264</v>
      </c>
      <c r="C12" s="243" t="s">
        <v>555</v>
      </c>
      <c r="D12" s="242" t="s">
        <v>37</v>
      </c>
      <c r="E12" s="243" t="s">
        <v>153</v>
      </c>
      <c r="F12" s="244" t="s">
        <v>38</v>
      </c>
      <c r="G12" s="245" t="s">
        <v>560</v>
      </c>
      <c r="H12" s="165"/>
    </row>
    <row r="13" spans="1:8" s="234" customFormat="1" ht="20.100000000000001" customHeight="1">
      <c r="A13" s="1257" t="s">
        <v>34</v>
      </c>
      <c r="B13" s="1258"/>
      <c r="C13" s="1258"/>
      <c r="D13" s="1258"/>
      <c r="E13" s="1258"/>
      <c r="F13" s="1258"/>
      <c r="G13" s="1259"/>
    </row>
    <row r="14" spans="1:8" s="234" customFormat="1" ht="23.25" customHeight="1">
      <c r="A14" s="416">
        <v>1</v>
      </c>
      <c r="B14" s="381" t="s">
        <v>40</v>
      </c>
      <c r="C14" s="417" t="s">
        <v>41</v>
      </c>
      <c r="D14" s="381" t="s">
        <v>230</v>
      </c>
      <c r="E14" s="436">
        <f>G34</f>
        <v>600</v>
      </c>
      <c r="F14" s="418">
        <v>29.25</v>
      </c>
      <c r="G14" s="419">
        <f>E14*F14</f>
        <v>17550</v>
      </c>
    </row>
    <row r="15" spans="1:8" s="234" customFormat="1" ht="23.25" customHeight="1">
      <c r="A15" s="416">
        <v>2</v>
      </c>
      <c r="B15" s="381" t="s">
        <v>233</v>
      </c>
      <c r="C15" s="417" t="s">
        <v>234</v>
      </c>
      <c r="D15" s="381" t="s">
        <v>230</v>
      </c>
      <c r="E15" s="436">
        <f>G35</f>
        <v>600</v>
      </c>
      <c r="F15" s="418">
        <v>14.22</v>
      </c>
      <c r="G15" s="419">
        <f>E15*F15</f>
        <v>8532</v>
      </c>
    </row>
    <row r="16" spans="1:8" s="234" customFormat="1" ht="20.100000000000001" customHeight="1">
      <c r="A16" s="1242" t="s">
        <v>482</v>
      </c>
      <c r="B16" s="1243"/>
      <c r="C16" s="1243"/>
      <c r="D16" s="1243"/>
      <c r="E16" s="1243"/>
      <c r="F16" s="1243"/>
      <c r="G16" s="420">
        <f>SUM(G14:G15)</f>
        <v>26082</v>
      </c>
    </row>
    <row r="17" spans="1:8" s="234" customFormat="1" ht="20.100000000000001" customHeight="1">
      <c r="A17" s="1260" t="s">
        <v>45</v>
      </c>
      <c r="B17" s="1261"/>
      <c r="C17" s="1261"/>
      <c r="D17" s="1261"/>
      <c r="E17" s="1261"/>
      <c r="F17" s="1261"/>
      <c r="G17" s="1262"/>
    </row>
    <row r="18" spans="1:8" s="234" customFormat="1" ht="20.100000000000001" customHeight="1">
      <c r="A18" s="416"/>
      <c r="B18" s="421"/>
      <c r="C18" s="422"/>
      <c r="D18" s="423"/>
      <c r="E18" s="424"/>
      <c r="F18" s="425"/>
      <c r="G18" s="419">
        <f>E18*F18</f>
        <v>0</v>
      </c>
    </row>
    <row r="19" spans="1:8" s="234" customFormat="1" ht="20.100000000000001" customHeight="1">
      <c r="A19" s="1242" t="s">
        <v>483</v>
      </c>
      <c r="B19" s="1243"/>
      <c r="C19" s="1243"/>
      <c r="D19" s="1243"/>
      <c r="E19" s="1243"/>
      <c r="F19" s="1243"/>
      <c r="G19" s="420">
        <f>SUM(G18:G18)</f>
        <v>0</v>
      </c>
    </row>
    <row r="20" spans="1:8" s="234" customFormat="1" ht="20.100000000000001" customHeight="1">
      <c r="A20" s="1239" t="s">
        <v>47</v>
      </c>
      <c r="B20" s="1240"/>
      <c r="C20" s="1240"/>
      <c r="D20" s="1240"/>
      <c r="E20" s="1240"/>
      <c r="F20" s="1240"/>
      <c r="G20" s="1241"/>
    </row>
    <row r="21" spans="1:8" s="234" customFormat="1" ht="20.100000000000001" customHeight="1">
      <c r="A21" s="416"/>
      <c r="B21" s="421"/>
      <c r="C21" s="426"/>
      <c r="D21" s="423"/>
      <c r="E21" s="427"/>
      <c r="F21" s="425"/>
      <c r="G21" s="419">
        <f>E21*F21</f>
        <v>0</v>
      </c>
    </row>
    <row r="22" spans="1:8" s="234" customFormat="1" ht="20.100000000000001" customHeight="1">
      <c r="A22" s="1242" t="s">
        <v>484</v>
      </c>
      <c r="B22" s="1243"/>
      <c r="C22" s="1243"/>
      <c r="D22" s="1243"/>
      <c r="E22" s="1243"/>
      <c r="F22" s="1243"/>
      <c r="G22" s="420">
        <f>SUM(G21:G21)</f>
        <v>0</v>
      </c>
    </row>
    <row r="23" spans="1:8" s="171" customFormat="1" ht="20.100000000000001" customHeight="1">
      <c r="A23" s="1244" t="s">
        <v>49</v>
      </c>
      <c r="B23" s="1245"/>
      <c r="C23" s="1245"/>
      <c r="D23" s="1245"/>
      <c r="E23" s="1245"/>
      <c r="F23" s="1245"/>
      <c r="G23" s="1246"/>
      <c r="H23" s="165"/>
    </row>
    <row r="24" spans="1:8" s="171" customFormat="1" ht="20.100000000000001" customHeight="1">
      <c r="A24" s="156" t="s">
        <v>35</v>
      </c>
      <c r="B24" s="157"/>
      <c r="C24" s="157" t="s">
        <v>50</v>
      </c>
      <c r="D24" s="1247" t="s">
        <v>561</v>
      </c>
      <c r="E24" s="1248"/>
      <c r="F24" s="1248"/>
      <c r="G24" s="1249"/>
      <c r="H24" s="165"/>
    </row>
    <row r="25" spans="1:8" s="171" customFormat="1" ht="20.100000000000001" customHeight="1">
      <c r="A25" s="156" t="s">
        <v>51</v>
      </c>
      <c r="B25" s="157"/>
      <c r="C25" s="157" t="s">
        <v>52</v>
      </c>
      <c r="D25" s="1232" t="s">
        <v>53</v>
      </c>
      <c r="E25" s="1232"/>
      <c r="F25" s="1232"/>
      <c r="G25" s="158">
        <f>G16</f>
        <v>26082</v>
      </c>
      <c r="H25" s="165"/>
    </row>
    <row r="26" spans="1:8" s="171" customFormat="1" ht="20.100000000000001" customHeight="1">
      <c r="A26" s="156" t="s">
        <v>54</v>
      </c>
      <c r="B26" s="157"/>
      <c r="C26" s="157" t="s">
        <v>55</v>
      </c>
      <c r="D26" s="1232" t="s">
        <v>56</v>
      </c>
      <c r="E26" s="1232"/>
      <c r="F26" s="1232"/>
      <c r="G26" s="158">
        <f>G19</f>
        <v>0</v>
      </c>
      <c r="H26" s="165"/>
    </row>
    <row r="27" spans="1:8" s="171" customFormat="1" ht="20.100000000000001" customHeight="1">
      <c r="A27" s="156" t="s">
        <v>14</v>
      </c>
      <c r="B27" s="157"/>
      <c r="C27" s="157" t="s">
        <v>57</v>
      </c>
      <c r="D27" s="1232" t="s">
        <v>58</v>
      </c>
      <c r="E27" s="1232"/>
      <c r="F27" s="1232"/>
      <c r="G27" s="158">
        <f>G22</f>
        <v>0</v>
      </c>
      <c r="H27" s="165"/>
    </row>
    <row r="28" spans="1:8" s="171" customFormat="1" ht="20.100000000000001" customHeight="1">
      <c r="A28" s="156" t="s">
        <v>7</v>
      </c>
      <c r="B28" s="157"/>
      <c r="C28" s="428" t="s">
        <v>59</v>
      </c>
      <c r="D28" s="1233" t="s">
        <v>60</v>
      </c>
      <c r="E28" s="1233"/>
      <c r="F28" s="1233"/>
      <c r="G28" s="429">
        <f>G25+G26+G27</f>
        <v>26082</v>
      </c>
      <c r="H28" s="165"/>
    </row>
    <row r="29" spans="1:8" s="171" customFormat="1" ht="20.100000000000001" customHeight="1">
      <c r="A29" s="156"/>
      <c r="B29" s="157"/>
      <c r="C29" s="428"/>
      <c r="D29" s="1234" t="s">
        <v>200</v>
      </c>
      <c r="E29" s="1235"/>
      <c r="F29" s="430">
        <v>0.27460000000000001</v>
      </c>
      <c r="G29" s="159">
        <f>G28*F29</f>
        <v>7162.12</v>
      </c>
      <c r="H29" s="165"/>
    </row>
    <row r="30" spans="1:8" s="171" customFormat="1" ht="20.100000000000001" customHeight="1" thickBot="1">
      <c r="A30" s="1236" t="s">
        <v>62</v>
      </c>
      <c r="B30" s="1237"/>
      <c r="C30" s="1237"/>
      <c r="D30" s="1237"/>
      <c r="E30" s="1237"/>
      <c r="F30" s="1238"/>
      <c r="G30" s="160">
        <f>G28+G29</f>
        <v>33244.120000000003</v>
      </c>
      <c r="H30" s="165"/>
    </row>
    <row r="31" spans="1:8" s="234" customFormat="1" ht="20.100000000000001" customHeight="1">
      <c r="A31" s="431"/>
      <c r="B31" s="432"/>
      <c r="C31" s="432"/>
      <c r="D31" s="433"/>
      <c r="E31" s="432"/>
      <c r="F31" s="432"/>
      <c r="G31" s="434"/>
    </row>
    <row r="32" spans="1:8" ht="20.100000000000001" customHeight="1">
      <c r="A32" s="1250" t="s">
        <v>562</v>
      </c>
      <c r="B32" s="1250"/>
      <c r="C32" s="1250"/>
      <c r="D32" s="1250"/>
      <c r="E32" s="1250"/>
      <c r="F32" s="1250"/>
      <c r="G32" s="1250"/>
    </row>
    <row r="33" spans="1:7" ht="20.100000000000001" customHeight="1">
      <c r="A33" s="156" t="s">
        <v>35</v>
      </c>
      <c r="B33" s="1220" t="s">
        <v>565</v>
      </c>
      <c r="C33" s="1221"/>
      <c r="D33" s="239" t="s">
        <v>235</v>
      </c>
      <c r="E33" s="239" t="s">
        <v>236</v>
      </c>
      <c r="F33" s="239" t="s">
        <v>563</v>
      </c>
      <c r="G33" s="240" t="s">
        <v>564</v>
      </c>
    </row>
    <row r="34" spans="1:7" ht="20.100000000000001" customHeight="1">
      <c r="A34" s="239">
        <v>1</v>
      </c>
      <c r="B34" s="1222" t="s">
        <v>568</v>
      </c>
      <c r="C34" s="1223"/>
      <c r="D34" s="400">
        <v>4</v>
      </c>
      <c r="E34" s="400">
        <v>25</v>
      </c>
      <c r="F34" s="400">
        <v>6</v>
      </c>
      <c r="G34" s="401">
        <f>ROUND((D34*E34*F34),2)</f>
        <v>600</v>
      </c>
    </row>
    <row r="35" spans="1:7" ht="20.100000000000001" customHeight="1">
      <c r="A35" s="239">
        <v>2</v>
      </c>
      <c r="B35" s="1224" t="s">
        <v>569</v>
      </c>
      <c r="C35" s="1225"/>
      <c r="D35" s="400">
        <v>4</v>
      </c>
      <c r="E35" s="400">
        <v>25</v>
      </c>
      <c r="F35" s="400">
        <v>6</v>
      </c>
      <c r="G35" s="401">
        <f>ROUND((D35*E35*F35),2)</f>
        <v>600</v>
      </c>
    </row>
    <row r="36" spans="1:7" ht="20.100000000000001" customHeight="1"/>
    <row r="37" spans="1:7" ht="20.100000000000001" customHeight="1"/>
    <row r="38" spans="1:7" ht="20.100000000000001" customHeight="1"/>
    <row r="39" spans="1:7" ht="20.100000000000001" customHeight="1"/>
  </sheetData>
  <mergeCells count="27">
    <mergeCell ref="B8:G8"/>
    <mergeCell ref="A1:G2"/>
    <mergeCell ref="A3:G3"/>
    <mergeCell ref="A4:G4"/>
    <mergeCell ref="A5:G5"/>
    <mergeCell ref="B7:G7"/>
    <mergeCell ref="D25:F25"/>
    <mergeCell ref="C9:F9"/>
    <mergeCell ref="C10:F10"/>
    <mergeCell ref="A11:G11"/>
    <mergeCell ref="A13:G13"/>
    <mergeCell ref="A16:F16"/>
    <mergeCell ref="A17:G17"/>
    <mergeCell ref="A19:F19"/>
    <mergeCell ref="A20:G20"/>
    <mergeCell ref="A22:F22"/>
    <mergeCell ref="A23:G23"/>
    <mergeCell ref="D24:G24"/>
    <mergeCell ref="B33:C33"/>
    <mergeCell ref="B34:C34"/>
    <mergeCell ref="B35:C35"/>
    <mergeCell ref="D26:F26"/>
    <mergeCell ref="D27:F27"/>
    <mergeCell ref="D28:F28"/>
    <mergeCell ref="D29:E29"/>
    <mergeCell ref="A30:F30"/>
    <mergeCell ref="A32:G32"/>
  </mergeCells>
  <pageMargins left="0.511811024" right="0.511811024" top="0.78740157499999996" bottom="0.78740157499999996" header="0.31496062000000002" footer="0.31496062000000002"/>
  <pageSetup paperSize="9" scale="79" orientation="portrait" r:id="rId1"/>
  <colBreaks count="1" manualBreakCount="1">
    <brk id="7" max="1048575" man="1"/>
  </colBreaks>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tint="0.39997558519241921"/>
  </sheetPr>
  <dimension ref="A1:H41"/>
  <sheetViews>
    <sheetView view="pageBreakPreview" topLeftCell="A23" zoomScaleNormal="100" zoomScaleSheetLayoutView="100" workbookViewId="0">
      <selection activeCell="B7" sqref="B7:H7"/>
    </sheetView>
  </sheetViews>
  <sheetFormatPr defaultColWidth="9.140625" defaultRowHeight="14.25"/>
  <cols>
    <col min="1" max="2" width="10.7109375" style="235" customWidth="1"/>
    <col min="3" max="3" width="40.7109375" style="235" customWidth="1"/>
    <col min="4" max="4" width="10.7109375" style="235" customWidth="1"/>
    <col min="5" max="7" width="14.7109375" style="235" customWidth="1"/>
    <col min="8" max="16384" width="9.140625" style="235"/>
  </cols>
  <sheetData>
    <row r="1" spans="1:8" s="232" customFormat="1" ht="15" customHeight="1">
      <c r="A1" s="231"/>
      <c r="B1" s="1274"/>
      <c r="C1" s="1274"/>
      <c r="D1" s="1274"/>
      <c r="E1" s="1274"/>
      <c r="F1" s="1274"/>
      <c r="G1" s="1275"/>
    </row>
    <row r="2" spans="1:8" s="232" customFormat="1" ht="45.75" customHeight="1">
      <c r="A2" s="236"/>
      <c r="B2" s="412"/>
      <c r="C2" s="412"/>
      <c r="D2" s="412"/>
      <c r="E2" s="412"/>
      <c r="F2" s="412"/>
      <c r="G2" s="405"/>
    </row>
    <row r="3" spans="1:8" s="232" customFormat="1" ht="15" customHeight="1">
      <c r="A3" s="1266" t="s">
        <v>18</v>
      </c>
      <c r="B3" s="1267"/>
      <c r="C3" s="1267"/>
      <c r="D3" s="1267"/>
      <c r="E3" s="1267"/>
      <c r="F3" s="1267"/>
      <c r="G3" s="1268"/>
    </row>
    <row r="4" spans="1:8" s="232" customFormat="1" ht="15" customHeight="1">
      <c r="A4" s="1229" t="s">
        <v>189</v>
      </c>
      <c r="B4" s="1230"/>
      <c r="C4" s="1230"/>
      <c r="D4" s="1230"/>
      <c r="E4" s="1230"/>
      <c r="F4" s="1230"/>
      <c r="G4" s="1231"/>
    </row>
    <row r="5" spans="1:8" s="232" customFormat="1" ht="15" customHeight="1">
      <c r="A5" s="1229" t="s">
        <v>17</v>
      </c>
      <c r="B5" s="1230"/>
      <c r="C5" s="1230"/>
      <c r="D5" s="1230"/>
      <c r="E5" s="1230"/>
      <c r="F5" s="1230"/>
      <c r="G5" s="1231"/>
    </row>
    <row r="6" spans="1:8" s="232" customFormat="1" ht="15" customHeight="1">
      <c r="A6" s="406"/>
      <c r="B6" s="413"/>
      <c r="C6" s="413"/>
      <c r="D6" s="413"/>
      <c r="E6" s="413"/>
      <c r="F6" s="413"/>
      <c r="G6" s="407"/>
    </row>
    <row r="7" spans="1:8" s="234" customFormat="1">
      <c r="A7" s="414" t="s">
        <v>557</v>
      </c>
      <c r="B7" s="1269" t="str">
        <f>'GERAL C INFRA'!D9</f>
        <v>EXECUÇÃO DOS SERVIÇOS DE INFRAESTRUTURA E PREVENÇÃO DE INUNDAÇÕES - NO MUNICÍPIO DE ANANINDEUA - PA.</v>
      </c>
      <c r="C7" s="1270"/>
      <c r="D7" s="1270"/>
      <c r="E7" s="1270"/>
      <c r="F7" s="1270"/>
      <c r="G7" s="1271"/>
    </row>
    <row r="8" spans="1:8" s="232" customFormat="1" ht="15" customHeight="1" thickBot="1">
      <c r="A8" s="233"/>
      <c r="B8" s="1272"/>
      <c r="C8" s="1272"/>
      <c r="D8" s="1272"/>
      <c r="E8" s="1272"/>
      <c r="F8" s="1272"/>
      <c r="G8" s="1273"/>
    </row>
    <row r="9" spans="1:8" s="234" customFormat="1" ht="24" customHeight="1" thickTop="1">
      <c r="A9" s="408" t="s">
        <v>187</v>
      </c>
      <c r="B9" s="410" t="s">
        <v>558</v>
      </c>
      <c r="C9" s="1263" t="s">
        <v>559</v>
      </c>
      <c r="D9" s="1264"/>
      <c r="E9" s="1264"/>
      <c r="F9" s="1265"/>
      <c r="G9" s="315" t="s">
        <v>485</v>
      </c>
    </row>
    <row r="10" spans="1:8" s="234" customFormat="1" ht="29.25" customHeight="1" thickBot="1">
      <c r="A10" s="409" t="str">
        <f>'GERAL C INFRA'!E118</f>
        <v>III</v>
      </c>
      <c r="B10" s="415">
        <v>100565</v>
      </c>
      <c r="C10" s="1251" t="str">
        <f>'GERAL C INFRA'!F118</f>
        <v xml:space="preserve">Execução e compactação de base e ou sub base para pavimentação de solo arenoso (SOLO MELHORADO COM PEDREGULHO) - exclusive escavação, carga e transporte. </v>
      </c>
      <c r="D10" s="1252"/>
      <c r="E10" s="1252"/>
      <c r="F10" s="1253"/>
      <c r="G10" s="155" t="str">
        <f>'GERAL C INFRA'!H118</f>
        <v>m³</v>
      </c>
    </row>
    <row r="11" spans="1:8" s="234" customFormat="1" ht="12.75" customHeight="1" thickTop="1">
      <c r="A11" s="1254"/>
      <c r="B11" s="1255"/>
      <c r="C11" s="1255"/>
      <c r="D11" s="1255"/>
      <c r="E11" s="1255"/>
      <c r="F11" s="1255"/>
      <c r="G11" s="1256"/>
    </row>
    <row r="12" spans="1:8" s="171" customFormat="1" ht="20.100000000000001" customHeight="1">
      <c r="A12" s="241" t="s">
        <v>35</v>
      </c>
      <c r="B12" s="242" t="s">
        <v>264</v>
      </c>
      <c r="C12" s="243" t="s">
        <v>555</v>
      </c>
      <c r="D12" s="242" t="s">
        <v>37</v>
      </c>
      <c r="E12" s="243" t="s">
        <v>153</v>
      </c>
      <c r="F12" s="244" t="s">
        <v>38</v>
      </c>
      <c r="G12" s="245" t="s">
        <v>560</v>
      </c>
      <c r="H12" s="165"/>
    </row>
    <row r="13" spans="1:8" s="234" customFormat="1" ht="20.100000000000001" customHeight="1">
      <c r="A13" s="1257" t="s">
        <v>34</v>
      </c>
      <c r="B13" s="1258"/>
      <c r="C13" s="1258"/>
      <c r="D13" s="1258"/>
      <c r="E13" s="1258"/>
      <c r="F13" s="1258"/>
      <c r="G13" s="1259"/>
    </row>
    <row r="14" spans="1:8" s="234" customFormat="1" ht="20.100000000000001" customHeight="1">
      <c r="A14" s="416">
        <v>1</v>
      </c>
      <c r="B14" s="381" t="s">
        <v>43</v>
      </c>
      <c r="C14" s="417" t="s">
        <v>165</v>
      </c>
      <c r="D14" s="381" t="s">
        <v>230</v>
      </c>
      <c r="E14" s="437">
        <v>0.16</v>
      </c>
      <c r="F14" s="418">
        <v>19.22</v>
      </c>
      <c r="G14" s="419">
        <f>E14*F14</f>
        <v>3.08</v>
      </c>
    </row>
    <row r="15" spans="1:8" s="234" customFormat="1" ht="20.100000000000001" customHeight="1">
      <c r="A15" s="1242" t="s">
        <v>482</v>
      </c>
      <c r="B15" s="1243"/>
      <c r="C15" s="1243"/>
      <c r="D15" s="1243"/>
      <c r="E15" s="1243"/>
      <c r="F15" s="1243"/>
      <c r="G15" s="420">
        <f>SUM(G14:G14)</f>
        <v>3.08</v>
      </c>
    </row>
    <row r="16" spans="1:8" s="234" customFormat="1" ht="20.100000000000001" customHeight="1">
      <c r="A16" s="1260" t="s">
        <v>45</v>
      </c>
      <c r="B16" s="1261"/>
      <c r="C16" s="1261"/>
      <c r="D16" s="1261"/>
      <c r="E16" s="1261"/>
      <c r="F16" s="1261"/>
      <c r="G16" s="1262"/>
    </row>
    <row r="17" spans="1:7" s="234" customFormat="1" ht="27.75" customHeight="1">
      <c r="A17" s="416">
        <v>1</v>
      </c>
      <c r="B17" s="421" t="s">
        <v>231</v>
      </c>
      <c r="C17" s="422" t="s">
        <v>570</v>
      </c>
      <c r="D17" s="423" t="s">
        <v>176</v>
      </c>
      <c r="E17" s="437">
        <v>1.2E-2</v>
      </c>
      <c r="F17" s="425">
        <v>158.41999999999999</v>
      </c>
      <c r="G17" s="419">
        <f t="shared" ref="G17:G28" si="0">E17*F17</f>
        <v>1.9</v>
      </c>
    </row>
    <row r="18" spans="1:7" s="234" customFormat="1" ht="27.75" customHeight="1">
      <c r="A18" s="416">
        <v>2</v>
      </c>
      <c r="B18" s="421" t="s">
        <v>232</v>
      </c>
      <c r="C18" s="422" t="s">
        <v>571</v>
      </c>
      <c r="D18" s="423" t="s">
        <v>178</v>
      </c>
      <c r="E18" s="437">
        <v>2.8000000000000001E-2</v>
      </c>
      <c r="F18" s="425">
        <v>62.72</v>
      </c>
      <c r="G18" s="419">
        <f t="shared" si="0"/>
        <v>1.76</v>
      </c>
    </row>
    <row r="19" spans="1:7" s="234" customFormat="1" ht="27.75" customHeight="1">
      <c r="A19" s="416">
        <v>3</v>
      </c>
      <c r="B19" s="421" t="s">
        <v>266</v>
      </c>
      <c r="C19" s="422" t="s">
        <v>572</v>
      </c>
      <c r="D19" s="423" t="s">
        <v>176</v>
      </c>
      <c r="E19" s="437">
        <v>4.0000000000000001E-3</v>
      </c>
      <c r="F19" s="425">
        <v>309.13</v>
      </c>
      <c r="G19" s="419">
        <f t="shared" si="0"/>
        <v>1.24</v>
      </c>
    </row>
    <row r="20" spans="1:7" s="234" customFormat="1" ht="27.75" customHeight="1">
      <c r="A20" s="416">
        <v>4</v>
      </c>
      <c r="B20" s="421" t="s">
        <v>268</v>
      </c>
      <c r="C20" s="422" t="s">
        <v>573</v>
      </c>
      <c r="D20" s="423" t="s">
        <v>178</v>
      </c>
      <c r="E20" s="437">
        <v>3.5999999999999997E-2</v>
      </c>
      <c r="F20" s="425">
        <v>68.12</v>
      </c>
      <c r="G20" s="419">
        <f t="shared" si="0"/>
        <v>2.4500000000000002</v>
      </c>
    </row>
    <row r="21" spans="1:7" s="234" customFormat="1" ht="27.75" customHeight="1">
      <c r="A21" s="416">
        <v>5</v>
      </c>
      <c r="B21" s="421" t="s">
        <v>312</v>
      </c>
      <c r="C21" s="422" t="s">
        <v>574</v>
      </c>
      <c r="D21" s="423" t="s">
        <v>176</v>
      </c>
      <c r="E21" s="437">
        <v>8.0000000000000002E-3</v>
      </c>
      <c r="F21" s="425">
        <v>5.47</v>
      </c>
      <c r="G21" s="419">
        <f t="shared" si="0"/>
        <v>0.04</v>
      </c>
    </row>
    <row r="22" spans="1:7" s="234" customFormat="1" ht="27.75" customHeight="1">
      <c r="A22" s="416">
        <v>6</v>
      </c>
      <c r="B22" s="421" t="s">
        <v>313</v>
      </c>
      <c r="C22" s="422" t="s">
        <v>575</v>
      </c>
      <c r="D22" s="423" t="s">
        <v>178</v>
      </c>
      <c r="E22" s="437">
        <v>3.2000000000000001E-2</v>
      </c>
      <c r="F22" s="425">
        <v>3.54</v>
      </c>
      <c r="G22" s="419">
        <f t="shared" si="0"/>
        <v>0.11</v>
      </c>
    </row>
    <row r="23" spans="1:7" s="234" customFormat="1" ht="27.75" customHeight="1">
      <c r="A23" s="416">
        <v>7</v>
      </c>
      <c r="B23" s="421" t="s">
        <v>270</v>
      </c>
      <c r="C23" s="422" t="s">
        <v>576</v>
      </c>
      <c r="D23" s="423" t="s">
        <v>176</v>
      </c>
      <c r="E23" s="437">
        <v>8.0000000000000002E-3</v>
      </c>
      <c r="F23" s="425">
        <v>276.02999999999997</v>
      </c>
      <c r="G23" s="419">
        <f t="shared" si="0"/>
        <v>2.21</v>
      </c>
    </row>
    <row r="24" spans="1:7" s="234" customFormat="1" ht="27.75" customHeight="1">
      <c r="A24" s="416">
        <v>8</v>
      </c>
      <c r="B24" s="421" t="s">
        <v>272</v>
      </c>
      <c r="C24" s="422" t="s">
        <v>577</v>
      </c>
      <c r="D24" s="423" t="s">
        <v>178</v>
      </c>
      <c r="E24" s="437">
        <v>3.2000000000000001E-2</v>
      </c>
      <c r="F24" s="425">
        <v>104</v>
      </c>
      <c r="G24" s="419">
        <f t="shared" si="0"/>
        <v>3.33</v>
      </c>
    </row>
    <row r="25" spans="1:7" s="234" customFormat="1" ht="27.75" customHeight="1">
      <c r="A25" s="416">
        <v>9</v>
      </c>
      <c r="B25" s="421" t="s">
        <v>314</v>
      </c>
      <c r="C25" s="422" t="s">
        <v>578</v>
      </c>
      <c r="D25" s="423" t="s">
        <v>176</v>
      </c>
      <c r="E25" s="437">
        <v>8.0000000000000002E-3</v>
      </c>
      <c r="F25" s="425">
        <v>122.2</v>
      </c>
      <c r="G25" s="419">
        <f t="shared" si="0"/>
        <v>0.98</v>
      </c>
    </row>
    <row r="26" spans="1:7" s="234" customFormat="1" ht="27.75" customHeight="1">
      <c r="A26" s="416">
        <v>10</v>
      </c>
      <c r="B26" s="421" t="s">
        <v>315</v>
      </c>
      <c r="C26" s="422" t="s">
        <v>579</v>
      </c>
      <c r="D26" s="423" t="s">
        <v>178</v>
      </c>
      <c r="E26" s="437">
        <v>3.2000000000000001E-2</v>
      </c>
      <c r="F26" s="425">
        <v>40.54</v>
      </c>
      <c r="G26" s="419">
        <f t="shared" si="0"/>
        <v>1.3</v>
      </c>
    </row>
    <row r="27" spans="1:7" s="234" customFormat="1" ht="27.75" customHeight="1">
      <c r="A27" s="416">
        <v>11</v>
      </c>
      <c r="B27" s="421" t="s">
        <v>274</v>
      </c>
      <c r="C27" s="422" t="s">
        <v>580</v>
      </c>
      <c r="D27" s="423" t="s">
        <v>176</v>
      </c>
      <c r="E27" s="437">
        <v>5.0000000000000001E-3</v>
      </c>
      <c r="F27" s="425">
        <v>217.27</v>
      </c>
      <c r="G27" s="419">
        <f t="shared" si="0"/>
        <v>1.0900000000000001</v>
      </c>
    </row>
    <row r="28" spans="1:7" s="234" customFormat="1" ht="27.75" customHeight="1">
      <c r="A28" s="416">
        <v>12</v>
      </c>
      <c r="B28" s="421" t="s">
        <v>275</v>
      </c>
      <c r="C28" s="422" t="s">
        <v>581</v>
      </c>
      <c r="D28" s="423" t="s">
        <v>178</v>
      </c>
      <c r="E28" s="437">
        <v>3.5000000000000003E-2</v>
      </c>
      <c r="F28" s="425">
        <v>89.02</v>
      </c>
      <c r="G28" s="419">
        <f t="shared" si="0"/>
        <v>3.12</v>
      </c>
    </row>
    <row r="29" spans="1:7" s="234" customFormat="1" ht="20.100000000000001" customHeight="1">
      <c r="A29" s="1242" t="s">
        <v>483</v>
      </c>
      <c r="B29" s="1243"/>
      <c r="C29" s="1243"/>
      <c r="D29" s="1243"/>
      <c r="E29" s="1243"/>
      <c r="F29" s="1243"/>
      <c r="G29" s="420">
        <f>SUM(G17:G28)</f>
        <v>19.53</v>
      </c>
    </row>
    <row r="30" spans="1:7" s="234" customFormat="1" ht="20.100000000000001" customHeight="1">
      <c r="A30" s="1239" t="s">
        <v>47</v>
      </c>
      <c r="B30" s="1240"/>
      <c r="C30" s="1240"/>
      <c r="D30" s="1240"/>
      <c r="E30" s="1240"/>
      <c r="F30" s="1240"/>
      <c r="G30" s="1241"/>
    </row>
    <row r="31" spans="1:7" s="234" customFormat="1" ht="20.100000000000001" customHeight="1">
      <c r="A31" s="416">
        <v>1</v>
      </c>
      <c r="B31" s="421">
        <v>4746</v>
      </c>
      <c r="C31" s="426" t="s">
        <v>583</v>
      </c>
      <c r="D31" s="423" t="s">
        <v>436</v>
      </c>
      <c r="E31" s="425">
        <v>1</v>
      </c>
      <c r="F31" s="425">
        <v>139.66999999999999</v>
      </c>
      <c r="G31" s="419">
        <f>E31*F31</f>
        <v>139.66999999999999</v>
      </c>
    </row>
    <row r="32" spans="1:7" s="234" customFormat="1" ht="20.100000000000001" customHeight="1">
      <c r="A32" s="1242" t="s">
        <v>484</v>
      </c>
      <c r="B32" s="1243"/>
      <c r="C32" s="1243"/>
      <c r="D32" s="1243"/>
      <c r="E32" s="1243"/>
      <c r="F32" s="1243"/>
      <c r="G32" s="420">
        <f>SUM(G31:G31)</f>
        <v>139.66999999999999</v>
      </c>
    </row>
    <row r="33" spans="1:8" s="171" customFormat="1" ht="20.100000000000001" customHeight="1">
      <c r="A33" s="1244" t="s">
        <v>49</v>
      </c>
      <c r="B33" s="1245"/>
      <c r="C33" s="1245"/>
      <c r="D33" s="1245"/>
      <c r="E33" s="1245"/>
      <c r="F33" s="1245"/>
      <c r="G33" s="1246"/>
      <c r="H33" s="165"/>
    </row>
    <row r="34" spans="1:8" s="171" customFormat="1" ht="20.100000000000001" customHeight="1">
      <c r="A34" s="156" t="s">
        <v>35</v>
      </c>
      <c r="B34" s="157"/>
      <c r="C34" s="157" t="s">
        <v>50</v>
      </c>
      <c r="D34" s="1247" t="s">
        <v>561</v>
      </c>
      <c r="E34" s="1248"/>
      <c r="F34" s="1248"/>
      <c r="G34" s="1249"/>
      <c r="H34" s="165"/>
    </row>
    <row r="35" spans="1:8" s="171" customFormat="1" ht="20.100000000000001" customHeight="1">
      <c r="A35" s="156" t="s">
        <v>51</v>
      </c>
      <c r="B35" s="157"/>
      <c r="C35" s="157" t="s">
        <v>52</v>
      </c>
      <c r="D35" s="1232" t="s">
        <v>53</v>
      </c>
      <c r="E35" s="1232"/>
      <c r="F35" s="1232"/>
      <c r="G35" s="158">
        <f>G15</f>
        <v>3.08</v>
      </c>
      <c r="H35" s="165"/>
    </row>
    <row r="36" spans="1:8" s="171" customFormat="1" ht="20.100000000000001" customHeight="1">
      <c r="A36" s="156" t="s">
        <v>54</v>
      </c>
      <c r="B36" s="157"/>
      <c r="C36" s="157" t="s">
        <v>55</v>
      </c>
      <c r="D36" s="1232" t="s">
        <v>56</v>
      </c>
      <c r="E36" s="1232"/>
      <c r="F36" s="1232"/>
      <c r="G36" s="158">
        <f>G29</f>
        <v>19.53</v>
      </c>
      <c r="H36" s="165"/>
    </row>
    <row r="37" spans="1:8" s="171" customFormat="1" ht="20.100000000000001" customHeight="1">
      <c r="A37" s="156" t="s">
        <v>14</v>
      </c>
      <c r="B37" s="157"/>
      <c r="C37" s="157" t="s">
        <v>57</v>
      </c>
      <c r="D37" s="1232" t="s">
        <v>58</v>
      </c>
      <c r="E37" s="1232"/>
      <c r="F37" s="1232"/>
      <c r="G37" s="158">
        <f>G32</f>
        <v>139.66999999999999</v>
      </c>
      <c r="H37" s="165"/>
    </row>
    <row r="38" spans="1:8" s="171" customFormat="1" ht="20.100000000000001" customHeight="1">
      <c r="A38" s="156" t="s">
        <v>7</v>
      </c>
      <c r="B38" s="157"/>
      <c r="C38" s="428" t="s">
        <v>59</v>
      </c>
      <c r="D38" s="1233" t="s">
        <v>60</v>
      </c>
      <c r="E38" s="1233"/>
      <c r="F38" s="1233"/>
      <c r="G38" s="429">
        <f>G35+G36+G37</f>
        <v>162.28</v>
      </c>
      <c r="H38" s="165"/>
    </row>
    <row r="39" spans="1:8" s="171" customFormat="1" ht="20.100000000000001" customHeight="1">
      <c r="A39" s="156"/>
      <c r="B39" s="157"/>
      <c r="C39" s="428"/>
      <c r="D39" s="1234" t="s">
        <v>200</v>
      </c>
      <c r="E39" s="1235"/>
      <c r="F39" s="430">
        <v>0.27460000000000001</v>
      </c>
      <c r="G39" s="159">
        <f>G38*F39</f>
        <v>44.56</v>
      </c>
      <c r="H39" s="165"/>
    </row>
    <row r="40" spans="1:8" s="171" customFormat="1" ht="20.100000000000001" customHeight="1" thickBot="1">
      <c r="A40" s="1236" t="s">
        <v>62</v>
      </c>
      <c r="B40" s="1237"/>
      <c r="C40" s="1237"/>
      <c r="D40" s="1237"/>
      <c r="E40" s="1237"/>
      <c r="F40" s="1238"/>
      <c r="G40" s="160">
        <f>G38+G39</f>
        <v>206.84</v>
      </c>
      <c r="H40" s="165"/>
    </row>
    <row r="41" spans="1:8" s="234" customFormat="1" ht="20.100000000000001" customHeight="1">
      <c r="A41" s="431"/>
      <c r="B41" s="432"/>
      <c r="C41" s="432"/>
      <c r="D41" s="433"/>
      <c r="E41" s="432"/>
      <c r="F41" s="432"/>
      <c r="G41" s="434"/>
    </row>
  </sheetData>
  <mergeCells count="23">
    <mergeCell ref="B8:G8"/>
    <mergeCell ref="B1:G1"/>
    <mergeCell ref="A3:G3"/>
    <mergeCell ref="A4:G4"/>
    <mergeCell ref="A5:G5"/>
    <mergeCell ref="B7:G7"/>
    <mergeCell ref="D35:F35"/>
    <mergeCell ref="C9:F9"/>
    <mergeCell ref="C10:F10"/>
    <mergeCell ref="A11:G11"/>
    <mergeCell ref="A13:G13"/>
    <mergeCell ref="A15:F15"/>
    <mergeCell ref="A16:G16"/>
    <mergeCell ref="A29:F29"/>
    <mergeCell ref="A30:G30"/>
    <mergeCell ref="A32:F32"/>
    <mergeCell ref="A33:G33"/>
    <mergeCell ref="D34:G34"/>
    <mergeCell ref="D36:F36"/>
    <mergeCell ref="D37:F37"/>
    <mergeCell ref="D38:F38"/>
    <mergeCell ref="D39:E39"/>
    <mergeCell ref="A40:F40"/>
  </mergeCells>
  <pageMargins left="0.511811024" right="0.511811024" top="0.78740157499999996" bottom="0.78740157499999996" header="0.31496062000000002" footer="0.31496062000000002"/>
  <pageSetup paperSize="9" scale="7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39997558519241921"/>
  </sheetPr>
  <dimension ref="A1:N41"/>
  <sheetViews>
    <sheetView view="pageBreakPreview" topLeftCell="A7" zoomScaleNormal="100" zoomScaleSheetLayoutView="100" workbookViewId="0">
      <selection activeCell="B7" sqref="B7:H7"/>
    </sheetView>
  </sheetViews>
  <sheetFormatPr defaultColWidth="9.140625" defaultRowHeight="14.25"/>
  <cols>
    <col min="1" max="2" width="10.7109375" style="235" customWidth="1"/>
    <col min="3" max="3" width="40.7109375" style="235" customWidth="1"/>
    <col min="4" max="4" width="10.7109375" style="235" customWidth="1"/>
    <col min="5" max="7" width="14.7109375" style="235" customWidth="1"/>
    <col min="8" max="9" width="9.140625" style="235"/>
    <col min="10" max="10" width="15.7109375" style="235" customWidth="1"/>
    <col min="11" max="16384" width="9.140625" style="235"/>
  </cols>
  <sheetData>
    <row r="1" spans="1:14" s="232" customFormat="1" ht="15" customHeight="1">
      <c r="A1" s="231"/>
      <c r="B1" s="1274"/>
      <c r="C1" s="1274"/>
      <c r="D1" s="1274"/>
      <c r="E1" s="1274"/>
      <c r="F1" s="1274"/>
      <c r="G1" s="1275"/>
    </row>
    <row r="2" spans="1:14" s="232" customFormat="1" ht="45.75" customHeight="1">
      <c r="A2" s="236"/>
      <c r="B2" s="412"/>
      <c r="C2" s="412"/>
      <c r="D2" s="412"/>
      <c r="E2" s="412"/>
      <c r="F2" s="412"/>
      <c r="G2" s="405"/>
    </row>
    <row r="3" spans="1:14" s="232" customFormat="1" ht="15" customHeight="1">
      <c r="A3" s="1266" t="s">
        <v>18</v>
      </c>
      <c r="B3" s="1267"/>
      <c r="C3" s="1267"/>
      <c r="D3" s="1267"/>
      <c r="E3" s="1267"/>
      <c r="F3" s="1267"/>
      <c r="G3" s="1268"/>
    </row>
    <row r="4" spans="1:14" s="232" customFormat="1" ht="15" customHeight="1">
      <c r="A4" s="1229" t="s">
        <v>189</v>
      </c>
      <c r="B4" s="1230"/>
      <c r="C4" s="1230"/>
      <c r="D4" s="1230"/>
      <c r="E4" s="1230"/>
      <c r="F4" s="1230"/>
      <c r="G4" s="1231"/>
    </row>
    <row r="5" spans="1:14" s="232" customFormat="1" ht="15" customHeight="1">
      <c r="A5" s="1229" t="s">
        <v>17</v>
      </c>
      <c r="B5" s="1230"/>
      <c r="C5" s="1230"/>
      <c r="D5" s="1230"/>
      <c r="E5" s="1230"/>
      <c r="F5" s="1230"/>
      <c r="G5" s="1231"/>
    </row>
    <row r="6" spans="1:14" s="232" customFormat="1" ht="15" customHeight="1">
      <c r="A6" s="406"/>
      <c r="B6" s="413"/>
      <c r="C6" s="413"/>
      <c r="D6" s="413"/>
      <c r="E6" s="413"/>
      <c r="F6" s="413"/>
      <c r="G6" s="407"/>
    </row>
    <row r="7" spans="1:14" s="234" customFormat="1">
      <c r="A7" s="414" t="s">
        <v>557</v>
      </c>
      <c r="B7" s="1269" t="str">
        <f>'GERAL C INFRA'!D9</f>
        <v>EXECUÇÃO DOS SERVIÇOS DE INFRAESTRUTURA E PREVENÇÃO DE INUNDAÇÕES - NO MUNICÍPIO DE ANANINDEUA - PA.</v>
      </c>
      <c r="C7" s="1270"/>
      <c r="D7" s="1270"/>
      <c r="E7" s="1270"/>
      <c r="F7" s="1270"/>
      <c r="G7" s="1271"/>
    </row>
    <row r="8" spans="1:14" s="232" customFormat="1" ht="15" customHeight="1" thickBot="1">
      <c r="A8" s="233"/>
      <c r="B8" s="1272"/>
      <c r="C8" s="1272"/>
      <c r="D8" s="1272"/>
      <c r="E8" s="1272"/>
      <c r="F8" s="1272"/>
      <c r="G8" s="1273"/>
    </row>
    <row r="9" spans="1:14" s="234" customFormat="1" ht="24" customHeight="1" thickTop="1">
      <c r="A9" s="408" t="s">
        <v>187</v>
      </c>
      <c r="B9" s="410" t="s">
        <v>558</v>
      </c>
      <c r="C9" s="1263" t="s">
        <v>559</v>
      </c>
      <c r="D9" s="1264"/>
      <c r="E9" s="1264"/>
      <c r="F9" s="1265"/>
      <c r="G9" s="315" t="s">
        <v>485</v>
      </c>
    </row>
    <row r="10" spans="1:14" s="234" customFormat="1" ht="29.25" customHeight="1" thickBot="1">
      <c r="A10" s="409" t="str">
        <f>'GERAL C INFRA'!E122</f>
        <v>IV</v>
      </c>
      <c r="B10" s="415">
        <v>101768</v>
      </c>
      <c r="C10" s="1251" t="str">
        <f>'GERAL C INFRA'!F122</f>
        <v xml:space="preserve">Execução e compactação de base e ou sub base para pavimentação de solo estabilizado granulometricamente sem mistura de solos - exclusive escavação, carga e transporte. AF_11/2019. </v>
      </c>
      <c r="D10" s="1252"/>
      <c r="E10" s="1252"/>
      <c r="F10" s="1253"/>
      <c r="G10" s="155" t="str">
        <f>'GERAL C INFRA'!H122</f>
        <v xml:space="preserve">m³ </v>
      </c>
    </row>
    <row r="11" spans="1:14" s="234" customFormat="1" ht="12.75" customHeight="1" thickTop="1">
      <c r="A11" s="1254"/>
      <c r="B11" s="1255"/>
      <c r="C11" s="1255"/>
      <c r="D11" s="1255"/>
      <c r="E11" s="1255"/>
      <c r="F11" s="1255"/>
      <c r="G11" s="1256"/>
    </row>
    <row r="12" spans="1:14" s="171" customFormat="1" ht="20.100000000000001" customHeight="1">
      <c r="A12" s="241" t="s">
        <v>35</v>
      </c>
      <c r="B12" s="242" t="s">
        <v>264</v>
      </c>
      <c r="C12" s="243" t="s">
        <v>555</v>
      </c>
      <c r="D12" s="242" t="s">
        <v>37</v>
      </c>
      <c r="E12" s="243" t="s">
        <v>153</v>
      </c>
      <c r="F12" s="244" t="s">
        <v>38</v>
      </c>
      <c r="G12" s="245" t="s">
        <v>560</v>
      </c>
    </row>
    <row r="13" spans="1:14" s="234" customFormat="1" ht="20.100000000000001" customHeight="1">
      <c r="A13" s="1257" t="s">
        <v>34</v>
      </c>
      <c r="B13" s="1258"/>
      <c r="C13" s="1258"/>
      <c r="D13" s="1258"/>
      <c r="E13" s="1258"/>
      <c r="F13" s="1258"/>
      <c r="G13" s="1259"/>
    </row>
    <row r="14" spans="1:14" s="234" customFormat="1" ht="20.100000000000001" customHeight="1">
      <c r="A14" s="416">
        <v>1</v>
      </c>
      <c r="B14" s="381" t="s">
        <v>43</v>
      </c>
      <c r="C14" s="417" t="s">
        <v>165</v>
      </c>
      <c r="D14" s="381" t="s">
        <v>230</v>
      </c>
      <c r="E14" s="438">
        <v>5.7500000000000002E-2</v>
      </c>
      <c r="F14" s="418">
        <v>19.22</v>
      </c>
      <c r="G14" s="419">
        <f>E14*F14</f>
        <v>1.1100000000000001</v>
      </c>
      <c r="H14" s="439"/>
      <c r="I14" s="439"/>
      <c r="J14" s="439"/>
      <c r="K14" s="439"/>
      <c r="L14" s="439"/>
      <c r="M14" s="439"/>
      <c r="N14" s="439"/>
    </row>
    <row r="15" spans="1:14" s="234" customFormat="1" ht="20.100000000000001" customHeight="1">
      <c r="A15" s="1242" t="s">
        <v>482</v>
      </c>
      <c r="B15" s="1243"/>
      <c r="C15" s="1243"/>
      <c r="D15" s="1243"/>
      <c r="E15" s="1243"/>
      <c r="F15" s="1243"/>
      <c r="G15" s="420">
        <f>SUM(G14:G14)</f>
        <v>1.1100000000000001</v>
      </c>
    </row>
    <row r="16" spans="1:14" s="234" customFormat="1" ht="20.100000000000001" customHeight="1">
      <c r="A16" s="1260" t="s">
        <v>45</v>
      </c>
      <c r="B16" s="1261"/>
      <c r="C16" s="1261"/>
      <c r="D16" s="1261"/>
      <c r="E16" s="1261"/>
      <c r="F16" s="1261"/>
      <c r="G16" s="1262"/>
    </row>
    <row r="17" spans="1:7" s="234" customFormat="1" ht="27.75" customHeight="1">
      <c r="A17" s="416">
        <v>1</v>
      </c>
      <c r="B17" s="421">
        <v>5901</v>
      </c>
      <c r="C17" s="422" t="s">
        <v>572</v>
      </c>
      <c r="D17" s="423" t="s">
        <v>176</v>
      </c>
      <c r="E17" s="438">
        <v>5.2699999999999997E-2</v>
      </c>
      <c r="F17" s="425">
        <v>309.13</v>
      </c>
      <c r="G17" s="419">
        <f t="shared" ref="G17:G28" si="0">E17*F17</f>
        <v>16.29</v>
      </c>
    </row>
    <row r="18" spans="1:7" s="234" customFormat="1" ht="27.75" customHeight="1">
      <c r="A18" s="416">
        <v>2</v>
      </c>
      <c r="B18" s="421">
        <v>5903</v>
      </c>
      <c r="C18" s="422" t="s">
        <v>573</v>
      </c>
      <c r="D18" s="423" t="s">
        <v>178</v>
      </c>
      <c r="E18" s="438">
        <v>1.6799999999999999E-2</v>
      </c>
      <c r="F18" s="425">
        <v>68.12</v>
      </c>
      <c r="G18" s="419">
        <f t="shared" si="0"/>
        <v>1.1399999999999999</v>
      </c>
    </row>
    <row r="19" spans="1:7" s="234" customFormat="1" ht="27.75" customHeight="1">
      <c r="A19" s="416">
        <v>3</v>
      </c>
      <c r="B19" s="421">
        <v>5921</v>
      </c>
      <c r="C19" s="422" t="s">
        <v>574</v>
      </c>
      <c r="D19" s="423" t="s">
        <v>176</v>
      </c>
      <c r="E19" s="438">
        <v>7.1999999999999998E-3</v>
      </c>
      <c r="F19" s="425">
        <v>5.47</v>
      </c>
      <c r="G19" s="419">
        <f t="shared" si="0"/>
        <v>0.04</v>
      </c>
    </row>
    <row r="20" spans="1:7" s="234" customFormat="1" ht="27.75" customHeight="1">
      <c r="A20" s="416">
        <v>4</v>
      </c>
      <c r="B20" s="421">
        <v>5923</v>
      </c>
      <c r="C20" s="422" t="s">
        <v>575</v>
      </c>
      <c r="D20" s="423" t="s">
        <v>178</v>
      </c>
      <c r="E20" s="438">
        <v>5.0299999999999997E-2</v>
      </c>
      <c r="F20" s="425">
        <v>3.54</v>
      </c>
      <c r="G20" s="419">
        <f t="shared" si="0"/>
        <v>0.18</v>
      </c>
    </row>
    <row r="21" spans="1:7" s="234" customFormat="1" ht="27.75" customHeight="1">
      <c r="A21" s="416">
        <v>5</v>
      </c>
      <c r="B21" s="421">
        <v>5932</v>
      </c>
      <c r="C21" s="422" t="s">
        <v>576</v>
      </c>
      <c r="D21" s="423" t="s">
        <v>176</v>
      </c>
      <c r="E21" s="438">
        <v>5.8999999999999999E-3</v>
      </c>
      <c r="F21" s="425">
        <v>276.02999999999997</v>
      </c>
      <c r="G21" s="419">
        <f t="shared" si="0"/>
        <v>1.63</v>
      </c>
    </row>
    <row r="22" spans="1:7" s="234" customFormat="1" ht="27.75" customHeight="1">
      <c r="A22" s="416">
        <v>6</v>
      </c>
      <c r="B22" s="421">
        <v>5934</v>
      </c>
      <c r="C22" s="422" t="s">
        <v>577</v>
      </c>
      <c r="D22" s="423" t="s">
        <v>178</v>
      </c>
      <c r="E22" s="438">
        <v>5.16E-2</v>
      </c>
      <c r="F22" s="425">
        <v>104</v>
      </c>
      <c r="G22" s="419">
        <f t="shared" si="0"/>
        <v>5.37</v>
      </c>
    </row>
    <row r="23" spans="1:7" s="234" customFormat="1" ht="27.75" customHeight="1">
      <c r="A23" s="416">
        <v>7</v>
      </c>
      <c r="B23" s="421">
        <v>73436</v>
      </c>
      <c r="C23" s="422" t="s">
        <v>584</v>
      </c>
      <c r="D23" s="423" t="s">
        <v>176</v>
      </c>
      <c r="E23" s="438">
        <v>4.07E-2</v>
      </c>
      <c r="F23" s="425">
        <v>161.63</v>
      </c>
      <c r="G23" s="419">
        <f t="shared" si="0"/>
        <v>6.58</v>
      </c>
    </row>
    <row r="24" spans="1:7" s="234" customFormat="1" ht="27.75" customHeight="1">
      <c r="A24" s="416">
        <v>8</v>
      </c>
      <c r="B24" s="421">
        <v>89035</v>
      </c>
      <c r="C24" s="422" t="s">
        <v>578</v>
      </c>
      <c r="D24" s="423" t="s">
        <v>176</v>
      </c>
      <c r="E24" s="438">
        <v>7.1999999999999998E-3</v>
      </c>
      <c r="F24" s="425">
        <v>122.2</v>
      </c>
      <c r="G24" s="419">
        <f t="shared" si="0"/>
        <v>0.88</v>
      </c>
    </row>
    <row r="25" spans="1:7" s="234" customFormat="1" ht="27.75" customHeight="1">
      <c r="A25" s="416">
        <v>9</v>
      </c>
      <c r="B25" s="421">
        <v>89036</v>
      </c>
      <c r="C25" s="422" t="s">
        <v>579</v>
      </c>
      <c r="D25" s="423" t="s">
        <v>178</v>
      </c>
      <c r="E25" s="438">
        <v>5.0299999999999997E-2</v>
      </c>
      <c r="F25" s="425">
        <v>40.54</v>
      </c>
      <c r="G25" s="419">
        <f t="shared" si="0"/>
        <v>2.04</v>
      </c>
    </row>
    <row r="26" spans="1:7" s="234" customFormat="1" ht="27.75" customHeight="1">
      <c r="A26" s="416">
        <v>10</v>
      </c>
      <c r="B26" s="421">
        <v>93244</v>
      </c>
      <c r="C26" s="422" t="s">
        <v>585</v>
      </c>
      <c r="D26" s="423" t="s">
        <v>178</v>
      </c>
      <c r="E26" s="438">
        <v>5.7999999999999996E-3</v>
      </c>
      <c r="F26" s="425">
        <v>64.37</v>
      </c>
      <c r="G26" s="419">
        <f t="shared" si="0"/>
        <v>0.37</v>
      </c>
    </row>
    <row r="27" spans="1:7" s="234" customFormat="1" ht="27.75" customHeight="1">
      <c r="A27" s="416">
        <v>11</v>
      </c>
      <c r="B27" s="421">
        <v>96463</v>
      </c>
      <c r="C27" s="422" t="s">
        <v>580</v>
      </c>
      <c r="D27" s="423" t="s">
        <v>176</v>
      </c>
      <c r="E27" s="438">
        <v>5.7999999999999996E-3</v>
      </c>
      <c r="F27" s="425">
        <v>217.27</v>
      </c>
      <c r="G27" s="419">
        <f t="shared" si="0"/>
        <v>1.26</v>
      </c>
    </row>
    <row r="28" spans="1:7" s="234" customFormat="1" ht="27.75" customHeight="1">
      <c r="A28" s="416">
        <v>12</v>
      </c>
      <c r="B28" s="421">
        <v>96464</v>
      </c>
      <c r="C28" s="422" t="s">
        <v>581</v>
      </c>
      <c r="D28" s="423" t="s">
        <v>178</v>
      </c>
      <c r="E28" s="438">
        <v>5.1700000000000003E-2</v>
      </c>
      <c r="F28" s="425">
        <v>89.02</v>
      </c>
      <c r="G28" s="419">
        <f t="shared" si="0"/>
        <v>4.5999999999999996</v>
      </c>
    </row>
    <row r="29" spans="1:7" s="234" customFormat="1" ht="20.100000000000001" customHeight="1">
      <c r="A29" s="1242" t="s">
        <v>483</v>
      </c>
      <c r="B29" s="1243"/>
      <c r="C29" s="1243"/>
      <c r="D29" s="1243"/>
      <c r="E29" s="1243"/>
      <c r="F29" s="1243"/>
      <c r="G29" s="420">
        <f>SUM(G17:G28)</f>
        <v>40.380000000000003</v>
      </c>
    </row>
    <row r="30" spans="1:7" s="234" customFormat="1" ht="20.100000000000001" customHeight="1">
      <c r="A30" s="1239" t="s">
        <v>47</v>
      </c>
      <c r="B30" s="1240"/>
      <c r="C30" s="1240"/>
      <c r="D30" s="1240"/>
      <c r="E30" s="1240"/>
      <c r="F30" s="1240"/>
      <c r="G30" s="1241"/>
    </row>
    <row r="31" spans="1:7" s="234" customFormat="1" ht="20.100000000000001" customHeight="1">
      <c r="A31" s="416">
        <v>1</v>
      </c>
      <c r="B31" s="421">
        <v>6079</v>
      </c>
      <c r="C31" s="426" t="s">
        <v>431</v>
      </c>
      <c r="D31" s="423" t="s">
        <v>436</v>
      </c>
      <c r="E31" s="425">
        <v>1</v>
      </c>
      <c r="F31" s="425">
        <v>36.51</v>
      </c>
      <c r="G31" s="419">
        <f>E31*F31</f>
        <v>36.51</v>
      </c>
    </row>
    <row r="32" spans="1:7" s="234" customFormat="1" ht="20.100000000000001" customHeight="1">
      <c r="A32" s="1242" t="s">
        <v>484</v>
      </c>
      <c r="B32" s="1243"/>
      <c r="C32" s="1243"/>
      <c r="D32" s="1243"/>
      <c r="E32" s="1243"/>
      <c r="F32" s="1243"/>
      <c r="G32" s="420">
        <f>SUM(G31:G31)</f>
        <v>36.51</v>
      </c>
    </row>
    <row r="33" spans="1:7" s="171" customFormat="1" ht="20.100000000000001" customHeight="1">
      <c r="A33" s="1244" t="s">
        <v>49</v>
      </c>
      <c r="B33" s="1245"/>
      <c r="C33" s="1245"/>
      <c r="D33" s="1245"/>
      <c r="E33" s="1245"/>
      <c r="F33" s="1245"/>
      <c r="G33" s="1246"/>
    </row>
    <row r="34" spans="1:7" s="171" customFormat="1" ht="20.100000000000001" customHeight="1">
      <c r="A34" s="156" t="s">
        <v>35</v>
      </c>
      <c r="B34" s="157"/>
      <c r="C34" s="157" t="s">
        <v>50</v>
      </c>
      <c r="D34" s="1247" t="s">
        <v>561</v>
      </c>
      <c r="E34" s="1248"/>
      <c r="F34" s="1248"/>
      <c r="G34" s="1249"/>
    </row>
    <row r="35" spans="1:7" s="171" customFormat="1" ht="20.100000000000001" customHeight="1">
      <c r="A35" s="156" t="s">
        <v>51</v>
      </c>
      <c r="B35" s="157"/>
      <c r="C35" s="157" t="s">
        <v>52</v>
      </c>
      <c r="D35" s="1232" t="s">
        <v>53</v>
      </c>
      <c r="E35" s="1232"/>
      <c r="F35" s="1232"/>
      <c r="G35" s="158">
        <f>G15</f>
        <v>1.1100000000000001</v>
      </c>
    </row>
    <row r="36" spans="1:7" s="171" customFormat="1" ht="20.100000000000001" customHeight="1">
      <c r="A36" s="156" t="s">
        <v>54</v>
      </c>
      <c r="B36" s="157"/>
      <c r="C36" s="157" t="s">
        <v>55</v>
      </c>
      <c r="D36" s="1232" t="s">
        <v>56</v>
      </c>
      <c r="E36" s="1232"/>
      <c r="F36" s="1232"/>
      <c r="G36" s="158">
        <f>G29</f>
        <v>40.380000000000003</v>
      </c>
    </row>
    <row r="37" spans="1:7" s="171" customFormat="1" ht="20.100000000000001" customHeight="1">
      <c r="A37" s="156" t="s">
        <v>14</v>
      </c>
      <c r="B37" s="157"/>
      <c r="C37" s="157" t="s">
        <v>57</v>
      </c>
      <c r="D37" s="1232" t="s">
        <v>58</v>
      </c>
      <c r="E37" s="1232"/>
      <c r="F37" s="1232"/>
      <c r="G37" s="158">
        <f>G32</f>
        <v>36.51</v>
      </c>
    </row>
    <row r="38" spans="1:7" s="171" customFormat="1" ht="20.100000000000001" customHeight="1">
      <c r="A38" s="156" t="s">
        <v>7</v>
      </c>
      <c r="B38" s="157"/>
      <c r="C38" s="428" t="s">
        <v>59</v>
      </c>
      <c r="D38" s="1233" t="s">
        <v>60</v>
      </c>
      <c r="E38" s="1233"/>
      <c r="F38" s="1233"/>
      <c r="G38" s="429">
        <f>G35+G36+G37</f>
        <v>78</v>
      </c>
    </row>
    <row r="39" spans="1:7" s="171" customFormat="1" ht="20.100000000000001" customHeight="1">
      <c r="A39" s="156"/>
      <c r="B39" s="157"/>
      <c r="C39" s="428"/>
      <c r="D39" s="1234" t="s">
        <v>200</v>
      </c>
      <c r="E39" s="1235"/>
      <c r="F39" s="430">
        <v>0.27460000000000001</v>
      </c>
      <c r="G39" s="159">
        <f>G38*F39</f>
        <v>21.42</v>
      </c>
    </row>
    <row r="40" spans="1:7" s="171" customFormat="1" ht="20.100000000000001" customHeight="1" thickBot="1">
      <c r="A40" s="1236" t="s">
        <v>62</v>
      </c>
      <c r="B40" s="1237"/>
      <c r="C40" s="1237"/>
      <c r="D40" s="1237"/>
      <c r="E40" s="1237"/>
      <c r="F40" s="1238"/>
      <c r="G40" s="160">
        <f>G38+G39</f>
        <v>99.42</v>
      </c>
    </row>
    <row r="41" spans="1:7" s="234" customFormat="1" ht="20.100000000000001" customHeight="1">
      <c r="A41" s="431"/>
      <c r="B41" s="432"/>
      <c r="C41" s="432"/>
      <c r="D41" s="433"/>
      <c r="E41" s="432"/>
      <c r="F41" s="432"/>
      <c r="G41" s="434"/>
    </row>
  </sheetData>
  <mergeCells count="23">
    <mergeCell ref="B8:G8"/>
    <mergeCell ref="B1:G1"/>
    <mergeCell ref="A3:G3"/>
    <mergeCell ref="A4:G4"/>
    <mergeCell ref="A5:G5"/>
    <mergeCell ref="B7:G7"/>
    <mergeCell ref="D35:F35"/>
    <mergeCell ref="C9:F9"/>
    <mergeCell ref="C10:F10"/>
    <mergeCell ref="A11:G11"/>
    <mergeCell ref="A13:G13"/>
    <mergeCell ref="A15:F15"/>
    <mergeCell ref="A16:G16"/>
    <mergeCell ref="A29:F29"/>
    <mergeCell ref="A30:G30"/>
    <mergeCell ref="A32:F32"/>
    <mergeCell ref="A33:G33"/>
    <mergeCell ref="D34:G34"/>
    <mergeCell ref="D36:F36"/>
    <mergeCell ref="D37:F37"/>
    <mergeCell ref="D38:F38"/>
    <mergeCell ref="D39:E39"/>
    <mergeCell ref="A40:F40"/>
  </mergeCells>
  <pageMargins left="0.511811024" right="0.511811024" top="0.78740157499999996" bottom="0.78740157499999996" header="0.31496062000000002" footer="0.31496062000000002"/>
  <pageSetup paperSize="9" scale="7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39997558519241921"/>
    <pageSetUpPr fitToPage="1"/>
  </sheetPr>
  <dimension ref="A1:U63"/>
  <sheetViews>
    <sheetView view="pageBreakPreview" zoomScale="70" zoomScaleNormal="100" zoomScaleSheetLayoutView="70" workbookViewId="0">
      <selection activeCell="A52" sqref="A52:R54"/>
    </sheetView>
  </sheetViews>
  <sheetFormatPr defaultColWidth="9.140625" defaultRowHeight="17.25"/>
  <cols>
    <col min="1" max="1" width="6.7109375" style="259" bestFit="1" customWidth="1"/>
    <col min="2" max="2" width="24" style="259" customWidth="1"/>
    <col min="3" max="3" width="25.7109375" style="259" hidden="1" customWidth="1"/>
    <col min="4" max="4" width="20.7109375" style="259" customWidth="1"/>
    <col min="5" max="7" width="15.7109375" style="259" customWidth="1"/>
    <col min="8" max="9" width="18.28515625" style="259" bestFit="1" customWidth="1"/>
    <col min="10" max="10" width="18.5703125" style="259" customWidth="1"/>
    <col min="11" max="11" width="16.140625" style="259" customWidth="1"/>
    <col min="12" max="12" width="19.85546875" style="259" customWidth="1"/>
    <col min="13" max="13" width="21.140625" style="259" bestFit="1" customWidth="1"/>
    <col min="14" max="14" width="20.140625" style="259" bestFit="1" customWidth="1"/>
    <col min="15" max="17" width="20.140625" style="259" customWidth="1"/>
    <col min="18" max="18" width="19.42578125" style="259" bestFit="1" customWidth="1"/>
    <col min="19" max="19" width="17.7109375" style="259" bestFit="1" customWidth="1"/>
    <col min="20" max="20" width="15.42578125" style="259" bestFit="1" customWidth="1"/>
    <col min="21" max="21" width="13.85546875" style="259" bestFit="1" customWidth="1"/>
    <col min="22" max="16384" width="9.140625" style="259"/>
  </cols>
  <sheetData>
    <row r="1" spans="1:21" ht="15" customHeight="1">
      <c r="A1" s="883"/>
      <c r="B1" s="884"/>
      <c r="C1" s="884"/>
      <c r="D1" s="884"/>
      <c r="E1" s="884"/>
      <c r="F1" s="884"/>
      <c r="G1" s="884"/>
      <c r="H1" s="884"/>
      <c r="I1" s="884"/>
      <c r="J1" s="884"/>
      <c r="K1" s="884"/>
      <c r="L1" s="884"/>
      <c r="M1" s="884"/>
      <c r="N1" s="884"/>
      <c r="O1" s="884"/>
      <c r="P1" s="884"/>
      <c r="Q1" s="884"/>
      <c r="R1" s="885"/>
    </row>
    <row r="2" spans="1:21" ht="15" customHeight="1">
      <c r="A2" s="886"/>
      <c r="B2" s="887"/>
      <c r="C2" s="887"/>
      <c r="D2" s="887"/>
      <c r="E2" s="887"/>
      <c r="F2" s="887"/>
      <c r="G2" s="887"/>
      <c r="H2" s="887"/>
      <c r="I2" s="887"/>
      <c r="J2" s="887"/>
      <c r="K2" s="887"/>
      <c r="L2" s="887"/>
      <c r="M2" s="887"/>
      <c r="N2" s="887"/>
      <c r="O2" s="887"/>
      <c r="P2" s="887"/>
      <c r="Q2" s="887"/>
      <c r="R2" s="888"/>
    </row>
    <row r="3" spans="1:21" ht="15" customHeight="1">
      <c r="A3" s="889"/>
      <c r="B3" s="890"/>
      <c r="C3" s="890"/>
      <c r="D3" s="890"/>
      <c r="E3" s="890"/>
      <c r="F3" s="890"/>
      <c r="G3" s="890"/>
      <c r="H3" s="890"/>
      <c r="I3" s="890"/>
      <c r="J3" s="890"/>
      <c r="K3" s="890"/>
      <c r="L3" s="890"/>
      <c r="M3" s="890"/>
      <c r="N3" s="890"/>
      <c r="O3" s="890"/>
      <c r="P3" s="890"/>
      <c r="Q3" s="890"/>
      <c r="R3" s="891"/>
    </row>
    <row r="4" spans="1:21" ht="15" customHeight="1">
      <c r="A4" s="889"/>
      <c r="B4" s="890"/>
      <c r="C4" s="890"/>
      <c r="D4" s="890"/>
      <c r="E4" s="890"/>
      <c r="F4" s="890"/>
      <c r="G4" s="890"/>
      <c r="H4" s="890"/>
      <c r="I4" s="890"/>
      <c r="J4" s="890"/>
      <c r="K4" s="890"/>
      <c r="L4" s="890"/>
      <c r="M4" s="890"/>
      <c r="N4" s="890"/>
      <c r="O4" s="890"/>
      <c r="P4" s="890"/>
      <c r="Q4" s="890"/>
      <c r="R4" s="891"/>
    </row>
    <row r="5" spans="1:21" ht="24.75" customHeight="1">
      <c r="A5" s="886" t="s">
        <v>18</v>
      </c>
      <c r="B5" s="887"/>
      <c r="C5" s="887"/>
      <c r="D5" s="887"/>
      <c r="E5" s="887"/>
      <c r="F5" s="887"/>
      <c r="G5" s="887"/>
      <c r="H5" s="887"/>
      <c r="I5" s="887"/>
      <c r="J5" s="887"/>
      <c r="K5" s="887"/>
      <c r="L5" s="887"/>
      <c r="M5" s="887"/>
      <c r="N5" s="887"/>
      <c r="O5" s="887"/>
      <c r="P5" s="887"/>
      <c r="Q5" s="887"/>
      <c r="R5" s="888"/>
    </row>
    <row r="6" spans="1:21" ht="15" customHeight="1">
      <c r="A6" s="889" t="s">
        <v>189</v>
      </c>
      <c r="B6" s="890"/>
      <c r="C6" s="890"/>
      <c r="D6" s="890"/>
      <c r="E6" s="890"/>
      <c r="F6" s="890"/>
      <c r="G6" s="890"/>
      <c r="H6" s="890"/>
      <c r="I6" s="890"/>
      <c r="J6" s="890"/>
      <c r="K6" s="890"/>
      <c r="L6" s="890"/>
      <c r="M6" s="890"/>
      <c r="N6" s="890"/>
      <c r="O6" s="890"/>
      <c r="P6" s="890"/>
      <c r="Q6" s="890"/>
      <c r="R6" s="891"/>
    </row>
    <row r="7" spans="1:21" ht="15" customHeight="1">
      <c r="A7" s="889" t="s">
        <v>17</v>
      </c>
      <c r="B7" s="890"/>
      <c r="C7" s="890"/>
      <c r="D7" s="890"/>
      <c r="E7" s="890"/>
      <c r="F7" s="890"/>
      <c r="G7" s="890"/>
      <c r="H7" s="890"/>
      <c r="I7" s="890"/>
      <c r="J7" s="890"/>
      <c r="K7" s="890"/>
      <c r="L7" s="890"/>
      <c r="M7" s="890"/>
      <c r="N7" s="890"/>
      <c r="O7" s="890"/>
      <c r="P7" s="890"/>
      <c r="Q7" s="890"/>
      <c r="R7" s="891"/>
    </row>
    <row r="8" spans="1:21" ht="15" customHeight="1" thickBot="1">
      <c r="A8" s="260"/>
      <c r="B8" s="261"/>
      <c r="C8" s="261"/>
      <c r="D8" s="261"/>
      <c r="E8" s="261"/>
      <c r="F8" s="261"/>
      <c r="G8" s="261"/>
      <c r="H8" s="261"/>
      <c r="I8" s="261"/>
      <c r="J8" s="261"/>
      <c r="K8" s="261"/>
      <c r="L8" s="261"/>
      <c r="M8" s="261"/>
      <c r="N8" s="261"/>
      <c r="O8" s="261"/>
      <c r="P8" s="261"/>
      <c r="Q8" s="261"/>
      <c r="R8" s="262"/>
    </row>
    <row r="9" spans="1:21" ht="39" customHeight="1" thickTop="1" thickBot="1">
      <c r="A9" s="892" t="s">
        <v>426</v>
      </c>
      <c r="B9" s="893"/>
      <c r="C9" s="893"/>
      <c r="D9" s="893"/>
      <c r="E9" s="893"/>
      <c r="F9" s="893"/>
      <c r="G9" s="893"/>
      <c r="H9" s="893"/>
      <c r="I9" s="893"/>
      <c r="J9" s="893"/>
      <c r="K9" s="893"/>
      <c r="L9" s="893"/>
      <c r="M9" s="893"/>
      <c r="N9" s="893"/>
      <c r="O9" s="893"/>
      <c r="P9" s="893"/>
      <c r="Q9" s="893"/>
      <c r="R9" s="894"/>
    </row>
    <row r="10" spans="1:21" ht="35.25" customHeight="1" thickTop="1">
      <c r="A10" s="895" t="str">
        <f>'GERAL C INFRA'!D9</f>
        <v>EXECUÇÃO DOS SERVIÇOS DE INFRAESTRUTURA E PREVENÇÃO DE INUNDAÇÕES - NO MUNICÍPIO DE ANANINDEUA - PA.</v>
      </c>
      <c r="B10" s="896"/>
      <c r="C10" s="896"/>
      <c r="D10" s="896"/>
      <c r="E10" s="896"/>
      <c r="F10" s="896"/>
      <c r="G10" s="896"/>
      <c r="H10" s="896"/>
      <c r="I10" s="896"/>
      <c r="J10" s="896"/>
      <c r="K10" s="896"/>
      <c r="L10" s="896"/>
      <c r="M10" s="896"/>
      <c r="N10" s="896"/>
      <c r="O10" s="896"/>
      <c r="P10" s="896"/>
      <c r="Q10" s="896"/>
      <c r="R10" s="897"/>
    </row>
    <row r="11" spans="1:21" ht="51.75">
      <c r="A11" s="390" t="s">
        <v>6</v>
      </c>
      <c r="B11" s="391" t="s">
        <v>543</v>
      </c>
      <c r="C11" s="391" t="s">
        <v>308</v>
      </c>
      <c r="D11" s="391" t="s">
        <v>309</v>
      </c>
      <c r="E11" s="391" t="s">
        <v>310</v>
      </c>
      <c r="F11" s="391" t="s">
        <v>307</v>
      </c>
      <c r="G11" s="391" t="s">
        <v>544</v>
      </c>
      <c r="H11" s="391" t="s">
        <v>1</v>
      </c>
      <c r="I11" s="391" t="str">
        <f>'GERAL C INFRA'!F24</f>
        <v>DEMOLIÇÕES E RETIRADAS</v>
      </c>
      <c r="J11" s="391" t="s">
        <v>422</v>
      </c>
      <c r="K11" s="391" t="s">
        <v>425</v>
      </c>
      <c r="L11" s="391" t="s">
        <v>424</v>
      </c>
      <c r="M11" s="391" t="s">
        <v>526</v>
      </c>
      <c r="N11" s="391" t="s">
        <v>423</v>
      </c>
      <c r="O11" s="391" t="s">
        <v>10</v>
      </c>
      <c r="P11" s="391" t="s">
        <v>675</v>
      </c>
      <c r="Q11" s="844" t="s">
        <v>681</v>
      </c>
      <c r="R11" s="392" t="s">
        <v>22</v>
      </c>
    </row>
    <row r="12" spans="1:21" s="254" customFormat="1" ht="39.950000000000003" customHeight="1">
      <c r="A12" s="248">
        <v>1</v>
      </c>
      <c r="B12" s="471" t="s">
        <v>985</v>
      </c>
      <c r="C12" s="258"/>
      <c r="D12" s="249"/>
      <c r="E12" s="250">
        <f>46*20+8.068</f>
        <v>928.07</v>
      </c>
      <c r="F12" s="251">
        <v>13</v>
      </c>
      <c r="G12" s="251">
        <f>E12*F12</f>
        <v>12064.91</v>
      </c>
      <c r="H12" s="252">
        <f>'GERAL C INFRA'!K23</f>
        <v>47898.73</v>
      </c>
      <c r="I12" s="252">
        <f>'GERAL C INFRA'!K27</f>
        <v>258081.89</v>
      </c>
      <c r="J12" s="252">
        <f>'GERAL C INFRA'!K106</f>
        <v>5518686.4000000004</v>
      </c>
      <c r="K12" s="252">
        <f>'GERAL C INFRA'!K30+'GERAL C INFRA'!K29</f>
        <v>488971.87</v>
      </c>
      <c r="L12" s="252">
        <f>'GERAL C INFRA'!K34-'GERAL C INFRA'!K30-'GERAL C INFRA'!K29</f>
        <v>1768616.05</v>
      </c>
      <c r="M12" s="252">
        <f>'GERAL C INFRA'!K126+'GERAL C INFRA'!K116</f>
        <v>7648844.9900000002</v>
      </c>
      <c r="N12" s="252">
        <f>'GERAL C INFRA'!K137</f>
        <v>16024094.119999999</v>
      </c>
      <c r="O12" s="252">
        <f>'GERAL C INFRA'!K148</f>
        <v>173126.85</v>
      </c>
      <c r="P12" s="252">
        <f>'GERAL C INFRA'!K151</f>
        <v>872000.79</v>
      </c>
      <c r="Q12" s="252">
        <v>0</v>
      </c>
      <c r="R12" s="253">
        <f>SUM(H12:Q12)</f>
        <v>32800321.690000001</v>
      </c>
      <c r="T12" s="255">
        <v>151</v>
      </c>
      <c r="U12" s="256"/>
    </row>
    <row r="13" spans="1:21" s="254" customFormat="1" ht="39.950000000000003" customHeight="1" thickBot="1">
      <c r="A13" s="257">
        <v>2</v>
      </c>
      <c r="B13" s="471" t="s">
        <v>681</v>
      </c>
      <c r="C13" s="258"/>
      <c r="D13" s="249"/>
      <c r="E13" s="250">
        <f>'PREV INUNDAÇÕES'!G80</f>
        <v>1021.96</v>
      </c>
      <c r="F13" s="251"/>
      <c r="G13" s="251"/>
      <c r="H13" s="252"/>
      <c r="I13" s="252"/>
      <c r="J13" s="252"/>
      <c r="K13" s="252"/>
      <c r="L13" s="252"/>
      <c r="M13" s="252"/>
      <c r="N13" s="252"/>
      <c r="O13" s="252"/>
      <c r="P13" s="252"/>
      <c r="Q13" s="252">
        <f>'PREV INUNDAÇÕES'!H115</f>
        <v>8454474.8499999996</v>
      </c>
      <c r="R13" s="253">
        <f>SUM(H13:Q13)</f>
        <v>8454474.8499999996</v>
      </c>
      <c r="T13" s="254">
        <v>117</v>
      </c>
    </row>
    <row r="14" spans="1:21" s="254" customFormat="1" ht="39.950000000000003" hidden="1" customHeight="1">
      <c r="A14" s="248"/>
      <c r="B14" s="471"/>
      <c r="C14" s="258"/>
      <c r="D14" s="249"/>
      <c r="E14" s="250"/>
      <c r="F14" s="251"/>
      <c r="G14" s="251"/>
      <c r="H14" s="252"/>
      <c r="I14" s="252"/>
      <c r="J14" s="252"/>
      <c r="K14" s="252"/>
      <c r="L14" s="252"/>
      <c r="M14" s="252"/>
      <c r="N14" s="252"/>
      <c r="O14" s="252"/>
      <c r="P14" s="252"/>
      <c r="Q14" s="252"/>
      <c r="R14" s="253">
        <f t="shared" ref="R14:R30" si="0">H14+J14+K14+L14+M14+N14+O14</f>
        <v>0</v>
      </c>
      <c r="T14" s="254">
        <v>147</v>
      </c>
    </row>
    <row r="15" spans="1:21" s="254" customFormat="1" ht="39.950000000000003" hidden="1" customHeight="1">
      <c r="A15" s="257"/>
      <c r="B15" s="471"/>
      <c r="C15" s="258"/>
      <c r="D15" s="249"/>
      <c r="E15" s="250"/>
      <c r="F15" s="251"/>
      <c r="G15" s="251"/>
      <c r="H15" s="252"/>
      <c r="I15" s="252"/>
      <c r="J15" s="252"/>
      <c r="K15" s="252"/>
      <c r="L15" s="252"/>
      <c r="M15" s="252"/>
      <c r="N15" s="252"/>
      <c r="O15" s="252"/>
      <c r="P15" s="252"/>
      <c r="Q15" s="252"/>
      <c r="R15" s="253">
        <f t="shared" si="0"/>
        <v>0</v>
      </c>
      <c r="T15" s="254">
        <v>169</v>
      </c>
    </row>
    <row r="16" spans="1:21" s="254" customFormat="1" ht="39.950000000000003" hidden="1" customHeight="1">
      <c r="A16" s="248"/>
      <c r="B16" s="471"/>
      <c r="C16" s="258"/>
      <c r="D16" s="249"/>
      <c r="E16" s="250"/>
      <c r="F16" s="251"/>
      <c r="G16" s="251"/>
      <c r="H16" s="252"/>
      <c r="I16" s="252"/>
      <c r="J16" s="252"/>
      <c r="K16" s="252"/>
      <c r="L16" s="252"/>
      <c r="M16" s="252"/>
      <c r="N16" s="252"/>
      <c r="O16" s="252"/>
      <c r="P16" s="252"/>
      <c r="Q16" s="252"/>
      <c r="R16" s="253">
        <f t="shared" si="0"/>
        <v>0</v>
      </c>
      <c r="T16" s="254">
        <v>139</v>
      </c>
    </row>
    <row r="17" spans="1:20" s="254" customFormat="1" ht="39.950000000000003" hidden="1" customHeight="1">
      <c r="A17" s="257"/>
      <c r="B17" s="471"/>
      <c r="C17" s="258"/>
      <c r="D17" s="249"/>
      <c r="E17" s="250"/>
      <c r="F17" s="251"/>
      <c r="G17" s="251"/>
      <c r="H17" s="252"/>
      <c r="I17" s="252"/>
      <c r="J17" s="252"/>
      <c r="K17" s="252"/>
      <c r="L17" s="252"/>
      <c r="M17" s="252"/>
      <c r="N17" s="252"/>
      <c r="O17" s="252"/>
      <c r="P17" s="252"/>
      <c r="Q17" s="252"/>
      <c r="R17" s="253">
        <f t="shared" si="0"/>
        <v>0</v>
      </c>
      <c r="T17" s="254">
        <v>519</v>
      </c>
    </row>
    <row r="18" spans="1:20" s="254" customFormat="1" ht="39.950000000000003" hidden="1" customHeight="1">
      <c r="A18" s="248"/>
      <c r="B18" s="471"/>
      <c r="C18" s="258"/>
      <c r="D18" s="249"/>
      <c r="E18" s="250"/>
      <c r="F18" s="251"/>
      <c r="G18" s="251"/>
      <c r="H18" s="252"/>
      <c r="I18" s="252"/>
      <c r="J18" s="252"/>
      <c r="K18" s="252"/>
      <c r="L18" s="252"/>
      <c r="M18" s="252"/>
      <c r="N18" s="252"/>
      <c r="O18" s="252"/>
      <c r="P18" s="252"/>
      <c r="Q18" s="252"/>
      <c r="R18" s="253">
        <f t="shared" si="0"/>
        <v>0</v>
      </c>
      <c r="T18" s="254">
        <v>1640</v>
      </c>
    </row>
    <row r="19" spans="1:20" s="254" customFormat="1" ht="39.950000000000003" hidden="1" customHeight="1">
      <c r="A19" s="248"/>
      <c r="B19" s="475"/>
      <c r="C19" s="258"/>
      <c r="D19" s="249"/>
      <c r="E19" s="250"/>
      <c r="F19" s="251"/>
      <c r="G19" s="251"/>
      <c r="H19" s="252"/>
      <c r="I19" s="252"/>
      <c r="J19" s="252"/>
      <c r="K19" s="252"/>
      <c r="L19" s="252"/>
      <c r="M19" s="252"/>
      <c r="N19" s="252"/>
      <c r="O19" s="252"/>
      <c r="P19" s="252"/>
      <c r="Q19" s="252"/>
      <c r="R19" s="253">
        <f>H19+J19+K19+L19+M19+N19+O19</f>
        <v>0</v>
      </c>
      <c r="T19" s="254">
        <v>470</v>
      </c>
    </row>
    <row r="20" spans="1:20" s="254" customFormat="1" ht="39.950000000000003" hidden="1" customHeight="1">
      <c r="A20" s="257"/>
      <c r="B20" s="471"/>
      <c r="C20" s="258"/>
      <c r="D20" s="249"/>
      <c r="E20" s="250"/>
      <c r="F20" s="251"/>
      <c r="G20" s="251"/>
      <c r="H20" s="252"/>
      <c r="I20" s="252"/>
      <c r="J20" s="252"/>
      <c r="K20" s="252"/>
      <c r="L20" s="252"/>
      <c r="M20" s="252"/>
      <c r="N20" s="252"/>
      <c r="O20" s="252"/>
      <c r="P20" s="252"/>
      <c r="Q20" s="252"/>
      <c r="R20" s="253">
        <f t="shared" si="0"/>
        <v>0</v>
      </c>
      <c r="T20" s="254">
        <v>228</v>
      </c>
    </row>
    <row r="21" spans="1:20" s="254" customFormat="1" ht="39.950000000000003" hidden="1" customHeight="1">
      <c r="A21" s="248"/>
      <c r="B21" s="471"/>
      <c r="C21" s="258"/>
      <c r="D21" s="249"/>
      <c r="E21" s="250"/>
      <c r="F21" s="251"/>
      <c r="G21" s="251"/>
      <c r="H21" s="252"/>
      <c r="I21" s="252"/>
      <c r="J21" s="252"/>
      <c r="K21" s="252"/>
      <c r="L21" s="252"/>
      <c r="M21" s="252"/>
      <c r="N21" s="252"/>
      <c r="O21" s="252"/>
      <c r="P21" s="252"/>
      <c r="Q21" s="252"/>
      <c r="R21" s="253">
        <f t="shared" si="0"/>
        <v>0</v>
      </c>
      <c r="T21" s="254">
        <v>81</v>
      </c>
    </row>
    <row r="22" spans="1:20" s="254" customFormat="1" ht="39.950000000000003" hidden="1" customHeight="1">
      <c r="A22" s="257"/>
      <c r="B22" s="471"/>
      <c r="C22" s="258"/>
      <c r="D22" s="249"/>
      <c r="E22" s="250"/>
      <c r="F22" s="251"/>
      <c r="G22" s="251"/>
      <c r="H22" s="252"/>
      <c r="I22" s="252"/>
      <c r="J22" s="252"/>
      <c r="K22" s="252"/>
      <c r="L22" s="252"/>
      <c r="M22" s="252"/>
      <c r="N22" s="252"/>
      <c r="O22" s="252"/>
      <c r="P22" s="252"/>
      <c r="Q22" s="252"/>
      <c r="R22" s="253">
        <f t="shared" si="0"/>
        <v>0</v>
      </c>
      <c r="T22" s="254">
        <v>121</v>
      </c>
    </row>
    <row r="23" spans="1:20" s="254" customFormat="1" ht="39.950000000000003" hidden="1" customHeight="1">
      <c r="A23" s="248"/>
      <c r="B23" s="471"/>
      <c r="C23" s="258"/>
      <c r="D23" s="249"/>
      <c r="E23" s="250"/>
      <c r="F23" s="251"/>
      <c r="G23" s="251"/>
      <c r="H23" s="252"/>
      <c r="I23" s="252"/>
      <c r="J23" s="252"/>
      <c r="K23" s="252"/>
      <c r="L23" s="252"/>
      <c r="M23" s="252"/>
      <c r="N23" s="252"/>
      <c r="O23" s="252"/>
      <c r="P23" s="252"/>
      <c r="Q23" s="252"/>
      <c r="R23" s="253">
        <f t="shared" si="0"/>
        <v>0</v>
      </c>
      <c r="T23" s="254">
        <v>900</v>
      </c>
    </row>
    <row r="24" spans="1:20" s="254" customFormat="1" ht="39.950000000000003" hidden="1" customHeight="1">
      <c r="A24" s="257"/>
      <c r="B24" s="472"/>
      <c r="C24" s="258"/>
      <c r="D24" s="249"/>
      <c r="E24" s="250"/>
      <c r="F24" s="251"/>
      <c r="G24" s="251"/>
      <c r="H24" s="252"/>
      <c r="I24" s="252"/>
      <c r="J24" s="252"/>
      <c r="K24" s="252"/>
      <c r="L24" s="252"/>
      <c r="M24" s="252"/>
      <c r="N24" s="252"/>
      <c r="O24" s="252"/>
      <c r="P24" s="252"/>
      <c r="Q24" s="252"/>
      <c r="R24" s="253">
        <f t="shared" si="0"/>
        <v>0</v>
      </c>
      <c r="T24" s="254">
        <v>606</v>
      </c>
    </row>
    <row r="25" spans="1:20" s="254" customFormat="1" ht="39.950000000000003" hidden="1" customHeight="1">
      <c r="A25" s="257"/>
      <c r="B25" s="476"/>
      <c r="C25" s="258"/>
      <c r="D25" s="249"/>
      <c r="E25" s="250"/>
      <c r="F25" s="251"/>
      <c r="G25" s="251"/>
      <c r="H25" s="252"/>
      <c r="I25" s="252"/>
      <c r="J25" s="252"/>
      <c r="K25" s="252"/>
      <c r="L25" s="252"/>
      <c r="M25" s="252"/>
      <c r="N25" s="252"/>
      <c r="O25" s="252"/>
      <c r="P25" s="252"/>
      <c r="Q25" s="252"/>
      <c r="R25" s="253">
        <f>H25+J25+K25+L25+M25+N25+O25</f>
        <v>0</v>
      </c>
      <c r="T25" s="254">
        <v>50</v>
      </c>
    </row>
    <row r="26" spans="1:20" s="254" customFormat="1" ht="39.950000000000003" hidden="1" customHeight="1">
      <c r="A26" s="248"/>
      <c r="B26" s="472"/>
      <c r="C26" s="258"/>
      <c r="D26" s="249"/>
      <c r="E26" s="250"/>
      <c r="F26" s="251"/>
      <c r="G26" s="251"/>
      <c r="H26" s="252"/>
      <c r="I26" s="252"/>
      <c r="J26" s="252"/>
      <c r="K26" s="252"/>
      <c r="L26" s="252"/>
      <c r="M26" s="252"/>
      <c r="N26" s="252"/>
      <c r="O26" s="252"/>
      <c r="P26" s="252"/>
      <c r="Q26" s="252"/>
      <c r="R26" s="253">
        <f t="shared" si="0"/>
        <v>0</v>
      </c>
      <c r="T26" s="254">
        <v>165</v>
      </c>
    </row>
    <row r="27" spans="1:20" s="254" customFormat="1" ht="39.950000000000003" hidden="1" customHeight="1">
      <c r="A27" s="257"/>
      <c r="B27" s="472"/>
      <c r="C27" s="258"/>
      <c r="D27" s="249"/>
      <c r="E27" s="250"/>
      <c r="F27" s="251"/>
      <c r="G27" s="251"/>
      <c r="H27" s="252"/>
      <c r="I27" s="252"/>
      <c r="J27" s="252"/>
      <c r="K27" s="252"/>
      <c r="L27" s="252"/>
      <c r="M27" s="252"/>
      <c r="N27" s="252"/>
      <c r="O27" s="252"/>
      <c r="P27" s="252"/>
      <c r="Q27" s="252"/>
      <c r="R27" s="253">
        <f t="shared" si="0"/>
        <v>0</v>
      </c>
      <c r="T27" s="254">
        <v>58</v>
      </c>
    </row>
    <row r="28" spans="1:20" s="254" customFormat="1" ht="39.950000000000003" hidden="1" customHeight="1">
      <c r="A28" s="248"/>
      <c r="B28" s="472"/>
      <c r="C28" s="258"/>
      <c r="D28" s="249"/>
      <c r="E28" s="250"/>
      <c r="F28" s="251"/>
      <c r="G28" s="251"/>
      <c r="H28" s="252"/>
      <c r="I28" s="252"/>
      <c r="J28" s="252"/>
      <c r="K28" s="252"/>
      <c r="L28" s="252"/>
      <c r="M28" s="252"/>
      <c r="N28" s="252"/>
      <c r="O28" s="252"/>
      <c r="P28" s="252"/>
      <c r="Q28" s="252"/>
      <c r="R28" s="253">
        <f t="shared" si="0"/>
        <v>0</v>
      </c>
      <c r="T28" s="254">
        <v>425.5</v>
      </c>
    </row>
    <row r="29" spans="1:20" s="254" customFormat="1" ht="39.950000000000003" hidden="1" customHeight="1">
      <c r="A29" s="257"/>
      <c r="B29" s="472"/>
      <c r="C29" s="258"/>
      <c r="D29" s="249"/>
      <c r="E29" s="250"/>
      <c r="F29" s="251"/>
      <c r="G29" s="251"/>
      <c r="H29" s="252"/>
      <c r="I29" s="252"/>
      <c r="J29" s="252"/>
      <c r="K29" s="252"/>
      <c r="L29" s="252"/>
      <c r="M29" s="252"/>
      <c r="N29" s="252"/>
      <c r="O29" s="252"/>
      <c r="P29" s="252"/>
      <c r="Q29" s="252"/>
      <c r="R29" s="253">
        <f t="shared" si="0"/>
        <v>0</v>
      </c>
      <c r="T29" s="254">
        <v>199</v>
      </c>
    </row>
    <row r="30" spans="1:20" s="254" customFormat="1" ht="39.950000000000003" hidden="1" customHeight="1">
      <c r="A30" s="248"/>
      <c r="B30" s="472"/>
      <c r="C30" s="258"/>
      <c r="D30" s="249"/>
      <c r="E30" s="250"/>
      <c r="F30" s="251"/>
      <c r="G30" s="251"/>
      <c r="H30" s="252"/>
      <c r="I30" s="252"/>
      <c r="J30" s="252"/>
      <c r="K30" s="252"/>
      <c r="L30" s="252"/>
      <c r="M30" s="252"/>
      <c r="N30" s="252"/>
      <c r="O30" s="252"/>
      <c r="P30" s="252"/>
      <c r="Q30" s="252"/>
      <c r="R30" s="253">
        <f t="shared" si="0"/>
        <v>0</v>
      </c>
      <c r="T30" s="254">
        <v>109</v>
      </c>
    </row>
    <row r="31" spans="1:20" s="254" customFormat="1" ht="39.950000000000003" hidden="1" customHeight="1">
      <c r="A31" s="257"/>
      <c r="B31" s="472"/>
      <c r="C31" s="258"/>
      <c r="D31" s="249"/>
      <c r="E31" s="250"/>
      <c r="F31" s="251"/>
      <c r="G31" s="251"/>
      <c r="H31" s="252"/>
      <c r="I31" s="252"/>
      <c r="J31" s="252"/>
      <c r="K31" s="252"/>
      <c r="L31" s="252"/>
      <c r="M31" s="252"/>
      <c r="N31" s="252"/>
      <c r="O31" s="252"/>
      <c r="P31" s="252"/>
      <c r="Q31" s="252"/>
      <c r="R31" s="253">
        <f>H31+J31+K31+L31+M31+N31+O31</f>
        <v>0</v>
      </c>
      <c r="T31" s="254">
        <v>725</v>
      </c>
    </row>
    <row r="32" spans="1:20" s="254" customFormat="1" ht="39.950000000000003" hidden="1" customHeight="1">
      <c r="A32" s="257"/>
      <c r="B32" s="476"/>
      <c r="C32" s="258"/>
      <c r="D32" s="249"/>
      <c r="E32" s="250"/>
      <c r="F32" s="251"/>
      <c r="G32" s="251"/>
      <c r="H32" s="252"/>
      <c r="I32" s="252"/>
      <c r="J32" s="252"/>
      <c r="K32" s="252"/>
      <c r="L32" s="252"/>
      <c r="M32" s="252"/>
      <c r="N32" s="252"/>
      <c r="O32" s="252"/>
      <c r="P32" s="252"/>
      <c r="Q32" s="252"/>
      <c r="R32" s="253">
        <f t="shared" ref="R32:R41" si="1">H32+J32+K32+L32+M32+N32+O32</f>
        <v>0</v>
      </c>
      <c r="T32" s="254">
        <v>159</v>
      </c>
    </row>
    <row r="33" spans="1:20" s="254" customFormat="1" ht="39.950000000000003" hidden="1" customHeight="1">
      <c r="A33" s="257"/>
      <c r="B33" s="476"/>
      <c r="C33" s="258"/>
      <c r="D33" s="249"/>
      <c r="E33" s="250"/>
      <c r="F33" s="251"/>
      <c r="G33" s="251"/>
      <c r="H33" s="252"/>
      <c r="I33" s="252"/>
      <c r="J33" s="252"/>
      <c r="K33" s="252"/>
      <c r="L33" s="252"/>
      <c r="M33" s="252"/>
      <c r="N33" s="252"/>
      <c r="O33" s="252"/>
      <c r="P33" s="252"/>
      <c r="Q33" s="252"/>
      <c r="R33" s="253">
        <f t="shared" si="1"/>
        <v>0</v>
      </c>
      <c r="T33" s="254">
        <v>50</v>
      </c>
    </row>
    <row r="34" spans="1:20" s="254" customFormat="1" ht="39.950000000000003" hidden="1" customHeight="1">
      <c r="A34" s="257"/>
      <c r="B34" s="476"/>
      <c r="C34" s="258"/>
      <c r="D34" s="249"/>
      <c r="E34" s="250"/>
      <c r="F34" s="251"/>
      <c r="G34" s="251"/>
      <c r="H34" s="252"/>
      <c r="I34" s="252"/>
      <c r="J34" s="252"/>
      <c r="K34" s="252"/>
      <c r="L34" s="252"/>
      <c r="M34" s="252"/>
      <c r="N34" s="252"/>
      <c r="O34" s="252"/>
      <c r="P34" s="252"/>
      <c r="Q34" s="252"/>
      <c r="R34" s="253">
        <f t="shared" si="1"/>
        <v>0</v>
      </c>
      <c r="T34" s="254">
        <v>356</v>
      </c>
    </row>
    <row r="35" spans="1:20" s="254" customFormat="1" ht="39.950000000000003" hidden="1" customHeight="1">
      <c r="A35" s="257"/>
      <c r="B35" s="476"/>
      <c r="C35" s="258"/>
      <c r="D35" s="249"/>
      <c r="E35" s="250"/>
      <c r="F35" s="251"/>
      <c r="G35" s="251"/>
      <c r="H35" s="252"/>
      <c r="I35" s="252"/>
      <c r="J35" s="252"/>
      <c r="K35" s="252"/>
      <c r="L35" s="252"/>
      <c r="M35" s="252"/>
      <c r="N35" s="252"/>
      <c r="O35" s="252"/>
      <c r="P35" s="252"/>
      <c r="Q35" s="252"/>
      <c r="R35" s="253">
        <f t="shared" si="1"/>
        <v>0</v>
      </c>
      <c r="T35" s="254">
        <v>366</v>
      </c>
    </row>
    <row r="36" spans="1:20" s="254" customFormat="1" ht="39.950000000000003" hidden="1" customHeight="1">
      <c r="A36" s="257"/>
      <c r="B36" s="476"/>
      <c r="C36" s="258"/>
      <c r="D36" s="249"/>
      <c r="E36" s="250"/>
      <c r="F36" s="251"/>
      <c r="G36" s="251"/>
      <c r="H36" s="252"/>
      <c r="I36" s="252"/>
      <c r="J36" s="252"/>
      <c r="K36" s="252"/>
      <c r="L36" s="252"/>
      <c r="M36" s="252"/>
      <c r="N36" s="252"/>
      <c r="O36" s="252"/>
      <c r="P36" s="252"/>
      <c r="Q36" s="252"/>
      <c r="R36" s="253">
        <f t="shared" si="1"/>
        <v>0</v>
      </c>
      <c r="T36" s="254">
        <v>167</v>
      </c>
    </row>
    <row r="37" spans="1:20" s="254" customFormat="1" ht="39.950000000000003" hidden="1" customHeight="1">
      <c r="A37" s="257"/>
      <c r="B37" s="476"/>
      <c r="C37" s="258"/>
      <c r="D37" s="249"/>
      <c r="E37" s="250"/>
      <c r="F37" s="251"/>
      <c r="G37" s="251"/>
      <c r="H37" s="252"/>
      <c r="I37" s="252"/>
      <c r="J37" s="252"/>
      <c r="K37" s="252"/>
      <c r="L37" s="252"/>
      <c r="M37" s="252"/>
      <c r="N37" s="252"/>
      <c r="O37" s="252"/>
      <c r="P37" s="252"/>
      <c r="Q37" s="252"/>
      <c r="R37" s="253">
        <f t="shared" si="1"/>
        <v>0</v>
      </c>
      <c r="T37" s="254">
        <v>165</v>
      </c>
    </row>
    <row r="38" spans="1:20" s="254" customFormat="1" ht="39.950000000000003" hidden="1" customHeight="1">
      <c r="A38" s="257"/>
      <c r="B38" s="476"/>
      <c r="C38" s="258"/>
      <c r="D38" s="249"/>
      <c r="E38" s="250"/>
      <c r="F38" s="251"/>
      <c r="G38" s="251"/>
      <c r="H38" s="252"/>
      <c r="I38" s="252"/>
      <c r="J38" s="252"/>
      <c r="K38" s="252"/>
      <c r="L38" s="252"/>
      <c r="M38" s="252"/>
      <c r="N38" s="252"/>
      <c r="O38" s="252"/>
      <c r="P38" s="252"/>
      <c r="Q38" s="252"/>
      <c r="R38" s="253">
        <f>H38+J38+K38+L38+M38+N38+O38</f>
        <v>0</v>
      </c>
      <c r="T38" s="254">
        <v>905</v>
      </c>
    </row>
    <row r="39" spans="1:20" s="254" customFormat="1" ht="39.950000000000003" hidden="1" customHeight="1">
      <c r="A39" s="257"/>
      <c r="B39" s="476"/>
      <c r="C39" s="258"/>
      <c r="D39" s="249"/>
      <c r="E39" s="250"/>
      <c r="F39" s="251"/>
      <c r="G39" s="251"/>
      <c r="H39" s="252"/>
      <c r="I39" s="252"/>
      <c r="J39" s="252"/>
      <c r="K39" s="252"/>
      <c r="L39" s="252"/>
      <c r="M39" s="252"/>
      <c r="N39" s="252"/>
      <c r="O39" s="252"/>
      <c r="P39" s="252"/>
      <c r="Q39" s="252"/>
      <c r="R39" s="477">
        <f t="shared" si="1"/>
        <v>0</v>
      </c>
      <c r="T39" s="254">
        <v>238</v>
      </c>
    </row>
    <row r="40" spans="1:20" s="254" customFormat="1" ht="39.950000000000003" hidden="1" customHeight="1">
      <c r="A40" s="257"/>
      <c r="B40" s="476"/>
      <c r="C40" s="258"/>
      <c r="D40" s="249"/>
      <c r="E40" s="250"/>
      <c r="F40" s="251"/>
      <c r="G40" s="251"/>
      <c r="H40" s="252"/>
      <c r="I40" s="252"/>
      <c r="J40" s="252"/>
      <c r="K40" s="252"/>
      <c r="L40" s="252"/>
      <c r="M40" s="252"/>
      <c r="N40" s="252"/>
      <c r="O40" s="252"/>
      <c r="P40" s="252"/>
      <c r="Q40" s="252"/>
      <c r="R40" s="253">
        <f t="shared" si="1"/>
        <v>0</v>
      </c>
      <c r="T40" s="254">
        <v>120</v>
      </c>
    </row>
    <row r="41" spans="1:20" s="254" customFormat="1" ht="39.950000000000003" hidden="1" customHeight="1">
      <c r="A41" s="257"/>
      <c r="B41" s="476"/>
      <c r="C41" s="258"/>
      <c r="D41" s="249"/>
      <c r="E41" s="250"/>
      <c r="F41" s="251"/>
      <c r="G41" s="251"/>
      <c r="H41" s="252"/>
      <c r="I41" s="252"/>
      <c r="J41" s="252"/>
      <c r="K41" s="252"/>
      <c r="L41" s="252"/>
      <c r="M41" s="252"/>
      <c r="N41" s="252"/>
      <c r="O41" s="252"/>
      <c r="P41" s="252"/>
      <c r="Q41" s="252"/>
      <c r="R41" s="253">
        <f t="shared" si="1"/>
        <v>0</v>
      </c>
      <c r="T41" s="254">
        <v>120</v>
      </c>
    </row>
    <row r="42" spans="1:20" s="254" customFormat="1" ht="39.950000000000003" hidden="1" customHeight="1">
      <c r="A42" s="257"/>
      <c r="B42" s="476"/>
      <c r="C42" s="258"/>
      <c r="D42" s="249"/>
      <c r="E42" s="250"/>
      <c r="F42" s="251"/>
      <c r="G42" s="251"/>
      <c r="H42" s="252"/>
      <c r="I42" s="252"/>
      <c r="J42" s="252"/>
      <c r="K42" s="252"/>
      <c r="L42" s="252"/>
      <c r="M42" s="252"/>
      <c r="N42" s="252"/>
      <c r="O42" s="252"/>
      <c r="P42" s="252"/>
      <c r="Q42" s="252"/>
      <c r="R42" s="253">
        <f>H42+J42+K42+L42+M42+N42+O42</f>
        <v>0</v>
      </c>
      <c r="T42" s="254">
        <v>1275</v>
      </c>
    </row>
    <row r="43" spans="1:20" s="254" customFormat="1" ht="39.950000000000003" hidden="1" customHeight="1">
      <c r="A43" s="257"/>
      <c r="B43" s="476"/>
      <c r="C43" s="258"/>
      <c r="D43" s="249"/>
      <c r="E43" s="250"/>
      <c r="F43" s="251"/>
      <c r="G43" s="251"/>
      <c r="H43" s="252"/>
      <c r="I43" s="252"/>
      <c r="J43" s="252"/>
      <c r="K43" s="252"/>
      <c r="L43" s="252"/>
      <c r="M43" s="252"/>
      <c r="N43" s="252"/>
      <c r="O43" s="252"/>
      <c r="P43" s="252"/>
      <c r="Q43" s="252"/>
      <c r="R43" s="477">
        <f>H43+J43+K43+L43+M43+N43+O43</f>
        <v>0</v>
      </c>
      <c r="T43" s="254">
        <v>115</v>
      </c>
    </row>
    <row r="44" spans="1:20" s="254" customFormat="1" ht="39.950000000000003" hidden="1" customHeight="1">
      <c r="A44" s="257"/>
      <c r="B44" s="476"/>
      <c r="C44" s="258"/>
      <c r="D44" s="249"/>
      <c r="E44" s="250"/>
      <c r="F44" s="251"/>
      <c r="G44" s="251"/>
      <c r="H44" s="252"/>
      <c r="I44" s="252"/>
      <c r="J44" s="252"/>
      <c r="K44" s="252"/>
      <c r="L44" s="252"/>
      <c r="M44" s="252"/>
      <c r="N44" s="252"/>
      <c r="O44" s="252"/>
      <c r="P44" s="252"/>
      <c r="Q44" s="252"/>
      <c r="R44" s="253">
        <f>H44+J44+K44+L44+M44+N44+O44</f>
        <v>0</v>
      </c>
      <c r="T44" s="254">
        <v>1335</v>
      </c>
    </row>
    <row r="45" spans="1:20" s="254" customFormat="1" ht="39.950000000000003" hidden="1" customHeight="1">
      <c r="A45" s="257"/>
      <c r="B45" s="476"/>
      <c r="C45" s="258"/>
      <c r="D45" s="249"/>
      <c r="E45" s="250"/>
      <c r="F45" s="251"/>
      <c r="G45" s="251"/>
      <c r="H45" s="252"/>
      <c r="I45" s="252"/>
      <c r="J45" s="252"/>
      <c r="K45" s="252"/>
      <c r="L45" s="252"/>
      <c r="M45" s="252"/>
      <c r="N45" s="252"/>
      <c r="O45" s="252"/>
      <c r="P45" s="252"/>
      <c r="Q45" s="252"/>
      <c r="R45" s="253">
        <f>H45+J45+K45+L45+M45+N45+O45</f>
        <v>0</v>
      </c>
      <c r="T45" s="254">
        <v>665</v>
      </c>
    </row>
    <row r="46" spans="1:20" s="254" customFormat="1" ht="39.950000000000003" hidden="1" customHeight="1">
      <c r="A46" s="257"/>
      <c r="B46" s="476"/>
      <c r="C46" s="258"/>
      <c r="D46" s="249"/>
      <c r="E46" s="250"/>
      <c r="F46" s="251"/>
      <c r="G46" s="251"/>
      <c r="H46" s="252"/>
      <c r="I46" s="252"/>
      <c r="J46" s="252"/>
      <c r="K46" s="252"/>
      <c r="L46" s="252"/>
      <c r="M46" s="252"/>
      <c r="N46" s="252"/>
      <c r="O46" s="252"/>
      <c r="P46" s="252"/>
      <c r="Q46" s="252"/>
      <c r="R46" s="253">
        <f>H46+J46+K46+L46+M46+N46+O46+0.35</f>
        <v>0.35</v>
      </c>
      <c r="T46" s="254">
        <v>128</v>
      </c>
    </row>
    <row r="47" spans="1:20" s="254" customFormat="1" ht="39.950000000000003" hidden="1" customHeight="1">
      <c r="A47" s="257"/>
      <c r="B47" s="476"/>
      <c r="C47" s="258"/>
      <c r="D47" s="249"/>
      <c r="E47" s="250"/>
      <c r="F47" s="251"/>
      <c r="G47" s="251"/>
      <c r="H47" s="252"/>
      <c r="I47" s="252"/>
      <c r="J47" s="252"/>
      <c r="K47" s="252"/>
      <c r="L47" s="252"/>
      <c r="M47" s="252"/>
      <c r="N47" s="252"/>
      <c r="O47" s="252"/>
      <c r="P47" s="252"/>
      <c r="Q47" s="252"/>
      <c r="R47" s="253">
        <f>H47+J47+K47+L47+M47+N47+O47+0.35</f>
        <v>0.35</v>
      </c>
    </row>
    <row r="48" spans="1:20" s="254" customFormat="1" ht="39.950000000000003" hidden="1" customHeight="1">
      <c r="A48" s="257"/>
      <c r="B48" s="476"/>
      <c r="C48" s="258"/>
      <c r="D48" s="249"/>
      <c r="E48" s="250"/>
      <c r="F48" s="251"/>
      <c r="G48" s="251"/>
      <c r="H48" s="252"/>
      <c r="I48" s="252"/>
      <c r="J48" s="252"/>
      <c r="K48" s="252"/>
      <c r="L48" s="252"/>
      <c r="M48" s="252"/>
      <c r="N48" s="252"/>
      <c r="O48" s="252"/>
      <c r="P48" s="252"/>
      <c r="Q48" s="252"/>
      <c r="R48" s="253">
        <f>H48+J48+K48+L48+M48+N48+O48+0.35</f>
        <v>0.35</v>
      </c>
    </row>
    <row r="49" spans="1:20" s="254" customFormat="1" ht="39.950000000000003" hidden="1" customHeight="1" thickBot="1">
      <c r="A49" s="257"/>
      <c r="B49" s="476"/>
      <c r="C49" s="258"/>
      <c r="D49" s="249"/>
      <c r="E49" s="250"/>
      <c r="F49" s="251"/>
      <c r="G49" s="251"/>
      <c r="H49" s="252"/>
      <c r="I49" s="252"/>
      <c r="J49" s="252"/>
      <c r="K49" s="252"/>
      <c r="L49" s="252"/>
      <c r="M49" s="252"/>
      <c r="N49" s="252"/>
      <c r="O49" s="252"/>
      <c r="P49" s="252"/>
      <c r="Q49" s="252"/>
      <c r="R49" s="253">
        <f>H49+J49+K49+L49+M49+N49+O49+0.35</f>
        <v>0.35</v>
      </c>
    </row>
    <row r="50" spans="1:20" s="263" customFormat="1" ht="50.25" customHeight="1" thickBot="1">
      <c r="A50" s="899" t="s">
        <v>311</v>
      </c>
      <c r="B50" s="900"/>
      <c r="C50" s="900"/>
      <c r="D50" s="900"/>
      <c r="E50" s="478">
        <f>SUM(E12:E49)</f>
        <v>1950.03</v>
      </c>
      <c r="F50" s="473"/>
      <c r="G50" s="478">
        <f t="shared" ref="G50:R50" si="2">SUM(G12:G49)</f>
        <v>12064.91</v>
      </c>
      <c r="H50" s="474">
        <f t="shared" si="2"/>
        <v>47898.73</v>
      </c>
      <c r="I50" s="474">
        <f t="shared" ref="I50" si="3">SUM(I12:I49)</f>
        <v>258081.89</v>
      </c>
      <c r="J50" s="474">
        <f t="shared" si="2"/>
        <v>5518686.4000000004</v>
      </c>
      <c r="K50" s="474">
        <f t="shared" si="2"/>
        <v>488971.87</v>
      </c>
      <c r="L50" s="474">
        <f t="shared" si="2"/>
        <v>1768616.05</v>
      </c>
      <c r="M50" s="474">
        <f t="shared" si="2"/>
        <v>7648844.9900000002</v>
      </c>
      <c r="N50" s="474">
        <f t="shared" si="2"/>
        <v>16024094.119999999</v>
      </c>
      <c r="O50" s="474">
        <f t="shared" si="2"/>
        <v>173126.85</v>
      </c>
      <c r="P50" s="474">
        <f t="shared" si="2"/>
        <v>872000.79</v>
      </c>
      <c r="Q50" s="474">
        <f t="shared" si="2"/>
        <v>8454474.8499999996</v>
      </c>
      <c r="R50" s="474">
        <f t="shared" si="2"/>
        <v>41254797.939999998</v>
      </c>
      <c r="S50" s="389">
        <f>'GERAL C INFRA'!$K$155</f>
        <v>41254796.539999999</v>
      </c>
      <c r="T50" s="389">
        <f>S50-R50</f>
        <v>-1.4</v>
      </c>
    </row>
    <row r="52" spans="1:20">
      <c r="A52" s="898" t="s">
        <v>392</v>
      </c>
      <c r="B52" s="898"/>
      <c r="C52" s="898"/>
      <c r="D52" s="898"/>
      <c r="E52" s="898"/>
      <c r="F52" s="898"/>
      <c r="G52" s="898"/>
      <c r="H52" s="898"/>
      <c r="I52" s="898"/>
      <c r="J52" s="898"/>
      <c r="K52" s="898"/>
      <c r="L52" s="898"/>
      <c r="M52" s="898"/>
      <c r="N52" s="898"/>
      <c r="O52" s="898"/>
      <c r="P52" s="898"/>
      <c r="Q52" s="898"/>
      <c r="R52" s="898"/>
    </row>
    <row r="53" spans="1:20">
      <c r="A53" s="898"/>
      <c r="B53" s="898"/>
      <c r="C53" s="898"/>
      <c r="D53" s="898"/>
      <c r="E53" s="898"/>
      <c r="F53" s="898"/>
      <c r="G53" s="898"/>
      <c r="H53" s="898"/>
      <c r="I53" s="898"/>
      <c r="J53" s="898"/>
      <c r="K53" s="898"/>
      <c r="L53" s="898"/>
      <c r="M53" s="898"/>
      <c r="N53" s="898"/>
      <c r="O53" s="898"/>
      <c r="P53" s="898"/>
      <c r="Q53" s="898"/>
      <c r="R53" s="898"/>
    </row>
    <row r="54" spans="1:20">
      <c r="A54" s="898"/>
      <c r="B54" s="898"/>
      <c r="C54" s="898"/>
      <c r="D54" s="898"/>
      <c r="E54" s="898"/>
      <c r="F54" s="898"/>
      <c r="G54" s="898"/>
      <c r="H54" s="898"/>
      <c r="I54" s="898"/>
      <c r="J54" s="898"/>
      <c r="K54" s="898"/>
      <c r="L54" s="898"/>
      <c r="M54" s="898"/>
      <c r="N54" s="898"/>
      <c r="O54" s="898"/>
      <c r="P54" s="898"/>
      <c r="Q54" s="898"/>
      <c r="R54" s="898"/>
    </row>
    <row r="55" spans="1:20">
      <c r="A55" s="898" t="s">
        <v>545</v>
      </c>
      <c r="B55" s="898"/>
      <c r="C55" s="898"/>
      <c r="D55" s="898"/>
      <c r="E55" s="898"/>
      <c r="F55" s="898"/>
      <c r="G55" s="898"/>
      <c r="H55" s="898"/>
      <c r="I55" s="898"/>
      <c r="J55" s="898"/>
      <c r="K55" s="898"/>
      <c r="L55" s="898"/>
      <c r="M55" s="898"/>
      <c r="N55" s="898"/>
      <c r="O55" s="898"/>
      <c r="P55" s="898"/>
      <c r="Q55" s="898"/>
      <c r="R55" s="898"/>
    </row>
    <row r="56" spans="1:20">
      <c r="A56" s="898"/>
      <c r="B56" s="898"/>
      <c r="C56" s="898"/>
      <c r="D56" s="898"/>
      <c r="E56" s="898"/>
      <c r="F56" s="898"/>
      <c r="G56" s="898"/>
      <c r="H56" s="898"/>
      <c r="I56" s="898"/>
      <c r="J56" s="898"/>
      <c r="K56" s="898"/>
      <c r="L56" s="898"/>
      <c r="M56" s="898"/>
      <c r="N56" s="898"/>
      <c r="O56" s="898"/>
      <c r="P56" s="898"/>
      <c r="Q56" s="898"/>
      <c r="R56" s="898"/>
    </row>
    <row r="57" spans="1:20">
      <c r="A57" s="898"/>
      <c r="B57" s="898"/>
      <c r="C57" s="898"/>
      <c r="D57" s="898"/>
      <c r="E57" s="898"/>
      <c r="F57" s="898"/>
      <c r="G57" s="898"/>
      <c r="H57" s="898"/>
      <c r="I57" s="898"/>
      <c r="J57" s="898"/>
      <c r="K57" s="898"/>
      <c r="L57" s="898"/>
      <c r="M57" s="898"/>
      <c r="N57" s="898"/>
      <c r="O57" s="898"/>
      <c r="P57" s="898"/>
      <c r="Q57" s="898"/>
      <c r="R57" s="898"/>
    </row>
    <row r="58" spans="1:20">
      <c r="A58" s="898" t="s">
        <v>546</v>
      </c>
      <c r="B58" s="898"/>
      <c r="C58" s="898"/>
      <c r="D58" s="898"/>
      <c r="E58" s="898"/>
      <c r="F58" s="898"/>
      <c r="G58" s="898"/>
      <c r="H58" s="898"/>
      <c r="I58" s="898"/>
      <c r="J58" s="898"/>
      <c r="K58" s="898"/>
      <c r="L58" s="898"/>
      <c r="M58" s="898"/>
      <c r="N58" s="898"/>
      <c r="O58" s="898"/>
      <c r="P58" s="898"/>
      <c r="Q58" s="898"/>
      <c r="R58" s="898"/>
    </row>
    <row r="59" spans="1:20">
      <c r="A59" s="898"/>
      <c r="B59" s="898"/>
      <c r="C59" s="898"/>
      <c r="D59" s="898"/>
      <c r="E59" s="898"/>
      <c r="F59" s="898"/>
      <c r="G59" s="898"/>
      <c r="H59" s="898"/>
      <c r="I59" s="898"/>
      <c r="J59" s="898"/>
      <c r="K59" s="898"/>
      <c r="L59" s="898"/>
      <c r="M59" s="898"/>
      <c r="N59" s="898"/>
      <c r="O59" s="898"/>
      <c r="P59" s="898"/>
      <c r="Q59" s="898"/>
      <c r="R59" s="898"/>
    </row>
    <row r="60" spans="1:20">
      <c r="A60" s="898"/>
      <c r="B60" s="898"/>
      <c r="C60" s="898"/>
      <c r="D60" s="898"/>
      <c r="E60" s="898"/>
      <c r="F60" s="898"/>
      <c r="G60" s="898"/>
      <c r="H60" s="898"/>
      <c r="I60" s="898"/>
      <c r="J60" s="898"/>
      <c r="K60" s="898"/>
      <c r="L60" s="898"/>
      <c r="M60" s="898"/>
      <c r="N60" s="898"/>
      <c r="O60" s="898"/>
      <c r="P60" s="898"/>
      <c r="Q60" s="898"/>
      <c r="R60" s="898"/>
    </row>
    <row r="61" spans="1:20">
      <c r="A61" s="898" t="s">
        <v>547</v>
      </c>
      <c r="B61" s="898"/>
      <c r="C61" s="898"/>
      <c r="D61" s="898"/>
      <c r="E61" s="898"/>
      <c r="F61" s="898"/>
      <c r="G61" s="898"/>
      <c r="H61" s="898"/>
      <c r="I61" s="898"/>
      <c r="J61" s="898"/>
      <c r="K61" s="898"/>
      <c r="L61" s="898"/>
      <c r="M61" s="898"/>
      <c r="N61" s="898"/>
      <c r="O61" s="898"/>
      <c r="P61" s="898"/>
      <c r="Q61" s="898"/>
      <c r="R61" s="898"/>
    </row>
    <row r="62" spans="1:20">
      <c r="A62" s="898"/>
      <c r="B62" s="898"/>
      <c r="C62" s="898"/>
      <c r="D62" s="898"/>
      <c r="E62" s="898"/>
      <c r="F62" s="898"/>
      <c r="G62" s="898"/>
      <c r="H62" s="898"/>
      <c r="I62" s="898"/>
      <c r="J62" s="898"/>
      <c r="K62" s="898"/>
      <c r="L62" s="898"/>
      <c r="M62" s="898"/>
      <c r="N62" s="898"/>
      <c r="O62" s="898"/>
      <c r="P62" s="898"/>
      <c r="Q62" s="898"/>
      <c r="R62" s="898"/>
    </row>
    <row r="63" spans="1:20">
      <c r="A63" s="898"/>
      <c r="B63" s="898"/>
      <c r="C63" s="898"/>
      <c r="D63" s="898"/>
      <c r="E63" s="898"/>
      <c r="F63" s="898"/>
      <c r="G63" s="898"/>
      <c r="H63" s="898"/>
      <c r="I63" s="898"/>
      <c r="J63" s="898"/>
      <c r="K63" s="898"/>
      <c r="L63" s="898"/>
      <c r="M63" s="898"/>
      <c r="N63" s="898"/>
      <c r="O63" s="898"/>
      <c r="P63" s="898"/>
      <c r="Q63" s="898"/>
      <c r="R63" s="898"/>
    </row>
  </sheetData>
  <sheetProtection formatCells="0" formatColumns="0" formatRows="0" insertColumns="0" insertRows="0" insertHyperlinks="0" deleteColumns="0" deleteRows="0"/>
  <mergeCells count="14">
    <mergeCell ref="A10:R10"/>
    <mergeCell ref="A61:R63"/>
    <mergeCell ref="A50:D50"/>
    <mergeCell ref="A2:R2"/>
    <mergeCell ref="A3:R3"/>
    <mergeCell ref="A4:R4"/>
    <mergeCell ref="A58:R60"/>
    <mergeCell ref="A55:R57"/>
    <mergeCell ref="A52:R54"/>
    <mergeCell ref="A1:R1"/>
    <mergeCell ref="A5:R5"/>
    <mergeCell ref="A6:R6"/>
    <mergeCell ref="A7:R7"/>
    <mergeCell ref="A9:R9"/>
  </mergeCells>
  <phoneticPr fontId="34" type="noConversion"/>
  <printOptions horizontalCentered="1"/>
  <pageMargins left="0.51181102362204722" right="0.51181102362204722" top="0.78740157480314965" bottom="0.78740157480314965" header="0.31496062992125984" footer="0.31496062992125984"/>
  <pageSetup paperSize="9" scale="30" orientation="portrait" horizontalDpi="300" verticalDpi="300" r:id="rId1"/>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tint="0.39997558519241921"/>
  </sheetPr>
  <dimension ref="A1:O43"/>
  <sheetViews>
    <sheetView view="pageBreakPreview" topLeftCell="A4" zoomScaleNormal="100" zoomScaleSheetLayoutView="100" workbookViewId="0">
      <selection activeCell="B7" sqref="B7:H7"/>
    </sheetView>
  </sheetViews>
  <sheetFormatPr defaultColWidth="9.140625" defaultRowHeight="14.25"/>
  <cols>
    <col min="1" max="2" width="10.7109375" style="235" customWidth="1"/>
    <col min="3" max="3" width="40.7109375" style="235" customWidth="1"/>
    <col min="4" max="4" width="10.7109375" style="235" customWidth="1"/>
    <col min="5" max="7" width="14.7109375" style="235" customWidth="1"/>
    <col min="8" max="16384" width="9.140625" style="235"/>
  </cols>
  <sheetData>
    <row r="1" spans="1:15" s="232" customFormat="1" ht="15" customHeight="1">
      <c r="A1" s="1226"/>
      <c r="B1" s="1227"/>
      <c r="C1" s="1227"/>
      <c r="D1" s="1227"/>
      <c r="E1" s="1227"/>
      <c r="F1" s="1227"/>
      <c r="G1" s="1228"/>
    </row>
    <row r="2" spans="1:15" s="232" customFormat="1" ht="45.75" customHeight="1">
      <c r="A2" s="1229"/>
      <c r="B2" s="1230"/>
      <c r="C2" s="1230"/>
      <c r="D2" s="1230"/>
      <c r="E2" s="1230"/>
      <c r="F2" s="1230"/>
      <c r="G2" s="1231"/>
    </row>
    <row r="3" spans="1:15" s="232" customFormat="1" ht="15" customHeight="1">
      <c r="A3" s="1266" t="s">
        <v>18</v>
      </c>
      <c r="B3" s="1267"/>
      <c r="C3" s="1267"/>
      <c r="D3" s="1267"/>
      <c r="E3" s="1267"/>
      <c r="F3" s="1267"/>
      <c r="G3" s="1268"/>
    </row>
    <row r="4" spans="1:15" s="232" customFormat="1" ht="15" customHeight="1">
      <c r="A4" s="1229" t="s">
        <v>189</v>
      </c>
      <c r="B4" s="1230"/>
      <c r="C4" s="1230"/>
      <c r="D4" s="1230"/>
      <c r="E4" s="1230"/>
      <c r="F4" s="1230"/>
      <c r="G4" s="1231"/>
    </row>
    <row r="5" spans="1:15" s="232" customFormat="1" ht="15" customHeight="1">
      <c r="A5" s="1229" t="s">
        <v>17</v>
      </c>
      <c r="B5" s="1230"/>
      <c r="C5" s="1230"/>
      <c r="D5" s="1230"/>
      <c r="E5" s="1230"/>
      <c r="F5" s="1230"/>
      <c r="G5" s="1231"/>
    </row>
    <row r="6" spans="1:15" s="232" customFormat="1" ht="15" customHeight="1">
      <c r="A6" s="406"/>
      <c r="B6" s="413"/>
      <c r="C6" s="413"/>
      <c r="D6" s="413"/>
      <c r="E6" s="413"/>
      <c r="F6" s="413"/>
      <c r="G6" s="407"/>
    </row>
    <row r="7" spans="1:15" s="234" customFormat="1">
      <c r="A7" s="414" t="s">
        <v>557</v>
      </c>
      <c r="B7" s="1269" t="str">
        <f>'GERAL C INFRA'!D9</f>
        <v>EXECUÇÃO DOS SERVIÇOS DE INFRAESTRUTURA E PREVENÇÃO DE INUNDAÇÕES - NO MUNICÍPIO DE ANANINDEUA - PA.</v>
      </c>
      <c r="C7" s="1270"/>
      <c r="D7" s="1270"/>
      <c r="E7" s="1270"/>
      <c r="F7" s="1270"/>
      <c r="G7" s="1271"/>
    </row>
    <row r="8" spans="1:15" s="232" customFormat="1" ht="15" customHeight="1" thickBot="1">
      <c r="A8" s="233"/>
      <c r="B8" s="1272"/>
      <c r="C8" s="1272"/>
      <c r="D8" s="1272"/>
      <c r="E8" s="1272"/>
      <c r="F8" s="1272"/>
      <c r="G8" s="1273"/>
    </row>
    <row r="9" spans="1:15" s="234" customFormat="1" ht="24" customHeight="1" thickTop="1">
      <c r="A9" s="408" t="s">
        <v>187</v>
      </c>
      <c r="B9" s="410" t="s">
        <v>558</v>
      </c>
      <c r="C9" s="1263" t="s">
        <v>559</v>
      </c>
      <c r="D9" s="1264"/>
      <c r="E9" s="1264"/>
      <c r="F9" s="1265"/>
      <c r="G9" s="315" t="s">
        <v>485</v>
      </c>
    </row>
    <row r="10" spans="1:15" s="234" customFormat="1" ht="15" thickBot="1">
      <c r="A10" s="409" t="str">
        <f>'GERAL C INFRA'!E128</f>
        <v>V</v>
      </c>
      <c r="B10" s="415">
        <v>96401</v>
      </c>
      <c r="C10" s="1251" t="str">
        <f>'GERAL C INFRA'!F128</f>
        <v>Execução de Imprimação com asfálto diluído CM-30. AF_11/2019</v>
      </c>
      <c r="D10" s="1252"/>
      <c r="E10" s="1252"/>
      <c r="F10" s="1253"/>
      <c r="G10" s="155" t="str">
        <f>'GERAL C INFRA'!H128</f>
        <v>m²</v>
      </c>
    </row>
    <row r="11" spans="1:15" s="234" customFormat="1" ht="12.75" customHeight="1" thickTop="1">
      <c r="A11" s="1254"/>
      <c r="B11" s="1255"/>
      <c r="C11" s="1255"/>
      <c r="D11" s="1255"/>
      <c r="E11" s="1255"/>
      <c r="F11" s="1255"/>
      <c r="G11" s="1256"/>
    </row>
    <row r="12" spans="1:15" s="171" customFormat="1" ht="20.100000000000001" customHeight="1">
      <c r="A12" s="241" t="s">
        <v>35</v>
      </c>
      <c r="B12" s="242" t="s">
        <v>264</v>
      </c>
      <c r="C12" s="243" t="s">
        <v>555</v>
      </c>
      <c r="D12" s="242" t="s">
        <v>37</v>
      </c>
      <c r="E12" s="243" t="s">
        <v>153</v>
      </c>
      <c r="F12" s="244" t="s">
        <v>38</v>
      </c>
      <c r="G12" s="245" t="s">
        <v>560</v>
      </c>
      <c r="H12" s="165"/>
    </row>
    <row r="13" spans="1:15" s="234" customFormat="1" ht="20.100000000000001" customHeight="1">
      <c r="A13" s="1257" t="s">
        <v>34</v>
      </c>
      <c r="B13" s="1258"/>
      <c r="C13" s="1258"/>
      <c r="D13" s="1258"/>
      <c r="E13" s="1258"/>
      <c r="F13" s="1258"/>
      <c r="G13" s="1259"/>
    </row>
    <row r="14" spans="1:15" s="234" customFormat="1" ht="23.25" customHeight="1">
      <c r="A14" s="416">
        <v>1</v>
      </c>
      <c r="B14" s="381" t="s">
        <v>43</v>
      </c>
      <c r="C14" s="417" t="s">
        <v>165</v>
      </c>
      <c r="D14" s="381" t="s">
        <v>230</v>
      </c>
      <c r="E14" s="435">
        <v>5.7999999999999996E-3</v>
      </c>
      <c r="F14" s="418">
        <v>19.22</v>
      </c>
      <c r="G14" s="419">
        <f>E14*F14</f>
        <v>0.11</v>
      </c>
    </row>
    <row r="15" spans="1:15" s="234" customFormat="1" ht="20.100000000000001" customHeight="1">
      <c r="A15" s="1242" t="s">
        <v>482</v>
      </c>
      <c r="B15" s="1243"/>
      <c r="C15" s="1243"/>
      <c r="D15" s="1243"/>
      <c r="E15" s="1243"/>
      <c r="F15" s="1243"/>
      <c r="G15" s="420">
        <f>SUM(G14:G14)</f>
        <v>0.11</v>
      </c>
    </row>
    <row r="16" spans="1:15" s="234" customFormat="1" ht="20.100000000000001" customHeight="1">
      <c r="A16" s="1260" t="s">
        <v>45</v>
      </c>
      <c r="B16" s="1261"/>
      <c r="C16" s="1261"/>
      <c r="D16" s="1261"/>
      <c r="E16" s="1261"/>
      <c r="F16" s="1261"/>
      <c r="G16" s="1262"/>
      <c r="I16" s="439" t="s">
        <v>14</v>
      </c>
      <c r="J16" s="439">
        <v>5839</v>
      </c>
      <c r="K16" s="440" t="s">
        <v>255</v>
      </c>
      <c r="L16" s="439" t="s">
        <v>176</v>
      </c>
      <c r="M16" s="439">
        <v>2E-3</v>
      </c>
      <c r="N16" s="439">
        <v>0.01</v>
      </c>
      <c r="O16" s="439">
        <v>0.01</v>
      </c>
    </row>
    <row r="17" spans="1:15" s="234" customFormat="1" ht="22.5" customHeight="1">
      <c r="A17" s="416">
        <v>1</v>
      </c>
      <c r="B17" s="421">
        <v>5839</v>
      </c>
      <c r="C17" s="422" t="s">
        <v>586</v>
      </c>
      <c r="D17" s="423" t="s">
        <v>176</v>
      </c>
      <c r="E17" s="424" t="s">
        <v>290</v>
      </c>
      <c r="F17" s="425">
        <v>10.3</v>
      </c>
      <c r="G17" s="419">
        <f t="shared" ref="G17:G22" si="0">E17*F17</f>
        <v>0.02</v>
      </c>
      <c r="I17" s="439" t="s">
        <v>14</v>
      </c>
      <c r="J17" s="439">
        <v>5841</v>
      </c>
      <c r="K17" s="440" t="s">
        <v>256</v>
      </c>
      <c r="L17" s="439" t="s">
        <v>178</v>
      </c>
      <c r="M17" s="439">
        <v>4.0000000000000001E-3</v>
      </c>
      <c r="N17" s="439">
        <v>0.01</v>
      </c>
      <c r="O17" s="439">
        <v>0.01</v>
      </c>
    </row>
    <row r="18" spans="1:15" s="234" customFormat="1" ht="22.5" customHeight="1">
      <c r="A18" s="416">
        <v>2</v>
      </c>
      <c r="B18" s="421" t="s">
        <v>291</v>
      </c>
      <c r="C18" s="422" t="s">
        <v>587</v>
      </c>
      <c r="D18" s="423" t="s">
        <v>178</v>
      </c>
      <c r="E18" s="424" t="s">
        <v>292</v>
      </c>
      <c r="F18" s="425">
        <v>5.18</v>
      </c>
      <c r="G18" s="419">
        <f t="shared" si="0"/>
        <v>0.02</v>
      </c>
      <c r="I18" s="439" t="s">
        <v>14</v>
      </c>
      <c r="J18" s="439">
        <v>83362</v>
      </c>
      <c r="K18" s="440" t="s">
        <v>500</v>
      </c>
      <c r="L18" s="439" t="s">
        <v>176</v>
      </c>
      <c r="M18" s="439">
        <v>1E-3</v>
      </c>
      <c r="N18" s="439">
        <v>0.21</v>
      </c>
      <c r="O18" s="439">
        <v>0.2</v>
      </c>
    </row>
    <row r="19" spans="1:15" s="234" customFormat="1" ht="22.5" customHeight="1">
      <c r="A19" s="416">
        <v>3</v>
      </c>
      <c r="B19" s="421">
        <v>83362</v>
      </c>
      <c r="C19" s="422" t="s">
        <v>588</v>
      </c>
      <c r="D19" s="423" t="s">
        <v>176</v>
      </c>
      <c r="E19" s="424" t="s">
        <v>293</v>
      </c>
      <c r="F19" s="425">
        <v>267.38</v>
      </c>
      <c r="G19" s="419">
        <f t="shared" si="0"/>
        <v>0.27</v>
      </c>
      <c r="I19" s="439" t="s">
        <v>14</v>
      </c>
      <c r="J19" s="439">
        <v>88316</v>
      </c>
      <c r="K19" s="440" t="s">
        <v>191</v>
      </c>
      <c r="L19" s="439" t="s">
        <v>230</v>
      </c>
      <c r="M19" s="439">
        <v>5.7999999999999996E-3</v>
      </c>
      <c r="N19" s="439">
        <v>0.09</v>
      </c>
      <c r="O19" s="439">
        <v>0.08</v>
      </c>
    </row>
    <row r="20" spans="1:15" s="234" customFormat="1" ht="22.5" customHeight="1">
      <c r="A20" s="416">
        <v>4</v>
      </c>
      <c r="B20" s="421" t="s">
        <v>294</v>
      </c>
      <c r="C20" s="422" t="s">
        <v>578</v>
      </c>
      <c r="D20" s="423" t="s">
        <v>176</v>
      </c>
      <c r="E20" s="424" t="s">
        <v>295</v>
      </c>
      <c r="F20" s="425">
        <v>122.2</v>
      </c>
      <c r="G20" s="419">
        <f t="shared" si="0"/>
        <v>0.21</v>
      </c>
      <c r="I20" s="439" t="s">
        <v>14</v>
      </c>
      <c r="J20" s="439">
        <v>89035</v>
      </c>
      <c r="K20" s="440" t="s">
        <v>257</v>
      </c>
      <c r="L20" s="439" t="s">
        <v>176</v>
      </c>
      <c r="M20" s="439">
        <v>1.6999999999999999E-3</v>
      </c>
      <c r="N20" s="439">
        <v>0.21</v>
      </c>
      <c r="O20" s="439">
        <v>0.21</v>
      </c>
    </row>
    <row r="21" spans="1:15" s="234" customFormat="1" ht="22.5" customHeight="1">
      <c r="A21" s="416">
        <v>5</v>
      </c>
      <c r="B21" s="421" t="s">
        <v>296</v>
      </c>
      <c r="C21" s="422" t="s">
        <v>579</v>
      </c>
      <c r="D21" s="423" t="s">
        <v>178</v>
      </c>
      <c r="E21" s="424" t="s">
        <v>297</v>
      </c>
      <c r="F21" s="425">
        <v>40.54</v>
      </c>
      <c r="G21" s="419">
        <f t="shared" si="0"/>
        <v>0.17</v>
      </c>
      <c r="I21" s="439" t="s">
        <v>14</v>
      </c>
      <c r="J21" s="439">
        <v>89036</v>
      </c>
      <c r="K21" s="440" t="s">
        <v>258</v>
      </c>
      <c r="L21" s="439" t="s">
        <v>178</v>
      </c>
      <c r="M21" s="439">
        <v>4.1000000000000003E-3</v>
      </c>
      <c r="N21" s="439">
        <v>0.12</v>
      </c>
      <c r="O21" s="439">
        <v>0.11</v>
      </c>
    </row>
    <row r="22" spans="1:15" s="234" customFormat="1" ht="22.5" customHeight="1">
      <c r="A22" s="416">
        <v>6</v>
      </c>
      <c r="B22" s="421">
        <v>91486</v>
      </c>
      <c r="C22" s="422" t="s">
        <v>589</v>
      </c>
      <c r="D22" s="423" t="s">
        <v>178</v>
      </c>
      <c r="E22" s="424" t="s">
        <v>298</v>
      </c>
      <c r="F22" s="425">
        <v>63.8</v>
      </c>
      <c r="G22" s="419">
        <f t="shared" si="0"/>
        <v>0.31</v>
      </c>
      <c r="I22" s="439" t="s">
        <v>14</v>
      </c>
      <c r="J22" s="439">
        <v>91486</v>
      </c>
      <c r="K22" s="440" t="s">
        <v>501</v>
      </c>
      <c r="L22" s="439" t="s">
        <v>178</v>
      </c>
      <c r="M22" s="439">
        <v>4.8999999999999998E-3</v>
      </c>
      <c r="N22" s="439">
        <v>0.19</v>
      </c>
      <c r="O22" s="439">
        <v>0.18</v>
      </c>
    </row>
    <row r="23" spans="1:15" s="234" customFormat="1" ht="20.100000000000001" customHeight="1">
      <c r="A23" s="1242" t="s">
        <v>483</v>
      </c>
      <c r="B23" s="1243"/>
      <c r="C23" s="1243"/>
      <c r="D23" s="1243"/>
      <c r="E23" s="1243"/>
      <c r="F23" s="1243"/>
      <c r="G23" s="420">
        <f>SUM(G17:G22)</f>
        <v>1</v>
      </c>
      <c r="I23" s="439" t="s">
        <v>318</v>
      </c>
      <c r="J23" s="439">
        <v>41901</v>
      </c>
      <c r="K23" s="440" t="s">
        <v>591</v>
      </c>
      <c r="L23" s="439" t="s">
        <v>283</v>
      </c>
      <c r="M23" s="439">
        <v>1.2</v>
      </c>
      <c r="N23" s="439">
        <v>6</v>
      </c>
      <c r="O23" s="439"/>
    </row>
    <row r="24" spans="1:15" s="234" customFormat="1" ht="20.100000000000001" customHeight="1">
      <c r="A24" s="1239" t="s">
        <v>47</v>
      </c>
      <c r="B24" s="1240"/>
      <c r="C24" s="1240"/>
      <c r="D24" s="1240"/>
      <c r="E24" s="1240"/>
      <c r="F24" s="1240"/>
      <c r="G24" s="1241"/>
    </row>
    <row r="25" spans="1:15" s="234" customFormat="1" ht="20.100000000000001" customHeight="1">
      <c r="A25" s="416">
        <v>1</v>
      </c>
      <c r="B25" s="421" t="s">
        <v>288</v>
      </c>
      <c r="C25" s="426" t="s">
        <v>289</v>
      </c>
      <c r="D25" s="423" t="s">
        <v>283</v>
      </c>
      <c r="E25" s="427">
        <v>1.2</v>
      </c>
      <c r="F25" s="425">
        <f>G41</f>
        <v>7.87</v>
      </c>
      <c r="G25" s="419">
        <f>E25*F25</f>
        <v>9.44</v>
      </c>
    </row>
    <row r="26" spans="1:15" s="234" customFormat="1" ht="20.100000000000001" customHeight="1">
      <c r="A26" s="1242" t="s">
        <v>484</v>
      </c>
      <c r="B26" s="1243"/>
      <c r="C26" s="1243"/>
      <c r="D26" s="1243"/>
      <c r="E26" s="1243"/>
      <c r="F26" s="1243"/>
      <c r="G26" s="420">
        <f>SUM(G25:G25)</f>
        <v>9.44</v>
      </c>
    </row>
    <row r="27" spans="1:15" s="171" customFormat="1" ht="20.100000000000001" customHeight="1">
      <c r="A27" s="1244" t="s">
        <v>49</v>
      </c>
      <c r="B27" s="1245"/>
      <c r="C27" s="1245"/>
      <c r="D27" s="1245"/>
      <c r="E27" s="1245"/>
      <c r="F27" s="1245"/>
      <c r="G27" s="1246"/>
      <c r="H27" s="165"/>
    </row>
    <row r="28" spans="1:15" s="171" customFormat="1" ht="20.100000000000001" customHeight="1">
      <c r="A28" s="156" t="s">
        <v>35</v>
      </c>
      <c r="B28" s="157"/>
      <c r="C28" s="157" t="s">
        <v>50</v>
      </c>
      <c r="D28" s="1247" t="s">
        <v>561</v>
      </c>
      <c r="E28" s="1248"/>
      <c r="F28" s="1248"/>
      <c r="G28" s="1249"/>
      <c r="H28" s="165"/>
    </row>
    <row r="29" spans="1:15" s="171" customFormat="1" ht="20.100000000000001" customHeight="1">
      <c r="A29" s="156" t="s">
        <v>51</v>
      </c>
      <c r="B29" s="157"/>
      <c r="C29" s="157" t="s">
        <v>52</v>
      </c>
      <c r="D29" s="1232" t="s">
        <v>53</v>
      </c>
      <c r="E29" s="1232"/>
      <c r="F29" s="1232"/>
      <c r="G29" s="158">
        <f>G15</f>
        <v>0.11</v>
      </c>
      <c r="H29" s="165"/>
    </row>
    <row r="30" spans="1:15" s="171" customFormat="1" ht="20.100000000000001" customHeight="1">
      <c r="A30" s="156" t="s">
        <v>54</v>
      </c>
      <c r="B30" s="157"/>
      <c r="C30" s="157" t="s">
        <v>55</v>
      </c>
      <c r="D30" s="1232" t="s">
        <v>56</v>
      </c>
      <c r="E30" s="1232"/>
      <c r="F30" s="1232"/>
      <c r="G30" s="158">
        <f>G23</f>
        <v>1</v>
      </c>
      <c r="H30" s="165"/>
    </row>
    <row r="31" spans="1:15" s="171" customFormat="1" ht="20.100000000000001" customHeight="1">
      <c r="A31" s="156" t="s">
        <v>14</v>
      </c>
      <c r="B31" s="157"/>
      <c r="C31" s="157" t="s">
        <v>57</v>
      </c>
      <c r="D31" s="1232" t="s">
        <v>58</v>
      </c>
      <c r="E31" s="1232"/>
      <c r="F31" s="1232"/>
      <c r="G31" s="158">
        <f>G26</f>
        <v>9.44</v>
      </c>
      <c r="H31" s="165"/>
    </row>
    <row r="32" spans="1:15" s="171" customFormat="1" ht="20.100000000000001" customHeight="1">
      <c r="A32" s="156" t="s">
        <v>7</v>
      </c>
      <c r="B32" s="157"/>
      <c r="C32" s="428" t="s">
        <v>59</v>
      </c>
      <c r="D32" s="1233" t="s">
        <v>60</v>
      </c>
      <c r="E32" s="1233"/>
      <c r="F32" s="1233"/>
      <c r="G32" s="429">
        <f>G29+G30+G31</f>
        <v>10.55</v>
      </c>
      <c r="H32" s="165"/>
    </row>
    <row r="33" spans="1:8" s="171" customFormat="1" ht="20.100000000000001" customHeight="1">
      <c r="A33" s="156"/>
      <c r="B33" s="157"/>
      <c r="C33" s="428"/>
      <c r="D33" s="1234" t="s">
        <v>200</v>
      </c>
      <c r="E33" s="1235"/>
      <c r="F33" s="430">
        <v>0.27460000000000001</v>
      </c>
      <c r="G33" s="159">
        <f>G32*F33</f>
        <v>2.9</v>
      </c>
      <c r="H33" s="165"/>
    </row>
    <row r="34" spans="1:8" s="171" customFormat="1" ht="20.100000000000001" customHeight="1" thickBot="1">
      <c r="A34" s="1236" t="s">
        <v>62</v>
      </c>
      <c r="B34" s="1237"/>
      <c r="C34" s="1237"/>
      <c r="D34" s="1237"/>
      <c r="E34" s="1237"/>
      <c r="F34" s="1238"/>
      <c r="G34" s="160">
        <f>G32+G33</f>
        <v>13.45</v>
      </c>
      <c r="H34" s="165"/>
    </row>
    <row r="35" spans="1:8" s="234" customFormat="1" ht="20.100000000000001" customHeight="1">
      <c r="A35" s="431"/>
      <c r="B35" s="432"/>
      <c r="C35" s="432"/>
      <c r="D35" s="433"/>
      <c r="E35" s="432"/>
      <c r="F35" s="432"/>
      <c r="G35" s="434"/>
    </row>
    <row r="36" spans="1:8" ht="20.100000000000001" customHeight="1">
      <c r="A36" s="1281" t="s">
        <v>504</v>
      </c>
      <c r="B36" s="1281"/>
      <c r="C36" s="1281"/>
      <c r="D36" s="1281"/>
      <c r="E36" s="1281"/>
      <c r="F36" s="1281"/>
      <c r="G36" s="1281"/>
    </row>
    <row r="37" spans="1:8" ht="20.100000000000001" customHeight="1">
      <c r="A37" s="1279" t="s">
        <v>503</v>
      </c>
      <c r="B37" s="1280"/>
      <c r="C37" s="237" t="s">
        <v>185</v>
      </c>
      <c r="D37" s="238" t="s">
        <v>150</v>
      </c>
      <c r="E37" s="238" t="s">
        <v>417</v>
      </c>
      <c r="F37" s="238" t="s">
        <v>418</v>
      </c>
      <c r="G37" s="379" t="s">
        <v>299</v>
      </c>
    </row>
    <row r="38" spans="1:8" ht="20.100000000000001" customHeight="1">
      <c r="A38" s="1276">
        <v>44944</v>
      </c>
      <c r="B38" s="1277"/>
      <c r="C38" s="380" t="s">
        <v>502</v>
      </c>
      <c r="D38" s="381">
        <v>1</v>
      </c>
      <c r="E38" s="381" t="s">
        <v>393</v>
      </c>
      <c r="F38" s="382">
        <v>5300</v>
      </c>
      <c r="G38" s="382">
        <f>F38/1000</f>
        <v>5.3</v>
      </c>
    </row>
    <row r="39" spans="1:8" ht="20.100000000000001" customHeight="1">
      <c r="A39" s="1276">
        <v>44945</v>
      </c>
      <c r="B39" s="1277"/>
      <c r="C39" s="380" t="s">
        <v>505</v>
      </c>
      <c r="D39" s="381">
        <v>1</v>
      </c>
      <c r="E39" s="381" t="s">
        <v>393</v>
      </c>
      <c r="F39" s="382">
        <v>10500</v>
      </c>
      <c r="G39" s="382">
        <f>F39/1000</f>
        <v>10.5</v>
      </c>
    </row>
    <row r="40" spans="1:8" ht="20.100000000000001" customHeight="1">
      <c r="A40" s="1276">
        <v>44949</v>
      </c>
      <c r="B40" s="1277"/>
      <c r="C40" s="380" t="s">
        <v>506</v>
      </c>
      <c r="D40" s="381">
        <v>1</v>
      </c>
      <c r="E40" s="381" t="s">
        <v>393</v>
      </c>
      <c r="F40" s="382">
        <v>7810</v>
      </c>
      <c r="G40" s="382">
        <f>F40/1000</f>
        <v>7.81</v>
      </c>
    </row>
    <row r="41" spans="1:8" ht="20.100000000000001" customHeight="1">
      <c r="A41" s="1278" t="s">
        <v>419</v>
      </c>
      <c r="B41" s="1278"/>
      <c r="C41" s="1278"/>
      <c r="D41" s="1278"/>
      <c r="E41" s="1278"/>
      <c r="F41" s="1278"/>
      <c r="G41" s="383">
        <f>(G38+G39+G40)/3</f>
        <v>7.87</v>
      </c>
    </row>
    <row r="42" spans="1:8" ht="20.100000000000001" customHeight="1"/>
    <row r="43" spans="1:8" ht="20.100000000000001" customHeight="1"/>
  </sheetData>
  <mergeCells count="29">
    <mergeCell ref="A16:G16"/>
    <mergeCell ref="A1:G2"/>
    <mergeCell ref="A3:G3"/>
    <mergeCell ref="A4:G4"/>
    <mergeCell ref="A5:G5"/>
    <mergeCell ref="B7:G7"/>
    <mergeCell ref="B8:G8"/>
    <mergeCell ref="C9:F9"/>
    <mergeCell ref="C10:F10"/>
    <mergeCell ref="A11:G11"/>
    <mergeCell ref="A13:G13"/>
    <mergeCell ref="A15:F15"/>
    <mergeCell ref="A36:G36"/>
    <mergeCell ref="A23:F23"/>
    <mergeCell ref="A24:G24"/>
    <mergeCell ref="A26:F26"/>
    <mergeCell ref="A27:G27"/>
    <mergeCell ref="D28:G28"/>
    <mergeCell ref="D29:F29"/>
    <mergeCell ref="D30:F30"/>
    <mergeCell ref="D31:F31"/>
    <mergeCell ref="D32:F32"/>
    <mergeCell ref="D33:E33"/>
    <mergeCell ref="A34:F34"/>
    <mergeCell ref="A40:B40"/>
    <mergeCell ref="A41:F41"/>
    <mergeCell ref="A37:B37"/>
    <mergeCell ref="A38:B38"/>
    <mergeCell ref="A39:B39"/>
  </mergeCells>
  <pageMargins left="0.511811024" right="0.511811024" top="0.78740157499999996" bottom="0.78740157499999996" header="0.31496062000000002" footer="0.31496062000000002"/>
  <pageSetup paperSize="9" scale="7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tint="0.39997558519241921"/>
  </sheetPr>
  <dimension ref="A1:H43"/>
  <sheetViews>
    <sheetView view="pageBreakPreview" topLeftCell="A15" zoomScale="85" zoomScaleNormal="100" zoomScaleSheetLayoutView="85" workbookViewId="0">
      <selection activeCell="B7" sqref="B7:H7"/>
    </sheetView>
  </sheetViews>
  <sheetFormatPr defaultColWidth="9.140625" defaultRowHeight="14.25"/>
  <cols>
    <col min="1" max="2" width="10.7109375" style="235" customWidth="1"/>
    <col min="3" max="3" width="40.7109375" style="235" customWidth="1"/>
    <col min="4" max="4" width="10.7109375" style="235" customWidth="1"/>
    <col min="5" max="7" width="14.7109375" style="235" customWidth="1"/>
    <col min="8" max="16384" width="9.140625" style="235"/>
  </cols>
  <sheetData>
    <row r="1" spans="1:8" s="232" customFormat="1" ht="15" customHeight="1">
      <c r="A1" s="1226"/>
      <c r="B1" s="1227"/>
      <c r="C1" s="1227"/>
      <c r="D1" s="1227"/>
      <c r="E1" s="1227"/>
      <c r="F1" s="1227"/>
      <c r="G1" s="1228"/>
    </row>
    <row r="2" spans="1:8" s="232" customFormat="1" ht="45.75" customHeight="1">
      <c r="A2" s="1229"/>
      <c r="B2" s="1230"/>
      <c r="C2" s="1230"/>
      <c r="D2" s="1230"/>
      <c r="E2" s="1230"/>
      <c r="F2" s="1230"/>
      <c r="G2" s="1231"/>
    </row>
    <row r="3" spans="1:8" s="232" customFormat="1" ht="15" customHeight="1">
      <c r="A3" s="1266" t="s">
        <v>18</v>
      </c>
      <c r="B3" s="1267"/>
      <c r="C3" s="1267"/>
      <c r="D3" s="1267"/>
      <c r="E3" s="1267"/>
      <c r="F3" s="1267"/>
      <c r="G3" s="1268"/>
    </row>
    <row r="4" spans="1:8" s="232" customFormat="1" ht="15" customHeight="1">
      <c r="A4" s="1229" t="s">
        <v>189</v>
      </c>
      <c r="B4" s="1230"/>
      <c r="C4" s="1230"/>
      <c r="D4" s="1230"/>
      <c r="E4" s="1230"/>
      <c r="F4" s="1230"/>
      <c r="G4" s="1231"/>
    </row>
    <row r="5" spans="1:8" s="232" customFormat="1" ht="15" customHeight="1">
      <c r="A5" s="1229" t="s">
        <v>17</v>
      </c>
      <c r="B5" s="1230"/>
      <c r="C5" s="1230"/>
      <c r="D5" s="1230"/>
      <c r="E5" s="1230"/>
      <c r="F5" s="1230"/>
      <c r="G5" s="1231"/>
    </row>
    <row r="6" spans="1:8" s="232" customFormat="1" ht="15" customHeight="1">
      <c r="A6" s="406"/>
      <c r="B6" s="413"/>
      <c r="C6" s="413"/>
      <c r="D6" s="413"/>
      <c r="E6" s="413"/>
      <c r="F6" s="413"/>
      <c r="G6" s="407"/>
    </row>
    <row r="7" spans="1:8" s="234" customFormat="1">
      <c r="A7" s="414" t="s">
        <v>557</v>
      </c>
      <c r="B7" s="1269" t="str">
        <f>'GERAL C INFRA'!D9</f>
        <v>EXECUÇÃO DOS SERVIÇOS DE INFRAESTRUTURA E PREVENÇÃO DE INUNDAÇÕES - NO MUNICÍPIO DE ANANINDEUA - PA.</v>
      </c>
      <c r="C7" s="1270"/>
      <c r="D7" s="1270"/>
      <c r="E7" s="1270"/>
      <c r="F7" s="1270"/>
      <c r="G7" s="1271"/>
    </row>
    <row r="8" spans="1:8" s="232" customFormat="1" ht="15" customHeight="1" thickBot="1">
      <c r="A8" s="233"/>
      <c r="B8" s="1272"/>
      <c r="C8" s="1272"/>
      <c r="D8" s="1272"/>
      <c r="E8" s="1272"/>
      <c r="F8" s="1272"/>
      <c r="G8" s="1273"/>
    </row>
    <row r="9" spans="1:8" s="234" customFormat="1" ht="24" customHeight="1" thickTop="1">
      <c r="A9" s="408" t="s">
        <v>187</v>
      </c>
      <c r="B9" s="410" t="s">
        <v>558</v>
      </c>
      <c r="C9" s="1263" t="s">
        <v>559</v>
      </c>
      <c r="D9" s="1264"/>
      <c r="E9" s="1264"/>
      <c r="F9" s="1265"/>
      <c r="G9" s="315" t="s">
        <v>485</v>
      </c>
    </row>
    <row r="10" spans="1:8" s="234" customFormat="1" ht="15" thickBot="1">
      <c r="A10" s="409" t="str">
        <f>'GERAL C INFRA'!E129</f>
        <v>VI</v>
      </c>
      <c r="B10" s="415">
        <v>96402</v>
      </c>
      <c r="C10" s="1251" t="str">
        <f>'GERAL C INFRA'!F129</f>
        <v>Execução de pintura de ligação com emulsão asfáltica RR-2C. AF_11/2019</v>
      </c>
      <c r="D10" s="1252"/>
      <c r="E10" s="1252"/>
      <c r="F10" s="1253"/>
      <c r="G10" s="155" t="str">
        <f>'GERAL C INFRA'!H128</f>
        <v>m²</v>
      </c>
    </row>
    <row r="11" spans="1:8" s="234" customFormat="1" ht="12.75" customHeight="1" thickTop="1">
      <c r="A11" s="1254"/>
      <c r="B11" s="1255"/>
      <c r="C11" s="1255"/>
      <c r="D11" s="1255"/>
      <c r="E11" s="1255"/>
      <c r="F11" s="1255"/>
      <c r="G11" s="1256"/>
    </row>
    <row r="12" spans="1:8" s="171" customFormat="1" ht="20.100000000000001" customHeight="1">
      <c r="A12" s="241" t="s">
        <v>35</v>
      </c>
      <c r="B12" s="242" t="s">
        <v>264</v>
      </c>
      <c r="C12" s="243" t="s">
        <v>555</v>
      </c>
      <c r="D12" s="242" t="s">
        <v>37</v>
      </c>
      <c r="E12" s="243" t="s">
        <v>153</v>
      </c>
      <c r="F12" s="244" t="s">
        <v>38</v>
      </c>
      <c r="G12" s="245" t="s">
        <v>560</v>
      </c>
      <c r="H12" s="165"/>
    </row>
    <row r="13" spans="1:8" s="234" customFormat="1" ht="20.100000000000001" customHeight="1">
      <c r="A13" s="1257" t="s">
        <v>34</v>
      </c>
      <c r="B13" s="1258"/>
      <c r="C13" s="1258"/>
      <c r="D13" s="1258"/>
      <c r="E13" s="1258"/>
      <c r="F13" s="1258"/>
      <c r="G13" s="1259"/>
    </row>
    <row r="14" spans="1:8" s="234" customFormat="1" ht="23.25" customHeight="1">
      <c r="A14" s="416">
        <v>1</v>
      </c>
      <c r="B14" s="381" t="s">
        <v>43</v>
      </c>
      <c r="C14" s="417" t="s">
        <v>165</v>
      </c>
      <c r="D14" s="381" t="s">
        <v>230</v>
      </c>
      <c r="E14" s="435">
        <v>5.4999999999999997E-3</v>
      </c>
      <c r="F14" s="418">
        <v>19.22</v>
      </c>
      <c r="G14" s="419">
        <f>E14*F14</f>
        <v>0.11</v>
      </c>
    </row>
    <row r="15" spans="1:8" s="234" customFormat="1" ht="20.100000000000001" customHeight="1">
      <c r="A15" s="1242" t="s">
        <v>482</v>
      </c>
      <c r="B15" s="1243"/>
      <c r="C15" s="1243"/>
      <c r="D15" s="1243"/>
      <c r="E15" s="1243"/>
      <c r="F15" s="1243"/>
      <c r="G15" s="420">
        <f>SUM(G14:G14)</f>
        <v>0.11</v>
      </c>
    </row>
    <row r="16" spans="1:8" s="234" customFormat="1" ht="20.100000000000001" customHeight="1">
      <c r="A16" s="1260" t="s">
        <v>45</v>
      </c>
      <c r="B16" s="1261"/>
      <c r="C16" s="1261"/>
      <c r="D16" s="1261"/>
      <c r="E16" s="1261"/>
      <c r="F16" s="1261"/>
      <c r="G16" s="1262"/>
    </row>
    <row r="17" spans="1:8" s="234" customFormat="1" ht="22.5" customHeight="1">
      <c r="A17" s="416">
        <v>1</v>
      </c>
      <c r="B17" s="421">
        <v>5839</v>
      </c>
      <c r="C17" s="422" t="s">
        <v>586</v>
      </c>
      <c r="D17" s="423" t="s">
        <v>176</v>
      </c>
      <c r="E17" s="424">
        <v>2E-3</v>
      </c>
      <c r="F17" s="425">
        <v>10.3</v>
      </c>
      <c r="G17" s="419">
        <f t="shared" ref="G17:G22" si="0">E17*F17</f>
        <v>0.02</v>
      </c>
    </row>
    <row r="18" spans="1:8" s="234" customFormat="1" ht="22.5" customHeight="1">
      <c r="A18" s="416">
        <v>2</v>
      </c>
      <c r="B18" s="421" t="s">
        <v>291</v>
      </c>
      <c r="C18" s="422" t="s">
        <v>587</v>
      </c>
      <c r="D18" s="423" t="s">
        <v>178</v>
      </c>
      <c r="E18" s="424">
        <v>4.0000000000000001E-3</v>
      </c>
      <c r="F18" s="425">
        <v>5.18</v>
      </c>
      <c r="G18" s="419">
        <f t="shared" si="0"/>
        <v>0.02</v>
      </c>
    </row>
    <row r="19" spans="1:8" s="234" customFormat="1" ht="22.5" customHeight="1">
      <c r="A19" s="416">
        <v>3</v>
      </c>
      <c r="B19" s="421">
        <v>83362</v>
      </c>
      <c r="C19" s="422" t="s">
        <v>588</v>
      </c>
      <c r="D19" s="423" t="s">
        <v>176</v>
      </c>
      <c r="E19" s="424">
        <v>4.0000000000000002E-4</v>
      </c>
      <c r="F19" s="425">
        <v>267.38</v>
      </c>
      <c r="G19" s="419">
        <f t="shared" si="0"/>
        <v>0.11</v>
      </c>
    </row>
    <row r="20" spans="1:8" s="234" customFormat="1" ht="22.5" customHeight="1">
      <c r="A20" s="416">
        <v>4</v>
      </c>
      <c r="B20" s="421" t="s">
        <v>294</v>
      </c>
      <c r="C20" s="422" t="s">
        <v>578</v>
      </c>
      <c r="D20" s="423" t="s">
        <v>176</v>
      </c>
      <c r="E20" s="424">
        <v>1.6999999999999999E-3</v>
      </c>
      <c r="F20" s="425">
        <v>122.2</v>
      </c>
      <c r="G20" s="419">
        <f t="shared" si="0"/>
        <v>0.21</v>
      </c>
    </row>
    <row r="21" spans="1:8" s="234" customFormat="1" ht="22.5" customHeight="1">
      <c r="A21" s="416">
        <v>5</v>
      </c>
      <c r="B21" s="421" t="s">
        <v>296</v>
      </c>
      <c r="C21" s="422" t="s">
        <v>579</v>
      </c>
      <c r="D21" s="423" t="s">
        <v>178</v>
      </c>
      <c r="E21" s="424">
        <v>3.8E-3</v>
      </c>
      <c r="F21" s="425">
        <v>40.54</v>
      </c>
      <c r="G21" s="419">
        <f t="shared" si="0"/>
        <v>0.15</v>
      </c>
    </row>
    <row r="22" spans="1:8" s="234" customFormat="1" ht="22.5" customHeight="1">
      <c r="A22" s="416">
        <v>6</v>
      </c>
      <c r="B22" s="421">
        <v>91486</v>
      </c>
      <c r="C22" s="422" t="s">
        <v>589</v>
      </c>
      <c r="D22" s="423" t="s">
        <v>178</v>
      </c>
      <c r="E22" s="424">
        <v>5.1000000000000004E-3</v>
      </c>
      <c r="F22" s="425">
        <v>63.8</v>
      </c>
      <c r="G22" s="419">
        <f t="shared" si="0"/>
        <v>0.33</v>
      </c>
    </row>
    <row r="23" spans="1:8" s="234" customFormat="1" ht="20.100000000000001" customHeight="1">
      <c r="A23" s="1242" t="s">
        <v>483</v>
      </c>
      <c r="B23" s="1243"/>
      <c r="C23" s="1243"/>
      <c r="D23" s="1243"/>
      <c r="E23" s="1243"/>
      <c r="F23" s="1243"/>
      <c r="G23" s="420">
        <f>SUM(G17:G22)</f>
        <v>0.84</v>
      </c>
    </row>
    <row r="24" spans="1:8" s="234" customFormat="1" ht="20.100000000000001" customHeight="1">
      <c r="A24" s="1239" t="s">
        <v>47</v>
      </c>
      <c r="B24" s="1240"/>
      <c r="C24" s="1240"/>
      <c r="D24" s="1240"/>
      <c r="E24" s="1240"/>
      <c r="F24" s="1240"/>
      <c r="G24" s="1241"/>
    </row>
    <row r="25" spans="1:8" s="234" customFormat="1" ht="20.100000000000001" customHeight="1">
      <c r="A25" s="416">
        <v>1</v>
      </c>
      <c r="B25" s="421" t="s">
        <v>288</v>
      </c>
      <c r="C25" s="426" t="s">
        <v>590</v>
      </c>
      <c r="D25" s="423" t="s">
        <v>283</v>
      </c>
      <c r="E25" s="427">
        <v>0.45</v>
      </c>
      <c r="F25" s="425">
        <f>G41</f>
        <v>5.53</v>
      </c>
      <c r="G25" s="419">
        <f>E25*F25</f>
        <v>2.4900000000000002</v>
      </c>
    </row>
    <row r="26" spans="1:8" s="234" customFormat="1" ht="20.100000000000001" customHeight="1">
      <c r="A26" s="1242" t="s">
        <v>484</v>
      </c>
      <c r="B26" s="1243"/>
      <c r="C26" s="1243"/>
      <c r="D26" s="1243"/>
      <c r="E26" s="1243"/>
      <c r="F26" s="1243"/>
      <c r="G26" s="420">
        <f>SUM(G25:G25)</f>
        <v>2.4900000000000002</v>
      </c>
    </row>
    <row r="27" spans="1:8" s="171" customFormat="1" ht="20.100000000000001" customHeight="1">
      <c r="A27" s="1244" t="s">
        <v>49</v>
      </c>
      <c r="B27" s="1245"/>
      <c r="C27" s="1245"/>
      <c r="D27" s="1245"/>
      <c r="E27" s="1245"/>
      <c r="F27" s="1245"/>
      <c r="G27" s="1246"/>
      <c r="H27" s="165"/>
    </row>
    <row r="28" spans="1:8" s="171" customFormat="1" ht="20.100000000000001" customHeight="1">
      <c r="A28" s="156" t="s">
        <v>35</v>
      </c>
      <c r="B28" s="157"/>
      <c r="C28" s="157" t="s">
        <v>50</v>
      </c>
      <c r="D28" s="1247" t="s">
        <v>561</v>
      </c>
      <c r="E28" s="1248"/>
      <c r="F28" s="1248"/>
      <c r="G28" s="1249"/>
      <c r="H28" s="165"/>
    </row>
    <row r="29" spans="1:8" s="171" customFormat="1" ht="20.100000000000001" customHeight="1">
      <c r="A29" s="156" t="s">
        <v>51</v>
      </c>
      <c r="B29" s="157"/>
      <c r="C29" s="157" t="s">
        <v>52</v>
      </c>
      <c r="D29" s="1232" t="s">
        <v>53</v>
      </c>
      <c r="E29" s="1232"/>
      <c r="F29" s="1232"/>
      <c r="G29" s="158">
        <f>G15</f>
        <v>0.11</v>
      </c>
      <c r="H29" s="165"/>
    </row>
    <row r="30" spans="1:8" s="171" customFormat="1" ht="20.100000000000001" customHeight="1">
      <c r="A30" s="156" t="s">
        <v>54</v>
      </c>
      <c r="B30" s="157"/>
      <c r="C30" s="157" t="s">
        <v>55</v>
      </c>
      <c r="D30" s="1232" t="s">
        <v>56</v>
      </c>
      <c r="E30" s="1232"/>
      <c r="F30" s="1232"/>
      <c r="G30" s="158">
        <f>G23</f>
        <v>0.84</v>
      </c>
      <c r="H30" s="165"/>
    </row>
    <row r="31" spans="1:8" s="171" customFormat="1" ht="20.100000000000001" customHeight="1">
      <c r="A31" s="156" t="s">
        <v>14</v>
      </c>
      <c r="B31" s="157"/>
      <c r="C31" s="157" t="s">
        <v>57</v>
      </c>
      <c r="D31" s="1232" t="s">
        <v>58</v>
      </c>
      <c r="E31" s="1232"/>
      <c r="F31" s="1232"/>
      <c r="G31" s="158">
        <f>G26</f>
        <v>2.4900000000000002</v>
      </c>
      <c r="H31" s="165"/>
    </row>
    <row r="32" spans="1:8" s="171" customFormat="1" ht="20.100000000000001" customHeight="1">
      <c r="A32" s="156" t="s">
        <v>7</v>
      </c>
      <c r="B32" s="157"/>
      <c r="C32" s="428" t="s">
        <v>59</v>
      </c>
      <c r="D32" s="1233" t="s">
        <v>60</v>
      </c>
      <c r="E32" s="1233"/>
      <c r="F32" s="1233"/>
      <c r="G32" s="429">
        <f>G29+G30+G31</f>
        <v>3.44</v>
      </c>
      <c r="H32" s="165"/>
    </row>
    <row r="33" spans="1:8" s="171" customFormat="1" ht="20.100000000000001" customHeight="1">
      <c r="A33" s="156"/>
      <c r="B33" s="157"/>
      <c r="C33" s="428"/>
      <c r="D33" s="1234" t="s">
        <v>200</v>
      </c>
      <c r="E33" s="1235"/>
      <c r="F33" s="430">
        <v>0.27460000000000001</v>
      </c>
      <c r="G33" s="159">
        <f>G32*F33</f>
        <v>0.94</v>
      </c>
      <c r="H33" s="165"/>
    </row>
    <row r="34" spans="1:8" s="171" customFormat="1" ht="20.100000000000001" customHeight="1" thickBot="1">
      <c r="A34" s="1236" t="s">
        <v>62</v>
      </c>
      <c r="B34" s="1237"/>
      <c r="C34" s="1237"/>
      <c r="D34" s="1237"/>
      <c r="E34" s="1237"/>
      <c r="F34" s="1238"/>
      <c r="G34" s="160">
        <f>G32+G33</f>
        <v>4.38</v>
      </c>
      <c r="H34" s="165"/>
    </row>
    <row r="35" spans="1:8" s="234" customFormat="1" ht="20.100000000000001" customHeight="1">
      <c r="A35" s="431"/>
      <c r="B35" s="432"/>
      <c r="C35" s="432"/>
      <c r="D35" s="433"/>
      <c r="E35" s="432"/>
      <c r="F35" s="432"/>
      <c r="G35" s="434"/>
    </row>
    <row r="36" spans="1:8" ht="20.100000000000001" customHeight="1">
      <c r="A36" s="1281" t="s">
        <v>504</v>
      </c>
      <c r="B36" s="1281"/>
      <c r="C36" s="1281"/>
      <c r="D36" s="1281"/>
      <c r="E36" s="1281"/>
      <c r="F36" s="1281"/>
      <c r="G36" s="1281"/>
    </row>
    <row r="37" spans="1:8" ht="20.100000000000001" customHeight="1">
      <c r="A37" s="1279" t="s">
        <v>503</v>
      </c>
      <c r="B37" s="1280"/>
      <c r="C37" s="237" t="s">
        <v>185</v>
      </c>
      <c r="D37" s="238" t="s">
        <v>150</v>
      </c>
      <c r="E37" s="238" t="s">
        <v>417</v>
      </c>
      <c r="F37" s="238" t="s">
        <v>418</v>
      </c>
      <c r="G37" s="379" t="s">
        <v>299</v>
      </c>
    </row>
    <row r="38" spans="1:8" ht="20.100000000000001" customHeight="1">
      <c r="A38" s="1276">
        <v>44944</v>
      </c>
      <c r="B38" s="1277"/>
      <c r="C38" s="380" t="s">
        <v>502</v>
      </c>
      <c r="D38" s="381">
        <v>1</v>
      </c>
      <c r="E38" s="381" t="s">
        <v>393</v>
      </c>
      <c r="F38" s="382">
        <v>5800</v>
      </c>
      <c r="G38" s="382">
        <f>F38/1000</f>
        <v>5.8</v>
      </c>
    </row>
    <row r="39" spans="1:8" ht="20.100000000000001" customHeight="1">
      <c r="A39" s="1276">
        <v>44945</v>
      </c>
      <c r="B39" s="1277"/>
      <c r="C39" s="380" t="s">
        <v>505</v>
      </c>
      <c r="D39" s="381">
        <v>1</v>
      </c>
      <c r="E39" s="381" t="s">
        <v>393</v>
      </c>
      <c r="F39" s="382">
        <v>5700</v>
      </c>
      <c r="G39" s="382">
        <f>F39/1000</f>
        <v>5.7</v>
      </c>
    </row>
    <row r="40" spans="1:8" ht="20.100000000000001" customHeight="1">
      <c r="A40" s="1276">
        <v>44949</v>
      </c>
      <c r="B40" s="1277"/>
      <c r="C40" s="380" t="s">
        <v>506</v>
      </c>
      <c r="D40" s="381">
        <v>1</v>
      </c>
      <c r="E40" s="381" t="s">
        <v>393</v>
      </c>
      <c r="F40" s="382">
        <v>5100</v>
      </c>
      <c r="G40" s="382">
        <f>F40/1000</f>
        <v>5.0999999999999996</v>
      </c>
    </row>
    <row r="41" spans="1:8" ht="20.100000000000001" customHeight="1">
      <c r="A41" s="1278" t="s">
        <v>419</v>
      </c>
      <c r="B41" s="1278"/>
      <c r="C41" s="1278"/>
      <c r="D41" s="1278"/>
      <c r="E41" s="1278"/>
      <c r="F41" s="1278"/>
      <c r="G41" s="383">
        <f>(G38+G39+G40)/3</f>
        <v>5.53</v>
      </c>
    </row>
    <row r="42" spans="1:8" ht="20.100000000000001" customHeight="1"/>
    <row r="43" spans="1:8" ht="20.100000000000001" customHeight="1"/>
  </sheetData>
  <mergeCells count="29">
    <mergeCell ref="A16:G16"/>
    <mergeCell ref="A1:G2"/>
    <mergeCell ref="A3:G3"/>
    <mergeCell ref="A4:G4"/>
    <mergeCell ref="A5:G5"/>
    <mergeCell ref="B7:G7"/>
    <mergeCell ref="B8:G8"/>
    <mergeCell ref="C9:F9"/>
    <mergeCell ref="C10:F10"/>
    <mergeCell ref="A11:G11"/>
    <mergeCell ref="A13:G13"/>
    <mergeCell ref="A15:F15"/>
    <mergeCell ref="A36:G36"/>
    <mergeCell ref="A23:F23"/>
    <mergeCell ref="A24:G24"/>
    <mergeCell ref="A26:F26"/>
    <mergeCell ref="A27:G27"/>
    <mergeCell ref="D28:G28"/>
    <mergeCell ref="D29:F29"/>
    <mergeCell ref="D30:F30"/>
    <mergeCell ref="D31:F31"/>
    <mergeCell ref="D32:F32"/>
    <mergeCell ref="D33:E33"/>
    <mergeCell ref="A34:F34"/>
    <mergeCell ref="A37:B37"/>
    <mergeCell ref="A38:B38"/>
    <mergeCell ref="A39:B39"/>
    <mergeCell ref="A40:B40"/>
    <mergeCell ref="A41:F41"/>
  </mergeCells>
  <pageMargins left="0.511811024" right="0.511811024" top="0.78740157499999996" bottom="0.78740157499999996" header="0.31496062000000002" footer="0.31496062000000002"/>
  <pageSetup paperSize="9" scale="79" orientation="portrait" r:id="rId1"/>
  <colBreaks count="1" manualBreakCount="1">
    <brk id="7" max="1048575" man="1"/>
  </colBreaks>
  <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7" tint="0.39997558519241921"/>
  </sheetPr>
  <dimension ref="A1:J47"/>
  <sheetViews>
    <sheetView view="pageBreakPreview" zoomScale="85" zoomScaleNormal="100" zoomScaleSheetLayoutView="85" workbookViewId="0">
      <selection activeCell="C14" sqref="C14"/>
    </sheetView>
  </sheetViews>
  <sheetFormatPr defaultColWidth="9.140625" defaultRowHeight="14.25"/>
  <cols>
    <col min="1" max="1" width="10.28515625" style="108" customWidth="1"/>
    <col min="2" max="2" width="10.7109375" style="108" customWidth="1"/>
    <col min="3" max="3" width="45.7109375" style="108" customWidth="1"/>
    <col min="4" max="7" width="14.7109375" style="108" customWidth="1"/>
    <col min="8" max="8" width="11.7109375" style="107" customWidth="1"/>
    <col min="9" max="9" width="9.140625" style="107"/>
    <col min="10" max="16384" width="9.140625" style="108"/>
  </cols>
  <sheetData>
    <row r="1" spans="1:10">
      <c r="A1" s="103"/>
      <c r="B1" s="104"/>
      <c r="C1" s="104"/>
      <c r="D1" s="104"/>
      <c r="E1" s="104"/>
      <c r="F1" s="104"/>
      <c r="G1" s="105"/>
      <c r="H1" s="106"/>
    </row>
    <row r="2" spans="1:10" ht="50.25" customHeight="1">
      <c r="A2" s="938"/>
      <c r="B2" s="939"/>
      <c r="C2" s="939"/>
      <c r="D2" s="939"/>
      <c r="E2" s="939"/>
      <c r="F2" s="939"/>
      <c r="G2" s="1290"/>
      <c r="H2" s="106"/>
    </row>
    <row r="3" spans="1:10" ht="16.5">
      <c r="A3" s="1287" t="s">
        <v>18</v>
      </c>
      <c r="B3" s="1288"/>
      <c r="C3" s="1288"/>
      <c r="D3" s="1288"/>
      <c r="E3" s="1288"/>
      <c r="F3" s="1288"/>
      <c r="G3" s="1289"/>
      <c r="H3" s="109"/>
    </row>
    <row r="4" spans="1:10">
      <c r="A4" s="938" t="s">
        <v>189</v>
      </c>
      <c r="B4" s="939"/>
      <c r="C4" s="939"/>
      <c r="D4" s="939"/>
      <c r="E4" s="939"/>
      <c r="F4" s="939"/>
      <c r="G4" s="1290"/>
      <c r="H4" s="109"/>
    </row>
    <row r="5" spans="1:10">
      <c r="A5" s="1291" t="s">
        <v>17</v>
      </c>
      <c r="B5" s="1292"/>
      <c r="C5" s="1292"/>
      <c r="D5" s="1292"/>
      <c r="E5" s="1292"/>
      <c r="F5" s="1292"/>
      <c r="G5" s="1293"/>
      <c r="H5" s="109"/>
    </row>
    <row r="6" spans="1:10">
      <c r="A6" s="349"/>
      <c r="B6" s="106"/>
      <c r="C6" s="106"/>
      <c r="D6" s="106"/>
      <c r="E6" s="106"/>
      <c r="F6" s="106"/>
      <c r="G6" s="350"/>
      <c r="H6" s="109"/>
    </row>
    <row r="7" spans="1:10" ht="41.25" customHeight="1">
      <c r="A7" s="358" t="s">
        <v>486</v>
      </c>
      <c r="B7" s="1314" t="str">
        <f>'GERAL C INFRA'!D9</f>
        <v>EXECUÇÃO DOS SERVIÇOS DE INFRAESTRUTURA E PREVENÇÃO DE INUNDAÇÕES - NO MUNICÍPIO DE ANANINDEUA - PA.</v>
      </c>
      <c r="C7" s="1315"/>
      <c r="D7" s="1315"/>
      <c r="E7" s="1315"/>
      <c r="F7" s="1315"/>
      <c r="G7" s="1316"/>
      <c r="H7" s="353"/>
    </row>
    <row r="8" spans="1:10" ht="15" thickBot="1">
      <c r="A8" s="1294"/>
      <c r="B8" s="1295"/>
      <c r="C8" s="1295"/>
      <c r="D8" s="1295"/>
      <c r="E8" s="1295"/>
      <c r="F8" s="1295"/>
      <c r="G8" s="1296"/>
      <c r="H8" s="109"/>
    </row>
    <row r="9" spans="1:10" ht="15" thickTop="1">
      <c r="A9" s="1300" t="s">
        <v>459</v>
      </c>
      <c r="B9" s="247" t="s">
        <v>188</v>
      </c>
      <c r="C9" s="1302" t="s">
        <v>481</v>
      </c>
      <c r="D9" s="1303"/>
      <c r="E9" s="1303"/>
      <c r="F9" s="1304"/>
      <c r="G9" s="319" t="s">
        <v>488</v>
      </c>
      <c r="H9" s="110"/>
    </row>
    <row r="10" spans="1:10" ht="15" thickBot="1">
      <c r="A10" s="1301"/>
      <c r="B10" s="246">
        <v>44866</v>
      </c>
      <c r="C10" s="1305"/>
      <c r="D10" s="1306"/>
      <c r="E10" s="1306"/>
      <c r="F10" s="1307"/>
      <c r="G10" s="320" t="s">
        <v>436</v>
      </c>
      <c r="H10" s="110"/>
    </row>
    <row r="11" spans="1:10" ht="15" thickTop="1">
      <c r="A11" s="1308"/>
      <c r="B11" s="1309"/>
      <c r="C11" s="1309"/>
      <c r="D11" s="1309"/>
      <c r="E11" s="1309"/>
      <c r="F11" s="1309"/>
      <c r="G11" s="1310"/>
      <c r="H11" s="110"/>
    </row>
    <row r="12" spans="1:10" s="113" customFormat="1" ht="20.100000000000001" customHeight="1">
      <c r="A12" s="220" t="s">
        <v>35</v>
      </c>
      <c r="B12" s="221" t="s">
        <v>264</v>
      </c>
      <c r="C12" s="222" t="s">
        <v>36</v>
      </c>
      <c r="D12" s="221" t="s">
        <v>37</v>
      </c>
      <c r="E12" s="222" t="s">
        <v>153</v>
      </c>
      <c r="F12" s="223" t="s">
        <v>38</v>
      </c>
      <c r="G12" s="224" t="s">
        <v>39</v>
      </c>
      <c r="H12" s="114"/>
      <c r="I12" s="107"/>
    </row>
    <row r="13" spans="1:10" s="113" customFormat="1" ht="20.100000000000001" customHeight="1">
      <c r="A13" s="1317" t="s">
        <v>34</v>
      </c>
      <c r="B13" s="1318"/>
      <c r="C13" s="1318"/>
      <c r="D13" s="1318"/>
      <c r="E13" s="1318"/>
      <c r="F13" s="1318"/>
      <c r="G13" s="1319"/>
      <c r="H13" s="111"/>
      <c r="I13" s="107">
        <v>1.28</v>
      </c>
      <c r="J13" s="112">
        <f>G44</f>
        <v>203.37</v>
      </c>
    </row>
    <row r="14" spans="1:10" s="113" customFormat="1" ht="30" customHeight="1">
      <c r="A14" s="115">
        <v>1</v>
      </c>
      <c r="B14" s="116" t="s">
        <v>395</v>
      </c>
      <c r="C14" s="117" t="s">
        <v>319</v>
      </c>
      <c r="D14" s="118" t="s">
        <v>42</v>
      </c>
      <c r="E14" s="119" t="str">
        <f>'[17]Composição ORSE'!$H$12</f>
        <v xml:space="preserve"> 0,0059524</v>
      </c>
      <c r="F14" s="120">
        <v>20.63</v>
      </c>
      <c r="G14" s="121">
        <f>E14*F14</f>
        <v>0.12</v>
      </c>
      <c r="H14" s="122">
        <v>1.34E-2</v>
      </c>
      <c r="I14" s="107">
        <f>$I$13</f>
        <v>1.28</v>
      </c>
    </row>
    <row r="15" spans="1:10" s="113" customFormat="1" ht="30" customHeight="1">
      <c r="A15" s="146">
        <v>2</v>
      </c>
      <c r="B15" s="147" t="s">
        <v>43</v>
      </c>
      <c r="C15" s="148" t="s">
        <v>191</v>
      </c>
      <c r="D15" s="149" t="s">
        <v>42</v>
      </c>
      <c r="E15" s="150" t="str">
        <f>'[17]Composição ORSE'!$H$20</f>
        <v xml:space="preserve"> 0,0178571</v>
      </c>
      <c r="F15" s="151">
        <v>19.059999999999999</v>
      </c>
      <c r="G15" s="121">
        <f>E15*F15</f>
        <v>0.34</v>
      </c>
      <c r="H15" s="122">
        <v>3.5000000000000003E-2</v>
      </c>
      <c r="I15" s="107">
        <f t="shared" ref="I15:I29" si="0">$I$13</f>
        <v>1.28</v>
      </c>
    </row>
    <row r="16" spans="1:10" s="113" customFormat="1" ht="20.100000000000001" customHeight="1">
      <c r="A16" s="1282" t="s">
        <v>44</v>
      </c>
      <c r="B16" s="1283"/>
      <c r="C16" s="1283"/>
      <c r="D16" s="1283"/>
      <c r="E16" s="1283"/>
      <c r="F16" s="1283"/>
      <c r="G16" s="357">
        <f>SUM(G14:G15)</f>
        <v>0.46</v>
      </c>
      <c r="H16" s="123"/>
      <c r="I16" s="107"/>
    </row>
    <row r="17" spans="1:10" s="113" customFormat="1" ht="20.100000000000001" customHeight="1">
      <c r="A17" s="1317" t="s">
        <v>45</v>
      </c>
      <c r="B17" s="1318"/>
      <c r="C17" s="1318"/>
      <c r="D17" s="1318"/>
      <c r="E17" s="1318"/>
      <c r="F17" s="1318"/>
      <c r="G17" s="1319"/>
      <c r="H17" s="111"/>
      <c r="I17" s="107"/>
    </row>
    <row r="18" spans="1:10" s="113" customFormat="1" ht="30" customHeight="1">
      <c r="A18" s="115">
        <v>1</v>
      </c>
      <c r="B18" s="126">
        <v>5903</v>
      </c>
      <c r="C18" s="127" t="s">
        <v>269</v>
      </c>
      <c r="D18" s="118" t="s">
        <v>178</v>
      </c>
      <c r="E18" s="119">
        <v>7.8E-2</v>
      </c>
      <c r="F18" s="120">
        <v>55.24</v>
      </c>
      <c r="G18" s="121">
        <f>E18*F18</f>
        <v>4.3099999999999996</v>
      </c>
      <c r="H18" s="122">
        <v>3.5000000000000003E-2</v>
      </c>
      <c r="I18" s="107">
        <f t="shared" si="0"/>
        <v>1.28</v>
      </c>
      <c r="J18" s="113">
        <f>77.84/2</f>
        <v>38.92</v>
      </c>
    </row>
    <row r="19" spans="1:10" s="113" customFormat="1" ht="30" customHeight="1">
      <c r="A19" s="115">
        <v>2</v>
      </c>
      <c r="B19" s="126">
        <v>5901</v>
      </c>
      <c r="C19" s="127" t="s">
        <v>267</v>
      </c>
      <c r="D19" s="118" t="s">
        <v>176</v>
      </c>
      <c r="E19" s="119">
        <v>2.1999999999999999E-2</v>
      </c>
      <c r="F19" s="120">
        <v>316.79000000000002</v>
      </c>
      <c r="G19" s="121">
        <f>E19*F19</f>
        <v>6.97</v>
      </c>
      <c r="H19" s="122">
        <v>1.34E-2</v>
      </c>
      <c r="I19" s="107">
        <f t="shared" si="0"/>
        <v>1.28</v>
      </c>
    </row>
    <row r="20" spans="1:10" s="113" customFormat="1" ht="30" customHeight="1">
      <c r="A20" s="115">
        <v>3</v>
      </c>
      <c r="B20" s="126">
        <v>5689</v>
      </c>
      <c r="C20" s="127" t="s">
        <v>396</v>
      </c>
      <c r="D20" s="118" t="s">
        <v>176</v>
      </c>
      <c r="E20" s="119">
        <v>0.13850000000000001</v>
      </c>
      <c r="F20" s="120">
        <v>7.34</v>
      </c>
      <c r="G20" s="121">
        <f t="shared" ref="G20:G29" si="1">E20*F20</f>
        <v>1.02</v>
      </c>
      <c r="H20" s="122">
        <v>1.34E-2</v>
      </c>
      <c r="I20" s="107">
        <f t="shared" si="0"/>
        <v>1.28</v>
      </c>
      <c r="J20" s="113">
        <f>15.35/2</f>
        <v>7.6749999999999998</v>
      </c>
    </row>
    <row r="21" spans="1:10" s="113" customFormat="1" ht="30" customHeight="1">
      <c r="A21" s="115">
        <v>4</v>
      </c>
      <c r="B21" s="126">
        <v>5690</v>
      </c>
      <c r="C21" s="127" t="s">
        <v>397</v>
      </c>
      <c r="D21" s="118" t="s">
        <v>178</v>
      </c>
      <c r="E21" s="119">
        <v>0.1615</v>
      </c>
      <c r="F21" s="120">
        <v>4.5599999999999996</v>
      </c>
      <c r="G21" s="121">
        <f t="shared" si="1"/>
        <v>0.74</v>
      </c>
      <c r="H21" s="122">
        <v>1.34E-2</v>
      </c>
      <c r="I21" s="107">
        <f t="shared" si="0"/>
        <v>1.28</v>
      </c>
    </row>
    <row r="22" spans="1:10" s="113" customFormat="1" ht="30" customHeight="1">
      <c r="A22" s="115">
        <v>5</v>
      </c>
      <c r="B22" s="126">
        <v>5934</v>
      </c>
      <c r="C22" s="127" t="s">
        <v>273</v>
      </c>
      <c r="D22" s="118" t="s">
        <v>178</v>
      </c>
      <c r="E22" s="119">
        <v>7.1999999999999995E-2</v>
      </c>
      <c r="F22" s="120">
        <v>80.22</v>
      </c>
      <c r="G22" s="121">
        <f t="shared" si="1"/>
        <v>5.78</v>
      </c>
      <c r="H22" s="122">
        <v>4.6399999999999997E-2</v>
      </c>
      <c r="I22" s="107">
        <f t="shared" si="0"/>
        <v>1.28</v>
      </c>
      <c r="J22" s="113">
        <f>142.03/2</f>
        <v>71.015000000000001</v>
      </c>
    </row>
    <row r="23" spans="1:10" s="113" customFormat="1" ht="30" customHeight="1">
      <c r="A23" s="115">
        <v>6</v>
      </c>
      <c r="B23" s="126">
        <v>5932</v>
      </c>
      <c r="C23" s="127" t="s">
        <v>271</v>
      </c>
      <c r="D23" s="118" t="s">
        <v>176</v>
      </c>
      <c r="E23" s="119">
        <v>2.8000000000000001E-2</v>
      </c>
      <c r="F23" s="120">
        <v>247.49</v>
      </c>
      <c r="G23" s="121">
        <f t="shared" si="1"/>
        <v>6.93</v>
      </c>
      <c r="H23" s="122">
        <v>9.4899999999999998E-2</v>
      </c>
      <c r="I23" s="107">
        <f t="shared" si="0"/>
        <v>1.28</v>
      </c>
    </row>
    <row r="24" spans="1:10" s="113" customFormat="1" ht="30" customHeight="1">
      <c r="A24" s="115">
        <v>7</v>
      </c>
      <c r="B24" s="126">
        <v>6880</v>
      </c>
      <c r="C24" s="127" t="s">
        <v>437</v>
      </c>
      <c r="D24" s="118" t="s">
        <v>178</v>
      </c>
      <c r="E24" s="119">
        <v>7.1999999999999995E-2</v>
      </c>
      <c r="F24" s="120">
        <v>77.739999999999995</v>
      </c>
      <c r="G24" s="121">
        <f t="shared" si="1"/>
        <v>5.6</v>
      </c>
      <c r="H24" s="122">
        <v>4.6399999999999997E-2</v>
      </c>
      <c r="I24" s="107">
        <f t="shared" si="0"/>
        <v>1.28</v>
      </c>
      <c r="J24" s="113">
        <f>111.18/2</f>
        <v>55.59</v>
      </c>
    </row>
    <row r="25" spans="1:10" s="113" customFormat="1" ht="30" customHeight="1">
      <c r="A25" s="115">
        <v>8</v>
      </c>
      <c r="B25" s="126">
        <v>6879</v>
      </c>
      <c r="C25" s="127" t="s">
        <v>438</v>
      </c>
      <c r="D25" s="118" t="s">
        <v>176</v>
      </c>
      <c r="E25" s="119">
        <v>2.8000000000000001E-2</v>
      </c>
      <c r="F25" s="120">
        <v>212.35</v>
      </c>
      <c r="G25" s="121">
        <f t="shared" si="1"/>
        <v>5.95</v>
      </c>
      <c r="H25" s="122">
        <v>8.0500000000000002E-2</v>
      </c>
      <c r="I25" s="107">
        <f t="shared" si="0"/>
        <v>1.28</v>
      </c>
    </row>
    <row r="26" spans="1:10" s="113" customFormat="1" ht="30" customHeight="1">
      <c r="A26" s="115">
        <v>9</v>
      </c>
      <c r="B26" s="126">
        <v>96021</v>
      </c>
      <c r="C26" s="127" t="s">
        <v>439</v>
      </c>
      <c r="D26" s="118" t="s">
        <v>178</v>
      </c>
      <c r="E26" s="119">
        <v>8.5000000000000006E-2</v>
      </c>
      <c r="F26" s="120">
        <v>47.58</v>
      </c>
      <c r="G26" s="121">
        <f t="shared" si="1"/>
        <v>4.04</v>
      </c>
      <c r="H26" s="122">
        <v>6.0699999999999997E-2</v>
      </c>
      <c r="I26" s="107">
        <f t="shared" si="0"/>
        <v>1.28</v>
      </c>
      <c r="J26" s="113">
        <f xml:space="preserve"> 79.89/2</f>
        <v>39.945</v>
      </c>
    </row>
    <row r="27" spans="1:10" s="113" customFormat="1" ht="30" customHeight="1">
      <c r="A27" s="115">
        <v>10</v>
      </c>
      <c r="B27" s="126">
        <v>96020</v>
      </c>
      <c r="C27" s="127" t="s">
        <v>440</v>
      </c>
      <c r="D27" s="118" t="s">
        <v>176</v>
      </c>
      <c r="E27" s="119">
        <v>1.4999999999999999E-2</v>
      </c>
      <c r="F27" s="120">
        <v>181.71</v>
      </c>
      <c r="G27" s="121">
        <f t="shared" si="1"/>
        <v>2.73</v>
      </c>
      <c r="H27" s="122">
        <v>0.1071</v>
      </c>
      <c r="I27" s="107">
        <f t="shared" si="0"/>
        <v>1.28</v>
      </c>
    </row>
    <row r="28" spans="1:10" s="113" customFormat="1" ht="30" customHeight="1">
      <c r="A28" s="115">
        <v>11</v>
      </c>
      <c r="B28" s="126">
        <v>7050</v>
      </c>
      <c r="C28" s="127" t="s">
        <v>441</v>
      </c>
      <c r="D28" s="118" t="s">
        <v>178</v>
      </c>
      <c r="E28" s="119">
        <v>7.4999999999999997E-2</v>
      </c>
      <c r="F28" s="120">
        <v>71.36</v>
      </c>
      <c r="G28" s="121">
        <f t="shared" si="1"/>
        <v>5.35</v>
      </c>
      <c r="H28" s="122">
        <v>3.4099999999999998E-2</v>
      </c>
      <c r="I28" s="107">
        <f t="shared" si="0"/>
        <v>1.28</v>
      </c>
      <c r="J28" s="113">
        <f>102.08/2</f>
        <v>51.04</v>
      </c>
    </row>
    <row r="29" spans="1:10" s="113" customFormat="1" ht="30" customHeight="1">
      <c r="A29" s="146">
        <v>12</v>
      </c>
      <c r="B29" s="152">
        <v>7049</v>
      </c>
      <c r="C29" s="153" t="s">
        <v>442</v>
      </c>
      <c r="D29" s="149" t="s">
        <v>176</v>
      </c>
      <c r="E29" s="150">
        <v>2.5000000000000001E-2</v>
      </c>
      <c r="F29" s="151">
        <v>226.94</v>
      </c>
      <c r="G29" s="121">
        <f t="shared" si="1"/>
        <v>5.67</v>
      </c>
      <c r="H29" s="122">
        <v>4.19E-2</v>
      </c>
      <c r="I29" s="107">
        <f t="shared" si="0"/>
        <v>1.28</v>
      </c>
    </row>
    <row r="30" spans="1:10" s="113" customFormat="1" ht="20.100000000000001" customHeight="1">
      <c r="A30" s="1282" t="s">
        <v>46</v>
      </c>
      <c r="B30" s="1283"/>
      <c r="C30" s="1283"/>
      <c r="D30" s="1283"/>
      <c r="E30" s="1283"/>
      <c r="F30" s="1283"/>
      <c r="G30" s="357">
        <f>SUM(G18:G29)</f>
        <v>55.09</v>
      </c>
      <c r="H30" s="123"/>
      <c r="I30" s="107"/>
    </row>
    <row r="31" spans="1:10" s="113" customFormat="1" ht="20.100000000000001" customHeight="1">
      <c r="A31" s="1297" t="s">
        <v>47</v>
      </c>
      <c r="B31" s="1298"/>
      <c r="C31" s="1298"/>
      <c r="D31" s="1298"/>
      <c r="E31" s="1298"/>
      <c r="F31" s="1298"/>
      <c r="G31" s="1299"/>
      <c r="H31" s="111"/>
      <c r="I31" s="107"/>
    </row>
    <row r="32" spans="1:10" s="113" customFormat="1" ht="30" customHeight="1">
      <c r="A32" s="115">
        <v>1</v>
      </c>
      <c r="B32" s="116" t="s">
        <v>443</v>
      </c>
      <c r="C32" s="117" t="s">
        <v>444</v>
      </c>
      <c r="D32" s="118" t="s">
        <v>0</v>
      </c>
      <c r="E32" s="119">
        <v>1.1499999999999999</v>
      </c>
      <c r="F32" s="120">
        <v>55.35</v>
      </c>
      <c r="G32" s="121">
        <f>E32*F32</f>
        <v>63.65</v>
      </c>
      <c r="H32" s="122">
        <v>0.1875</v>
      </c>
      <c r="I32" s="107">
        <f>$I$13</f>
        <v>1.28</v>
      </c>
    </row>
    <row r="33" spans="1:9" s="113" customFormat="1" ht="20.100000000000001" customHeight="1">
      <c r="A33" s="1311" t="s">
        <v>48</v>
      </c>
      <c r="B33" s="1312"/>
      <c r="C33" s="1312"/>
      <c r="D33" s="1312"/>
      <c r="E33" s="1312"/>
      <c r="F33" s="1313"/>
      <c r="G33" s="357">
        <f>SUM(G32:G32)</f>
        <v>63.65</v>
      </c>
      <c r="H33" s="123"/>
      <c r="I33" s="107"/>
    </row>
    <row r="34" spans="1:9" s="113" customFormat="1" ht="20.100000000000001" customHeight="1">
      <c r="A34" s="1297" t="s">
        <v>445</v>
      </c>
      <c r="B34" s="1298"/>
      <c r="C34" s="1298"/>
      <c r="D34" s="1298"/>
      <c r="E34" s="1298"/>
      <c r="F34" s="1298"/>
      <c r="G34" s="1299"/>
      <c r="H34" s="111"/>
      <c r="I34" s="107"/>
    </row>
    <row r="35" spans="1:9" s="113" customFormat="1" ht="30" customHeight="1">
      <c r="A35" s="115">
        <v>1</v>
      </c>
      <c r="B35" s="116" t="s">
        <v>446</v>
      </c>
      <c r="C35" s="154" t="s">
        <v>303</v>
      </c>
      <c r="D35" s="118" t="s">
        <v>0</v>
      </c>
      <c r="E35" s="119">
        <v>1</v>
      </c>
      <c r="F35" s="120">
        <v>6.33</v>
      </c>
      <c r="G35" s="121">
        <f>E35*F35</f>
        <v>6.33</v>
      </c>
      <c r="H35" s="122"/>
      <c r="I35" s="107"/>
    </row>
    <row r="36" spans="1:9" s="113" customFormat="1" ht="30" customHeight="1">
      <c r="A36" s="115">
        <v>2</v>
      </c>
      <c r="B36" s="144">
        <v>93591</v>
      </c>
      <c r="C36" s="117" t="s">
        <v>301</v>
      </c>
      <c r="D36" s="118" t="s">
        <v>229</v>
      </c>
      <c r="E36" s="119">
        <v>28</v>
      </c>
      <c r="F36" s="120">
        <v>2.78</v>
      </c>
      <c r="G36" s="121">
        <f>E36*F36</f>
        <v>77.84</v>
      </c>
      <c r="H36" s="122"/>
      <c r="I36" s="128"/>
    </row>
    <row r="37" spans="1:9" s="113" customFormat="1" ht="20.100000000000001" customHeight="1">
      <c r="A37" s="1282" t="s">
        <v>447</v>
      </c>
      <c r="B37" s="1283"/>
      <c r="C37" s="1283"/>
      <c r="D37" s="1283"/>
      <c r="E37" s="1283"/>
      <c r="F37" s="1283"/>
      <c r="G37" s="357">
        <f>SUM(G35:G36)</f>
        <v>84.17</v>
      </c>
      <c r="H37" s="123"/>
      <c r="I37" s="107"/>
    </row>
    <row r="38" spans="1:9" s="113" customFormat="1" ht="20.100000000000001" customHeight="1">
      <c r="A38" s="1321" t="s">
        <v>49</v>
      </c>
      <c r="B38" s="1322"/>
      <c r="C38" s="1322"/>
      <c r="D38" s="1322"/>
      <c r="E38" s="1322"/>
      <c r="F38" s="1322"/>
      <c r="G38" s="1323"/>
      <c r="H38" s="129"/>
      <c r="I38" s="107"/>
    </row>
    <row r="39" spans="1:9" s="113" customFormat="1" ht="20.100000000000001" customHeight="1">
      <c r="A39" s="124" t="s">
        <v>35</v>
      </c>
      <c r="B39" s="118"/>
      <c r="C39" s="118" t="s">
        <v>50</v>
      </c>
      <c r="D39" s="1284" t="s">
        <v>39</v>
      </c>
      <c r="E39" s="1285"/>
      <c r="F39" s="1285"/>
      <c r="G39" s="1286"/>
      <c r="H39" s="114"/>
      <c r="I39" s="107"/>
    </row>
    <row r="40" spans="1:9" s="113" customFormat="1" ht="20.100000000000001" customHeight="1">
      <c r="A40" s="124" t="s">
        <v>51</v>
      </c>
      <c r="B40" s="118"/>
      <c r="C40" s="118" t="s">
        <v>52</v>
      </c>
      <c r="D40" s="1324" t="s">
        <v>53</v>
      </c>
      <c r="E40" s="1324"/>
      <c r="F40" s="1324"/>
      <c r="G40" s="125">
        <f>G16</f>
        <v>0.46</v>
      </c>
      <c r="H40" s="114"/>
      <c r="I40" s="107"/>
    </row>
    <row r="41" spans="1:9" s="113" customFormat="1" ht="20.100000000000001" customHeight="1">
      <c r="A41" s="124" t="s">
        <v>54</v>
      </c>
      <c r="B41" s="118"/>
      <c r="C41" s="118" t="s">
        <v>55</v>
      </c>
      <c r="D41" s="1324" t="s">
        <v>56</v>
      </c>
      <c r="E41" s="1324"/>
      <c r="F41" s="1324"/>
      <c r="G41" s="125">
        <f>G30</f>
        <v>55.09</v>
      </c>
      <c r="H41" s="114"/>
      <c r="I41" s="107"/>
    </row>
    <row r="42" spans="1:9" s="113" customFormat="1" ht="20.100000000000001" customHeight="1">
      <c r="A42" s="124" t="s">
        <v>14</v>
      </c>
      <c r="B42" s="118"/>
      <c r="C42" s="118" t="s">
        <v>57</v>
      </c>
      <c r="D42" s="1324" t="s">
        <v>58</v>
      </c>
      <c r="E42" s="1324"/>
      <c r="F42" s="1324"/>
      <c r="G42" s="125">
        <f>G33</f>
        <v>63.65</v>
      </c>
      <c r="H42" s="114"/>
      <c r="I42" s="107"/>
    </row>
    <row r="43" spans="1:9" s="113" customFormat="1" ht="20.100000000000001" customHeight="1">
      <c r="A43" s="124" t="s">
        <v>7</v>
      </c>
      <c r="B43" s="118"/>
      <c r="C43" s="118" t="s">
        <v>448</v>
      </c>
      <c r="D43" s="1324" t="s">
        <v>449</v>
      </c>
      <c r="E43" s="1324"/>
      <c r="F43" s="1324"/>
      <c r="G43" s="125">
        <f>G37</f>
        <v>84.17</v>
      </c>
      <c r="H43" s="114"/>
      <c r="I43" s="107"/>
    </row>
    <row r="44" spans="1:9" s="113" customFormat="1" ht="20.100000000000001" customHeight="1">
      <c r="A44" s="124" t="s">
        <v>61</v>
      </c>
      <c r="B44" s="118"/>
      <c r="C44" s="130" t="s">
        <v>450</v>
      </c>
      <c r="D44" s="1325" t="s">
        <v>60</v>
      </c>
      <c r="E44" s="1325"/>
      <c r="F44" s="1325"/>
      <c r="G44" s="131">
        <f>G40+G41+G42+G43</f>
        <v>203.37</v>
      </c>
      <c r="H44" s="132">
        <v>596</v>
      </c>
      <c r="I44" s="107"/>
    </row>
    <row r="45" spans="1:9" s="113" customFormat="1" ht="20.100000000000001" customHeight="1">
      <c r="A45" s="124"/>
      <c r="B45" s="118"/>
      <c r="C45" s="130"/>
      <c r="D45" s="133" t="s">
        <v>200</v>
      </c>
      <c r="E45" s="134"/>
      <c r="F45" s="135">
        <v>0.27460000000000001</v>
      </c>
      <c r="G45" s="145">
        <f>G44*F45</f>
        <v>55.85</v>
      </c>
      <c r="H45" s="136"/>
      <c r="I45" s="107"/>
    </row>
    <row r="46" spans="1:9" s="113" customFormat="1" ht="20.100000000000001" customHeight="1" thickBot="1">
      <c r="A46" s="137"/>
      <c r="B46" s="138"/>
      <c r="C46" s="138"/>
      <c r="D46" s="1320" t="s">
        <v>62</v>
      </c>
      <c r="E46" s="1320"/>
      <c r="F46" s="1320"/>
      <c r="G46" s="139">
        <f>G44+G45</f>
        <v>259.22000000000003</v>
      </c>
      <c r="H46" s="140"/>
      <c r="I46" s="107"/>
    </row>
    <row r="47" spans="1:9">
      <c r="A47" s="141"/>
      <c r="B47" s="141"/>
      <c r="C47" s="141"/>
      <c r="D47" s="142"/>
      <c r="E47" s="142"/>
      <c r="F47" s="142"/>
      <c r="G47" s="143"/>
      <c r="H47" s="143"/>
    </row>
  </sheetData>
  <mergeCells count="25">
    <mergeCell ref="D46:F46"/>
    <mergeCell ref="A38:G38"/>
    <mergeCell ref="D40:F40"/>
    <mergeCell ref="D41:F41"/>
    <mergeCell ref="D42:F42"/>
    <mergeCell ref="D43:F43"/>
    <mergeCell ref="D44:F44"/>
    <mergeCell ref="A2:G2"/>
    <mergeCell ref="A16:F16"/>
    <mergeCell ref="A30:F30"/>
    <mergeCell ref="A33:F33"/>
    <mergeCell ref="B7:G7"/>
    <mergeCell ref="A13:G13"/>
    <mergeCell ref="A17:G17"/>
    <mergeCell ref="A37:F37"/>
    <mergeCell ref="D39:G39"/>
    <mergeCell ref="A3:G3"/>
    <mergeCell ref="A4:G4"/>
    <mergeCell ref="A5:G5"/>
    <mergeCell ref="A8:G8"/>
    <mergeCell ref="A31:G31"/>
    <mergeCell ref="A34:G34"/>
    <mergeCell ref="A9:A10"/>
    <mergeCell ref="C9:F10"/>
    <mergeCell ref="A11:G11"/>
  </mergeCells>
  <printOptions horizontalCentered="1"/>
  <pageMargins left="0.51181102362204722" right="0.51181102362204722" top="0.78740157480314965" bottom="0.78740157480314965" header="0.31496062992125984" footer="0.31496062992125984"/>
  <pageSetup paperSize="9" scale="70" orientation="portrait" r:id="rId1"/>
  <drawing r:id="rId2"/>
  <legacy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7" tint="0.39997558519241921"/>
  </sheetPr>
  <dimension ref="A1:H56"/>
  <sheetViews>
    <sheetView view="pageBreakPreview" topLeftCell="A38" zoomScaleNormal="100" zoomScaleSheetLayoutView="100" workbookViewId="0">
      <selection activeCell="B7" sqref="B7:H7"/>
    </sheetView>
  </sheetViews>
  <sheetFormatPr defaultColWidth="9.140625" defaultRowHeight="14.25"/>
  <cols>
    <col min="1" max="2" width="10.7109375" style="502" customWidth="1"/>
    <col min="3" max="3" width="40.7109375" style="502" customWidth="1"/>
    <col min="4" max="4" width="10.7109375" style="502" customWidth="1"/>
    <col min="5" max="7" width="14.7109375" style="502" customWidth="1"/>
    <col min="8" max="16384" width="9.140625" style="502"/>
  </cols>
  <sheetData>
    <row r="1" spans="1:8" s="232" customFormat="1" ht="15" customHeight="1">
      <c r="A1" s="231"/>
      <c r="B1" s="1274"/>
      <c r="C1" s="1274"/>
      <c r="D1" s="1274"/>
      <c r="E1" s="1274"/>
      <c r="F1" s="1274"/>
      <c r="G1" s="1275"/>
    </row>
    <row r="2" spans="1:8" s="232" customFormat="1" ht="45.75" customHeight="1">
      <c r="A2" s="236"/>
      <c r="B2" s="412"/>
      <c r="C2" s="412"/>
      <c r="D2" s="412"/>
      <c r="E2" s="412"/>
      <c r="F2" s="412"/>
      <c r="G2" s="405"/>
    </row>
    <row r="3" spans="1:8" s="232" customFormat="1" ht="15" customHeight="1">
      <c r="A3" s="1266" t="s">
        <v>18</v>
      </c>
      <c r="B3" s="1267"/>
      <c r="C3" s="1267"/>
      <c r="D3" s="1267"/>
      <c r="E3" s="1267"/>
      <c r="F3" s="1267"/>
      <c r="G3" s="1268"/>
    </row>
    <row r="4" spans="1:8" s="232" customFormat="1" ht="15" customHeight="1">
      <c r="A4" s="1229" t="s">
        <v>189</v>
      </c>
      <c r="B4" s="1230"/>
      <c r="C4" s="1230"/>
      <c r="D4" s="1230"/>
      <c r="E4" s="1230"/>
      <c r="F4" s="1230"/>
      <c r="G4" s="1231"/>
    </row>
    <row r="5" spans="1:8" s="232" customFormat="1" ht="15" customHeight="1">
      <c r="A5" s="1229" t="s">
        <v>17</v>
      </c>
      <c r="B5" s="1230"/>
      <c r="C5" s="1230"/>
      <c r="D5" s="1230"/>
      <c r="E5" s="1230"/>
      <c r="F5" s="1230"/>
      <c r="G5" s="1231"/>
    </row>
    <row r="6" spans="1:8" s="232" customFormat="1" ht="15" customHeight="1">
      <c r="A6" s="406"/>
      <c r="B6" s="413"/>
      <c r="C6" s="413"/>
      <c r="D6" s="413"/>
      <c r="E6" s="413"/>
      <c r="F6" s="413"/>
      <c r="G6" s="407"/>
    </row>
    <row r="7" spans="1:8" s="480" customFormat="1">
      <c r="A7" s="479" t="s">
        <v>557</v>
      </c>
      <c r="B7" s="1326" t="str">
        <f>'CPU VI'!B7</f>
        <v>EXECUÇÃO DOS SERVIÇOS DE INFRAESTRUTURA E PREVENÇÃO DE INUNDAÇÕES - NO MUNICÍPIO DE ANANINDEUA - PA.</v>
      </c>
      <c r="C7" s="1327"/>
      <c r="D7" s="1327"/>
      <c r="E7" s="1327"/>
      <c r="F7" s="1327"/>
      <c r="G7" s="1328"/>
    </row>
    <row r="8" spans="1:8" s="232" customFormat="1" ht="15" customHeight="1" thickBot="1">
      <c r="A8" s="233"/>
      <c r="B8" s="1272"/>
      <c r="C8" s="1272"/>
      <c r="D8" s="1272"/>
      <c r="E8" s="1272"/>
      <c r="F8" s="1272"/>
      <c r="G8" s="1273"/>
    </row>
    <row r="9" spans="1:8" s="480" customFormat="1" ht="24" customHeight="1" thickTop="1">
      <c r="A9" s="408" t="s">
        <v>187</v>
      </c>
      <c r="B9" s="481" t="s">
        <v>597</v>
      </c>
      <c r="C9" s="1263" t="s">
        <v>559</v>
      </c>
      <c r="D9" s="1264"/>
      <c r="E9" s="1264"/>
      <c r="F9" s="1265"/>
      <c r="G9" s="315" t="s">
        <v>485</v>
      </c>
    </row>
    <row r="10" spans="1:8" s="480" customFormat="1" ht="29.25" customHeight="1" thickBot="1">
      <c r="A10" s="409" t="s">
        <v>598</v>
      </c>
      <c r="B10" s="482">
        <v>180263</v>
      </c>
      <c r="C10" s="1251" t="str">
        <f>[18]ORÇAMENTO!F104</f>
        <v>Recuperação de PV´s ou Caixas de águas pluviais para bueiros simples</v>
      </c>
      <c r="D10" s="1252"/>
      <c r="E10" s="1252"/>
      <c r="F10" s="1253"/>
      <c r="G10" s="155" t="s">
        <v>599</v>
      </c>
    </row>
    <row r="11" spans="1:8" s="480" customFormat="1" ht="12.75" customHeight="1" thickTop="1">
      <c r="A11" s="1329"/>
      <c r="B11" s="1330"/>
      <c r="C11" s="1330"/>
      <c r="D11" s="1330"/>
      <c r="E11" s="1330"/>
      <c r="F11" s="1330"/>
      <c r="G11" s="1331"/>
    </row>
    <row r="12" spans="1:8" s="484" customFormat="1" ht="20.100000000000001" customHeight="1">
      <c r="A12" s="241" t="s">
        <v>35</v>
      </c>
      <c r="B12" s="242" t="s">
        <v>264</v>
      </c>
      <c r="C12" s="243" t="s">
        <v>555</v>
      </c>
      <c r="D12" s="242" t="s">
        <v>37</v>
      </c>
      <c r="E12" s="243" t="s">
        <v>153</v>
      </c>
      <c r="F12" s="244" t="s">
        <v>38</v>
      </c>
      <c r="G12" s="245" t="s">
        <v>560</v>
      </c>
      <c r="H12" s="483"/>
    </row>
    <row r="13" spans="1:8" s="480" customFormat="1" ht="20.100000000000001" customHeight="1">
      <c r="A13" s="1332" t="s">
        <v>34</v>
      </c>
      <c r="B13" s="1333"/>
      <c r="C13" s="1333"/>
      <c r="D13" s="1333"/>
      <c r="E13" s="1333"/>
      <c r="F13" s="1333"/>
      <c r="G13" s="1334"/>
    </row>
    <row r="14" spans="1:8" s="480" customFormat="1" ht="20.100000000000001" customHeight="1">
      <c r="A14" s="485">
        <v>1</v>
      </c>
      <c r="B14" s="486">
        <v>280023</v>
      </c>
      <c r="C14" s="487" t="s">
        <v>276</v>
      </c>
      <c r="D14" s="486" t="s">
        <v>230</v>
      </c>
      <c r="E14" s="488">
        <v>2.4</v>
      </c>
      <c r="F14" s="489">
        <v>23.96</v>
      </c>
      <c r="G14" s="490">
        <f>E14*F14</f>
        <v>57.5</v>
      </c>
    </row>
    <row r="15" spans="1:8" s="480" customFormat="1" ht="20.100000000000001" customHeight="1">
      <c r="A15" s="485">
        <v>2</v>
      </c>
      <c r="B15" s="486">
        <v>280004</v>
      </c>
      <c r="C15" s="487" t="s">
        <v>600</v>
      </c>
      <c r="D15" s="486" t="s">
        <v>230</v>
      </c>
      <c r="E15" s="491">
        <f>E14*2</f>
        <v>4.8</v>
      </c>
      <c r="F15" s="489">
        <v>19.29</v>
      </c>
      <c r="G15" s="490">
        <f>E15*F15</f>
        <v>92.59</v>
      </c>
    </row>
    <row r="16" spans="1:8" s="480" customFormat="1" ht="20.100000000000001" customHeight="1">
      <c r="A16" s="1335" t="s">
        <v>482</v>
      </c>
      <c r="B16" s="1336"/>
      <c r="C16" s="1336"/>
      <c r="D16" s="1336"/>
      <c r="E16" s="1336"/>
      <c r="F16" s="1336"/>
      <c r="G16" s="492">
        <f>SUM(G14:G15)</f>
        <v>150.09</v>
      </c>
    </row>
    <row r="17" spans="1:7" s="480" customFormat="1" ht="20.100000000000001" customHeight="1">
      <c r="A17" s="1337" t="s">
        <v>45</v>
      </c>
      <c r="B17" s="1338"/>
      <c r="C17" s="1338"/>
      <c r="D17" s="1338"/>
      <c r="E17" s="1338"/>
      <c r="F17" s="1338"/>
      <c r="G17" s="1339"/>
    </row>
    <row r="18" spans="1:7" s="480" customFormat="1" ht="27.75" customHeight="1">
      <c r="A18" s="485"/>
      <c r="B18" s="493"/>
      <c r="C18" s="494"/>
      <c r="D18" s="495"/>
      <c r="E18" s="488"/>
      <c r="F18" s="496"/>
      <c r="G18" s="490">
        <f t="shared" ref="G18:G29" si="0">E18*F18</f>
        <v>0</v>
      </c>
    </row>
    <row r="19" spans="1:7" s="480" customFormat="1" ht="27.75" hidden="1" customHeight="1">
      <c r="A19" s="485"/>
      <c r="B19" s="493"/>
      <c r="C19" s="494"/>
      <c r="D19" s="495"/>
      <c r="E19" s="488"/>
      <c r="F19" s="496"/>
      <c r="G19" s="490">
        <f t="shared" si="0"/>
        <v>0</v>
      </c>
    </row>
    <row r="20" spans="1:7" s="480" customFormat="1" ht="27.75" hidden="1" customHeight="1">
      <c r="A20" s="485"/>
      <c r="B20" s="493"/>
      <c r="C20" s="494"/>
      <c r="D20" s="495"/>
      <c r="E20" s="488"/>
      <c r="F20" s="496"/>
      <c r="G20" s="490">
        <f t="shared" si="0"/>
        <v>0</v>
      </c>
    </row>
    <row r="21" spans="1:7" s="480" customFormat="1" ht="27.75" hidden="1" customHeight="1">
      <c r="A21" s="485"/>
      <c r="B21" s="493"/>
      <c r="C21" s="494"/>
      <c r="D21" s="495"/>
      <c r="E21" s="488"/>
      <c r="F21" s="496"/>
      <c r="G21" s="490">
        <f t="shared" si="0"/>
        <v>0</v>
      </c>
    </row>
    <row r="22" spans="1:7" s="480" customFormat="1" ht="27.75" hidden="1" customHeight="1">
      <c r="A22" s="485"/>
      <c r="B22" s="493"/>
      <c r="C22" s="494"/>
      <c r="D22" s="495"/>
      <c r="E22" s="488"/>
      <c r="F22" s="496"/>
      <c r="G22" s="490">
        <f t="shared" si="0"/>
        <v>0</v>
      </c>
    </row>
    <row r="23" spans="1:7" s="480" customFormat="1" ht="27.75" hidden="1" customHeight="1">
      <c r="A23" s="485"/>
      <c r="B23" s="493"/>
      <c r="C23" s="494"/>
      <c r="D23" s="495"/>
      <c r="E23" s="488"/>
      <c r="F23" s="496"/>
      <c r="G23" s="490">
        <f t="shared" si="0"/>
        <v>0</v>
      </c>
    </row>
    <row r="24" spans="1:7" s="480" customFormat="1" ht="27.75" hidden="1" customHeight="1">
      <c r="A24" s="485"/>
      <c r="B24" s="493"/>
      <c r="C24" s="494"/>
      <c r="D24" s="495"/>
      <c r="E24" s="488"/>
      <c r="F24" s="496"/>
      <c r="G24" s="490">
        <f t="shared" si="0"/>
        <v>0</v>
      </c>
    </row>
    <row r="25" spans="1:7" s="480" customFormat="1" ht="27.75" hidden="1" customHeight="1">
      <c r="A25" s="485"/>
      <c r="B25" s="493"/>
      <c r="C25" s="494"/>
      <c r="D25" s="495"/>
      <c r="E25" s="488"/>
      <c r="F25" s="496"/>
      <c r="G25" s="490">
        <f t="shared" si="0"/>
        <v>0</v>
      </c>
    </row>
    <row r="26" spans="1:7" s="480" customFormat="1" ht="27.75" hidden="1" customHeight="1">
      <c r="A26" s="485"/>
      <c r="B26" s="493"/>
      <c r="C26" s="494"/>
      <c r="D26" s="495"/>
      <c r="E26" s="488"/>
      <c r="F26" s="496"/>
      <c r="G26" s="490">
        <f t="shared" si="0"/>
        <v>0</v>
      </c>
    </row>
    <row r="27" spans="1:7" s="480" customFormat="1" ht="27.75" hidden="1" customHeight="1">
      <c r="A27" s="485"/>
      <c r="B27" s="493"/>
      <c r="C27" s="494"/>
      <c r="D27" s="495"/>
      <c r="E27" s="488"/>
      <c r="F27" s="496"/>
      <c r="G27" s="490">
        <f t="shared" si="0"/>
        <v>0</v>
      </c>
    </row>
    <row r="28" spans="1:7" s="480" customFormat="1" ht="27.75" hidden="1" customHeight="1">
      <c r="A28" s="485"/>
      <c r="B28" s="493"/>
      <c r="C28" s="494"/>
      <c r="D28" s="495"/>
      <c r="E28" s="488"/>
      <c r="F28" s="496"/>
      <c r="G28" s="490">
        <f t="shared" si="0"/>
        <v>0</v>
      </c>
    </row>
    <row r="29" spans="1:7" s="480" customFormat="1" ht="27.75" hidden="1" customHeight="1">
      <c r="A29" s="485"/>
      <c r="B29" s="493"/>
      <c r="C29" s="494"/>
      <c r="D29" s="495"/>
      <c r="E29" s="488"/>
      <c r="F29" s="496"/>
      <c r="G29" s="490">
        <f t="shared" si="0"/>
        <v>0</v>
      </c>
    </row>
    <row r="30" spans="1:7" s="480" customFormat="1" ht="20.100000000000001" customHeight="1">
      <c r="A30" s="1335" t="s">
        <v>483</v>
      </c>
      <c r="B30" s="1336"/>
      <c r="C30" s="1336"/>
      <c r="D30" s="1336"/>
      <c r="E30" s="1336"/>
      <c r="F30" s="1336"/>
      <c r="G30" s="492">
        <f>SUM(G18:G29)</f>
        <v>0</v>
      </c>
    </row>
    <row r="31" spans="1:7" s="480" customFormat="1" ht="20.100000000000001" customHeight="1">
      <c r="A31" s="1340" t="s">
        <v>601</v>
      </c>
      <c r="B31" s="1341"/>
      <c r="C31" s="1341"/>
      <c r="D31" s="1341"/>
      <c r="E31" s="1341"/>
      <c r="F31" s="1341"/>
      <c r="G31" s="1342"/>
    </row>
    <row r="32" spans="1:7" s="480" customFormat="1" ht="20.100000000000001" customHeight="1">
      <c r="A32" s="485">
        <v>1</v>
      </c>
      <c r="B32" s="493">
        <v>20174</v>
      </c>
      <c r="C32" s="497" t="s">
        <v>602</v>
      </c>
      <c r="D32" s="495" t="s">
        <v>0</v>
      </c>
      <c r="E32" s="496">
        <v>3.28</v>
      </c>
      <c r="F32" s="496">
        <v>108.82</v>
      </c>
      <c r="G32" s="490">
        <f>E32*F32</f>
        <v>356.93</v>
      </c>
    </row>
    <row r="33" spans="1:8" s="480" customFormat="1" ht="20.100000000000001" customHeight="1">
      <c r="A33" s="485">
        <f t="shared" ref="A33:A38" si="1">A32+1</f>
        <v>2</v>
      </c>
      <c r="B33" s="493">
        <v>50681</v>
      </c>
      <c r="C33" s="497" t="s">
        <v>603</v>
      </c>
      <c r="D33" s="495" t="s">
        <v>0</v>
      </c>
      <c r="E33" s="496">
        <f>0.49/2</f>
        <v>0.25</v>
      </c>
      <c r="F33" s="496">
        <v>3765.85</v>
      </c>
      <c r="G33" s="490">
        <f t="shared" ref="G33:G46" si="2">E33*F33</f>
        <v>941.46</v>
      </c>
    </row>
    <row r="34" spans="1:8" s="480" customFormat="1" ht="20.100000000000001" customHeight="1">
      <c r="A34" s="485">
        <f t="shared" si="1"/>
        <v>3</v>
      </c>
      <c r="B34" s="493">
        <v>30010</v>
      </c>
      <c r="C34" s="497" t="s">
        <v>604</v>
      </c>
      <c r="D34" s="495" t="s">
        <v>0</v>
      </c>
      <c r="E34" s="496">
        <f>3.6/2</f>
        <v>1.8</v>
      </c>
      <c r="F34" s="496">
        <v>76.8</v>
      </c>
      <c r="G34" s="490">
        <f t="shared" si="2"/>
        <v>138.24</v>
      </c>
    </row>
    <row r="35" spans="1:8" s="480" customFormat="1" ht="20.100000000000001" customHeight="1">
      <c r="A35" s="485">
        <f t="shared" si="1"/>
        <v>4</v>
      </c>
      <c r="B35" s="493">
        <v>30254</v>
      </c>
      <c r="C35" s="497" t="s">
        <v>605</v>
      </c>
      <c r="D35" s="495" t="s">
        <v>0</v>
      </c>
      <c r="E35" s="496">
        <f>1.08/2</f>
        <v>0.54</v>
      </c>
      <c r="F35" s="496">
        <v>15.56</v>
      </c>
      <c r="G35" s="490">
        <f t="shared" si="2"/>
        <v>8.4</v>
      </c>
    </row>
    <row r="36" spans="1:8" s="480" customFormat="1" ht="20.100000000000001" customHeight="1">
      <c r="A36" s="485">
        <f t="shared" si="1"/>
        <v>5</v>
      </c>
      <c r="B36" s="493">
        <v>60045</v>
      </c>
      <c r="C36" s="497" t="s">
        <v>606</v>
      </c>
      <c r="D36" s="495" t="s">
        <v>2</v>
      </c>
      <c r="E36" s="496">
        <f>7.2/2</f>
        <v>3.6</v>
      </c>
      <c r="F36" s="496">
        <v>129.91999999999999</v>
      </c>
      <c r="G36" s="490">
        <f t="shared" si="2"/>
        <v>467.71</v>
      </c>
    </row>
    <row r="37" spans="1:8" s="480" customFormat="1" ht="20.100000000000001" customHeight="1">
      <c r="A37" s="485">
        <f t="shared" si="1"/>
        <v>6</v>
      </c>
      <c r="B37" s="493" t="s">
        <v>607</v>
      </c>
      <c r="C37" s="497" t="s">
        <v>608</v>
      </c>
      <c r="D37" s="495" t="s">
        <v>609</v>
      </c>
      <c r="E37" s="496"/>
      <c r="F37" s="496">
        <v>480</v>
      </c>
      <c r="G37" s="490">
        <f t="shared" si="2"/>
        <v>0</v>
      </c>
    </row>
    <row r="38" spans="1:8" s="480" customFormat="1" ht="20.100000000000001" customHeight="1">
      <c r="A38" s="485">
        <f t="shared" si="1"/>
        <v>7</v>
      </c>
      <c r="B38" s="493" t="s">
        <v>610</v>
      </c>
      <c r="C38" s="497" t="s">
        <v>611</v>
      </c>
      <c r="D38" s="495" t="s">
        <v>609</v>
      </c>
      <c r="E38" s="496">
        <v>1</v>
      </c>
      <c r="F38" s="496">
        <v>1767.58</v>
      </c>
      <c r="G38" s="490">
        <f t="shared" si="2"/>
        <v>1767.58</v>
      </c>
    </row>
    <row r="39" spans="1:8" s="480" customFormat="1" ht="20.100000000000001" customHeight="1">
      <c r="A39" s="485"/>
      <c r="B39" s="493"/>
      <c r="C39" s="497"/>
      <c r="D39" s="495"/>
      <c r="E39" s="496"/>
      <c r="F39" s="496"/>
      <c r="G39" s="490">
        <f t="shared" si="2"/>
        <v>0</v>
      </c>
    </row>
    <row r="40" spans="1:8" s="480" customFormat="1" ht="20.100000000000001" customHeight="1">
      <c r="A40" s="485"/>
      <c r="B40" s="493"/>
      <c r="C40" s="497"/>
      <c r="D40" s="495"/>
      <c r="E40" s="496"/>
      <c r="F40" s="496"/>
      <c r="G40" s="490">
        <f t="shared" si="2"/>
        <v>0</v>
      </c>
    </row>
    <row r="41" spans="1:8" s="480" customFormat="1" ht="20.100000000000001" customHeight="1">
      <c r="A41" s="485"/>
      <c r="B41" s="493"/>
      <c r="C41" s="497"/>
      <c r="D41" s="495"/>
      <c r="E41" s="496"/>
      <c r="F41" s="496"/>
      <c r="G41" s="490">
        <f t="shared" si="2"/>
        <v>0</v>
      </c>
    </row>
    <row r="42" spans="1:8" s="480" customFormat="1" ht="20.100000000000001" customHeight="1">
      <c r="A42" s="485"/>
      <c r="B42" s="493"/>
      <c r="C42" s="497"/>
      <c r="D42" s="495"/>
      <c r="E42" s="496"/>
      <c r="F42" s="496"/>
      <c r="G42" s="490">
        <f t="shared" si="2"/>
        <v>0</v>
      </c>
    </row>
    <row r="43" spans="1:8" s="480" customFormat="1" ht="20.100000000000001" customHeight="1">
      <c r="A43" s="485"/>
      <c r="B43" s="493"/>
      <c r="C43" s="497"/>
      <c r="D43" s="495"/>
      <c r="E43" s="496"/>
      <c r="F43" s="496"/>
      <c r="G43" s="490">
        <f t="shared" si="2"/>
        <v>0</v>
      </c>
    </row>
    <row r="44" spans="1:8" s="480" customFormat="1" ht="20.100000000000001" customHeight="1">
      <c r="A44" s="485"/>
      <c r="B44" s="493"/>
      <c r="C44" s="497"/>
      <c r="D44" s="495"/>
      <c r="E44" s="496"/>
      <c r="F44" s="496"/>
      <c r="G44" s="490">
        <f t="shared" si="2"/>
        <v>0</v>
      </c>
    </row>
    <row r="45" spans="1:8" s="480" customFormat="1" ht="20.100000000000001" customHeight="1">
      <c r="A45" s="485"/>
      <c r="B45" s="493"/>
      <c r="C45" s="497"/>
      <c r="D45" s="495"/>
      <c r="E45" s="496"/>
      <c r="F45" s="496"/>
      <c r="G45" s="490">
        <f t="shared" si="2"/>
        <v>0</v>
      </c>
    </row>
    <row r="46" spans="1:8" s="480" customFormat="1" ht="20.100000000000001" customHeight="1">
      <c r="A46" s="485"/>
      <c r="B46" s="493"/>
      <c r="C46" s="497"/>
      <c r="D46" s="495"/>
      <c r="E46" s="496"/>
      <c r="F46" s="496"/>
      <c r="G46" s="490">
        <f t="shared" si="2"/>
        <v>0</v>
      </c>
    </row>
    <row r="47" spans="1:8" s="480" customFormat="1" ht="20.100000000000001" customHeight="1">
      <c r="A47" s="1335" t="s">
        <v>484</v>
      </c>
      <c r="B47" s="1336"/>
      <c r="C47" s="1336"/>
      <c r="D47" s="1336"/>
      <c r="E47" s="1336"/>
      <c r="F47" s="1336"/>
      <c r="G47" s="492">
        <f>SUM(G32:G46)</f>
        <v>3680.32</v>
      </c>
    </row>
    <row r="48" spans="1:8" s="484" customFormat="1" ht="20.100000000000001" customHeight="1">
      <c r="A48" s="1244" t="s">
        <v>49</v>
      </c>
      <c r="B48" s="1245"/>
      <c r="C48" s="1245"/>
      <c r="D48" s="1245"/>
      <c r="E48" s="1245"/>
      <c r="F48" s="1245"/>
      <c r="G48" s="1246"/>
      <c r="H48" s="483"/>
    </row>
    <row r="49" spans="1:8" s="484" customFormat="1" ht="20.100000000000001" customHeight="1">
      <c r="A49" s="156" t="s">
        <v>35</v>
      </c>
      <c r="B49" s="157"/>
      <c r="C49" s="157" t="s">
        <v>50</v>
      </c>
      <c r="D49" s="1247" t="s">
        <v>561</v>
      </c>
      <c r="E49" s="1248"/>
      <c r="F49" s="1248"/>
      <c r="G49" s="1249"/>
      <c r="H49" s="483"/>
    </row>
    <row r="50" spans="1:8" s="484" customFormat="1" ht="20.100000000000001" customHeight="1">
      <c r="A50" s="156" t="s">
        <v>51</v>
      </c>
      <c r="B50" s="157"/>
      <c r="C50" s="157" t="s">
        <v>52</v>
      </c>
      <c r="D50" s="1232" t="s">
        <v>53</v>
      </c>
      <c r="E50" s="1232"/>
      <c r="F50" s="1232"/>
      <c r="G50" s="158">
        <f>G16</f>
        <v>150.09</v>
      </c>
      <c r="H50" s="483"/>
    </row>
    <row r="51" spans="1:8" s="484" customFormat="1" ht="20.100000000000001" customHeight="1">
      <c r="A51" s="156" t="s">
        <v>54</v>
      </c>
      <c r="B51" s="157"/>
      <c r="C51" s="157" t="s">
        <v>55</v>
      </c>
      <c r="D51" s="1232" t="s">
        <v>56</v>
      </c>
      <c r="E51" s="1232"/>
      <c r="F51" s="1232"/>
      <c r="G51" s="158">
        <f>G30</f>
        <v>0</v>
      </c>
      <c r="H51" s="483"/>
    </row>
    <row r="52" spans="1:8" s="484" customFormat="1" ht="20.100000000000001" customHeight="1">
      <c r="A52" s="156" t="s">
        <v>14</v>
      </c>
      <c r="B52" s="157"/>
      <c r="C52" s="157" t="s">
        <v>57</v>
      </c>
      <c r="D52" s="1232" t="s">
        <v>58</v>
      </c>
      <c r="E52" s="1232"/>
      <c r="F52" s="1232"/>
      <c r="G52" s="158">
        <f>G47</f>
        <v>3680.32</v>
      </c>
      <c r="H52" s="483"/>
    </row>
    <row r="53" spans="1:8" s="484" customFormat="1" ht="20.100000000000001" customHeight="1">
      <c r="A53" s="156" t="s">
        <v>7</v>
      </c>
      <c r="B53" s="157"/>
      <c r="C53" s="428" t="s">
        <v>59</v>
      </c>
      <c r="D53" s="1233" t="s">
        <v>60</v>
      </c>
      <c r="E53" s="1233"/>
      <c r="F53" s="1233"/>
      <c r="G53" s="429">
        <f>G50+G51+G52</f>
        <v>3830.41</v>
      </c>
      <c r="H53" s="483"/>
    </row>
    <row r="54" spans="1:8" s="484" customFormat="1" ht="20.100000000000001" customHeight="1">
      <c r="A54" s="156"/>
      <c r="B54" s="157"/>
      <c r="C54" s="428"/>
      <c r="D54" s="1234" t="s">
        <v>200</v>
      </c>
      <c r="E54" s="1235"/>
      <c r="F54" s="430">
        <v>0.27460000000000001</v>
      </c>
      <c r="G54" s="159">
        <f>G53*F54</f>
        <v>1051.83</v>
      </c>
      <c r="H54" s="483"/>
    </row>
    <row r="55" spans="1:8" s="484" customFormat="1" ht="20.100000000000001" customHeight="1" thickBot="1">
      <c r="A55" s="1236" t="s">
        <v>62</v>
      </c>
      <c r="B55" s="1237"/>
      <c r="C55" s="1237"/>
      <c r="D55" s="1237"/>
      <c r="E55" s="1237"/>
      <c r="F55" s="1238"/>
      <c r="G55" s="160">
        <f>G53+G54</f>
        <v>4882.24</v>
      </c>
      <c r="H55" s="483"/>
    </row>
    <row r="56" spans="1:8" s="480" customFormat="1" ht="20.100000000000001" customHeight="1">
      <c r="A56" s="498"/>
      <c r="B56" s="499"/>
      <c r="C56" s="499"/>
      <c r="D56" s="500"/>
      <c r="E56" s="499"/>
      <c r="F56" s="499"/>
      <c r="G56" s="501"/>
    </row>
  </sheetData>
  <mergeCells count="23">
    <mergeCell ref="D51:F51"/>
    <mergeCell ref="D52:F52"/>
    <mergeCell ref="D53:F53"/>
    <mergeCell ref="D54:E54"/>
    <mergeCell ref="A55:F55"/>
    <mergeCell ref="B8:G8"/>
    <mergeCell ref="D50:F50"/>
    <mergeCell ref="C9:F9"/>
    <mergeCell ref="C10:F10"/>
    <mergeCell ref="A11:G11"/>
    <mergeCell ref="A13:G13"/>
    <mergeCell ref="A16:F16"/>
    <mergeCell ref="A17:G17"/>
    <mergeCell ref="A30:F30"/>
    <mergeCell ref="A31:G31"/>
    <mergeCell ref="A47:F47"/>
    <mergeCell ref="A48:G48"/>
    <mergeCell ref="D49:G49"/>
    <mergeCell ref="B1:G1"/>
    <mergeCell ref="A3:G3"/>
    <mergeCell ref="A4:G4"/>
    <mergeCell ref="A5:G5"/>
    <mergeCell ref="B7:G7"/>
  </mergeCells>
  <pageMargins left="0.511811024" right="0.511811024" top="0.78740157499999996" bottom="0.78740157499999996" header="0.31496062000000002" footer="0.31496062000000002"/>
  <pageSetup paperSize="9" scale="7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7" tint="0.39997558519241921"/>
  </sheetPr>
  <dimension ref="A1:H60"/>
  <sheetViews>
    <sheetView view="pageBreakPreview" zoomScaleNormal="100" zoomScaleSheetLayoutView="100" workbookViewId="0">
      <selection activeCell="K3" sqref="K3"/>
    </sheetView>
  </sheetViews>
  <sheetFormatPr defaultColWidth="9.140625" defaultRowHeight="14.25"/>
  <cols>
    <col min="1" max="2" width="10.7109375" style="502" customWidth="1"/>
    <col min="3" max="3" width="40.7109375" style="502" customWidth="1"/>
    <col min="4" max="4" width="10.7109375" style="502" customWidth="1"/>
    <col min="5" max="7" width="14.7109375" style="502" customWidth="1"/>
    <col min="8" max="16384" width="9.140625" style="502"/>
  </cols>
  <sheetData>
    <row r="1" spans="1:8" s="232" customFormat="1" ht="15" customHeight="1">
      <c r="A1" s="231"/>
      <c r="B1" s="1274"/>
      <c r="C1" s="1274"/>
      <c r="D1" s="1274"/>
      <c r="E1" s="1274"/>
      <c r="F1" s="1274"/>
      <c r="G1" s="1275"/>
    </row>
    <row r="2" spans="1:8" s="232" customFormat="1" ht="45.75" customHeight="1">
      <c r="A2" s="236"/>
      <c r="B2" s="412"/>
      <c r="C2" s="412"/>
      <c r="D2" s="412"/>
      <c r="E2" s="412"/>
      <c r="F2" s="412"/>
      <c r="G2" s="405"/>
    </row>
    <row r="3" spans="1:8" s="232" customFormat="1" ht="15" customHeight="1">
      <c r="A3" s="1266" t="s">
        <v>18</v>
      </c>
      <c r="B3" s="1267"/>
      <c r="C3" s="1267"/>
      <c r="D3" s="1267"/>
      <c r="E3" s="1267"/>
      <c r="F3" s="1267"/>
      <c r="G3" s="1268"/>
    </row>
    <row r="4" spans="1:8" s="232" customFormat="1" ht="15" customHeight="1">
      <c r="A4" s="1229" t="s">
        <v>189</v>
      </c>
      <c r="B4" s="1230"/>
      <c r="C4" s="1230"/>
      <c r="D4" s="1230"/>
      <c r="E4" s="1230"/>
      <c r="F4" s="1230"/>
      <c r="G4" s="1231"/>
    </row>
    <row r="5" spans="1:8" s="232" customFormat="1" ht="15" customHeight="1">
      <c r="A5" s="1229" t="s">
        <v>17</v>
      </c>
      <c r="B5" s="1230"/>
      <c r="C5" s="1230"/>
      <c r="D5" s="1230"/>
      <c r="E5" s="1230"/>
      <c r="F5" s="1230"/>
      <c r="G5" s="1231"/>
    </row>
    <row r="6" spans="1:8" s="232" customFormat="1" ht="15" customHeight="1">
      <c r="A6" s="406"/>
      <c r="B6" s="413"/>
      <c r="C6" s="413"/>
      <c r="D6" s="413"/>
      <c r="E6" s="413"/>
      <c r="F6" s="413"/>
      <c r="G6" s="407"/>
    </row>
    <row r="7" spans="1:8" s="480" customFormat="1">
      <c r="A7" s="479" t="s">
        <v>557</v>
      </c>
      <c r="B7" s="1326" t="str">
        <f>'CPU VII'!B7</f>
        <v>EXECUÇÃO DOS SERVIÇOS DE INFRAESTRUTURA E PREVENÇÃO DE INUNDAÇÕES - NO MUNICÍPIO DE ANANINDEUA - PA.</v>
      </c>
      <c r="C7" s="1327"/>
      <c r="D7" s="1327"/>
      <c r="E7" s="1327"/>
      <c r="F7" s="1327"/>
      <c r="G7" s="1328"/>
    </row>
    <row r="8" spans="1:8" s="232" customFormat="1" ht="15" customHeight="1" thickBot="1">
      <c r="A8" s="233"/>
      <c r="B8" s="1272"/>
      <c r="C8" s="1272"/>
      <c r="D8" s="1272"/>
      <c r="E8" s="1272"/>
      <c r="F8" s="1272"/>
      <c r="G8" s="1273"/>
    </row>
    <row r="9" spans="1:8" s="480" customFormat="1" ht="24" customHeight="1" thickTop="1">
      <c r="A9" s="408" t="s">
        <v>187</v>
      </c>
      <c r="B9" s="481" t="s">
        <v>612</v>
      </c>
      <c r="C9" s="1263" t="s">
        <v>559</v>
      </c>
      <c r="D9" s="1264"/>
      <c r="E9" s="1264"/>
      <c r="F9" s="1265"/>
      <c r="G9" s="315" t="s">
        <v>485</v>
      </c>
    </row>
    <row r="10" spans="1:8" s="480" customFormat="1" ht="29.25" customHeight="1" thickBot="1">
      <c r="A10" s="409" t="s">
        <v>613</v>
      </c>
      <c r="B10" s="482">
        <v>97956</v>
      </c>
      <c r="C10" s="1251" t="str">
        <f>[18]ORÇAMENTO!F105</f>
        <v>Recuperação de BL´s simples</v>
      </c>
      <c r="D10" s="1252"/>
      <c r="E10" s="1252"/>
      <c r="F10" s="1253"/>
      <c r="G10" s="155" t="s">
        <v>599</v>
      </c>
    </row>
    <row r="11" spans="1:8" s="480" customFormat="1" ht="12.75" customHeight="1" thickTop="1">
      <c r="A11" s="1329"/>
      <c r="B11" s="1330"/>
      <c r="C11" s="1330"/>
      <c r="D11" s="1330"/>
      <c r="E11" s="1330"/>
      <c r="F11" s="1330"/>
      <c r="G11" s="1331"/>
    </row>
    <row r="12" spans="1:8" s="484" customFormat="1" ht="20.100000000000001" customHeight="1">
      <c r="A12" s="241" t="s">
        <v>35</v>
      </c>
      <c r="B12" s="242" t="s">
        <v>264</v>
      </c>
      <c r="C12" s="243" t="s">
        <v>555</v>
      </c>
      <c r="D12" s="242" t="s">
        <v>37</v>
      </c>
      <c r="E12" s="243" t="s">
        <v>153</v>
      </c>
      <c r="F12" s="244" t="s">
        <v>38</v>
      </c>
      <c r="G12" s="245" t="s">
        <v>560</v>
      </c>
      <c r="H12" s="483"/>
    </row>
    <row r="13" spans="1:8" s="480" customFormat="1" ht="20.100000000000001" customHeight="1">
      <c r="A13" s="1332" t="s">
        <v>34</v>
      </c>
      <c r="B13" s="1333"/>
      <c r="C13" s="1333"/>
      <c r="D13" s="1333"/>
      <c r="E13" s="1333"/>
      <c r="F13" s="1333"/>
      <c r="G13" s="1334"/>
    </row>
    <row r="14" spans="1:8" s="480" customFormat="1" ht="20.100000000000001" customHeight="1">
      <c r="A14" s="485">
        <v>1</v>
      </c>
      <c r="B14" s="486">
        <v>88309</v>
      </c>
      <c r="C14" s="487" t="s">
        <v>276</v>
      </c>
      <c r="D14" s="486" t="s">
        <v>230</v>
      </c>
      <c r="E14" s="503">
        <v>9.5631000000000004</v>
      </c>
      <c r="F14" s="489">
        <v>23.96</v>
      </c>
      <c r="G14" s="490">
        <f>E14*F14</f>
        <v>229.13</v>
      </c>
    </row>
    <row r="15" spans="1:8" s="480" customFormat="1" ht="20.100000000000001" customHeight="1">
      <c r="A15" s="485">
        <v>2</v>
      </c>
      <c r="B15" s="486">
        <v>88316</v>
      </c>
      <c r="C15" s="487" t="s">
        <v>191</v>
      </c>
      <c r="D15" s="486" t="s">
        <v>230</v>
      </c>
      <c r="E15" s="503">
        <v>7.5138999999999996</v>
      </c>
      <c r="F15" s="489">
        <v>19.22</v>
      </c>
      <c r="G15" s="490">
        <f>E15*F15</f>
        <v>144.41999999999999</v>
      </c>
    </row>
    <row r="16" spans="1:8" s="480" customFormat="1" ht="20.100000000000001" customHeight="1">
      <c r="A16" s="1335" t="s">
        <v>482</v>
      </c>
      <c r="B16" s="1336"/>
      <c r="C16" s="1336"/>
      <c r="D16" s="1336"/>
      <c r="E16" s="1336"/>
      <c r="F16" s="1336"/>
      <c r="G16" s="492">
        <f>SUM(G14:G15)</f>
        <v>373.55</v>
      </c>
    </row>
    <row r="17" spans="1:7" s="480" customFormat="1" ht="20.100000000000001" customHeight="1">
      <c r="A17" s="1337" t="s">
        <v>45</v>
      </c>
      <c r="B17" s="1338"/>
      <c r="C17" s="1338"/>
      <c r="D17" s="1338"/>
      <c r="E17" s="1338"/>
      <c r="F17" s="1338"/>
      <c r="G17" s="1339"/>
    </row>
    <row r="18" spans="1:7" s="480" customFormat="1" ht="96">
      <c r="A18" s="485">
        <v>1</v>
      </c>
      <c r="B18" s="493">
        <v>5678</v>
      </c>
      <c r="C18" s="494" t="s">
        <v>614</v>
      </c>
      <c r="D18" s="495" t="s">
        <v>176</v>
      </c>
      <c r="E18" s="504">
        <v>3.1300000000000001E-2</v>
      </c>
      <c r="F18" s="488">
        <v>149.33000000000001</v>
      </c>
      <c r="G18" s="490">
        <f t="shared" ref="G18:G29" si="0">E18*F18</f>
        <v>4.67</v>
      </c>
    </row>
    <row r="19" spans="1:7" s="480" customFormat="1" ht="27.75" customHeight="1">
      <c r="A19" s="485"/>
      <c r="B19" s="493">
        <v>5679</v>
      </c>
      <c r="C19" s="494" t="s">
        <v>614</v>
      </c>
      <c r="D19" s="495" t="s">
        <v>178</v>
      </c>
      <c r="E19" s="504">
        <v>6.4000000000000001E-2</v>
      </c>
      <c r="F19" s="496">
        <v>62.73</v>
      </c>
      <c r="G19" s="490">
        <f t="shared" si="0"/>
        <v>4.01</v>
      </c>
    </row>
    <row r="20" spans="1:7" s="480" customFormat="1" ht="27.75" hidden="1" customHeight="1">
      <c r="A20" s="485"/>
      <c r="B20" s="493"/>
      <c r="C20" s="494"/>
      <c r="D20" s="495"/>
      <c r="E20" s="488"/>
      <c r="F20" s="496"/>
      <c r="G20" s="490">
        <f t="shared" si="0"/>
        <v>0</v>
      </c>
    </row>
    <row r="21" spans="1:7" s="480" customFormat="1" ht="27.75" hidden="1" customHeight="1">
      <c r="A21" s="485"/>
      <c r="B21" s="493"/>
      <c r="C21" s="494"/>
      <c r="D21" s="495"/>
      <c r="E21" s="488"/>
      <c r="F21" s="496"/>
      <c r="G21" s="490">
        <f t="shared" si="0"/>
        <v>0</v>
      </c>
    </row>
    <row r="22" spans="1:7" s="480" customFormat="1" ht="27.75" hidden="1" customHeight="1">
      <c r="A22" s="485"/>
      <c r="B22" s="493"/>
      <c r="C22" s="494"/>
      <c r="D22" s="495"/>
      <c r="E22" s="488"/>
      <c r="F22" s="496"/>
      <c r="G22" s="490">
        <f t="shared" si="0"/>
        <v>0</v>
      </c>
    </row>
    <row r="23" spans="1:7" s="480" customFormat="1" ht="27.75" hidden="1" customHeight="1">
      <c r="A23" s="485"/>
      <c r="B23" s="493"/>
      <c r="C23" s="494"/>
      <c r="D23" s="495"/>
      <c r="E23" s="488"/>
      <c r="F23" s="496"/>
      <c r="G23" s="490">
        <f t="shared" si="0"/>
        <v>0</v>
      </c>
    </row>
    <row r="24" spans="1:7" s="480" customFormat="1" ht="27.75" hidden="1" customHeight="1">
      <c r="A24" s="485"/>
      <c r="B24" s="493"/>
      <c r="C24" s="494"/>
      <c r="D24" s="495"/>
      <c r="E24" s="488"/>
      <c r="F24" s="496"/>
      <c r="G24" s="490">
        <f t="shared" si="0"/>
        <v>0</v>
      </c>
    </row>
    <row r="25" spans="1:7" s="480" customFormat="1" ht="27.75" hidden="1" customHeight="1">
      <c r="A25" s="485"/>
      <c r="B25" s="493"/>
      <c r="C25" s="494"/>
      <c r="D25" s="495"/>
      <c r="E25" s="488"/>
      <c r="F25" s="496"/>
      <c r="G25" s="490">
        <f t="shared" si="0"/>
        <v>0</v>
      </c>
    </row>
    <row r="26" spans="1:7" s="480" customFormat="1" ht="27.75" hidden="1" customHeight="1">
      <c r="A26" s="485"/>
      <c r="B26" s="493"/>
      <c r="C26" s="494"/>
      <c r="D26" s="495"/>
      <c r="E26" s="488"/>
      <c r="F26" s="496"/>
      <c r="G26" s="490">
        <f t="shared" si="0"/>
        <v>0</v>
      </c>
    </row>
    <row r="27" spans="1:7" s="480" customFormat="1" ht="27.75" hidden="1" customHeight="1">
      <c r="A27" s="485"/>
      <c r="B27" s="493"/>
      <c r="C27" s="494"/>
      <c r="D27" s="495"/>
      <c r="E27" s="488"/>
      <c r="F27" s="496"/>
      <c r="G27" s="490">
        <f t="shared" si="0"/>
        <v>0</v>
      </c>
    </row>
    <row r="28" spans="1:7" s="480" customFormat="1" ht="27.75" hidden="1" customHeight="1">
      <c r="A28" s="485"/>
      <c r="B28" s="493"/>
      <c r="C28" s="494"/>
      <c r="D28" s="495"/>
      <c r="E28" s="488"/>
      <c r="F28" s="496"/>
      <c r="G28" s="490">
        <f t="shared" si="0"/>
        <v>0</v>
      </c>
    </row>
    <row r="29" spans="1:7" s="480" customFormat="1" ht="27.75" hidden="1" customHeight="1">
      <c r="A29" s="485"/>
      <c r="B29" s="493"/>
      <c r="C29" s="494"/>
      <c r="D29" s="495"/>
      <c r="E29" s="488"/>
      <c r="F29" s="496"/>
      <c r="G29" s="490">
        <f t="shared" si="0"/>
        <v>0</v>
      </c>
    </row>
    <row r="30" spans="1:7" s="480" customFormat="1" ht="20.100000000000001" customHeight="1">
      <c r="A30" s="1335" t="s">
        <v>483</v>
      </c>
      <c r="B30" s="1336"/>
      <c r="C30" s="1336"/>
      <c r="D30" s="1336"/>
      <c r="E30" s="1336"/>
      <c r="F30" s="1336"/>
      <c r="G30" s="492">
        <f>SUM(G18:G29)</f>
        <v>8.68</v>
      </c>
    </row>
    <row r="31" spans="1:7" s="480" customFormat="1" ht="20.100000000000001" customHeight="1">
      <c r="A31" s="1340" t="s">
        <v>601</v>
      </c>
      <c r="B31" s="1341"/>
      <c r="C31" s="1341"/>
      <c r="D31" s="1341"/>
      <c r="E31" s="1341"/>
      <c r="F31" s="1341"/>
      <c r="G31" s="1342"/>
    </row>
    <row r="32" spans="1:7" s="480" customFormat="1" ht="24">
      <c r="A32" s="485">
        <v>1</v>
      </c>
      <c r="B32" s="493">
        <v>660</v>
      </c>
      <c r="C32" s="497" t="s">
        <v>615</v>
      </c>
      <c r="D32" s="495" t="s">
        <v>599</v>
      </c>
      <c r="E32" s="496">
        <v>21</v>
      </c>
      <c r="F32" s="496">
        <v>3.7</v>
      </c>
      <c r="G32" s="490">
        <f>E32*F32</f>
        <v>77.7</v>
      </c>
    </row>
    <row r="33" spans="1:7" s="480" customFormat="1" ht="24">
      <c r="A33" s="485">
        <f>A32+1</f>
        <v>2</v>
      </c>
      <c r="B33" s="493">
        <v>2692</v>
      </c>
      <c r="C33" s="497" t="s">
        <v>616</v>
      </c>
      <c r="D33" s="495" t="s">
        <v>177</v>
      </c>
      <c r="E33" s="505">
        <v>8.2000000000000007E-3</v>
      </c>
      <c r="F33" s="496">
        <v>7.96</v>
      </c>
      <c r="G33" s="490">
        <f t="shared" ref="G33:G50" si="1">E33*F33</f>
        <v>7.0000000000000007E-2</v>
      </c>
    </row>
    <row r="34" spans="1:7" s="480" customFormat="1" ht="24">
      <c r="A34" s="485">
        <f t="shared" ref="A34:A48" si="2">A33+1</f>
        <v>3</v>
      </c>
      <c r="B34" s="493">
        <v>4491</v>
      </c>
      <c r="C34" s="497" t="s">
        <v>617</v>
      </c>
      <c r="D34" s="495" t="s">
        <v>430</v>
      </c>
      <c r="E34" s="506">
        <v>0.17760000000000001</v>
      </c>
      <c r="F34" s="496">
        <v>10.87</v>
      </c>
      <c r="G34" s="490">
        <f t="shared" si="1"/>
        <v>1.93</v>
      </c>
    </row>
    <row r="35" spans="1:7" s="480" customFormat="1" ht="24">
      <c r="A35" s="485">
        <f t="shared" si="2"/>
        <v>4</v>
      </c>
      <c r="B35" s="493">
        <v>4517</v>
      </c>
      <c r="C35" s="497" t="s">
        <v>618</v>
      </c>
      <c r="D35" s="495" t="s">
        <v>430</v>
      </c>
      <c r="E35" s="507">
        <v>0.2112</v>
      </c>
      <c r="F35" s="496">
        <v>3.8</v>
      </c>
      <c r="G35" s="490">
        <f t="shared" si="1"/>
        <v>0.8</v>
      </c>
    </row>
    <row r="36" spans="1:7" s="480" customFormat="1" ht="24">
      <c r="A36" s="485">
        <f t="shared" si="2"/>
        <v>5</v>
      </c>
      <c r="B36" s="493">
        <v>5069</v>
      </c>
      <c r="C36" s="497" t="s">
        <v>619</v>
      </c>
      <c r="D36" s="495" t="s">
        <v>283</v>
      </c>
      <c r="E36" s="507">
        <v>1.8700000000000001E-2</v>
      </c>
      <c r="F36" s="496">
        <v>24.03</v>
      </c>
      <c r="G36" s="490">
        <f t="shared" si="1"/>
        <v>0.45</v>
      </c>
    </row>
    <row r="37" spans="1:7" s="480" customFormat="1" ht="36">
      <c r="A37" s="485">
        <f t="shared" si="2"/>
        <v>6</v>
      </c>
      <c r="B37" s="493">
        <v>6193</v>
      </c>
      <c r="C37" s="497" t="s">
        <v>620</v>
      </c>
      <c r="D37" s="495" t="s">
        <v>621</v>
      </c>
      <c r="E37" s="508">
        <v>0.66239999999999999</v>
      </c>
      <c r="F37" s="496">
        <v>16.95</v>
      </c>
      <c r="G37" s="490">
        <f t="shared" si="1"/>
        <v>11.23</v>
      </c>
    </row>
    <row r="38" spans="1:7" s="480" customFormat="1" ht="24">
      <c r="A38" s="485">
        <f>A37+1</f>
        <v>7</v>
      </c>
      <c r="B38" s="493">
        <v>25067</v>
      </c>
      <c r="C38" s="497" t="s">
        <v>622</v>
      </c>
      <c r="D38" s="495" t="s">
        <v>599</v>
      </c>
      <c r="E38" s="503">
        <v>47.175699999999999</v>
      </c>
      <c r="F38" s="496">
        <v>5.96</v>
      </c>
      <c r="G38" s="490">
        <f t="shared" si="1"/>
        <v>281.17</v>
      </c>
    </row>
    <row r="39" spans="1:7" s="480" customFormat="1" ht="36">
      <c r="A39" s="485">
        <f t="shared" si="2"/>
        <v>8</v>
      </c>
      <c r="B39" s="493">
        <v>43386</v>
      </c>
      <c r="C39" s="497" t="s">
        <v>623</v>
      </c>
      <c r="D39" s="495" t="s">
        <v>599</v>
      </c>
      <c r="E39" s="503">
        <v>1</v>
      </c>
      <c r="F39" s="496">
        <v>45.6</v>
      </c>
      <c r="G39" s="490">
        <f t="shared" si="1"/>
        <v>45.6</v>
      </c>
    </row>
    <row r="40" spans="1:7" s="480" customFormat="1" ht="48">
      <c r="A40" s="485">
        <f t="shared" si="2"/>
        <v>9</v>
      </c>
      <c r="B40" s="493">
        <v>87316</v>
      </c>
      <c r="C40" s="497" t="s">
        <v>624</v>
      </c>
      <c r="D40" s="495" t="s">
        <v>197</v>
      </c>
      <c r="E40" s="503">
        <v>4.1799999999999997E-2</v>
      </c>
      <c r="F40" s="496">
        <v>583.96</v>
      </c>
      <c r="G40" s="490">
        <f t="shared" si="1"/>
        <v>24.41</v>
      </c>
    </row>
    <row r="41" spans="1:7" s="480" customFormat="1" ht="36">
      <c r="A41" s="485">
        <f t="shared" si="2"/>
        <v>10</v>
      </c>
      <c r="B41" s="493">
        <v>88628</v>
      </c>
      <c r="C41" s="497" t="s">
        <v>625</v>
      </c>
      <c r="D41" s="495" t="s">
        <v>197</v>
      </c>
      <c r="E41" s="503">
        <v>0.47460000000000002</v>
      </c>
      <c r="F41" s="496">
        <v>718.65</v>
      </c>
      <c r="G41" s="490">
        <f t="shared" si="1"/>
        <v>341.07</v>
      </c>
    </row>
    <row r="42" spans="1:7" s="480" customFormat="1" ht="24">
      <c r="A42" s="485">
        <f t="shared" si="2"/>
        <v>11</v>
      </c>
      <c r="B42" s="493">
        <v>89993</v>
      </c>
      <c r="C42" s="497" t="s">
        <v>626</v>
      </c>
      <c r="D42" s="495" t="s">
        <v>197</v>
      </c>
      <c r="E42" s="503">
        <v>2.9899999999999999E-2</v>
      </c>
      <c r="F42" s="496">
        <v>1246.54</v>
      </c>
      <c r="G42" s="490">
        <f t="shared" si="1"/>
        <v>37.270000000000003</v>
      </c>
    </row>
    <row r="43" spans="1:7" s="480" customFormat="1" ht="24">
      <c r="A43" s="485">
        <f t="shared" si="2"/>
        <v>12</v>
      </c>
      <c r="B43" s="493">
        <v>89995</v>
      </c>
      <c r="C43" s="497" t="s">
        <v>627</v>
      </c>
      <c r="D43" s="495" t="s">
        <v>197</v>
      </c>
      <c r="E43" s="503">
        <v>6.1499999999999999E-2</v>
      </c>
      <c r="F43" s="496">
        <v>1214.08</v>
      </c>
      <c r="G43" s="490">
        <f t="shared" si="1"/>
        <v>74.67</v>
      </c>
    </row>
    <row r="44" spans="1:7" s="480" customFormat="1" ht="24">
      <c r="A44" s="485">
        <f t="shared" si="2"/>
        <v>13</v>
      </c>
      <c r="B44" s="493">
        <v>89996</v>
      </c>
      <c r="C44" s="497" t="s">
        <v>628</v>
      </c>
      <c r="D44" s="495" t="s">
        <v>283</v>
      </c>
      <c r="E44" s="503">
        <v>0.98719999999999997</v>
      </c>
      <c r="F44" s="496">
        <v>10.46</v>
      </c>
      <c r="G44" s="490">
        <f t="shared" si="1"/>
        <v>10.33</v>
      </c>
    </row>
    <row r="45" spans="1:7" s="480" customFormat="1" ht="24">
      <c r="A45" s="485">
        <f t="shared" si="2"/>
        <v>14</v>
      </c>
      <c r="B45" s="493">
        <v>89998</v>
      </c>
      <c r="C45" s="497" t="s">
        <v>629</v>
      </c>
      <c r="D45" s="495" t="s">
        <v>283</v>
      </c>
      <c r="E45" s="503">
        <v>2.468</v>
      </c>
      <c r="F45" s="496">
        <v>10</v>
      </c>
      <c r="G45" s="490">
        <f t="shared" si="1"/>
        <v>24.68</v>
      </c>
    </row>
    <row r="46" spans="1:7" s="480" customFormat="1" ht="48">
      <c r="A46" s="485">
        <f t="shared" si="2"/>
        <v>15</v>
      </c>
      <c r="B46" s="493">
        <v>94970</v>
      </c>
      <c r="C46" s="497" t="s">
        <v>630</v>
      </c>
      <c r="D46" s="495" t="s">
        <v>197</v>
      </c>
      <c r="E46" s="503">
        <v>0.1628</v>
      </c>
      <c r="F46" s="496">
        <v>626.25</v>
      </c>
      <c r="G46" s="490">
        <f t="shared" si="1"/>
        <v>101.95</v>
      </c>
    </row>
    <row r="47" spans="1:7" s="480" customFormat="1" ht="36">
      <c r="A47" s="485">
        <f t="shared" si="2"/>
        <v>16</v>
      </c>
      <c r="B47" s="493">
        <v>97735</v>
      </c>
      <c r="C47" s="497" t="s">
        <v>631</v>
      </c>
      <c r="D47" s="495" t="s">
        <v>197</v>
      </c>
      <c r="E47" s="503">
        <v>6.1600000000000002E-2</v>
      </c>
      <c r="F47" s="496">
        <v>2474.8000000000002</v>
      </c>
      <c r="G47" s="490">
        <f t="shared" si="1"/>
        <v>152.44999999999999</v>
      </c>
    </row>
    <row r="48" spans="1:7" s="480" customFormat="1" ht="24">
      <c r="A48" s="485">
        <f t="shared" si="2"/>
        <v>17</v>
      </c>
      <c r="B48" s="493">
        <v>101616</v>
      </c>
      <c r="C48" s="497" t="s">
        <v>632</v>
      </c>
      <c r="D48" s="495" t="s">
        <v>281</v>
      </c>
      <c r="E48" s="503">
        <v>1.17</v>
      </c>
      <c r="F48" s="496">
        <v>5.58</v>
      </c>
      <c r="G48" s="490">
        <f t="shared" si="1"/>
        <v>6.53</v>
      </c>
    </row>
    <row r="49" spans="1:8" s="480" customFormat="1" ht="20.100000000000001" customHeight="1">
      <c r="A49" s="485"/>
      <c r="B49" s="493"/>
      <c r="C49" s="497"/>
      <c r="D49" s="495"/>
      <c r="E49" s="496"/>
      <c r="F49" s="496"/>
      <c r="G49" s="490">
        <f t="shared" si="1"/>
        <v>0</v>
      </c>
    </row>
    <row r="50" spans="1:8" s="480" customFormat="1" ht="20.100000000000001" customHeight="1">
      <c r="A50" s="485"/>
      <c r="B50" s="493"/>
      <c r="C50" s="497"/>
      <c r="D50" s="495"/>
      <c r="E50" s="496"/>
      <c r="F50" s="496"/>
      <c r="G50" s="490">
        <f t="shared" si="1"/>
        <v>0</v>
      </c>
    </row>
    <row r="51" spans="1:8" s="480" customFormat="1" ht="20.100000000000001" customHeight="1">
      <c r="A51" s="1335" t="s">
        <v>484</v>
      </c>
      <c r="B51" s="1336"/>
      <c r="C51" s="1336"/>
      <c r="D51" s="1336"/>
      <c r="E51" s="1336"/>
      <c r="F51" s="1336"/>
      <c r="G51" s="492">
        <f>SUM(G32:G50)</f>
        <v>1192.31</v>
      </c>
    </row>
    <row r="52" spans="1:8" s="484" customFormat="1" ht="20.100000000000001" customHeight="1">
      <c r="A52" s="1244" t="s">
        <v>49</v>
      </c>
      <c r="B52" s="1245"/>
      <c r="C52" s="1245"/>
      <c r="D52" s="1245"/>
      <c r="E52" s="1245"/>
      <c r="F52" s="1245"/>
      <c r="G52" s="1246"/>
      <c r="H52" s="483"/>
    </row>
    <row r="53" spans="1:8" s="484" customFormat="1" ht="20.100000000000001" customHeight="1">
      <c r="A53" s="156" t="s">
        <v>35</v>
      </c>
      <c r="B53" s="157"/>
      <c r="C53" s="157" t="s">
        <v>50</v>
      </c>
      <c r="D53" s="1247" t="s">
        <v>561</v>
      </c>
      <c r="E53" s="1248"/>
      <c r="F53" s="1248"/>
      <c r="G53" s="1249"/>
      <c r="H53" s="483"/>
    </row>
    <row r="54" spans="1:8" s="484" customFormat="1" ht="20.100000000000001" customHeight="1">
      <c r="A54" s="156" t="s">
        <v>51</v>
      </c>
      <c r="B54" s="157"/>
      <c r="C54" s="157" t="s">
        <v>52</v>
      </c>
      <c r="D54" s="1232" t="s">
        <v>53</v>
      </c>
      <c r="E54" s="1232"/>
      <c r="F54" s="1232"/>
      <c r="G54" s="158">
        <f>G16</f>
        <v>373.55</v>
      </c>
      <c r="H54" s="483"/>
    </row>
    <row r="55" spans="1:8" s="484" customFormat="1" ht="20.100000000000001" customHeight="1">
      <c r="A55" s="156" t="s">
        <v>54</v>
      </c>
      <c r="B55" s="157"/>
      <c r="C55" s="157" t="s">
        <v>55</v>
      </c>
      <c r="D55" s="1232" t="s">
        <v>56</v>
      </c>
      <c r="E55" s="1232"/>
      <c r="F55" s="1232"/>
      <c r="G55" s="158">
        <f>G30</f>
        <v>8.68</v>
      </c>
      <c r="H55" s="483"/>
    </row>
    <row r="56" spans="1:8" s="484" customFormat="1" ht="20.100000000000001" customHeight="1">
      <c r="A56" s="156" t="s">
        <v>14</v>
      </c>
      <c r="B56" s="157"/>
      <c r="C56" s="157" t="s">
        <v>57</v>
      </c>
      <c r="D56" s="1232" t="s">
        <v>58</v>
      </c>
      <c r="E56" s="1232"/>
      <c r="F56" s="1232"/>
      <c r="G56" s="158">
        <f>G51</f>
        <v>1192.31</v>
      </c>
      <c r="H56" s="483"/>
    </row>
    <row r="57" spans="1:8" s="484" customFormat="1" ht="20.100000000000001" customHeight="1">
      <c r="A57" s="156" t="s">
        <v>7</v>
      </c>
      <c r="B57" s="157"/>
      <c r="C57" s="428" t="s">
        <v>59</v>
      </c>
      <c r="D57" s="1233" t="s">
        <v>60</v>
      </c>
      <c r="E57" s="1233"/>
      <c r="F57" s="1233"/>
      <c r="G57" s="429">
        <f>G54+G55+G56</f>
        <v>1574.54</v>
      </c>
      <c r="H57" s="483"/>
    </row>
    <row r="58" spans="1:8" s="484" customFormat="1" ht="20.100000000000001" customHeight="1">
      <c r="A58" s="156"/>
      <c r="B58" s="157"/>
      <c r="C58" s="428"/>
      <c r="D58" s="1234" t="s">
        <v>200</v>
      </c>
      <c r="E58" s="1235"/>
      <c r="F58" s="430">
        <v>0.27460000000000001</v>
      </c>
      <c r="G58" s="159">
        <f>G57*F58</f>
        <v>432.37</v>
      </c>
      <c r="H58" s="483"/>
    </row>
    <row r="59" spans="1:8" s="484" customFormat="1" ht="20.100000000000001" customHeight="1" thickBot="1">
      <c r="A59" s="1236" t="s">
        <v>62</v>
      </c>
      <c r="B59" s="1237"/>
      <c r="C59" s="1237"/>
      <c r="D59" s="1237"/>
      <c r="E59" s="1237"/>
      <c r="F59" s="1238"/>
      <c r="G59" s="160">
        <f>G57+G58</f>
        <v>2006.91</v>
      </c>
      <c r="H59" s="483"/>
    </row>
    <row r="60" spans="1:8" s="480" customFormat="1" ht="20.100000000000001" customHeight="1">
      <c r="A60" s="498"/>
      <c r="B60" s="499"/>
      <c r="C60" s="499"/>
      <c r="D60" s="500"/>
      <c r="E60" s="499"/>
      <c r="F60" s="499"/>
      <c r="G60" s="501"/>
    </row>
  </sheetData>
  <mergeCells count="23">
    <mergeCell ref="D55:F55"/>
    <mergeCell ref="D56:F56"/>
    <mergeCell ref="D57:F57"/>
    <mergeCell ref="D58:E58"/>
    <mergeCell ref="A59:F59"/>
    <mergeCell ref="B8:G8"/>
    <mergeCell ref="D54:F54"/>
    <mergeCell ref="C9:F9"/>
    <mergeCell ref="C10:F10"/>
    <mergeCell ref="A11:G11"/>
    <mergeCell ref="A13:G13"/>
    <mergeCell ref="A16:F16"/>
    <mergeCell ref="A17:G17"/>
    <mergeCell ref="A30:F30"/>
    <mergeCell ref="A31:G31"/>
    <mergeCell ref="A51:F51"/>
    <mergeCell ref="A52:G52"/>
    <mergeCell ref="D53:G53"/>
    <mergeCell ref="B1:G1"/>
    <mergeCell ref="A3:G3"/>
    <mergeCell ref="A4:G4"/>
    <mergeCell ref="A5:G5"/>
    <mergeCell ref="B7:G7"/>
  </mergeCells>
  <pageMargins left="0.51181102362204722" right="0.51181102362204722" top="0.78740157480314965" bottom="0.78740157480314965" header="0.31496062992125984" footer="0.31496062992125984"/>
  <pageSetup paperSize="9" scale="7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7" tint="0.39997558519241921"/>
    <pageSetUpPr fitToPage="1"/>
  </sheetPr>
  <dimension ref="A1:J47"/>
  <sheetViews>
    <sheetView view="pageBreakPreview" topLeftCell="A28" zoomScale="115" zoomScaleNormal="115" zoomScaleSheetLayoutView="115" workbookViewId="0">
      <selection activeCell="A9" sqref="A9:G9"/>
    </sheetView>
  </sheetViews>
  <sheetFormatPr defaultColWidth="9.140625" defaultRowHeight="10.5"/>
  <cols>
    <col min="1" max="1" width="7.7109375" style="166" customWidth="1"/>
    <col min="2" max="2" width="10.7109375" style="166" customWidth="1"/>
    <col min="3" max="3" width="42.7109375" style="166" customWidth="1"/>
    <col min="4" max="7" width="11.7109375" style="166" customWidth="1"/>
    <col min="8" max="8" width="11.7109375" style="165" customWidth="1"/>
    <col min="9" max="9" width="9.140625" style="165"/>
    <col min="10" max="16384" width="9.140625" style="166"/>
  </cols>
  <sheetData>
    <row r="1" spans="1:10">
      <c r="A1" s="161"/>
      <c r="B1" s="162"/>
      <c r="C1" s="162"/>
      <c r="D1" s="162"/>
      <c r="E1" s="162"/>
      <c r="F1" s="162"/>
      <c r="G1" s="163"/>
      <c r="H1" s="164"/>
    </row>
    <row r="2" spans="1:10" ht="45.75" customHeight="1">
      <c r="A2" s="217"/>
      <c r="B2" s="218"/>
      <c r="C2" s="218"/>
      <c r="D2" s="218"/>
      <c r="E2" s="218"/>
      <c r="F2" s="218"/>
      <c r="G2" s="219"/>
      <c r="H2" s="164"/>
    </row>
    <row r="3" spans="1:10" s="171" customFormat="1" ht="13.5" customHeight="1">
      <c r="A3" s="1343" t="s">
        <v>18</v>
      </c>
      <c r="B3" s="1344"/>
      <c r="C3" s="1344"/>
      <c r="D3" s="1344"/>
      <c r="E3" s="1344"/>
      <c r="F3" s="1344"/>
      <c r="G3" s="1345"/>
      <c r="H3" s="167"/>
      <c r="I3" s="165"/>
    </row>
    <row r="4" spans="1:10" s="171" customFormat="1" ht="13.5" customHeight="1">
      <c r="A4" s="1346" t="s">
        <v>189</v>
      </c>
      <c r="B4" s="1347"/>
      <c r="C4" s="1347"/>
      <c r="D4" s="1347"/>
      <c r="E4" s="1347"/>
      <c r="F4" s="1347"/>
      <c r="G4" s="1348"/>
      <c r="H4" s="167"/>
      <c r="I4" s="165"/>
    </row>
    <row r="5" spans="1:10" s="171" customFormat="1" ht="13.5" customHeight="1">
      <c r="A5" s="1346" t="s">
        <v>17</v>
      </c>
      <c r="B5" s="1347"/>
      <c r="C5" s="1347"/>
      <c r="D5" s="1347"/>
      <c r="E5" s="1347"/>
      <c r="F5" s="1347"/>
      <c r="G5" s="1348"/>
      <c r="H5" s="167"/>
      <c r="I5" s="165"/>
    </row>
    <row r="6" spans="1:10" ht="11.25" thickBot="1">
      <c r="A6" s="1349"/>
      <c r="B6" s="1350"/>
      <c r="C6" s="1350"/>
      <c r="D6" s="1350"/>
      <c r="E6" s="1350"/>
      <c r="F6" s="1350"/>
      <c r="G6" s="1351"/>
      <c r="H6" s="167"/>
    </row>
    <row r="7" spans="1:10" ht="11.25" thickTop="1">
      <c r="A7" s="1359" t="s">
        <v>459</v>
      </c>
      <c r="B7" s="317" t="s">
        <v>489</v>
      </c>
      <c r="C7" s="1361" t="s">
        <v>480</v>
      </c>
      <c r="D7" s="1362"/>
      <c r="E7" s="1362"/>
      <c r="F7" s="1362"/>
      <c r="G7" s="318" t="s">
        <v>488</v>
      </c>
      <c r="H7" s="168"/>
    </row>
    <row r="8" spans="1:10" ht="11.25" thickBot="1">
      <c r="A8" s="1360"/>
      <c r="B8" s="316">
        <v>44896</v>
      </c>
      <c r="C8" s="1363"/>
      <c r="D8" s="1364"/>
      <c r="E8" s="1364"/>
      <c r="F8" s="1364"/>
      <c r="G8" s="216" t="s">
        <v>27</v>
      </c>
      <c r="H8" s="168"/>
    </row>
    <row r="9" spans="1:10" ht="27" customHeight="1" thickTop="1">
      <c r="A9" s="1356" t="str">
        <f>'GERAL C INFRA'!D9</f>
        <v>EXECUÇÃO DOS SERVIÇOS DE INFRAESTRUTURA E PREVENÇÃO DE INUNDAÇÕES - NO MUNICÍPIO DE ANANINDEUA - PA.</v>
      </c>
      <c r="B9" s="1357"/>
      <c r="C9" s="1357"/>
      <c r="D9" s="1357"/>
      <c r="E9" s="1357"/>
      <c r="F9" s="1357"/>
      <c r="G9" s="1358"/>
      <c r="H9" s="168"/>
    </row>
    <row r="10" spans="1:10" s="171" customFormat="1" ht="20.100000000000001" customHeight="1">
      <c r="A10" s="225" t="s">
        <v>35</v>
      </c>
      <c r="B10" s="226" t="s">
        <v>264</v>
      </c>
      <c r="C10" s="227" t="s">
        <v>36</v>
      </c>
      <c r="D10" s="226" t="s">
        <v>37</v>
      </c>
      <c r="E10" s="227" t="s">
        <v>153</v>
      </c>
      <c r="F10" s="228" t="s">
        <v>38</v>
      </c>
      <c r="G10" s="229" t="s">
        <v>39</v>
      </c>
      <c r="H10" s="175"/>
      <c r="I10" s="165"/>
    </row>
    <row r="11" spans="1:10" s="171" customFormat="1" ht="15.95" customHeight="1">
      <c r="A11" s="1353" t="s">
        <v>34</v>
      </c>
      <c r="B11" s="1354"/>
      <c r="C11" s="1354"/>
      <c r="D11" s="1354"/>
      <c r="E11" s="1354"/>
      <c r="F11" s="1354"/>
      <c r="G11" s="1355"/>
      <c r="H11" s="169"/>
      <c r="I11" s="165">
        <v>1.28</v>
      </c>
      <c r="J11" s="170">
        <f>G44</f>
        <v>865.82</v>
      </c>
    </row>
    <row r="12" spans="1:10" s="171" customFormat="1" ht="20.100000000000001" customHeight="1">
      <c r="A12" s="176">
        <v>1</v>
      </c>
      <c r="B12" s="177" t="s">
        <v>181</v>
      </c>
      <c r="C12" s="178" t="s">
        <v>163</v>
      </c>
      <c r="D12" s="173" t="s">
        <v>42</v>
      </c>
      <c r="E12" s="179">
        <v>1.34E-2</v>
      </c>
      <c r="F12" s="180">
        <v>21.09</v>
      </c>
      <c r="G12" s="181">
        <f>ROUND(E12*F12,2)</f>
        <v>0.28000000000000003</v>
      </c>
      <c r="H12" s="182">
        <v>1.34E-2</v>
      </c>
      <c r="I12" s="165">
        <f>$I$11</f>
        <v>1.28</v>
      </c>
    </row>
    <row r="13" spans="1:10" s="171" customFormat="1" ht="20.100000000000001" customHeight="1">
      <c r="A13" s="176">
        <v>2</v>
      </c>
      <c r="B13" s="177" t="s">
        <v>180</v>
      </c>
      <c r="C13" s="178" t="s">
        <v>164</v>
      </c>
      <c r="D13" s="173" t="s">
        <v>42</v>
      </c>
      <c r="E13" s="179">
        <v>3.5000000000000003E-2</v>
      </c>
      <c r="F13" s="180">
        <v>21.76</v>
      </c>
      <c r="G13" s="181">
        <f>ROUND(E13*F13,2)</f>
        <v>0.76</v>
      </c>
      <c r="H13" s="182">
        <v>3.5000000000000003E-2</v>
      </c>
      <c r="I13" s="165">
        <f t="shared" ref="I13:I37" si="0">$I$11</f>
        <v>1.28</v>
      </c>
    </row>
    <row r="14" spans="1:10" s="171" customFormat="1" ht="20.100000000000001" customHeight="1">
      <c r="A14" s="176">
        <v>3</v>
      </c>
      <c r="B14" s="177" t="s">
        <v>43</v>
      </c>
      <c r="C14" s="178" t="s">
        <v>165</v>
      </c>
      <c r="D14" s="173" t="s">
        <v>42</v>
      </c>
      <c r="E14" s="179">
        <v>0.1067</v>
      </c>
      <c r="F14" s="180">
        <v>19.21</v>
      </c>
      <c r="G14" s="181">
        <f>ROUND(E14*F14,2)</f>
        <v>2.0499999999999998</v>
      </c>
      <c r="H14" s="182">
        <v>0.1067</v>
      </c>
      <c r="I14" s="165">
        <f t="shared" si="0"/>
        <v>1.28</v>
      </c>
    </row>
    <row r="15" spans="1:10" s="171" customFormat="1" ht="20.100000000000001" customHeight="1">
      <c r="A15" s="183">
        <v>4</v>
      </c>
      <c r="B15" s="184">
        <v>88314</v>
      </c>
      <c r="C15" s="185" t="s">
        <v>168</v>
      </c>
      <c r="D15" s="186" t="s">
        <v>42</v>
      </c>
      <c r="E15" s="187">
        <v>1.1301000000000001</v>
      </c>
      <c r="F15" s="188">
        <v>17.91</v>
      </c>
      <c r="G15" s="181">
        <f>ROUND(E15*F15,2)</f>
        <v>20.239999999999998</v>
      </c>
      <c r="H15" s="182">
        <v>1.1301000000000001</v>
      </c>
      <c r="I15" s="165">
        <f t="shared" si="0"/>
        <v>1.28</v>
      </c>
    </row>
    <row r="16" spans="1:10" s="171" customFormat="1" ht="15.95" customHeight="1">
      <c r="A16" s="1365" t="s">
        <v>44</v>
      </c>
      <c r="B16" s="1365"/>
      <c r="C16" s="1365"/>
      <c r="D16" s="1365"/>
      <c r="E16" s="1365"/>
      <c r="F16" s="1365"/>
      <c r="G16" s="230">
        <f>SUM(G12:G15)</f>
        <v>23.33</v>
      </c>
      <c r="H16" s="189"/>
      <c r="I16" s="165"/>
    </row>
    <row r="17" spans="1:9" s="171" customFormat="1" ht="15.95" customHeight="1">
      <c r="A17" s="1353" t="s">
        <v>45</v>
      </c>
      <c r="B17" s="1354"/>
      <c r="C17" s="1354"/>
      <c r="D17" s="1354"/>
      <c r="E17" s="1354"/>
      <c r="F17" s="1354"/>
      <c r="G17" s="1355"/>
      <c r="H17" s="169"/>
      <c r="I17" s="165"/>
    </row>
    <row r="18" spans="1:9" s="171" customFormat="1" ht="20.100000000000001" customHeight="1">
      <c r="A18" s="176">
        <v>1</v>
      </c>
      <c r="B18" s="190">
        <v>5944</v>
      </c>
      <c r="C18" s="191" t="s">
        <v>156</v>
      </c>
      <c r="D18" s="173" t="s">
        <v>176</v>
      </c>
      <c r="E18" s="179">
        <v>3.5000000000000003E-2</v>
      </c>
      <c r="F18" s="180">
        <v>254.53</v>
      </c>
      <c r="G18" s="181">
        <f>ROUND(E18*F18,2)</f>
        <v>8.91</v>
      </c>
      <c r="H18" s="182">
        <v>3.5000000000000003E-2</v>
      </c>
      <c r="I18" s="165">
        <f t="shared" si="0"/>
        <v>1.28</v>
      </c>
    </row>
    <row r="19" spans="1:9" s="171" customFormat="1" ht="20.100000000000001" customHeight="1">
      <c r="A19" s="176">
        <v>2</v>
      </c>
      <c r="B19" s="190">
        <v>7030</v>
      </c>
      <c r="C19" s="191" t="s">
        <v>157</v>
      </c>
      <c r="D19" s="173" t="s">
        <v>176</v>
      </c>
      <c r="E19" s="179">
        <v>1.34E-2</v>
      </c>
      <c r="F19" s="180">
        <v>299.08999999999997</v>
      </c>
      <c r="G19" s="181">
        <f t="shared" ref="G19:G30" si="1">ROUND(E19*F19,2)</f>
        <v>4.01</v>
      </c>
      <c r="H19" s="182">
        <v>1.34E-2</v>
      </c>
      <c r="I19" s="165">
        <f t="shared" si="0"/>
        <v>1.28</v>
      </c>
    </row>
    <row r="20" spans="1:9" s="171" customFormat="1" ht="20.100000000000001" customHeight="1">
      <c r="A20" s="176">
        <v>3</v>
      </c>
      <c r="B20" s="190">
        <v>93433</v>
      </c>
      <c r="C20" s="191" t="s">
        <v>159</v>
      </c>
      <c r="D20" s="173" t="s">
        <v>176</v>
      </c>
      <c r="E20" s="179">
        <v>1.34E-2</v>
      </c>
      <c r="F20" s="180">
        <v>2820.43</v>
      </c>
      <c r="G20" s="181">
        <f t="shared" si="1"/>
        <v>37.79</v>
      </c>
      <c r="H20" s="182">
        <v>1.34E-2</v>
      </c>
      <c r="I20" s="165">
        <f t="shared" si="0"/>
        <v>1.28</v>
      </c>
    </row>
    <row r="21" spans="1:9" s="171" customFormat="1" ht="20.100000000000001" customHeight="1">
      <c r="A21" s="176">
        <v>4</v>
      </c>
      <c r="B21" s="190">
        <v>95872</v>
      </c>
      <c r="C21" s="191" t="s">
        <v>160</v>
      </c>
      <c r="D21" s="173" t="s">
        <v>176</v>
      </c>
      <c r="E21" s="179">
        <v>1.34E-2</v>
      </c>
      <c r="F21" s="180">
        <v>327.23</v>
      </c>
      <c r="G21" s="181">
        <f t="shared" si="1"/>
        <v>4.38</v>
      </c>
      <c r="H21" s="182">
        <v>1.34E-2</v>
      </c>
      <c r="I21" s="165">
        <f t="shared" si="0"/>
        <v>1.28</v>
      </c>
    </row>
    <row r="22" spans="1:9" s="171" customFormat="1" ht="20.100000000000001" customHeight="1">
      <c r="A22" s="176">
        <v>5</v>
      </c>
      <c r="B22" s="190">
        <v>5835</v>
      </c>
      <c r="C22" s="191" t="s">
        <v>166</v>
      </c>
      <c r="D22" s="173" t="s">
        <v>176</v>
      </c>
      <c r="E22" s="179">
        <v>4.6399999999999997E-2</v>
      </c>
      <c r="F22" s="180">
        <v>393.41</v>
      </c>
      <c r="G22" s="181">
        <f t="shared" si="1"/>
        <v>18.25</v>
      </c>
      <c r="H22" s="182">
        <v>4.6399999999999997E-2</v>
      </c>
      <c r="I22" s="165">
        <f t="shared" si="0"/>
        <v>1.28</v>
      </c>
    </row>
    <row r="23" spans="1:9" s="171" customFormat="1" ht="20.100000000000001" customHeight="1">
      <c r="A23" s="176">
        <v>6</v>
      </c>
      <c r="B23" s="190">
        <v>5837</v>
      </c>
      <c r="C23" s="191" t="s">
        <v>167</v>
      </c>
      <c r="D23" s="173" t="s">
        <v>178</v>
      </c>
      <c r="E23" s="179">
        <v>9.4899999999999998E-2</v>
      </c>
      <c r="F23" s="180">
        <v>137.78</v>
      </c>
      <c r="G23" s="181">
        <f t="shared" si="1"/>
        <v>13.08</v>
      </c>
      <c r="H23" s="182">
        <v>9.4899999999999998E-2</v>
      </c>
      <c r="I23" s="165">
        <f t="shared" si="0"/>
        <v>1.28</v>
      </c>
    </row>
    <row r="24" spans="1:9" s="171" customFormat="1" ht="20.100000000000001" customHeight="1">
      <c r="A24" s="176">
        <v>7</v>
      </c>
      <c r="B24" s="190">
        <v>91386</v>
      </c>
      <c r="C24" s="191" t="s">
        <v>169</v>
      </c>
      <c r="D24" s="173" t="s">
        <v>176</v>
      </c>
      <c r="E24" s="179">
        <v>4.6399999999999997E-2</v>
      </c>
      <c r="F24" s="180">
        <v>258.64999999999998</v>
      </c>
      <c r="G24" s="181">
        <f t="shared" si="1"/>
        <v>12</v>
      </c>
      <c r="H24" s="182">
        <v>4.6399999999999997E-2</v>
      </c>
      <c r="I24" s="165">
        <f t="shared" si="0"/>
        <v>1.28</v>
      </c>
    </row>
    <row r="25" spans="1:9" s="171" customFormat="1" ht="20.100000000000001" customHeight="1">
      <c r="A25" s="176">
        <v>8</v>
      </c>
      <c r="B25" s="190">
        <v>95631</v>
      </c>
      <c r="C25" s="191" t="s">
        <v>170</v>
      </c>
      <c r="D25" s="173" t="s">
        <v>176</v>
      </c>
      <c r="E25" s="179">
        <v>8.0500000000000002E-2</v>
      </c>
      <c r="F25" s="180">
        <v>238.14</v>
      </c>
      <c r="G25" s="181">
        <f t="shared" si="1"/>
        <v>19.170000000000002</v>
      </c>
      <c r="H25" s="182">
        <v>8.0500000000000002E-2</v>
      </c>
      <c r="I25" s="165">
        <f t="shared" si="0"/>
        <v>1.28</v>
      </c>
    </row>
    <row r="26" spans="1:9" s="171" customFormat="1" ht="20.100000000000001" customHeight="1">
      <c r="A26" s="176">
        <v>9</v>
      </c>
      <c r="B26" s="190">
        <v>95632</v>
      </c>
      <c r="C26" s="191" t="s">
        <v>171</v>
      </c>
      <c r="D26" s="173" t="s">
        <v>178</v>
      </c>
      <c r="E26" s="179">
        <v>6.0699999999999997E-2</v>
      </c>
      <c r="F26" s="180">
        <v>76.92</v>
      </c>
      <c r="G26" s="181">
        <f t="shared" si="1"/>
        <v>4.67</v>
      </c>
      <c r="H26" s="182">
        <v>6.0699999999999997E-2</v>
      </c>
      <c r="I26" s="165">
        <f t="shared" si="0"/>
        <v>1.28</v>
      </c>
    </row>
    <row r="27" spans="1:9" s="171" customFormat="1" ht="20.100000000000001" customHeight="1">
      <c r="A27" s="176">
        <v>10</v>
      </c>
      <c r="B27" s="190">
        <v>96155</v>
      </c>
      <c r="C27" s="191" t="s">
        <v>172</v>
      </c>
      <c r="D27" s="173" t="s">
        <v>178</v>
      </c>
      <c r="E27" s="179">
        <v>0.1071</v>
      </c>
      <c r="F27" s="180">
        <v>43.15</v>
      </c>
      <c r="G27" s="181">
        <f t="shared" si="1"/>
        <v>4.62</v>
      </c>
      <c r="H27" s="182">
        <v>0.1071</v>
      </c>
      <c r="I27" s="165">
        <f t="shared" si="0"/>
        <v>1.28</v>
      </c>
    </row>
    <row r="28" spans="1:9" s="171" customFormat="1" ht="20.100000000000001" customHeight="1">
      <c r="A28" s="176">
        <v>11</v>
      </c>
      <c r="B28" s="190">
        <v>96157</v>
      </c>
      <c r="C28" s="191" t="s">
        <v>173</v>
      </c>
      <c r="D28" s="173" t="s">
        <v>176</v>
      </c>
      <c r="E28" s="179">
        <v>3.4099999999999998E-2</v>
      </c>
      <c r="F28" s="180">
        <v>139.63</v>
      </c>
      <c r="G28" s="181">
        <f t="shared" si="1"/>
        <v>4.76</v>
      </c>
      <c r="H28" s="182">
        <v>3.4099999999999998E-2</v>
      </c>
      <c r="I28" s="165">
        <f t="shared" si="0"/>
        <v>1.28</v>
      </c>
    </row>
    <row r="29" spans="1:9" s="171" customFormat="1" ht="20.100000000000001" customHeight="1">
      <c r="A29" s="176">
        <v>12</v>
      </c>
      <c r="B29" s="190">
        <v>96463</v>
      </c>
      <c r="C29" s="191" t="s">
        <v>174</v>
      </c>
      <c r="D29" s="173" t="s">
        <v>176</v>
      </c>
      <c r="E29" s="179">
        <v>4.19E-2</v>
      </c>
      <c r="F29" s="180">
        <v>222.28</v>
      </c>
      <c r="G29" s="181">
        <f t="shared" si="1"/>
        <v>9.31</v>
      </c>
      <c r="H29" s="182">
        <v>4.19E-2</v>
      </c>
      <c r="I29" s="165">
        <f t="shared" si="0"/>
        <v>1.28</v>
      </c>
    </row>
    <row r="30" spans="1:9" s="171" customFormat="1" ht="20.100000000000001" customHeight="1">
      <c r="A30" s="183">
        <v>13</v>
      </c>
      <c r="B30" s="184">
        <v>96464</v>
      </c>
      <c r="C30" s="192" t="s">
        <v>175</v>
      </c>
      <c r="D30" s="186" t="s">
        <v>178</v>
      </c>
      <c r="E30" s="187">
        <v>9.9000000000000005E-2</v>
      </c>
      <c r="F30" s="188">
        <v>82.97</v>
      </c>
      <c r="G30" s="181">
        <f t="shared" si="1"/>
        <v>8.2100000000000009</v>
      </c>
      <c r="H30" s="182">
        <v>9.9000000000000005E-2</v>
      </c>
      <c r="I30" s="165">
        <f t="shared" si="0"/>
        <v>1.28</v>
      </c>
    </row>
    <row r="31" spans="1:9" s="171" customFormat="1" ht="15.95" customHeight="1">
      <c r="A31" s="1365" t="s">
        <v>46</v>
      </c>
      <c r="B31" s="1365"/>
      <c r="C31" s="1365"/>
      <c r="D31" s="1365"/>
      <c r="E31" s="1365"/>
      <c r="F31" s="1365"/>
      <c r="G31" s="230">
        <f>SUM(G18:G30)</f>
        <v>149.16</v>
      </c>
      <c r="H31" s="189"/>
      <c r="I31" s="165"/>
    </row>
    <row r="32" spans="1:9" s="171" customFormat="1" ht="15.95" customHeight="1">
      <c r="A32" s="1366" t="s">
        <v>47</v>
      </c>
      <c r="B32" s="1366"/>
      <c r="C32" s="1366"/>
      <c r="D32" s="1366"/>
      <c r="E32" s="1366"/>
      <c r="F32" s="1366"/>
      <c r="G32" s="1366"/>
      <c r="H32" s="169"/>
      <c r="I32" s="165"/>
    </row>
    <row r="33" spans="1:9" s="171" customFormat="1" ht="20.100000000000001" customHeight="1">
      <c r="A33" s="176">
        <v>1</v>
      </c>
      <c r="B33" s="193">
        <v>370</v>
      </c>
      <c r="C33" s="178" t="s">
        <v>154</v>
      </c>
      <c r="D33" s="173" t="s">
        <v>0</v>
      </c>
      <c r="E33" s="179">
        <v>0.1875</v>
      </c>
      <c r="F33" s="194">
        <v>90</v>
      </c>
      <c r="G33" s="181">
        <f>ROUND(E33*F33,2)</f>
        <v>16.88</v>
      </c>
      <c r="H33" s="182">
        <v>0.1875</v>
      </c>
      <c r="I33" s="165">
        <f t="shared" si="0"/>
        <v>1.28</v>
      </c>
    </row>
    <row r="34" spans="1:9" s="171" customFormat="1" ht="20.100000000000001" customHeight="1">
      <c r="A34" s="176">
        <v>2</v>
      </c>
      <c r="B34" s="193">
        <v>4734</v>
      </c>
      <c r="C34" s="178" t="s">
        <v>155</v>
      </c>
      <c r="D34" s="173" t="s">
        <v>0</v>
      </c>
      <c r="E34" s="179">
        <v>0.252</v>
      </c>
      <c r="F34" s="194">
        <v>621.30999999999995</v>
      </c>
      <c r="G34" s="181">
        <f>ROUND(E34*F34,2)</f>
        <v>156.57</v>
      </c>
      <c r="H34" s="182">
        <v>0.252</v>
      </c>
      <c r="I34" s="165">
        <f t="shared" si="0"/>
        <v>1.28</v>
      </c>
    </row>
    <row r="35" spans="1:9" s="171" customFormat="1" ht="20.100000000000001" customHeight="1">
      <c r="A35" s="176">
        <v>3</v>
      </c>
      <c r="B35" s="193">
        <v>41899</v>
      </c>
      <c r="C35" s="195" t="s">
        <v>158</v>
      </c>
      <c r="D35" s="173" t="s">
        <v>27</v>
      </c>
      <c r="E35" s="179">
        <v>0.06</v>
      </c>
      <c r="F35" s="194">
        <v>6664.59</v>
      </c>
      <c r="G35" s="181">
        <f>ROUND(E35*F35,2)</f>
        <v>399.88</v>
      </c>
      <c r="H35" s="182">
        <v>0.06</v>
      </c>
      <c r="I35" s="165">
        <f t="shared" si="0"/>
        <v>1.28</v>
      </c>
    </row>
    <row r="36" spans="1:9" s="171" customFormat="1" ht="20.100000000000001" customHeight="1">
      <c r="A36" s="176">
        <v>4</v>
      </c>
      <c r="B36" s="193">
        <v>4221</v>
      </c>
      <c r="C36" s="178" t="s">
        <v>161</v>
      </c>
      <c r="D36" s="173" t="s">
        <v>177</v>
      </c>
      <c r="E36" s="179">
        <v>5</v>
      </c>
      <c r="F36" s="194">
        <v>6.72</v>
      </c>
      <c r="G36" s="181">
        <f>ROUND(E36*F36,2)</f>
        <v>33.6</v>
      </c>
      <c r="H36" s="182">
        <v>5</v>
      </c>
      <c r="I36" s="165">
        <f t="shared" si="0"/>
        <v>1.28</v>
      </c>
    </row>
    <row r="37" spans="1:9" s="171" customFormat="1" ht="20.100000000000001" customHeight="1">
      <c r="A37" s="183">
        <v>5</v>
      </c>
      <c r="B37" s="196">
        <v>11138</v>
      </c>
      <c r="C37" s="197" t="s">
        <v>162</v>
      </c>
      <c r="D37" s="186" t="s">
        <v>177</v>
      </c>
      <c r="E37" s="187">
        <v>20</v>
      </c>
      <c r="F37" s="198">
        <v>4.32</v>
      </c>
      <c r="G37" s="181">
        <f>ROUND(E37*F37,2)</f>
        <v>86.4</v>
      </c>
      <c r="H37" s="182">
        <v>20</v>
      </c>
      <c r="I37" s="165">
        <f t="shared" si="0"/>
        <v>1.28</v>
      </c>
    </row>
    <row r="38" spans="1:9" s="171" customFormat="1" ht="15.95" customHeight="1">
      <c r="A38" s="1365" t="s">
        <v>48</v>
      </c>
      <c r="B38" s="1365"/>
      <c r="C38" s="1365"/>
      <c r="D38" s="1365"/>
      <c r="E38" s="1365"/>
      <c r="F38" s="1365"/>
      <c r="G38" s="230">
        <f>SUM(G33:G37)</f>
        <v>693.33</v>
      </c>
      <c r="H38" s="189"/>
      <c r="I38" s="165"/>
    </row>
    <row r="39" spans="1:9" s="171" customFormat="1" ht="15.95" customHeight="1">
      <c r="A39" s="1368" t="s">
        <v>49</v>
      </c>
      <c r="B39" s="1369"/>
      <c r="C39" s="1369"/>
      <c r="D39" s="1369"/>
      <c r="E39" s="1369"/>
      <c r="F39" s="1369"/>
      <c r="G39" s="1370"/>
      <c r="H39" s="199"/>
      <c r="I39" s="165"/>
    </row>
    <row r="40" spans="1:9" s="171" customFormat="1" ht="15.95" customHeight="1">
      <c r="A40" s="172" t="s">
        <v>35</v>
      </c>
      <c r="B40" s="173"/>
      <c r="C40" s="173" t="s">
        <v>50</v>
      </c>
      <c r="D40" s="173" t="s">
        <v>39</v>
      </c>
      <c r="E40" s="173"/>
      <c r="F40" s="200"/>
      <c r="G40" s="174"/>
      <c r="H40" s="175"/>
      <c r="I40" s="165"/>
    </row>
    <row r="41" spans="1:9" s="171" customFormat="1" ht="15.95" customHeight="1">
      <c r="A41" s="172" t="s">
        <v>51</v>
      </c>
      <c r="B41" s="173"/>
      <c r="C41" s="173" t="s">
        <v>52</v>
      </c>
      <c r="D41" s="1371" t="s">
        <v>53</v>
      </c>
      <c r="E41" s="1371"/>
      <c r="F41" s="1371"/>
      <c r="G41" s="174">
        <f>G16</f>
        <v>23.33</v>
      </c>
      <c r="H41" s="175"/>
      <c r="I41" s="165"/>
    </row>
    <row r="42" spans="1:9" s="171" customFormat="1" ht="15.95" customHeight="1">
      <c r="A42" s="172" t="s">
        <v>54</v>
      </c>
      <c r="B42" s="173"/>
      <c r="C42" s="173" t="s">
        <v>55</v>
      </c>
      <c r="D42" s="1371" t="s">
        <v>56</v>
      </c>
      <c r="E42" s="1371"/>
      <c r="F42" s="1371"/>
      <c r="G42" s="174">
        <f>G31</f>
        <v>149.16</v>
      </c>
      <c r="H42" s="175"/>
      <c r="I42" s="165"/>
    </row>
    <row r="43" spans="1:9" s="171" customFormat="1" ht="15.95" customHeight="1">
      <c r="A43" s="172" t="s">
        <v>14</v>
      </c>
      <c r="B43" s="173"/>
      <c r="C43" s="173" t="s">
        <v>57</v>
      </c>
      <c r="D43" s="1371" t="s">
        <v>58</v>
      </c>
      <c r="E43" s="1371"/>
      <c r="F43" s="1371"/>
      <c r="G43" s="174">
        <f>G38</f>
        <v>693.33</v>
      </c>
      <c r="H43" s="175"/>
      <c r="I43" s="165"/>
    </row>
    <row r="44" spans="1:9" s="171" customFormat="1" ht="15.95" customHeight="1">
      <c r="A44" s="172" t="s">
        <v>7</v>
      </c>
      <c r="B44" s="173"/>
      <c r="C44" s="201" t="s">
        <v>59</v>
      </c>
      <c r="D44" s="1352" t="s">
        <v>60</v>
      </c>
      <c r="E44" s="1352"/>
      <c r="F44" s="1352"/>
      <c r="G44" s="202">
        <f>G41+G42+G43</f>
        <v>865.82</v>
      </c>
      <c r="H44" s="203">
        <v>596</v>
      </c>
      <c r="I44" s="165"/>
    </row>
    <row r="45" spans="1:9" s="171" customFormat="1" ht="15.95" customHeight="1">
      <c r="A45" s="172"/>
      <c r="B45" s="173"/>
      <c r="C45" s="201"/>
      <c r="D45" s="204" t="s">
        <v>200</v>
      </c>
      <c r="E45" s="205"/>
      <c r="F45" s="206">
        <v>0.27460000000000001</v>
      </c>
      <c r="G45" s="207">
        <f>G44*F45</f>
        <v>237.75</v>
      </c>
      <c r="H45" s="208"/>
      <c r="I45" s="165"/>
    </row>
    <row r="46" spans="1:9" s="171" customFormat="1" ht="15.95" customHeight="1" thickBot="1">
      <c r="A46" s="209"/>
      <c r="B46" s="210"/>
      <c r="C46" s="210"/>
      <c r="D46" s="1367" t="s">
        <v>62</v>
      </c>
      <c r="E46" s="1367"/>
      <c r="F46" s="1367"/>
      <c r="G46" s="211">
        <f>G44+G45</f>
        <v>1103.57</v>
      </c>
      <c r="H46" s="212"/>
      <c r="I46" s="165"/>
    </row>
    <row r="47" spans="1:9">
      <c r="A47" s="213"/>
      <c r="B47" s="213"/>
      <c r="C47" s="213"/>
      <c r="D47" s="214"/>
      <c r="E47" s="214"/>
      <c r="F47" s="214"/>
      <c r="G47" s="215"/>
      <c r="H47" s="215"/>
    </row>
  </sheetData>
  <mergeCells count="19">
    <mergeCell ref="D46:F46"/>
    <mergeCell ref="A39:G39"/>
    <mergeCell ref="D41:F41"/>
    <mergeCell ref="D42:F42"/>
    <mergeCell ref="D43:F43"/>
    <mergeCell ref="A3:G3"/>
    <mergeCell ref="A4:G4"/>
    <mergeCell ref="A5:G5"/>
    <mergeCell ref="A6:G6"/>
    <mergeCell ref="D44:F44"/>
    <mergeCell ref="A11:G11"/>
    <mergeCell ref="A9:G9"/>
    <mergeCell ref="A7:A8"/>
    <mergeCell ref="C7:F8"/>
    <mergeCell ref="A38:F38"/>
    <mergeCell ref="A17:G17"/>
    <mergeCell ref="A32:G32"/>
    <mergeCell ref="A16:F16"/>
    <mergeCell ref="A31:F31"/>
  </mergeCells>
  <printOptions horizontalCentered="1"/>
  <pageMargins left="0.51181102362204722" right="0.51181102362204722" top="0.78740157480314965" bottom="0.78740157480314965" header="0.31496062992125984" footer="0.31496062992125984"/>
  <pageSetup paperSize="9" scale="87" orientation="portrait" r:id="rId1"/>
  <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H28"/>
  <sheetViews>
    <sheetView view="pageBreakPreview" zoomScale="85" zoomScaleNormal="100" zoomScaleSheetLayoutView="85" workbookViewId="0">
      <selection activeCell="L18" sqref="L18"/>
    </sheetView>
  </sheetViews>
  <sheetFormatPr defaultColWidth="9.140625" defaultRowHeight="12.75"/>
  <cols>
    <col min="1" max="1" width="9.140625" style="1"/>
    <col min="2" max="2" width="9.28515625" style="1" bestFit="1" customWidth="1"/>
    <col min="3" max="3" width="51.85546875" style="1" customWidth="1"/>
    <col min="4" max="4" width="9.140625" style="1"/>
    <col min="5" max="5" width="16.28515625" style="1" customWidth="1"/>
    <col min="6" max="6" width="11.42578125" style="1" bestFit="1" customWidth="1"/>
    <col min="7" max="7" width="9.140625" style="1"/>
    <col min="8" max="8" width="11.5703125" style="1" bestFit="1" customWidth="1"/>
    <col min="9" max="16384" width="9.140625" style="1"/>
  </cols>
  <sheetData>
    <row r="1" spans="1:8" s="2" customFormat="1" ht="15" customHeight="1">
      <c r="A1" s="37"/>
      <c r="B1" s="1372"/>
      <c r="C1" s="1372"/>
      <c r="D1" s="1372"/>
      <c r="E1" s="1372"/>
      <c r="F1" s="1372"/>
      <c r="G1" s="1372"/>
      <c r="H1" s="1373"/>
    </row>
    <row r="2" spans="1:8" s="2" customFormat="1" ht="15" customHeight="1">
      <c r="A2" s="1374" t="s">
        <v>18</v>
      </c>
      <c r="B2" s="1375"/>
      <c r="C2" s="1375"/>
      <c r="D2" s="1375"/>
      <c r="E2" s="1375"/>
      <c r="F2" s="1375"/>
      <c r="G2" s="1375"/>
      <c r="H2" s="1376"/>
    </row>
    <row r="3" spans="1:8" s="2" customFormat="1" ht="15" customHeight="1">
      <c r="A3" s="1377" t="s">
        <v>189</v>
      </c>
      <c r="B3" s="1378"/>
      <c r="C3" s="1378"/>
      <c r="D3" s="1378"/>
      <c r="E3" s="1378"/>
      <c r="F3" s="1378"/>
      <c r="G3" s="1378"/>
      <c r="H3" s="1379"/>
    </row>
    <row r="4" spans="1:8" s="2" customFormat="1" ht="15" customHeight="1">
      <c r="A4" s="1377" t="s">
        <v>17</v>
      </c>
      <c r="B4" s="1378"/>
      <c r="C4" s="1378"/>
      <c r="D4" s="1378"/>
      <c r="E4" s="1378"/>
      <c r="F4" s="1378"/>
      <c r="G4" s="1378"/>
      <c r="H4" s="1379"/>
    </row>
    <row r="5" spans="1:8" s="2" customFormat="1" ht="15" customHeight="1" thickBot="1">
      <c r="A5" s="38"/>
      <c r="B5" s="1380"/>
      <c r="C5" s="1380"/>
      <c r="D5" s="1380"/>
      <c r="E5" s="1380"/>
      <c r="F5" s="1380"/>
      <c r="G5" s="1380"/>
      <c r="H5" s="1381"/>
    </row>
    <row r="6" spans="1:8" s="3" customFormat="1" ht="24.95" customHeight="1" thickTop="1" thickBot="1">
      <c r="A6" s="42" t="s">
        <v>265</v>
      </c>
      <c r="B6" s="43" t="s">
        <v>316</v>
      </c>
      <c r="C6" s="1382" t="str">
        <f>PROPER(" POçO DE VISITA PARA DRENAGEM PLUVIAL, EM CONCRETO ESTRUTURAL, DIMENSOES INTERNAS DE 90X150X80CM (LARGXCOMPXALT), PARA REDE DE 600 MM, EXCLUSOS TAMPAO E CHAMINE")</f>
        <v xml:space="preserve"> Poço De Visita Para Drenagem Pluvial, Em Concreto Estrutural, Dimensoes Internas De 90X150X80Cm (Largxcompxalt), Para Rede De 600 Mm, Exclusos Tampao E Chamine</v>
      </c>
      <c r="D6" s="1382"/>
      <c r="E6" s="1382"/>
      <c r="F6" s="1382"/>
      <c r="G6" s="1383" t="s">
        <v>286</v>
      </c>
      <c r="H6" s="1384"/>
    </row>
    <row r="7" spans="1:8" s="3" customFormat="1" ht="40.5" customHeight="1" thickTop="1">
      <c r="A7" s="1390" t="e">
        <f>'GERAL C INFRA'!#REF!</f>
        <v>#REF!</v>
      </c>
      <c r="B7" s="1391"/>
      <c r="C7" s="1391"/>
      <c r="D7" s="1391"/>
      <c r="E7" s="1391"/>
      <c r="F7" s="1391"/>
      <c r="G7" s="1391"/>
      <c r="H7" s="1392"/>
    </row>
    <row r="8" spans="1:8" s="3" customFormat="1" ht="20.100000000000001" customHeight="1">
      <c r="A8" s="1393" t="s">
        <v>190</v>
      </c>
      <c r="B8" s="1394"/>
      <c r="C8" s="1394"/>
      <c r="D8" s="1394"/>
      <c r="E8" s="1394"/>
      <c r="F8" s="1394"/>
      <c r="G8" s="1394"/>
      <c r="H8" s="1395"/>
    </row>
    <row r="9" spans="1:8" s="3" customFormat="1" ht="20.100000000000001" customHeight="1">
      <c r="A9" s="25" t="s">
        <v>35</v>
      </c>
      <c r="B9" s="26" t="s">
        <v>264</v>
      </c>
      <c r="C9" s="27" t="s">
        <v>36</v>
      </c>
      <c r="D9" s="26" t="s">
        <v>37</v>
      </c>
      <c r="E9" s="27" t="s">
        <v>153</v>
      </c>
      <c r="F9" s="28" t="s">
        <v>38</v>
      </c>
      <c r="G9" s="1396" t="s">
        <v>39</v>
      </c>
      <c r="H9" s="1397"/>
    </row>
    <row r="10" spans="1:8" s="3" customFormat="1" ht="20.100000000000001" customHeight="1">
      <c r="A10" s="39">
        <v>1</v>
      </c>
      <c r="B10" s="29">
        <v>88309</v>
      </c>
      <c r="C10" s="18" t="s">
        <v>276</v>
      </c>
      <c r="D10" s="4" t="s">
        <v>230</v>
      </c>
      <c r="E10" s="22">
        <v>0.21279999999999999</v>
      </c>
      <c r="F10" s="5">
        <v>21.31</v>
      </c>
      <c r="G10" s="6"/>
      <c r="H10" s="7">
        <f>ROUND(E10*F10,2)</f>
        <v>4.53</v>
      </c>
    </row>
    <row r="11" spans="1:8" s="3" customFormat="1" ht="20.100000000000001" customHeight="1" thickBot="1">
      <c r="A11" s="39">
        <v>2</v>
      </c>
      <c r="B11" s="29">
        <v>88316</v>
      </c>
      <c r="C11" s="18" t="s">
        <v>191</v>
      </c>
      <c r="D11" s="4" t="s">
        <v>230</v>
      </c>
      <c r="E11" s="22">
        <v>0.42549999999999999</v>
      </c>
      <c r="F11" s="5">
        <v>17.09</v>
      </c>
      <c r="G11" s="6"/>
      <c r="H11" s="7">
        <f>ROUND(E11*F11,2)</f>
        <v>7.27</v>
      </c>
    </row>
    <row r="12" spans="1:8" s="3" customFormat="1" ht="20.100000000000001" customHeight="1" thickBot="1">
      <c r="A12" s="40"/>
      <c r="B12" s="8"/>
      <c r="C12" s="6"/>
      <c r="D12" s="8"/>
      <c r="E12" s="9" t="s">
        <v>192</v>
      </c>
      <c r="F12" s="10"/>
      <c r="G12" s="11"/>
      <c r="H12" s="12">
        <f>SUM(H10:H11)</f>
        <v>11.8</v>
      </c>
    </row>
    <row r="13" spans="1:8" s="3" customFormat="1" ht="20.100000000000001" customHeight="1">
      <c r="A13" s="1398" t="s">
        <v>193</v>
      </c>
      <c r="B13" s="1399"/>
      <c r="C13" s="1399"/>
      <c r="D13" s="1399"/>
      <c r="E13" s="1399"/>
      <c r="F13" s="1399"/>
      <c r="G13" s="1399"/>
      <c r="H13" s="1400"/>
    </row>
    <row r="14" spans="1:8" s="3" customFormat="1" ht="20.100000000000001" customHeight="1">
      <c r="A14" s="25" t="s">
        <v>35</v>
      </c>
      <c r="B14" s="26" t="s">
        <v>264</v>
      </c>
      <c r="C14" s="27" t="s">
        <v>36</v>
      </c>
      <c r="D14" s="26" t="s">
        <v>37</v>
      </c>
      <c r="E14" s="27" t="s">
        <v>153</v>
      </c>
      <c r="F14" s="28" t="s">
        <v>38</v>
      </c>
      <c r="G14" s="1385" t="s">
        <v>39</v>
      </c>
      <c r="H14" s="1386"/>
    </row>
    <row r="15" spans="1:8" s="3" customFormat="1" ht="20.100000000000001" customHeight="1">
      <c r="A15" s="39">
        <v>1</v>
      </c>
      <c r="B15" s="30">
        <v>87313</v>
      </c>
      <c r="C15" s="23" t="s">
        <v>279</v>
      </c>
      <c r="D15" s="14" t="s">
        <v>197</v>
      </c>
      <c r="E15" s="19">
        <v>0.02</v>
      </c>
      <c r="F15" s="20">
        <v>527.24</v>
      </c>
      <c r="G15" s="13"/>
      <c r="H15" s="7">
        <f>ROUND(E15*F15,2)</f>
        <v>10.54</v>
      </c>
    </row>
    <row r="16" spans="1:8" s="3" customFormat="1" ht="20.100000000000001" customHeight="1">
      <c r="A16" s="39">
        <v>2</v>
      </c>
      <c r="B16" s="30">
        <v>94969</v>
      </c>
      <c r="C16" s="23" t="s">
        <v>284</v>
      </c>
      <c r="D16" s="14" t="s">
        <v>197</v>
      </c>
      <c r="E16" s="19">
        <v>1.62</v>
      </c>
      <c r="F16" s="20">
        <v>424.22</v>
      </c>
      <c r="G16" s="13"/>
      <c r="H16" s="7">
        <f>ROUND(E16*F16,2)</f>
        <v>687.24</v>
      </c>
    </row>
    <row r="17" spans="1:8" s="3" customFormat="1" ht="20.100000000000001" customHeight="1" thickBot="1">
      <c r="A17" s="39">
        <v>3</v>
      </c>
      <c r="B17" s="30">
        <v>101616</v>
      </c>
      <c r="C17" s="23" t="s">
        <v>285</v>
      </c>
      <c r="D17" s="14" t="s">
        <v>281</v>
      </c>
      <c r="E17" s="19">
        <v>2.2799999999999998</v>
      </c>
      <c r="F17" s="20">
        <v>4.95</v>
      </c>
      <c r="G17" s="13"/>
      <c r="H17" s="7">
        <f>ROUND(E17*F17,2)</f>
        <v>11.29</v>
      </c>
    </row>
    <row r="18" spans="1:8" s="3" customFormat="1" ht="20.100000000000001" customHeight="1" thickBot="1">
      <c r="A18" s="40"/>
      <c r="B18" s="8" t="s">
        <v>194</v>
      </c>
      <c r="C18" s="6"/>
      <c r="D18" s="8"/>
      <c r="E18" s="9" t="s">
        <v>195</v>
      </c>
      <c r="F18" s="15"/>
      <c r="G18" s="16"/>
      <c r="H18" s="12">
        <f>SUM(H15:H17)</f>
        <v>709.07</v>
      </c>
    </row>
    <row r="19" spans="1:8" s="3" customFormat="1" ht="20.100000000000001" customHeight="1">
      <c r="A19" s="1401" t="s">
        <v>196</v>
      </c>
      <c r="B19" s="1402"/>
      <c r="C19" s="1402"/>
      <c r="D19" s="1402"/>
      <c r="E19" s="1402"/>
      <c r="F19" s="1402"/>
      <c r="G19" s="1402"/>
      <c r="H19" s="1403"/>
    </row>
    <row r="20" spans="1:8" s="3" customFormat="1" ht="20.100000000000001" customHeight="1">
      <c r="A20" s="25" t="s">
        <v>35</v>
      </c>
      <c r="B20" s="26" t="s">
        <v>264</v>
      </c>
      <c r="C20" s="27" t="s">
        <v>36</v>
      </c>
      <c r="D20" s="26" t="s">
        <v>37</v>
      </c>
      <c r="E20" s="27" t="s">
        <v>153</v>
      </c>
      <c r="F20" s="28" t="s">
        <v>38</v>
      </c>
      <c r="G20" s="1385" t="s">
        <v>39</v>
      </c>
      <c r="H20" s="1386"/>
    </row>
    <row r="21" spans="1:8" s="3" customFormat="1" ht="20.100000000000001" customHeight="1">
      <c r="A21" s="39">
        <v>1</v>
      </c>
      <c r="B21" s="30">
        <v>5875</v>
      </c>
      <c r="C21" s="21" t="s">
        <v>277</v>
      </c>
      <c r="D21" s="14" t="s">
        <v>176</v>
      </c>
      <c r="E21" s="24">
        <v>0.17019999999999999</v>
      </c>
      <c r="F21" s="20">
        <v>106.6</v>
      </c>
      <c r="G21" s="13"/>
      <c r="H21" s="7">
        <f>ROUND(E21*F21,2)</f>
        <v>18.14</v>
      </c>
    </row>
    <row r="22" spans="1:8" s="3" customFormat="1" ht="20.100000000000001" customHeight="1">
      <c r="A22" s="39">
        <v>2</v>
      </c>
      <c r="B22" s="30">
        <v>5877</v>
      </c>
      <c r="C22" s="21" t="s">
        <v>278</v>
      </c>
      <c r="D22" s="14" t="s">
        <v>178</v>
      </c>
      <c r="E22" s="24">
        <v>4.2599999999999999E-2</v>
      </c>
      <c r="F22" s="20">
        <v>42.95</v>
      </c>
      <c r="G22" s="13"/>
      <c r="H22" s="7">
        <f>ROUND(E22*F22,2)</f>
        <v>1.83</v>
      </c>
    </row>
    <row r="23" spans="1:8" s="3" customFormat="1" ht="20.100000000000001" customHeight="1">
      <c r="A23" s="39">
        <v>3</v>
      </c>
      <c r="B23" s="30">
        <v>92419</v>
      </c>
      <c r="C23" s="21" t="s">
        <v>280</v>
      </c>
      <c r="D23" s="14" t="s">
        <v>281</v>
      </c>
      <c r="E23" s="24">
        <v>12.68</v>
      </c>
      <c r="F23" s="20">
        <v>72.41</v>
      </c>
      <c r="G23" s="13"/>
      <c r="H23" s="7">
        <f>ROUND(E23*F23,2)</f>
        <v>918.16</v>
      </c>
    </row>
    <row r="24" spans="1:8" s="3" customFormat="1" ht="20.100000000000001" customHeight="1" thickBot="1">
      <c r="A24" s="39">
        <v>4</v>
      </c>
      <c r="B24" s="30">
        <v>92915</v>
      </c>
      <c r="C24" s="21" t="s">
        <v>282</v>
      </c>
      <c r="D24" s="14" t="s">
        <v>283</v>
      </c>
      <c r="E24" s="24">
        <v>16.399999999999999</v>
      </c>
      <c r="F24" s="20">
        <v>16.48</v>
      </c>
      <c r="G24" s="13"/>
      <c r="H24" s="7">
        <f>ROUND(E24*F24,2)</f>
        <v>270.27</v>
      </c>
    </row>
    <row r="25" spans="1:8" s="3" customFormat="1" ht="20.100000000000001" customHeight="1" thickBot="1">
      <c r="A25" s="40"/>
      <c r="B25" s="6" t="s">
        <v>194</v>
      </c>
      <c r="C25" s="6"/>
      <c r="D25" s="8"/>
      <c r="E25" s="9" t="s">
        <v>198</v>
      </c>
      <c r="F25" s="15"/>
      <c r="G25" s="16"/>
      <c r="H25" s="12">
        <f>SUM(H21:H24)</f>
        <v>1208.4000000000001</v>
      </c>
    </row>
    <row r="26" spans="1:8" s="3" customFormat="1" ht="20.100000000000001" customHeight="1">
      <c r="A26" s="40"/>
      <c r="B26" s="1387" t="s">
        <v>199</v>
      </c>
      <c r="C26" s="1387"/>
      <c r="D26" s="1387"/>
      <c r="E26" s="1387"/>
      <c r="F26" s="1387"/>
      <c r="G26" s="1388"/>
      <c r="H26" s="17">
        <f>SUM(H12+H18+H25)</f>
        <v>1929.27</v>
      </c>
    </row>
    <row r="27" spans="1:8" s="3" customFormat="1" ht="20.100000000000001" customHeight="1" thickBot="1">
      <c r="A27" s="41"/>
      <c r="B27" s="1389" t="s">
        <v>200</v>
      </c>
      <c r="C27" s="1389"/>
      <c r="D27" s="1389"/>
      <c r="E27" s="1389"/>
      <c r="F27" s="1389"/>
      <c r="G27" s="31">
        <v>0.27460000000000001</v>
      </c>
      <c r="H27" s="32">
        <f>H26*G27</f>
        <v>529.78</v>
      </c>
    </row>
    <row r="28" spans="1:8" s="3" customFormat="1" ht="20.100000000000001" customHeight="1" thickBot="1">
      <c r="A28" s="44"/>
      <c r="B28" s="33" t="s">
        <v>201</v>
      </c>
      <c r="C28" s="33"/>
      <c r="D28" s="34"/>
      <c r="E28" s="33"/>
      <c r="F28" s="33"/>
      <c r="G28" s="35"/>
      <c r="H28" s="36">
        <f>SUM(H26:H27)</f>
        <v>2459.0500000000002</v>
      </c>
    </row>
  </sheetData>
  <mergeCells count="16">
    <mergeCell ref="C6:F6"/>
    <mergeCell ref="G6:H6"/>
    <mergeCell ref="G20:H20"/>
    <mergeCell ref="B26:G26"/>
    <mergeCell ref="B27:F27"/>
    <mergeCell ref="A7:H7"/>
    <mergeCell ref="A8:H8"/>
    <mergeCell ref="G9:H9"/>
    <mergeCell ref="A13:H13"/>
    <mergeCell ref="G14:H14"/>
    <mergeCell ref="A19:H19"/>
    <mergeCell ref="B1:H1"/>
    <mergeCell ref="A2:H2"/>
    <mergeCell ref="A3:H3"/>
    <mergeCell ref="A4:H4"/>
    <mergeCell ref="B5:H5"/>
  </mergeCells>
  <printOptions horizontalCentered="1"/>
  <pageMargins left="0.51181102362204722" right="0.51181102362204722" top="0.78740157480314965" bottom="0.78740157480314965" header="0.31496062992125984" footer="0.31496062992125984"/>
  <pageSetup paperSize="9" scale="73" orientation="portrait" horizontalDpi="300" verticalDpi="300"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pageSetUpPr fitToPage="1"/>
  </sheetPr>
  <dimension ref="A1:P169"/>
  <sheetViews>
    <sheetView tabSelected="1" view="pageBreakPreview" topLeftCell="B1" zoomScale="40" zoomScaleNormal="60" zoomScaleSheetLayoutView="40" workbookViewId="0">
      <pane xSplit="4" ySplit="17" topLeftCell="F155" activePane="bottomRight" state="frozen"/>
      <selection activeCell="A52" sqref="A52:R54"/>
      <selection pane="topRight" activeCell="A52" sqref="A52:R54"/>
      <selection pane="bottomLeft" activeCell="A52" sqref="A52:R54"/>
      <selection pane="bottomRight" activeCell="J161" sqref="J161"/>
    </sheetView>
  </sheetViews>
  <sheetFormatPr defaultColWidth="9.140625" defaultRowHeight="25.5"/>
  <cols>
    <col min="1" max="2" width="4.42578125" style="264" customWidth="1"/>
    <col min="3" max="4" width="16.7109375" style="264" customWidth="1"/>
    <col min="5" max="5" width="22.7109375" style="264" customWidth="1"/>
    <col min="6" max="6" width="100.7109375" style="264" customWidth="1"/>
    <col min="7" max="8" width="20.7109375" style="264" customWidth="1"/>
    <col min="9" max="9" width="25" style="264" customWidth="1"/>
    <col min="10" max="10" width="24.42578125" style="264" customWidth="1"/>
    <col min="11" max="11" width="40.140625" style="264" bestFit="1" customWidth="1"/>
    <col min="12" max="12" width="28.140625" style="264" bestFit="1" customWidth="1"/>
    <col min="13" max="13" width="38.42578125" style="264" customWidth="1"/>
    <col min="14" max="14" width="14.85546875" style="264" bestFit="1" customWidth="1"/>
    <col min="15" max="15" width="15.85546875" style="264" customWidth="1"/>
    <col min="16" max="16" width="16.28515625" style="264" customWidth="1"/>
    <col min="17" max="16384" width="9.140625" style="264"/>
  </cols>
  <sheetData>
    <row r="1" spans="1:16" ht="24.95" customHeight="1">
      <c r="A1" s="372"/>
      <c r="B1" s="373"/>
      <c r="C1" s="852"/>
      <c r="D1" s="853"/>
      <c r="E1" s="853"/>
      <c r="F1" s="853"/>
      <c r="G1" s="853"/>
      <c r="H1" s="853"/>
      <c r="I1" s="853"/>
      <c r="J1" s="853"/>
      <c r="K1" s="854"/>
    </row>
    <row r="2" spans="1:16" ht="24.95" customHeight="1">
      <c r="A2" s="374"/>
      <c r="C2" s="855"/>
      <c r="D2" s="856"/>
      <c r="E2" s="856"/>
      <c r="F2" s="856"/>
      <c r="G2" s="856"/>
      <c r="H2" s="856"/>
      <c r="I2" s="856"/>
      <c r="J2" s="856"/>
      <c r="K2" s="857"/>
    </row>
    <row r="3" spans="1:16" ht="24.95" customHeight="1">
      <c r="A3" s="374"/>
      <c r="C3" s="855"/>
      <c r="D3" s="856"/>
      <c r="E3" s="856"/>
      <c r="F3" s="856"/>
      <c r="G3" s="856"/>
      <c r="H3" s="856"/>
      <c r="I3" s="856"/>
      <c r="J3" s="856"/>
      <c r="K3" s="857"/>
    </row>
    <row r="4" spans="1:16" ht="24.95" customHeight="1">
      <c r="A4" s="374"/>
      <c r="C4" s="855"/>
      <c r="D4" s="856"/>
      <c r="E4" s="856"/>
      <c r="F4" s="856"/>
      <c r="G4" s="856"/>
      <c r="H4" s="856"/>
      <c r="I4" s="856"/>
      <c r="J4" s="856"/>
      <c r="K4" s="857"/>
    </row>
    <row r="5" spans="1:16" ht="27.95" customHeight="1">
      <c r="A5" s="374"/>
      <c r="C5" s="858" t="s">
        <v>18</v>
      </c>
      <c r="D5" s="859"/>
      <c r="E5" s="859"/>
      <c r="F5" s="859"/>
      <c r="G5" s="859"/>
      <c r="H5" s="859"/>
      <c r="I5" s="859"/>
      <c r="J5" s="859"/>
      <c r="K5" s="860"/>
    </row>
    <row r="6" spans="1:16" ht="27.95" customHeight="1">
      <c r="A6" s="374"/>
      <c r="C6" s="861" t="s">
        <v>189</v>
      </c>
      <c r="D6" s="862"/>
      <c r="E6" s="862"/>
      <c r="F6" s="862"/>
      <c r="G6" s="862"/>
      <c r="H6" s="862"/>
      <c r="I6" s="862"/>
      <c r="J6" s="862"/>
      <c r="K6" s="863"/>
    </row>
    <row r="7" spans="1:16" ht="27.95" customHeight="1">
      <c r="A7" s="374"/>
      <c r="C7" s="861" t="s">
        <v>17</v>
      </c>
      <c r="D7" s="862"/>
      <c r="E7" s="862"/>
      <c r="F7" s="862"/>
      <c r="G7" s="862"/>
      <c r="H7" s="862"/>
      <c r="I7" s="862"/>
      <c r="J7" s="862"/>
      <c r="K7" s="863"/>
    </row>
    <row r="8" spans="1:16" ht="24.95" customHeight="1">
      <c r="A8" s="374"/>
      <c r="C8" s="345"/>
      <c r="D8" s="346"/>
      <c r="E8" s="346"/>
      <c r="F8" s="346"/>
      <c r="G8" s="346"/>
      <c r="H8" s="346"/>
      <c r="I8" s="346"/>
      <c r="J8" s="346"/>
      <c r="K8" s="347"/>
    </row>
    <row r="9" spans="1:16" ht="30" customHeight="1">
      <c r="A9" s="374"/>
      <c r="C9" s="314" t="s">
        <v>486</v>
      </c>
      <c r="D9" s="848" t="s">
        <v>980</v>
      </c>
      <c r="E9" s="848"/>
      <c r="F9" s="848"/>
      <c r="G9" s="848"/>
      <c r="H9" s="848"/>
      <c r="I9" s="848"/>
      <c r="J9" s="848"/>
      <c r="K9" s="864"/>
    </row>
    <row r="10" spans="1:16" ht="30" customHeight="1">
      <c r="A10" s="374"/>
      <c r="C10" s="847" t="s">
        <v>487</v>
      </c>
      <c r="D10" s="848"/>
      <c r="E10" s="849">
        <f>K155</f>
        <v>41254796.539999999</v>
      </c>
      <c r="F10" s="850"/>
      <c r="G10" s="850"/>
      <c r="H10" s="850"/>
      <c r="I10" s="850"/>
      <c r="J10" s="850"/>
      <c r="K10" s="851"/>
    </row>
    <row r="11" spans="1:16" ht="30" customHeight="1">
      <c r="A11" s="374"/>
      <c r="C11" s="869" t="s">
        <v>633</v>
      </c>
      <c r="D11" s="850"/>
      <c r="E11" s="850"/>
      <c r="F11" s="850"/>
      <c r="G11" s="850"/>
      <c r="H11" s="850"/>
      <c r="I11" s="850"/>
      <c r="J11" s="850"/>
      <c r="K11" s="851"/>
    </row>
    <row r="12" spans="1:16" ht="24.95" customHeight="1" thickBot="1">
      <c r="A12" s="374"/>
      <c r="C12" s="870"/>
      <c r="D12" s="871"/>
      <c r="E12" s="871"/>
      <c r="F12" s="871"/>
      <c r="G12" s="871"/>
      <c r="H12" s="871"/>
      <c r="I12" s="871"/>
      <c r="J12" s="871"/>
      <c r="K12" s="872"/>
    </row>
    <row r="13" spans="1:16" ht="36.75" customHeight="1" thickTop="1" thickBot="1">
      <c r="A13" s="374"/>
      <c r="C13" s="873" t="s">
        <v>23</v>
      </c>
      <c r="D13" s="874"/>
      <c r="E13" s="874"/>
      <c r="F13" s="874"/>
      <c r="G13" s="874"/>
      <c r="H13" s="874"/>
      <c r="I13" s="874"/>
      <c r="J13" s="874"/>
      <c r="K13" s="875"/>
    </row>
    <row r="14" spans="1:16" ht="8.1" customHeight="1" thickTop="1">
      <c r="A14" s="374"/>
      <c r="C14" s="876"/>
      <c r="D14" s="877"/>
      <c r="E14" s="877"/>
      <c r="F14" s="877"/>
      <c r="G14" s="877"/>
      <c r="H14" s="877"/>
      <c r="I14" s="877"/>
      <c r="J14" s="877"/>
      <c r="K14" s="878"/>
    </row>
    <row r="15" spans="1:16" ht="48">
      <c r="A15" s="374"/>
      <c r="C15" s="879" t="s">
        <v>6</v>
      </c>
      <c r="D15" s="881" t="s">
        <v>185</v>
      </c>
      <c r="E15" s="881" t="s">
        <v>432</v>
      </c>
      <c r="F15" s="881" t="s">
        <v>5</v>
      </c>
      <c r="G15" s="903" t="s">
        <v>150</v>
      </c>
      <c r="H15" s="903" t="s">
        <v>21</v>
      </c>
      <c r="I15" s="903" t="s">
        <v>24</v>
      </c>
      <c r="J15" s="395" t="s">
        <v>237</v>
      </c>
      <c r="K15" s="868" t="s">
        <v>332</v>
      </c>
      <c r="M15" s="265"/>
      <c r="N15" s="266"/>
      <c r="O15" s="266"/>
      <c r="P15" s="266"/>
    </row>
    <row r="16" spans="1:16">
      <c r="A16" s="374"/>
      <c r="C16" s="880"/>
      <c r="D16" s="882"/>
      <c r="E16" s="882"/>
      <c r="F16" s="882"/>
      <c r="G16" s="903"/>
      <c r="H16" s="903"/>
      <c r="I16" s="903"/>
      <c r="J16" s="394">
        <v>0.27460000000000001</v>
      </c>
      <c r="K16" s="868"/>
      <c r="M16" s="265"/>
      <c r="N16" s="266"/>
      <c r="O16" s="266"/>
      <c r="P16" s="266"/>
    </row>
    <row r="17" spans="1:16" ht="27.95" customHeight="1">
      <c r="A17" s="374"/>
      <c r="C17" s="393">
        <v>1</v>
      </c>
      <c r="D17" s="397"/>
      <c r="E17" s="397"/>
      <c r="F17" s="399" t="s">
        <v>1</v>
      </c>
      <c r="G17" s="907"/>
      <c r="H17" s="907"/>
      <c r="I17" s="907"/>
      <c r="J17" s="907"/>
      <c r="K17" s="908"/>
      <c r="M17" s="920"/>
      <c r="N17" s="919"/>
      <c r="O17" s="919"/>
      <c r="P17" s="919"/>
    </row>
    <row r="18" spans="1:16" ht="45" customHeight="1">
      <c r="A18" s="374"/>
      <c r="C18" s="267" t="s">
        <v>19</v>
      </c>
      <c r="D18" s="268" t="s">
        <v>186</v>
      </c>
      <c r="E18" s="269">
        <v>11340</v>
      </c>
      <c r="F18" s="270" t="s">
        <v>254</v>
      </c>
      <c r="G18" s="271">
        <v>18</v>
      </c>
      <c r="H18" s="272" t="s">
        <v>2</v>
      </c>
      <c r="I18" s="273">
        <v>174.47</v>
      </c>
      <c r="J18" s="274">
        <f>I18*(1+$J$16)</f>
        <v>222.38</v>
      </c>
      <c r="K18" s="275">
        <f>G18*J18</f>
        <v>4002.84</v>
      </c>
      <c r="M18" s="920"/>
      <c r="N18" s="919"/>
      <c r="O18" s="919"/>
      <c r="P18" s="919"/>
    </row>
    <row r="19" spans="1:16" ht="45" hidden="1" customHeight="1">
      <c r="A19" s="374"/>
      <c r="C19" s="267" t="s">
        <v>20</v>
      </c>
      <c r="D19" s="268" t="s">
        <v>186</v>
      </c>
      <c r="E19" s="269">
        <v>10005</v>
      </c>
      <c r="F19" s="270" t="s">
        <v>399</v>
      </c>
      <c r="G19" s="271"/>
      <c r="H19" s="272" t="s">
        <v>2</v>
      </c>
      <c r="I19" s="273">
        <v>433.79</v>
      </c>
      <c r="J19" s="274">
        <f>I19*(1+$J$16)</f>
        <v>552.91</v>
      </c>
      <c r="K19" s="275">
        <f>G19*J19</f>
        <v>0</v>
      </c>
      <c r="M19" s="265"/>
      <c r="N19" s="266"/>
      <c r="O19" s="266"/>
      <c r="P19" s="266"/>
    </row>
    <row r="20" spans="1:16" ht="45" customHeight="1">
      <c r="A20" s="374"/>
      <c r="C20" s="267" t="s">
        <v>20</v>
      </c>
      <c r="D20" s="268" t="s">
        <v>188</v>
      </c>
      <c r="E20" s="269">
        <v>99064</v>
      </c>
      <c r="F20" s="270" t="s">
        <v>433</v>
      </c>
      <c r="G20" s="271">
        <v>17752.95</v>
      </c>
      <c r="H20" s="272" t="s">
        <v>3</v>
      </c>
      <c r="I20" s="273">
        <v>0.47</v>
      </c>
      <c r="J20" s="274">
        <f>I20*(1+$J$16)</f>
        <v>0.6</v>
      </c>
      <c r="K20" s="275">
        <f>G20*J20</f>
        <v>10651.77</v>
      </c>
      <c r="M20" s="265"/>
      <c r="N20" s="266"/>
      <c r="O20" s="266"/>
      <c r="P20" s="266"/>
    </row>
    <row r="21" spans="1:16" ht="45" hidden="1" customHeight="1">
      <c r="A21" s="374"/>
      <c r="C21" s="267" t="s">
        <v>398</v>
      </c>
      <c r="D21" s="268" t="s">
        <v>187</v>
      </c>
      <c r="E21" s="269" t="s">
        <v>318</v>
      </c>
      <c r="F21" s="270" t="s">
        <v>322</v>
      </c>
      <c r="G21" s="271"/>
      <c r="H21" s="269" t="s">
        <v>287</v>
      </c>
      <c r="I21" s="273">
        <f>'CPU I'!G28</f>
        <v>55732.5</v>
      </c>
      <c r="J21" s="274">
        <f>I21*(1+$J$16)</f>
        <v>71036.639999999999</v>
      </c>
      <c r="K21" s="275">
        <f>G21*J21</f>
        <v>0</v>
      </c>
      <c r="M21" s="265"/>
      <c r="N21" s="266"/>
      <c r="O21" s="266"/>
      <c r="P21" s="266"/>
    </row>
    <row r="22" spans="1:16" ht="45" customHeight="1">
      <c r="A22" s="374"/>
      <c r="C22" s="267" t="s">
        <v>317</v>
      </c>
      <c r="D22" s="268" t="s">
        <v>187</v>
      </c>
      <c r="E22" s="276" t="s">
        <v>205</v>
      </c>
      <c r="F22" s="277" t="s">
        <v>331</v>
      </c>
      <c r="G22" s="271">
        <v>1</v>
      </c>
      <c r="H22" s="269" t="s">
        <v>287</v>
      </c>
      <c r="I22" s="273">
        <v>26082</v>
      </c>
      <c r="J22" s="274">
        <f>I22*(1+$J$16)</f>
        <v>33244.120000000003</v>
      </c>
      <c r="K22" s="275">
        <f>G22*J22</f>
        <v>33244.120000000003</v>
      </c>
      <c r="M22" s="920"/>
      <c r="N22" s="919"/>
      <c r="O22" s="919"/>
      <c r="P22" s="919"/>
    </row>
    <row r="23" spans="1:16" ht="27.95" customHeight="1">
      <c r="A23" s="374"/>
      <c r="C23" s="904" t="s">
        <v>8</v>
      </c>
      <c r="D23" s="905"/>
      <c r="E23" s="905"/>
      <c r="F23" s="905"/>
      <c r="G23" s="905"/>
      <c r="H23" s="905"/>
      <c r="I23" s="905"/>
      <c r="J23" s="906"/>
      <c r="K23" s="296">
        <f>SUM(K18:K22)</f>
        <v>47898.73</v>
      </c>
      <c r="M23" s="920"/>
      <c r="N23" s="919"/>
      <c r="O23" s="919"/>
      <c r="P23" s="919"/>
    </row>
    <row r="24" spans="1:16" ht="27.95" customHeight="1">
      <c r="A24" s="374"/>
      <c r="C24" s="393">
        <v>2</v>
      </c>
      <c r="D24" s="398"/>
      <c r="E24" s="398"/>
      <c r="F24" s="399" t="s">
        <v>333</v>
      </c>
      <c r="G24" s="907"/>
      <c r="H24" s="907"/>
      <c r="I24" s="907"/>
      <c r="J24" s="907"/>
      <c r="K24" s="908"/>
      <c r="M24" s="920"/>
      <c r="N24" s="919"/>
      <c r="O24" s="919"/>
      <c r="P24" s="919"/>
    </row>
    <row r="25" spans="1:16" ht="45" customHeight="1">
      <c r="A25" s="374"/>
      <c r="C25" s="267" t="s">
        <v>4</v>
      </c>
      <c r="D25" s="278" t="s">
        <v>186</v>
      </c>
      <c r="E25" s="276" t="s">
        <v>223</v>
      </c>
      <c r="F25" s="279" t="s">
        <v>224</v>
      </c>
      <c r="G25" s="280">
        <v>375.58</v>
      </c>
      <c r="H25" s="272" t="s">
        <v>0</v>
      </c>
      <c r="I25" s="281">
        <v>280.75</v>
      </c>
      <c r="J25" s="274">
        <f>I25*(1+$J$16)</f>
        <v>357.84</v>
      </c>
      <c r="K25" s="275">
        <f>G25*J25</f>
        <v>134397.54999999999</v>
      </c>
      <c r="M25" s="920"/>
      <c r="N25" s="919"/>
      <c r="O25" s="919"/>
      <c r="P25" s="919"/>
    </row>
    <row r="26" spans="1:16" ht="45" customHeight="1">
      <c r="A26" s="374"/>
      <c r="C26" s="267" t="s">
        <v>752</v>
      </c>
      <c r="D26" s="282" t="s">
        <v>186</v>
      </c>
      <c r="E26" s="276" t="s">
        <v>334</v>
      </c>
      <c r="F26" s="279" t="s">
        <v>335</v>
      </c>
      <c r="G26" s="280">
        <v>891.74</v>
      </c>
      <c r="H26" s="272" t="s">
        <v>0</v>
      </c>
      <c r="I26" s="281">
        <v>108.82</v>
      </c>
      <c r="J26" s="274">
        <f>I26*(1+$J$16)</f>
        <v>138.69999999999999</v>
      </c>
      <c r="K26" s="275">
        <f>G26*J26</f>
        <v>123684.34</v>
      </c>
      <c r="M26" s="920"/>
      <c r="N26" s="919"/>
      <c r="O26" s="919"/>
      <c r="P26" s="919"/>
    </row>
    <row r="27" spans="1:16" ht="27.95" customHeight="1">
      <c r="A27" s="374"/>
      <c r="C27" s="904" t="s">
        <v>336</v>
      </c>
      <c r="D27" s="905"/>
      <c r="E27" s="905"/>
      <c r="F27" s="905"/>
      <c r="G27" s="905"/>
      <c r="H27" s="905"/>
      <c r="I27" s="905"/>
      <c r="J27" s="906"/>
      <c r="K27" s="296">
        <f>SUM(K25:K26)</f>
        <v>258081.89</v>
      </c>
      <c r="M27" s="920"/>
      <c r="N27" s="919"/>
      <c r="O27" s="919"/>
      <c r="P27" s="919"/>
    </row>
    <row r="28" spans="1:16" ht="27.95" customHeight="1">
      <c r="A28" s="374"/>
      <c r="C28" s="393">
        <v>3</v>
      </c>
      <c r="D28" s="396"/>
      <c r="E28" s="396"/>
      <c r="F28" s="311" t="s">
        <v>549</v>
      </c>
      <c r="G28" s="901"/>
      <c r="H28" s="901"/>
      <c r="I28" s="901"/>
      <c r="J28" s="901"/>
      <c r="K28" s="902"/>
      <c r="M28" s="265"/>
      <c r="N28" s="266"/>
      <c r="O28" s="266"/>
      <c r="P28" s="266"/>
    </row>
    <row r="29" spans="1:16" ht="45" customHeight="1">
      <c r="A29" s="374"/>
      <c r="C29" s="283" t="s">
        <v>9</v>
      </c>
      <c r="D29" s="278" t="s">
        <v>186</v>
      </c>
      <c r="E29" s="276">
        <v>30011</v>
      </c>
      <c r="F29" s="279" t="s">
        <v>498</v>
      </c>
      <c r="G29" s="280">
        <v>262.91000000000003</v>
      </c>
      <c r="H29" s="272" t="s">
        <v>0</v>
      </c>
      <c r="I29" s="281">
        <v>140.01</v>
      </c>
      <c r="J29" s="274">
        <f>I29*(1+$J$16)</f>
        <v>178.46</v>
      </c>
      <c r="K29" s="275">
        <f>G29*J29</f>
        <v>46918.92</v>
      </c>
      <c r="M29" s="265"/>
      <c r="N29" s="266"/>
      <c r="O29" s="266"/>
      <c r="P29" s="266"/>
    </row>
    <row r="30" spans="1:16" ht="45" customHeight="1">
      <c r="A30" s="374"/>
      <c r="C30" s="283" t="s">
        <v>28</v>
      </c>
      <c r="D30" s="278" t="s">
        <v>188</v>
      </c>
      <c r="E30" s="276" t="s">
        <v>29</v>
      </c>
      <c r="F30" s="279" t="s">
        <v>207</v>
      </c>
      <c r="G30" s="280">
        <v>3755.76</v>
      </c>
      <c r="H30" s="272" t="s">
        <v>2</v>
      </c>
      <c r="I30" s="281">
        <v>92.34</v>
      </c>
      <c r="J30" s="274">
        <f>I30*(1+$J$16)</f>
        <v>117.7</v>
      </c>
      <c r="K30" s="275">
        <f>G30*J30</f>
        <v>442052.95</v>
      </c>
      <c r="M30" s="265"/>
      <c r="N30" s="266"/>
      <c r="O30" s="266"/>
      <c r="P30" s="266"/>
    </row>
    <row r="31" spans="1:16" ht="45" customHeight="1">
      <c r="A31" s="374"/>
      <c r="C31" s="283" t="s">
        <v>9</v>
      </c>
      <c r="D31" s="278" t="s">
        <v>188</v>
      </c>
      <c r="E31" s="276" t="s">
        <v>151</v>
      </c>
      <c r="F31" s="279" t="s">
        <v>152</v>
      </c>
      <c r="G31" s="280">
        <v>516.16</v>
      </c>
      <c r="H31" s="271" t="s">
        <v>0</v>
      </c>
      <c r="I31" s="403">
        <v>15.72</v>
      </c>
      <c r="J31" s="274">
        <f>I31*(1+$J$16)</f>
        <v>20.04</v>
      </c>
      <c r="K31" s="275">
        <f>G31*J31</f>
        <v>10343.85</v>
      </c>
      <c r="M31" s="265"/>
      <c r="N31" s="266"/>
      <c r="O31" s="266"/>
      <c r="P31" s="266"/>
    </row>
    <row r="32" spans="1:16" ht="45" customHeight="1">
      <c r="A32" s="374"/>
      <c r="C32" s="283" t="s">
        <v>28</v>
      </c>
      <c r="D32" s="278" t="s">
        <v>188</v>
      </c>
      <c r="E32" s="276" t="s">
        <v>63</v>
      </c>
      <c r="F32" s="279" t="s">
        <v>64</v>
      </c>
      <c r="G32" s="280">
        <v>12003.7</v>
      </c>
      <c r="H32" s="269" t="s">
        <v>3</v>
      </c>
      <c r="I32" s="281">
        <v>48.06</v>
      </c>
      <c r="J32" s="274">
        <f>I32*(1+$J$16)</f>
        <v>61.26</v>
      </c>
      <c r="K32" s="275">
        <f>G32*J32</f>
        <v>735346.66</v>
      </c>
    </row>
    <row r="33" spans="1:11" ht="45" customHeight="1">
      <c r="A33" s="374"/>
      <c r="C33" s="283" t="s">
        <v>67</v>
      </c>
      <c r="D33" s="278" t="s">
        <v>188</v>
      </c>
      <c r="E33" s="284" t="s">
        <v>65</v>
      </c>
      <c r="F33" s="285" t="s">
        <v>66</v>
      </c>
      <c r="G33" s="280">
        <v>20991.7</v>
      </c>
      <c r="H33" s="269" t="s">
        <v>3</v>
      </c>
      <c r="I33" s="274">
        <v>38.229999999999997</v>
      </c>
      <c r="J33" s="274">
        <f>I33*(1+$J$16)</f>
        <v>48.73</v>
      </c>
      <c r="K33" s="275">
        <f>G33*J33</f>
        <v>1022925.54</v>
      </c>
    </row>
    <row r="34" spans="1:11" ht="27.95" customHeight="1">
      <c r="A34" s="374"/>
      <c r="C34" s="910" t="s">
        <v>11</v>
      </c>
      <c r="D34" s="911"/>
      <c r="E34" s="911"/>
      <c r="F34" s="911"/>
      <c r="G34" s="911"/>
      <c r="H34" s="911"/>
      <c r="I34" s="911"/>
      <c r="J34" s="911"/>
      <c r="K34" s="296">
        <f>SUM(K29:K33)</f>
        <v>2257587.92</v>
      </c>
    </row>
    <row r="35" spans="1:11" ht="27.95" customHeight="1">
      <c r="A35" s="374"/>
      <c r="C35" s="309">
        <v>4</v>
      </c>
      <c r="D35" s="310"/>
      <c r="E35" s="310"/>
      <c r="F35" s="311" t="s">
        <v>548</v>
      </c>
      <c r="G35" s="901"/>
      <c r="H35" s="901"/>
      <c r="I35" s="901"/>
      <c r="J35" s="901"/>
      <c r="K35" s="902"/>
    </row>
    <row r="36" spans="1:11" ht="45" customHeight="1">
      <c r="A36" s="374"/>
      <c r="C36" s="286" t="s">
        <v>31</v>
      </c>
      <c r="D36" s="287" t="s">
        <v>186</v>
      </c>
      <c r="E36" s="288">
        <v>180720</v>
      </c>
      <c r="F36" s="289" t="s">
        <v>492</v>
      </c>
      <c r="G36" s="271">
        <v>530</v>
      </c>
      <c r="H36" s="269" t="s">
        <v>287</v>
      </c>
      <c r="I36" s="290">
        <v>171.98</v>
      </c>
      <c r="J36" s="274">
        <f t="shared" ref="J36:J105" si="0">I36*(1+$J$16)</f>
        <v>219.21</v>
      </c>
      <c r="K36" s="275">
        <f t="shared" ref="K36:K105" si="1">G36*J36</f>
        <v>116181.3</v>
      </c>
    </row>
    <row r="37" spans="1:11" ht="45" customHeight="1">
      <c r="A37" s="374"/>
      <c r="C37" s="291" t="s">
        <v>339</v>
      </c>
      <c r="D37" s="278" t="s">
        <v>186</v>
      </c>
      <c r="E37" s="276" t="s">
        <v>402</v>
      </c>
      <c r="F37" s="277" t="s">
        <v>403</v>
      </c>
      <c r="G37" s="271">
        <v>560.95000000000005</v>
      </c>
      <c r="H37" s="272" t="s">
        <v>0</v>
      </c>
      <c r="I37" s="290">
        <v>11.54</v>
      </c>
      <c r="J37" s="274">
        <f t="shared" si="0"/>
        <v>14.71</v>
      </c>
      <c r="K37" s="275">
        <f t="shared" si="1"/>
        <v>8251.57</v>
      </c>
    </row>
    <row r="38" spans="1:11" ht="45" customHeight="1">
      <c r="A38" s="374"/>
      <c r="C38" s="312" t="s">
        <v>340</v>
      </c>
      <c r="D38" s="278" t="s">
        <v>188</v>
      </c>
      <c r="E38" s="269">
        <v>100980</v>
      </c>
      <c r="F38" s="279" t="s">
        <v>303</v>
      </c>
      <c r="G38" s="271">
        <v>66.569999999999993</v>
      </c>
      <c r="H38" s="272" t="s">
        <v>0</v>
      </c>
      <c r="I38" s="292">
        <v>6.21</v>
      </c>
      <c r="J38" s="274">
        <f t="shared" si="0"/>
        <v>7.92</v>
      </c>
      <c r="K38" s="275">
        <f t="shared" si="1"/>
        <v>527.23</v>
      </c>
    </row>
    <row r="39" spans="1:11" ht="45" customHeight="1">
      <c r="A39" s="374"/>
      <c r="C39" s="312" t="s">
        <v>341</v>
      </c>
      <c r="D39" s="282" t="s">
        <v>188</v>
      </c>
      <c r="E39" s="276" t="s">
        <v>305</v>
      </c>
      <c r="F39" s="279" t="s">
        <v>306</v>
      </c>
      <c r="G39" s="271">
        <v>832.13</v>
      </c>
      <c r="H39" s="272" t="s">
        <v>229</v>
      </c>
      <c r="I39" s="290">
        <v>2.67</v>
      </c>
      <c r="J39" s="274">
        <f t="shared" si="0"/>
        <v>3.4</v>
      </c>
      <c r="K39" s="275">
        <f t="shared" si="1"/>
        <v>2829.24</v>
      </c>
    </row>
    <row r="40" spans="1:11" ht="45" customHeight="1">
      <c r="A40" s="374"/>
      <c r="C40" s="312" t="s">
        <v>342</v>
      </c>
      <c r="D40" s="278" t="s">
        <v>188</v>
      </c>
      <c r="E40" s="269">
        <v>101616</v>
      </c>
      <c r="F40" s="285" t="s">
        <v>226</v>
      </c>
      <c r="G40" s="271">
        <v>519.4</v>
      </c>
      <c r="H40" s="272" t="s">
        <v>2</v>
      </c>
      <c r="I40" s="290">
        <v>5.58</v>
      </c>
      <c r="J40" s="274">
        <f t="shared" si="0"/>
        <v>7.11</v>
      </c>
      <c r="K40" s="275">
        <f t="shared" si="1"/>
        <v>3692.93</v>
      </c>
    </row>
    <row r="41" spans="1:11" ht="45" customHeight="1">
      <c r="A41" s="374"/>
      <c r="C41" s="312" t="s">
        <v>343</v>
      </c>
      <c r="D41" s="278" t="s">
        <v>186</v>
      </c>
      <c r="E41" s="269">
        <v>260278</v>
      </c>
      <c r="F41" s="279" t="s">
        <v>300</v>
      </c>
      <c r="G41" s="271">
        <v>519.4</v>
      </c>
      <c r="H41" s="271" t="s">
        <v>2</v>
      </c>
      <c r="I41" s="292">
        <v>39.04</v>
      </c>
      <c r="J41" s="274">
        <f t="shared" si="0"/>
        <v>49.76</v>
      </c>
      <c r="K41" s="275">
        <f t="shared" si="1"/>
        <v>25845.34</v>
      </c>
    </row>
    <row r="42" spans="1:11" ht="45" customHeight="1">
      <c r="A42" s="374"/>
      <c r="C42" s="312" t="s">
        <v>344</v>
      </c>
      <c r="D42" s="278" t="s">
        <v>186</v>
      </c>
      <c r="E42" s="269">
        <v>30011</v>
      </c>
      <c r="F42" s="279" t="s">
        <v>401</v>
      </c>
      <c r="G42" s="271">
        <v>346.06</v>
      </c>
      <c r="H42" s="272" t="s">
        <v>0</v>
      </c>
      <c r="I42" s="292">
        <f>I29</f>
        <v>140.01</v>
      </c>
      <c r="J42" s="274">
        <f t="shared" si="0"/>
        <v>178.46</v>
      </c>
      <c r="K42" s="275">
        <f t="shared" si="1"/>
        <v>61757.87</v>
      </c>
    </row>
    <row r="43" spans="1:11" ht="45" customHeight="1">
      <c r="A43" s="374"/>
      <c r="C43" s="312" t="s">
        <v>345</v>
      </c>
      <c r="D43" s="282" t="s">
        <v>188</v>
      </c>
      <c r="E43" s="276" t="s">
        <v>302</v>
      </c>
      <c r="F43" s="279" t="s">
        <v>454</v>
      </c>
      <c r="G43" s="271">
        <v>148.32</v>
      </c>
      <c r="H43" s="272" t="s">
        <v>0</v>
      </c>
      <c r="I43" s="290">
        <v>17.190000000000001</v>
      </c>
      <c r="J43" s="274">
        <f t="shared" si="0"/>
        <v>21.91</v>
      </c>
      <c r="K43" s="275">
        <f t="shared" si="1"/>
        <v>3249.69</v>
      </c>
    </row>
    <row r="44" spans="1:11" ht="45" customHeight="1">
      <c r="A44" s="374"/>
      <c r="C44" s="312" t="s">
        <v>404</v>
      </c>
      <c r="D44" s="278" t="s">
        <v>188</v>
      </c>
      <c r="E44" s="269">
        <v>101579</v>
      </c>
      <c r="F44" s="279" t="s">
        <v>453</v>
      </c>
      <c r="G44" s="271">
        <v>0</v>
      </c>
      <c r="H44" s="271" t="s">
        <v>2</v>
      </c>
      <c r="I44" s="292">
        <v>39.94</v>
      </c>
      <c r="J44" s="274">
        <f t="shared" si="0"/>
        <v>50.91</v>
      </c>
      <c r="K44" s="275">
        <f t="shared" si="1"/>
        <v>0</v>
      </c>
    </row>
    <row r="45" spans="1:11" ht="45" customHeight="1">
      <c r="A45" s="374"/>
      <c r="C45" s="312" t="s">
        <v>405</v>
      </c>
      <c r="D45" s="278" t="s">
        <v>188</v>
      </c>
      <c r="E45" s="276" t="s">
        <v>326</v>
      </c>
      <c r="F45" s="279" t="s">
        <v>327</v>
      </c>
      <c r="G45" s="271">
        <v>530</v>
      </c>
      <c r="H45" s="272" t="s">
        <v>3</v>
      </c>
      <c r="I45" s="290">
        <v>63.8</v>
      </c>
      <c r="J45" s="274">
        <f t="shared" si="0"/>
        <v>81.319999999999993</v>
      </c>
      <c r="K45" s="275">
        <f t="shared" si="1"/>
        <v>43099.6</v>
      </c>
    </row>
    <row r="46" spans="1:11" ht="45" customHeight="1">
      <c r="A46" s="374"/>
      <c r="C46" s="286" t="s">
        <v>32</v>
      </c>
      <c r="D46" s="293" t="s">
        <v>186</v>
      </c>
      <c r="E46" s="294" t="s">
        <v>400</v>
      </c>
      <c r="F46" s="295" t="s">
        <v>493</v>
      </c>
      <c r="G46" s="271">
        <v>1188.1500000000001</v>
      </c>
      <c r="H46" s="269" t="s">
        <v>287</v>
      </c>
      <c r="I46" s="290">
        <v>262</v>
      </c>
      <c r="J46" s="274">
        <f t="shared" si="0"/>
        <v>333.95</v>
      </c>
      <c r="K46" s="275">
        <f t="shared" si="1"/>
        <v>396782.69</v>
      </c>
    </row>
    <row r="47" spans="1:11" ht="45" customHeight="1">
      <c r="A47" s="374"/>
      <c r="C47" s="291" t="s">
        <v>346</v>
      </c>
      <c r="D47" s="278" t="s">
        <v>186</v>
      </c>
      <c r="E47" s="276" t="s">
        <v>402</v>
      </c>
      <c r="F47" s="277" t="s">
        <v>403</v>
      </c>
      <c r="G47" s="271">
        <v>3089.85</v>
      </c>
      <c r="H47" s="272" t="s">
        <v>0</v>
      </c>
      <c r="I47" s="290">
        <f>I37</f>
        <v>11.54</v>
      </c>
      <c r="J47" s="274">
        <f t="shared" si="0"/>
        <v>14.71</v>
      </c>
      <c r="K47" s="275">
        <f t="shared" si="1"/>
        <v>45451.69</v>
      </c>
    </row>
    <row r="48" spans="1:11" ht="45" customHeight="1">
      <c r="A48" s="374"/>
      <c r="C48" s="291" t="s">
        <v>347</v>
      </c>
      <c r="D48" s="278" t="s">
        <v>188</v>
      </c>
      <c r="E48" s="269">
        <v>100980</v>
      </c>
      <c r="F48" s="279" t="s">
        <v>303</v>
      </c>
      <c r="G48" s="271">
        <v>335.78</v>
      </c>
      <c r="H48" s="272" t="s">
        <v>0</v>
      </c>
      <c r="I48" s="290">
        <f t="shared" ref="I48:I54" si="2">I38</f>
        <v>6.21</v>
      </c>
      <c r="J48" s="274">
        <f t="shared" si="0"/>
        <v>7.92</v>
      </c>
      <c r="K48" s="275">
        <f t="shared" si="1"/>
        <v>2659.38</v>
      </c>
    </row>
    <row r="49" spans="1:11" ht="45" customHeight="1">
      <c r="A49" s="374"/>
      <c r="C49" s="291" t="s">
        <v>348</v>
      </c>
      <c r="D49" s="282" t="s">
        <v>188</v>
      </c>
      <c r="E49" s="276" t="s">
        <v>305</v>
      </c>
      <c r="F49" s="279" t="s">
        <v>306</v>
      </c>
      <c r="G49" s="271">
        <v>4197.25</v>
      </c>
      <c r="H49" s="272" t="s">
        <v>229</v>
      </c>
      <c r="I49" s="290">
        <f t="shared" si="2"/>
        <v>2.67</v>
      </c>
      <c r="J49" s="274">
        <f t="shared" si="0"/>
        <v>3.4</v>
      </c>
      <c r="K49" s="275">
        <f t="shared" si="1"/>
        <v>14270.65</v>
      </c>
    </row>
    <row r="50" spans="1:11" ht="45" customHeight="1">
      <c r="A50" s="374"/>
      <c r="C50" s="291" t="s">
        <v>349</v>
      </c>
      <c r="D50" s="278" t="s">
        <v>188</v>
      </c>
      <c r="E50" s="269">
        <v>101616</v>
      </c>
      <c r="F50" s="285" t="s">
        <v>226</v>
      </c>
      <c r="G50" s="271">
        <v>1449.54</v>
      </c>
      <c r="H50" s="272" t="s">
        <v>2</v>
      </c>
      <c r="I50" s="290">
        <f t="shared" si="2"/>
        <v>5.58</v>
      </c>
      <c r="J50" s="274">
        <f t="shared" si="0"/>
        <v>7.11</v>
      </c>
      <c r="K50" s="275">
        <f t="shared" si="1"/>
        <v>10306.23</v>
      </c>
    </row>
    <row r="51" spans="1:11" ht="45" customHeight="1">
      <c r="A51" s="374"/>
      <c r="C51" s="291" t="s">
        <v>350</v>
      </c>
      <c r="D51" s="278" t="s">
        <v>186</v>
      </c>
      <c r="E51" s="269">
        <v>260278</v>
      </c>
      <c r="F51" s="279" t="s">
        <v>300</v>
      </c>
      <c r="G51" s="271">
        <v>1449.54</v>
      </c>
      <c r="H51" s="271" t="s">
        <v>2</v>
      </c>
      <c r="I51" s="290">
        <f t="shared" si="2"/>
        <v>39.04</v>
      </c>
      <c r="J51" s="274">
        <f t="shared" si="0"/>
        <v>49.76</v>
      </c>
      <c r="K51" s="275">
        <f t="shared" si="1"/>
        <v>72129.11</v>
      </c>
    </row>
    <row r="52" spans="1:11" ht="45" customHeight="1">
      <c r="A52" s="374"/>
      <c r="C52" s="291" t="s">
        <v>351</v>
      </c>
      <c r="D52" s="278" t="s">
        <v>186</v>
      </c>
      <c r="E52" s="269">
        <v>30011</v>
      </c>
      <c r="F52" s="279" t="s">
        <v>401</v>
      </c>
      <c r="G52" s="271">
        <v>1927.85</v>
      </c>
      <c r="H52" s="272" t="s">
        <v>0</v>
      </c>
      <c r="I52" s="290">
        <f t="shared" si="2"/>
        <v>140.01</v>
      </c>
      <c r="J52" s="274">
        <f t="shared" si="0"/>
        <v>178.46</v>
      </c>
      <c r="K52" s="275">
        <f t="shared" si="1"/>
        <v>344044.11</v>
      </c>
    </row>
    <row r="53" spans="1:11" ht="45" customHeight="1">
      <c r="A53" s="374"/>
      <c r="C53" s="291" t="s">
        <v>352</v>
      </c>
      <c r="D53" s="282" t="s">
        <v>188</v>
      </c>
      <c r="E53" s="276" t="s">
        <v>302</v>
      </c>
      <c r="F53" s="279" t="s">
        <v>454</v>
      </c>
      <c r="G53" s="271">
        <v>826.22</v>
      </c>
      <c r="H53" s="272" t="s">
        <v>0</v>
      </c>
      <c r="I53" s="290">
        <f>I43</f>
        <v>17.190000000000001</v>
      </c>
      <c r="J53" s="274">
        <f t="shared" si="0"/>
        <v>21.91</v>
      </c>
      <c r="K53" s="275">
        <f t="shared" si="1"/>
        <v>18102.48</v>
      </c>
    </row>
    <row r="54" spans="1:11" ht="45" customHeight="1">
      <c r="A54" s="374"/>
      <c r="C54" s="291" t="s">
        <v>407</v>
      </c>
      <c r="D54" s="278" t="s">
        <v>188</v>
      </c>
      <c r="E54" s="269">
        <v>101579</v>
      </c>
      <c r="F54" s="279" t="s">
        <v>453</v>
      </c>
      <c r="G54" s="271">
        <v>5065.33</v>
      </c>
      <c r="H54" s="271" t="s">
        <v>2</v>
      </c>
      <c r="I54" s="290">
        <f t="shared" si="2"/>
        <v>39.94</v>
      </c>
      <c r="J54" s="274">
        <f t="shared" si="0"/>
        <v>50.91</v>
      </c>
      <c r="K54" s="275">
        <f t="shared" si="1"/>
        <v>257875.95</v>
      </c>
    </row>
    <row r="55" spans="1:11" ht="45" customHeight="1">
      <c r="A55" s="374"/>
      <c r="C55" s="291" t="s">
        <v>408</v>
      </c>
      <c r="D55" s="282" t="s">
        <v>188</v>
      </c>
      <c r="E55" s="269">
        <v>92824</v>
      </c>
      <c r="F55" s="277" t="s">
        <v>328</v>
      </c>
      <c r="G55" s="271">
        <v>1188.1500000000001</v>
      </c>
      <c r="H55" s="272" t="s">
        <v>3</v>
      </c>
      <c r="I55" s="290">
        <v>92.83</v>
      </c>
      <c r="J55" s="274">
        <f t="shared" si="0"/>
        <v>118.32</v>
      </c>
      <c r="K55" s="275">
        <f t="shared" si="1"/>
        <v>140581.91</v>
      </c>
    </row>
    <row r="56" spans="1:11" ht="45" customHeight="1">
      <c r="A56" s="374"/>
      <c r="C56" s="286" t="s">
        <v>33</v>
      </c>
      <c r="D56" s="293" t="s">
        <v>186</v>
      </c>
      <c r="E56" s="294" t="s">
        <v>221</v>
      </c>
      <c r="F56" s="295" t="s">
        <v>494</v>
      </c>
      <c r="G56" s="271">
        <v>1314.33</v>
      </c>
      <c r="H56" s="269" t="s">
        <v>287</v>
      </c>
      <c r="I56" s="290">
        <v>421.21</v>
      </c>
      <c r="J56" s="274">
        <f t="shared" si="0"/>
        <v>536.87</v>
      </c>
      <c r="K56" s="275">
        <f t="shared" si="1"/>
        <v>705624.35</v>
      </c>
    </row>
    <row r="57" spans="1:11" ht="45" customHeight="1">
      <c r="A57" s="374"/>
      <c r="C57" s="291" t="s">
        <v>353</v>
      </c>
      <c r="D57" s="278" t="s">
        <v>186</v>
      </c>
      <c r="E57" s="276" t="s">
        <v>402</v>
      </c>
      <c r="F57" s="277" t="s">
        <v>403</v>
      </c>
      <c r="G57" s="271">
        <v>5457.91</v>
      </c>
      <c r="H57" s="272" t="s">
        <v>0</v>
      </c>
      <c r="I57" s="290">
        <f>I37</f>
        <v>11.54</v>
      </c>
      <c r="J57" s="274">
        <f t="shared" si="0"/>
        <v>14.71</v>
      </c>
      <c r="K57" s="275">
        <f t="shared" si="1"/>
        <v>80285.86</v>
      </c>
    </row>
    <row r="58" spans="1:11" ht="45" customHeight="1">
      <c r="A58" s="374"/>
      <c r="C58" s="291" t="s">
        <v>354</v>
      </c>
      <c r="D58" s="278" t="s">
        <v>188</v>
      </c>
      <c r="E58" s="269">
        <v>100980</v>
      </c>
      <c r="F58" s="279" t="s">
        <v>303</v>
      </c>
      <c r="G58" s="271">
        <v>660.32</v>
      </c>
      <c r="H58" s="272" t="s">
        <v>0</v>
      </c>
      <c r="I58" s="290">
        <f t="shared" ref="I58:I64" si="3">I38</f>
        <v>6.21</v>
      </c>
      <c r="J58" s="274">
        <f t="shared" si="0"/>
        <v>7.92</v>
      </c>
      <c r="K58" s="275">
        <f t="shared" si="1"/>
        <v>5229.7299999999996</v>
      </c>
    </row>
    <row r="59" spans="1:11" ht="45" customHeight="1">
      <c r="A59" s="374"/>
      <c r="C59" s="291" t="s">
        <v>355</v>
      </c>
      <c r="D59" s="282" t="s">
        <v>188</v>
      </c>
      <c r="E59" s="276" t="s">
        <v>305</v>
      </c>
      <c r="F59" s="279" t="s">
        <v>306</v>
      </c>
      <c r="G59" s="271">
        <v>8254.01</v>
      </c>
      <c r="H59" s="272" t="s">
        <v>229</v>
      </c>
      <c r="I59" s="290">
        <f t="shared" si="3"/>
        <v>2.67</v>
      </c>
      <c r="J59" s="274">
        <f t="shared" si="0"/>
        <v>3.4</v>
      </c>
      <c r="K59" s="275">
        <f t="shared" si="1"/>
        <v>28063.63</v>
      </c>
    </row>
    <row r="60" spans="1:11" ht="45" customHeight="1">
      <c r="A60" s="374"/>
      <c r="C60" s="291" t="s">
        <v>356</v>
      </c>
      <c r="D60" s="278" t="s">
        <v>188</v>
      </c>
      <c r="E60" s="269">
        <v>101616</v>
      </c>
      <c r="F60" s="285" t="s">
        <v>226</v>
      </c>
      <c r="G60" s="271">
        <v>1918.93</v>
      </c>
      <c r="H60" s="272" t="s">
        <v>2</v>
      </c>
      <c r="I60" s="290">
        <f t="shared" si="3"/>
        <v>5.58</v>
      </c>
      <c r="J60" s="274">
        <f t="shared" si="0"/>
        <v>7.11</v>
      </c>
      <c r="K60" s="275">
        <f t="shared" si="1"/>
        <v>13643.59</v>
      </c>
    </row>
    <row r="61" spans="1:11" ht="45" customHeight="1">
      <c r="A61" s="374"/>
      <c r="C61" s="291" t="s">
        <v>357</v>
      </c>
      <c r="D61" s="278" t="s">
        <v>186</v>
      </c>
      <c r="E61" s="269">
        <v>260278</v>
      </c>
      <c r="F61" s="279" t="s">
        <v>300</v>
      </c>
      <c r="G61" s="271">
        <v>1918.93</v>
      </c>
      <c r="H61" s="271" t="s">
        <v>2</v>
      </c>
      <c r="I61" s="290">
        <f t="shared" si="3"/>
        <v>39.04</v>
      </c>
      <c r="J61" s="274">
        <f t="shared" si="0"/>
        <v>49.76</v>
      </c>
      <c r="K61" s="275">
        <f t="shared" si="1"/>
        <v>95485.96</v>
      </c>
    </row>
    <row r="62" spans="1:11" ht="45" customHeight="1">
      <c r="A62" s="374"/>
      <c r="C62" s="291" t="s">
        <v>358</v>
      </c>
      <c r="D62" s="278" t="s">
        <v>186</v>
      </c>
      <c r="E62" s="269">
        <v>30011</v>
      </c>
      <c r="F62" s="279" t="s">
        <v>401</v>
      </c>
      <c r="G62" s="271">
        <v>3358.31</v>
      </c>
      <c r="H62" s="272" t="s">
        <v>0</v>
      </c>
      <c r="I62" s="290">
        <f t="shared" si="3"/>
        <v>140.01</v>
      </c>
      <c r="J62" s="274">
        <f t="shared" si="0"/>
        <v>178.46</v>
      </c>
      <c r="K62" s="275">
        <f t="shared" si="1"/>
        <v>599324</v>
      </c>
    </row>
    <row r="63" spans="1:11" ht="45" customHeight="1">
      <c r="A63" s="374"/>
      <c r="C63" s="291" t="s">
        <v>359</v>
      </c>
      <c r="D63" s="282" t="s">
        <v>188</v>
      </c>
      <c r="E63" s="276" t="s">
        <v>302</v>
      </c>
      <c r="F63" s="279" t="s">
        <v>454</v>
      </c>
      <c r="G63" s="271">
        <v>1439.28</v>
      </c>
      <c r="H63" s="272" t="s">
        <v>0</v>
      </c>
      <c r="I63" s="290">
        <f t="shared" si="3"/>
        <v>17.190000000000001</v>
      </c>
      <c r="J63" s="274">
        <f t="shared" si="0"/>
        <v>21.91</v>
      </c>
      <c r="K63" s="275">
        <f t="shared" si="1"/>
        <v>31534.62</v>
      </c>
    </row>
    <row r="64" spans="1:11" ht="45" customHeight="1">
      <c r="A64" s="374"/>
      <c r="C64" s="291" t="s">
        <v>409</v>
      </c>
      <c r="D64" s="278" t="s">
        <v>188</v>
      </c>
      <c r="E64" s="269">
        <v>101579</v>
      </c>
      <c r="F64" s="279" t="s">
        <v>453</v>
      </c>
      <c r="G64" s="271">
        <v>7476.6</v>
      </c>
      <c r="H64" s="271" t="s">
        <v>2</v>
      </c>
      <c r="I64" s="290">
        <f t="shared" si="3"/>
        <v>39.94</v>
      </c>
      <c r="J64" s="274">
        <f t="shared" si="0"/>
        <v>50.91</v>
      </c>
      <c r="K64" s="275">
        <f t="shared" si="1"/>
        <v>380633.71</v>
      </c>
    </row>
    <row r="65" spans="1:11" ht="45" customHeight="1">
      <c r="A65" s="374"/>
      <c r="C65" s="291" t="s">
        <v>410</v>
      </c>
      <c r="D65" s="282" t="s">
        <v>188</v>
      </c>
      <c r="E65" s="404">
        <v>92826</v>
      </c>
      <c r="F65" s="277" t="s">
        <v>329</v>
      </c>
      <c r="G65" s="271">
        <v>1314.33</v>
      </c>
      <c r="H65" s="272" t="s">
        <v>3</v>
      </c>
      <c r="I65" s="290">
        <v>124.96</v>
      </c>
      <c r="J65" s="274">
        <f t="shared" si="0"/>
        <v>159.27000000000001</v>
      </c>
      <c r="K65" s="275">
        <f t="shared" si="1"/>
        <v>209333.34</v>
      </c>
    </row>
    <row r="66" spans="1:11" ht="45" hidden="1" customHeight="1">
      <c r="A66" s="374"/>
      <c r="C66" s="286" t="s">
        <v>304</v>
      </c>
      <c r="D66" s="293" t="s">
        <v>186</v>
      </c>
      <c r="E66" s="294" t="s">
        <v>222</v>
      </c>
      <c r="F66" s="295" t="s">
        <v>495</v>
      </c>
      <c r="G66" s="271">
        <v>80.400000000000006</v>
      </c>
      <c r="H66" s="269" t="s">
        <v>287</v>
      </c>
      <c r="I66" s="290">
        <v>610.82000000000005</v>
      </c>
      <c r="J66" s="274">
        <f t="shared" si="0"/>
        <v>778.55</v>
      </c>
      <c r="K66" s="275">
        <f t="shared" si="1"/>
        <v>62595.42</v>
      </c>
    </row>
    <row r="67" spans="1:11" ht="45" hidden="1" customHeight="1">
      <c r="A67" s="374"/>
      <c r="C67" s="291" t="s">
        <v>360</v>
      </c>
      <c r="D67" s="278" t="s">
        <v>186</v>
      </c>
      <c r="E67" s="276" t="s">
        <v>402</v>
      </c>
      <c r="F67" s="277" t="s">
        <v>403</v>
      </c>
      <c r="G67" s="271">
        <v>273.36</v>
      </c>
      <c r="H67" s="272" t="s">
        <v>0</v>
      </c>
      <c r="I67" s="290">
        <f>I37</f>
        <v>11.54</v>
      </c>
      <c r="J67" s="274">
        <f t="shared" si="0"/>
        <v>14.71</v>
      </c>
      <c r="K67" s="275">
        <f t="shared" si="1"/>
        <v>4021.13</v>
      </c>
    </row>
    <row r="68" spans="1:11" ht="45" hidden="1" customHeight="1">
      <c r="A68" s="374"/>
      <c r="C68" s="291" t="s">
        <v>361</v>
      </c>
      <c r="D68" s="278" t="s">
        <v>188</v>
      </c>
      <c r="E68" s="269">
        <v>100980</v>
      </c>
      <c r="F68" s="279" t="s">
        <v>303</v>
      </c>
      <c r="G68" s="271">
        <v>63.11</v>
      </c>
      <c r="H68" s="272" t="s">
        <v>0</v>
      </c>
      <c r="I68" s="290">
        <f t="shared" ref="I68:I74" si="4">I38</f>
        <v>6.21</v>
      </c>
      <c r="J68" s="274">
        <f t="shared" si="0"/>
        <v>7.92</v>
      </c>
      <c r="K68" s="275">
        <f t="shared" si="1"/>
        <v>499.83</v>
      </c>
    </row>
    <row r="69" spans="1:11" ht="45" hidden="1" customHeight="1">
      <c r="A69" s="374"/>
      <c r="C69" s="291" t="s">
        <v>362</v>
      </c>
      <c r="D69" s="282" t="s">
        <v>188</v>
      </c>
      <c r="E69" s="276" t="s">
        <v>305</v>
      </c>
      <c r="F69" s="279" t="s">
        <v>306</v>
      </c>
      <c r="G69" s="271">
        <v>788.88</v>
      </c>
      <c r="H69" s="272" t="s">
        <v>229</v>
      </c>
      <c r="I69" s="290">
        <f t="shared" si="4"/>
        <v>2.67</v>
      </c>
      <c r="J69" s="274">
        <f t="shared" si="0"/>
        <v>3.4</v>
      </c>
      <c r="K69" s="275">
        <f t="shared" si="1"/>
        <v>2682.19</v>
      </c>
    </row>
    <row r="70" spans="1:11" ht="45" hidden="1" customHeight="1">
      <c r="A70" s="374"/>
      <c r="C70" s="291" t="s">
        <v>363</v>
      </c>
      <c r="D70" s="278" t="s">
        <v>188</v>
      </c>
      <c r="E70" s="269">
        <v>101616</v>
      </c>
      <c r="F70" s="285" t="s">
        <v>226</v>
      </c>
      <c r="G70" s="271">
        <v>136.68</v>
      </c>
      <c r="H70" s="272" t="s">
        <v>2</v>
      </c>
      <c r="I70" s="290">
        <f t="shared" si="4"/>
        <v>5.58</v>
      </c>
      <c r="J70" s="274">
        <f t="shared" si="0"/>
        <v>7.11</v>
      </c>
      <c r="K70" s="275">
        <f t="shared" si="1"/>
        <v>971.79</v>
      </c>
    </row>
    <row r="71" spans="1:11" ht="45" hidden="1" customHeight="1">
      <c r="A71" s="374"/>
      <c r="C71" s="291" t="s">
        <v>364</v>
      </c>
      <c r="D71" s="278" t="s">
        <v>186</v>
      </c>
      <c r="E71" s="269">
        <v>260278</v>
      </c>
      <c r="F71" s="279" t="s">
        <v>300</v>
      </c>
      <c r="G71" s="271">
        <v>136.68</v>
      </c>
      <c r="H71" s="271" t="s">
        <v>2</v>
      </c>
      <c r="I71" s="290">
        <f t="shared" si="4"/>
        <v>39.04</v>
      </c>
      <c r="J71" s="274">
        <f t="shared" si="0"/>
        <v>49.76</v>
      </c>
      <c r="K71" s="275">
        <f t="shared" si="1"/>
        <v>6801.2</v>
      </c>
    </row>
    <row r="72" spans="1:11" ht="45" hidden="1" customHeight="1">
      <c r="A72" s="374"/>
      <c r="C72" s="291" t="s">
        <v>365</v>
      </c>
      <c r="D72" s="278" t="s">
        <v>186</v>
      </c>
      <c r="E72" s="269">
        <v>30011</v>
      </c>
      <c r="F72" s="279" t="s">
        <v>401</v>
      </c>
      <c r="G72" s="271">
        <v>147.18</v>
      </c>
      <c r="H72" s="272" t="s">
        <v>0</v>
      </c>
      <c r="I72" s="290">
        <f t="shared" si="4"/>
        <v>140.01</v>
      </c>
      <c r="J72" s="274">
        <f t="shared" si="0"/>
        <v>178.46</v>
      </c>
      <c r="K72" s="275">
        <f t="shared" si="1"/>
        <v>26265.74</v>
      </c>
    </row>
    <row r="73" spans="1:11" ht="45" hidden="1" customHeight="1">
      <c r="A73" s="374"/>
      <c r="C73" s="291" t="s">
        <v>366</v>
      </c>
      <c r="D73" s="282" t="s">
        <v>188</v>
      </c>
      <c r="E73" s="276" t="s">
        <v>302</v>
      </c>
      <c r="F73" s="279" t="s">
        <v>454</v>
      </c>
      <c r="G73" s="271">
        <v>63.08</v>
      </c>
      <c r="H73" s="272" t="s">
        <v>0</v>
      </c>
      <c r="I73" s="290">
        <f t="shared" si="4"/>
        <v>17.190000000000001</v>
      </c>
      <c r="J73" s="274">
        <f t="shared" si="0"/>
        <v>21.91</v>
      </c>
      <c r="K73" s="275">
        <f t="shared" si="1"/>
        <v>1382.08</v>
      </c>
    </row>
    <row r="74" spans="1:11" ht="43.5" hidden="1" customHeight="1">
      <c r="A74" s="374"/>
      <c r="C74" s="291" t="s">
        <v>411</v>
      </c>
      <c r="D74" s="278" t="s">
        <v>188</v>
      </c>
      <c r="E74" s="269">
        <v>101579</v>
      </c>
      <c r="F74" s="279" t="s">
        <v>453</v>
      </c>
      <c r="G74" s="271">
        <v>321.60000000000002</v>
      </c>
      <c r="H74" s="271" t="s">
        <v>2</v>
      </c>
      <c r="I74" s="290">
        <f t="shared" si="4"/>
        <v>39.94</v>
      </c>
      <c r="J74" s="274">
        <f t="shared" si="0"/>
        <v>50.91</v>
      </c>
      <c r="K74" s="275">
        <f t="shared" si="1"/>
        <v>16372.66</v>
      </c>
    </row>
    <row r="75" spans="1:11" ht="75.75" hidden="1" customHeight="1">
      <c r="A75" s="374"/>
      <c r="C75" s="291" t="s">
        <v>412</v>
      </c>
      <c r="D75" s="282" t="s">
        <v>188</v>
      </c>
      <c r="E75" s="269">
        <v>92828</v>
      </c>
      <c r="F75" s="277" t="s">
        <v>330</v>
      </c>
      <c r="G75" s="271">
        <v>80.400000000000006</v>
      </c>
      <c r="H75" s="272" t="s">
        <v>3</v>
      </c>
      <c r="I75" s="290">
        <v>164.52</v>
      </c>
      <c r="J75" s="274">
        <f t="shared" si="0"/>
        <v>209.7</v>
      </c>
      <c r="K75" s="275">
        <f t="shared" si="1"/>
        <v>16859.88</v>
      </c>
    </row>
    <row r="76" spans="1:11" ht="45" hidden="1" customHeight="1">
      <c r="A76" s="374"/>
      <c r="C76" s="286" t="s">
        <v>367</v>
      </c>
      <c r="D76" s="293" t="s">
        <v>188</v>
      </c>
      <c r="E76" s="294" t="s">
        <v>337</v>
      </c>
      <c r="F76" s="295" t="s">
        <v>496</v>
      </c>
      <c r="G76" s="271">
        <v>0</v>
      </c>
      <c r="H76" s="269" t="s">
        <v>287</v>
      </c>
      <c r="I76" s="290">
        <v>955.61</v>
      </c>
      <c r="J76" s="274">
        <f t="shared" si="0"/>
        <v>1218.02</v>
      </c>
      <c r="K76" s="275">
        <f t="shared" si="1"/>
        <v>0</v>
      </c>
    </row>
    <row r="77" spans="1:11" ht="45" hidden="1" customHeight="1">
      <c r="A77" s="374"/>
      <c r="C77" s="291" t="s">
        <v>368</v>
      </c>
      <c r="D77" s="278" t="s">
        <v>186</v>
      </c>
      <c r="E77" s="276" t="s">
        <v>402</v>
      </c>
      <c r="F77" s="277" t="s">
        <v>403</v>
      </c>
      <c r="G77" s="271">
        <v>0</v>
      </c>
      <c r="H77" s="272" t="s">
        <v>0</v>
      </c>
      <c r="I77" s="290">
        <f>I37</f>
        <v>11.54</v>
      </c>
      <c r="J77" s="274">
        <f t="shared" si="0"/>
        <v>14.71</v>
      </c>
      <c r="K77" s="275">
        <f t="shared" si="1"/>
        <v>0</v>
      </c>
    </row>
    <row r="78" spans="1:11" ht="45" hidden="1" customHeight="1">
      <c r="A78" s="374"/>
      <c r="C78" s="291" t="s">
        <v>369</v>
      </c>
      <c r="D78" s="278" t="s">
        <v>188</v>
      </c>
      <c r="E78" s="269">
        <v>100980</v>
      </c>
      <c r="F78" s="279" t="s">
        <v>303</v>
      </c>
      <c r="G78" s="271">
        <v>0</v>
      </c>
      <c r="H78" s="272" t="s">
        <v>0</v>
      </c>
      <c r="I78" s="290">
        <f t="shared" ref="I78:I84" si="5">I38</f>
        <v>6.21</v>
      </c>
      <c r="J78" s="274">
        <f t="shared" si="0"/>
        <v>7.92</v>
      </c>
      <c r="K78" s="275">
        <f t="shared" si="1"/>
        <v>0</v>
      </c>
    </row>
    <row r="79" spans="1:11" ht="45" hidden="1" customHeight="1">
      <c r="A79" s="374"/>
      <c r="C79" s="291" t="s">
        <v>370</v>
      </c>
      <c r="D79" s="282" t="s">
        <v>188</v>
      </c>
      <c r="E79" s="276" t="s">
        <v>305</v>
      </c>
      <c r="F79" s="279" t="s">
        <v>306</v>
      </c>
      <c r="G79" s="271">
        <v>0</v>
      </c>
      <c r="H79" s="272" t="s">
        <v>229</v>
      </c>
      <c r="I79" s="290">
        <f t="shared" si="5"/>
        <v>2.67</v>
      </c>
      <c r="J79" s="274">
        <f t="shared" si="0"/>
        <v>3.4</v>
      </c>
      <c r="K79" s="275">
        <f t="shared" si="1"/>
        <v>0</v>
      </c>
    </row>
    <row r="80" spans="1:11" ht="45" hidden="1" customHeight="1">
      <c r="A80" s="374"/>
      <c r="C80" s="291" t="s">
        <v>371</v>
      </c>
      <c r="D80" s="278" t="s">
        <v>188</v>
      </c>
      <c r="E80" s="269">
        <v>101616</v>
      </c>
      <c r="F80" s="285" t="s">
        <v>226</v>
      </c>
      <c r="G80" s="271">
        <v>0</v>
      </c>
      <c r="H80" s="272" t="s">
        <v>2</v>
      </c>
      <c r="I80" s="290">
        <f t="shared" si="5"/>
        <v>5.58</v>
      </c>
      <c r="J80" s="274">
        <f t="shared" si="0"/>
        <v>7.11</v>
      </c>
      <c r="K80" s="275">
        <f t="shared" si="1"/>
        <v>0</v>
      </c>
    </row>
    <row r="81" spans="1:11" ht="45" hidden="1" customHeight="1">
      <c r="A81" s="374"/>
      <c r="C81" s="291" t="s">
        <v>372</v>
      </c>
      <c r="D81" s="278" t="s">
        <v>186</v>
      </c>
      <c r="E81" s="269">
        <v>260278</v>
      </c>
      <c r="F81" s="279" t="s">
        <v>300</v>
      </c>
      <c r="G81" s="271">
        <v>0</v>
      </c>
      <c r="H81" s="271" t="s">
        <v>2</v>
      </c>
      <c r="I81" s="290">
        <f t="shared" si="5"/>
        <v>39.04</v>
      </c>
      <c r="J81" s="274">
        <f t="shared" si="0"/>
        <v>49.76</v>
      </c>
      <c r="K81" s="275">
        <f t="shared" si="1"/>
        <v>0</v>
      </c>
    </row>
    <row r="82" spans="1:11" ht="45" hidden="1" customHeight="1">
      <c r="A82" s="374"/>
      <c r="C82" s="291" t="s">
        <v>373</v>
      </c>
      <c r="D82" s="278" t="s">
        <v>186</v>
      </c>
      <c r="E82" s="269">
        <v>30011</v>
      </c>
      <c r="F82" s="279" t="s">
        <v>401</v>
      </c>
      <c r="G82" s="271">
        <v>0</v>
      </c>
      <c r="H82" s="272" t="s">
        <v>0</v>
      </c>
      <c r="I82" s="290">
        <f t="shared" si="5"/>
        <v>140.01</v>
      </c>
      <c r="J82" s="274">
        <f t="shared" si="0"/>
        <v>178.46</v>
      </c>
      <c r="K82" s="275">
        <f t="shared" si="1"/>
        <v>0</v>
      </c>
    </row>
    <row r="83" spans="1:11" ht="45" hidden="1" customHeight="1">
      <c r="A83" s="374"/>
      <c r="C83" s="291" t="s">
        <v>374</v>
      </c>
      <c r="D83" s="282" t="s">
        <v>188</v>
      </c>
      <c r="E83" s="276" t="s">
        <v>302</v>
      </c>
      <c r="F83" s="279" t="s">
        <v>454</v>
      </c>
      <c r="G83" s="271">
        <v>0</v>
      </c>
      <c r="H83" s="272" t="s">
        <v>0</v>
      </c>
      <c r="I83" s="290">
        <f t="shared" si="5"/>
        <v>17.190000000000001</v>
      </c>
      <c r="J83" s="274">
        <f t="shared" si="0"/>
        <v>21.91</v>
      </c>
      <c r="K83" s="275">
        <f t="shared" si="1"/>
        <v>0</v>
      </c>
    </row>
    <row r="84" spans="1:11" ht="45" hidden="1" customHeight="1">
      <c r="A84" s="374"/>
      <c r="C84" s="291" t="s">
        <v>413</v>
      </c>
      <c r="D84" s="278" t="s">
        <v>188</v>
      </c>
      <c r="E84" s="269">
        <v>101579</v>
      </c>
      <c r="F84" s="279" t="s">
        <v>453</v>
      </c>
      <c r="G84" s="271">
        <v>0</v>
      </c>
      <c r="H84" s="271" t="s">
        <v>2</v>
      </c>
      <c r="I84" s="290">
        <f t="shared" si="5"/>
        <v>39.94</v>
      </c>
      <c r="J84" s="274">
        <f t="shared" si="0"/>
        <v>50.91</v>
      </c>
      <c r="K84" s="275">
        <f t="shared" si="1"/>
        <v>0</v>
      </c>
    </row>
    <row r="85" spans="1:11" ht="45" hidden="1" customHeight="1">
      <c r="A85" s="374"/>
      <c r="C85" s="291" t="s">
        <v>414</v>
      </c>
      <c r="D85" s="282" t="s">
        <v>188</v>
      </c>
      <c r="E85" s="269">
        <v>92830</v>
      </c>
      <c r="F85" s="277" t="s">
        <v>324</v>
      </c>
      <c r="G85" s="271">
        <v>0</v>
      </c>
      <c r="H85" s="272" t="s">
        <v>3</v>
      </c>
      <c r="I85" s="290">
        <v>204.09</v>
      </c>
      <c r="J85" s="274">
        <f t="shared" si="0"/>
        <v>260.13</v>
      </c>
      <c r="K85" s="275">
        <f t="shared" si="1"/>
        <v>0</v>
      </c>
    </row>
    <row r="86" spans="1:11" ht="45" hidden="1" customHeight="1">
      <c r="A86" s="374"/>
      <c r="C86" s="286" t="s">
        <v>375</v>
      </c>
      <c r="D86" s="293" t="s">
        <v>188</v>
      </c>
      <c r="E86" s="294" t="s">
        <v>338</v>
      </c>
      <c r="F86" s="295" t="s">
        <v>497</v>
      </c>
      <c r="G86" s="271">
        <v>0</v>
      </c>
      <c r="H86" s="269" t="s">
        <v>287</v>
      </c>
      <c r="I86" s="290">
        <v>1451.26</v>
      </c>
      <c r="J86" s="274">
        <f t="shared" si="0"/>
        <v>1849.78</v>
      </c>
      <c r="K86" s="275">
        <f t="shared" si="1"/>
        <v>0</v>
      </c>
    </row>
    <row r="87" spans="1:11" ht="45" hidden="1" customHeight="1">
      <c r="A87" s="374"/>
      <c r="C87" s="291" t="s">
        <v>376</v>
      </c>
      <c r="D87" s="278" t="s">
        <v>186</v>
      </c>
      <c r="E87" s="276" t="s">
        <v>402</v>
      </c>
      <c r="F87" s="277" t="s">
        <v>403</v>
      </c>
      <c r="G87" s="271">
        <v>0</v>
      </c>
      <c r="H87" s="272" t="s">
        <v>0</v>
      </c>
      <c r="I87" s="290">
        <f>I37</f>
        <v>11.54</v>
      </c>
      <c r="J87" s="274">
        <f t="shared" si="0"/>
        <v>14.71</v>
      </c>
      <c r="K87" s="275">
        <f t="shared" si="1"/>
        <v>0</v>
      </c>
    </row>
    <row r="88" spans="1:11" ht="45" hidden="1" customHeight="1">
      <c r="A88" s="374"/>
      <c r="C88" s="291" t="s">
        <v>377</v>
      </c>
      <c r="D88" s="278" t="s">
        <v>188</v>
      </c>
      <c r="E88" s="269">
        <v>100980</v>
      </c>
      <c r="F88" s="279" t="s">
        <v>303</v>
      </c>
      <c r="G88" s="271">
        <v>0</v>
      </c>
      <c r="H88" s="272" t="s">
        <v>0</v>
      </c>
      <c r="I88" s="290">
        <f t="shared" ref="I88:I94" si="6">I38</f>
        <v>6.21</v>
      </c>
      <c r="J88" s="274">
        <f t="shared" si="0"/>
        <v>7.92</v>
      </c>
      <c r="K88" s="275">
        <f t="shared" si="1"/>
        <v>0</v>
      </c>
    </row>
    <row r="89" spans="1:11" ht="45" hidden="1" customHeight="1">
      <c r="A89" s="374"/>
      <c r="C89" s="291" t="s">
        <v>378</v>
      </c>
      <c r="D89" s="282" t="s">
        <v>188</v>
      </c>
      <c r="E89" s="276" t="s">
        <v>305</v>
      </c>
      <c r="F89" s="279" t="s">
        <v>306</v>
      </c>
      <c r="G89" s="271">
        <v>0</v>
      </c>
      <c r="H89" s="272" t="s">
        <v>229</v>
      </c>
      <c r="I89" s="290">
        <f t="shared" si="6"/>
        <v>2.67</v>
      </c>
      <c r="J89" s="274">
        <f t="shared" si="0"/>
        <v>3.4</v>
      </c>
      <c r="K89" s="275">
        <f t="shared" si="1"/>
        <v>0</v>
      </c>
    </row>
    <row r="90" spans="1:11" ht="45" hidden="1" customHeight="1">
      <c r="A90" s="374"/>
      <c r="C90" s="291" t="s">
        <v>379</v>
      </c>
      <c r="D90" s="278" t="s">
        <v>188</v>
      </c>
      <c r="E90" s="269">
        <v>101616</v>
      </c>
      <c r="F90" s="285" t="s">
        <v>226</v>
      </c>
      <c r="G90" s="271">
        <v>0</v>
      </c>
      <c r="H90" s="272" t="s">
        <v>2</v>
      </c>
      <c r="I90" s="290">
        <f t="shared" si="6"/>
        <v>5.58</v>
      </c>
      <c r="J90" s="274">
        <f t="shared" si="0"/>
        <v>7.11</v>
      </c>
      <c r="K90" s="275">
        <f t="shared" si="1"/>
        <v>0</v>
      </c>
    </row>
    <row r="91" spans="1:11" ht="45" hidden="1" customHeight="1">
      <c r="A91" s="374"/>
      <c r="C91" s="291" t="s">
        <v>380</v>
      </c>
      <c r="D91" s="278" t="s">
        <v>186</v>
      </c>
      <c r="E91" s="269">
        <v>260278</v>
      </c>
      <c r="F91" s="279" t="s">
        <v>300</v>
      </c>
      <c r="G91" s="271">
        <v>0</v>
      </c>
      <c r="H91" s="271" t="s">
        <v>2</v>
      </c>
      <c r="I91" s="290">
        <f t="shared" si="6"/>
        <v>39.04</v>
      </c>
      <c r="J91" s="274">
        <f t="shared" si="0"/>
        <v>49.76</v>
      </c>
      <c r="K91" s="275">
        <f t="shared" si="1"/>
        <v>0</v>
      </c>
    </row>
    <row r="92" spans="1:11" ht="45" hidden="1" customHeight="1">
      <c r="A92" s="374"/>
      <c r="C92" s="291" t="s">
        <v>381</v>
      </c>
      <c r="D92" s="278" t="s">
        <v>186</v>
      </c>
      <c r="E92" s="269">
        <v>30011</v>
      </c>
      <c r="F92" s="279" t="s">
        <v>401</v>
      </c>
      <c r="G92" s="271">
        <v>0</v>
      </c>
      <c r="H92" s="272" t="s">
        <v>0</v>
      </c>
      <c r="I92" s="290">
        <f t="shared" si="6"/>
        <v>140.01</v>
      </c>
      <c r="J92" s="274">
        <f t="shared" si="0"/>
        <v>178.46</v>
      </c>
      <c r="K92" s="275">
        <f t="shared" si="1"/>
        <v>0</v>
      </c>
    </row>
    <row r="93" spans="1:11" ht="45" hidden="1" customHeight="1">
      <c r="A93" s="374"/>
      <c r="C93" s="291" t="s">
        <v>382</v>
      </c>
      <c r="D93" s="282" t="s">
        <v>188</v>
      </c>
      <c r="E93" s="276" t="s">
        <v>302</v>
      </c>
      <c r="F93" s="279" t="s">
        <v>454</v>
      </c>
      <c r="G93" s="271">
        <v>0</v>
      </c>
      <c r="H93" s="272" t="s">
        <v>0</v>
      </c>
      <c r="I93" s="290">
        <f t="shared" si="6"/>
        <v>17.190000000000001</v>
      </c>
      <c r="J93" s="274">
        <f t="shared" si="0"/>
        <v>21.91</v>
      </c>
      <c r="K93" s="275">
        <f t="shared" si="1"/>
        <v>0</v>
      </c>
    </row>
    <row r="94" spans="1:11" ht="45" hidden="1" customHeight="1">
      <c r="A94" s="374"/>
      <c r="C94" s="291" t="s">
        <v>415</v>
      </c>
      <c r="D94" s="278" t="s">
        <v>188</v>
      </c>
      <c r="E94" s="269">
        <v>101579</v>
      </c>
      <c r="F94" s="279" t="s">
        <v>453</v>
      </c>
      <c r="G94" s="271">
        <v>0</v>
      </c>
      <c r="H94" s="271" t="s">
        <v>2</v>
      </c>
      <c r="I94" s="290">
        <f t="shared" si="6"/>
        <v>39.94</v>
      </c>
      <c r="J94" s="274">
        <f t="shared" si="0"/>
        <v>50.91</v>
      </c>
      <c r="K94" s="275">
        <f t="shared" si="1"/>
        <v>0</v>
      </c>
    </row>
    <row r="95" spans="1:11" ht="45" hidden="1" customHeight="1">
      <c r="A95" s="374"/>
      <c r="C95" s="291" t="s">
        <v>416</v>
      </c>
      <c r="D95" s="282" t="s">
        <v>188</v>
      </c>
      <c r="E95" s="269">
        <v>92832</v>
      </c>
      <c r="F95" s="277" t="s">
        <v>325</v>
      </c>
      <c r="G95" s="271">
        <v>0</v>
      </c>
      <c r="H95" s="272" t="s">
        <v>3</v>
      </c>
      <c r="I95" s="290">
        <v>271.31</v>
      </c>
      <c r="J95" s="274">
        <f t="shared" si="0"/>
        <v>345.81</v>
      </c>
      <c r="K95" s="275">
        <f t="shared" si="1"/>
        <v>0</v>
      </c>
    </row>
    <row r="96" spans="1:11" ht="45" customHeight="1">
      <c r="A96" s="374"/>
      <c r="C96" s="286" t="s">
        <v>33</v>
      </c>
      <c r="D96" s="293"/>
      <c r="E96" s="294"/>
      <c r="F96" s="295" t="s">
        <v>227</v>
      </c>
      <c r="G96" s="271"/>
      <c r="H96" s="272"/>
      <c r="I96" s="290"/>
      <c r="J96" s="274"/>
      <c r="K96" s="275"/>
    </row>
    <row r="97" spans="1:12" ht="45" customHeight="1">
      <c r="A97" s="374"/>
      <c r="C97" s="291" t="s">
        <v>353</v>
      </c>
      <c r="D97" s="278" t="s">
        <v>188</v>
      </c>
      <c r="E97" s="276" t="s">
        <v>217</v>
      </c>
      <c r="F97" s="277" t="s">
        <v>218</v>
      </c>
      <c r="G97" s="271">
        <v>176</v>
      </c>
      <c r="H97" s="269" t="s">
        <v>287</v>
      </c>
      <c r="I97" s="290">
        <v>1574.42</v>
      </c>
      <c r="J97" s="274">
        <f t="shared" si="0"/>
        <v>2006.76</v>
      </c>
      <c r="K97" s="275">
        <f t="shared" si="1"/>
        <v>353189.76</v>
      </c>
    </row>
    <row r="98" spans="1:12" ht="45" customHeight="1">
      <c r="A98" s="374"/>
      <c r="C98" s="286" t="s">
        <v>304</v>
      </c>
      <c r="D98" s="293"/>
      <c r="E98" s="294"/>
      <c r="F98" s="295" t="s">
        <v>383</v>
      </c>
      <c r="G98" s="271"/>
      <c r="H98" s="272"/>
      <c r="I98" s="290"/>
      <c r="J98" s="274"/>
      <c r="K98" s="275"/>
    </row>
    <row r="99" spans="1:12" ht="45" customHeight="1">
      <c r="A99" s="374"/>
      <c r="C99" s="291" t="s">
        <v>360</v>
      </c>
      <c r="D99" s="278" t="s">
        <v>384</v>
      </c>
      <c r="E99" s="276">
        <v>11135</v>
      </c>
      <c r="F99" s="277" t="s">
        <v>385</v>
      </c>
      <c r="G99" s="271">
        <v>146</v>
      </c>
      <c r="H99" s="269" t="s">
        <v>287</v>
      </c>
      <c r="I99" s="290">
        <v>206.18</v>
      </c>
      <c r="J99" s="274">
        <f t="shared" si="0"/>
        <v>262.8</v>
      </c>
      <c r="K99" s="275">
        <f t="shared" si="1"/>
        <v>38368.800000000003</v>
      </c>
    </row>
    <row r="100" spans="1:12" ht="45" customHeight="1">
      <c r="A100" s="374"/>
      <c r="C100" s="286" t="s">
        <v>304</v>
      </c>
      <c r="D100" s="293"/>
      <c r="E100" s="294"/>
      <c r="F100" s="295" t="s">
        <v>228</v>
      </c>
      <c r="G100" s="271"/>
      <c r="H100" s="272"/>
      <c r="I100" s="290"/>
      <c r="J100" s="274"/>
      <c r="K100" s="275"/>
    </row>
    <row r="101" spans="1:12" ht="45" customHeight="1">
      <c r="A101" s="374"/>
      <c r="C101" s="291" t="s">
        <v>360</v>
      </c>
      <c r="D101" s="278" t="s">
        <v>186</v>
      </c>
      <c r="E101" s="276" t="s">
        <v>219</v>
      </c>
      <c r="F101" s="277" t="s">
        <v>220</v>
      </c>
      <c r="G101" s="271">
        <v>53</v>
      </c>
      <c r="H101" s="269" t="s">
        <v>287</v>
      </c>
      <c r="I101" s="290">
        <v>5828.17</v>
      </c>
      <c r="J101" s="274">
        <f t="shared" si="0"/>
        <v>7428.59</v>
      </c>
      <c r="K101" s="275">
        <f t="shared" si="1"/>
        <v>393715.27</v>
      </c>
    </row>
    <row r="102" spans="1:12" ht="45" customHeight="1">
      <c r="A102" s="374"/>
      <c r="C102" s="291" t="s">
        <v>361</v>
      </c>
      <c r="D102" s="278" t="s">
        <v>594</v>
      </c>
      <c r="E102" s="294"/>
      <c r="F102" s="277" t="s">
        <v>595</v>
      </c>
      <c r="G102" s="271">
        <v>103</v>
      </c>
      <c r="H102" s="269" t="s">
        <v>287</v>
      </c>
      <c r="I102" s="290">
        <v>3830.41</v>
      </c>
      <c r="J102" s="274">
        <f t="shared" si="0"/>
        <v>4882.24</v>
      </c>
      <c r="K102" s="275">
        <f t="shared" si="1"/>
        <v>502870.72</v>
      </c>
    </row>
    <row r="103" spans="1:12" ht="45" customHeight="1">
      <c r="A103" s="374"/>
      <c r="C103" s="291" t="s">
        <v>362</v>
      </c>
      <c r="D103" s="278" t="s">
        <v>594</v>
      </c>
      <c r="E103" s="276"/>
      <c r="F103" s="277" t="s">
        <v>596</v>
      </c>
      <c r="G103" s="271">
        <v>187</v>
      </c>
      <c r="H103" s="269" t="s">
        <v>287</v>
      </c>
      <c r="I103" s="290">
        <v>1574.54</v>
      </c>
      <c r="J103" s="274">
        <f t="shared" si="0"/>
        <v>2006.91</v>
      </c>
      <c r="K103" s="275">
        <f t="shared" si="1"/>
        <v>375292.17</v>
      </c>
    </row>
    <row r="104" spans="1:12" ht="45" customHeight="1">
      <c r="A104" s="374"/>
      <c r="C104" s="291" t="s">
        <v>363</v>
      </c>
      <c r="D104" s="293"/>
      <c r="E104" s="294"/>
      <c r="F104" s="295" t="s">
        <v>420</v>
      </c>
      <c r="G104" s="271"/>
      <c r="H104" s="272"/>
      <c r="I104" s="290"/>
      <c r="J104" s="274"/>
      <c r="K104" s="275"/>
    </row>
    <row r="105" spans="1:12" ht="45" customHeight="1">
      <c r="A105" s="374"/>
      <c r="C105" s="291" t="s">
        <v>364</v>
      </c>
      <c r="D105" s="278" t="s">
        <v>186</v>
      </c>
      <c r="E105" s="276" t="s">
        <v>219</v>
      </c>
      <c r="F105" s="277" t="s">
        <v>421</v>
      </c>
      <c r="G105" s="271"/>
      <c r="H105" s="269" t="s">
        <v>287</v>
      </c>
      <c r="I105" s="290">
        <f>I101</f>
        <v>5828.17</v>
      </c>
      <c r="J105" s="274">
        <f t="shared" si="0"/>
        <v>7428.59</v>
      </c>
      <c r="K105" s="275">
        <f t="shared" si="1"/>
        <v>0</v>
      </c>
    </row>
    <row r="106" spans="1:12" ht="27.95" customHeight="1">
      <c r="A106" s="374"/>
      <c r="C106" s="910" t="s">
        <v>12</v>
      </c>
      <c r="D106" s="911"/>
      <c r="E106" s="911"/>
      <c r="F106" s="911"/>
      <c r="G106" s="911"/>
      <c r="H106" s="911"/>
      <c r="I106" s="911"/>
      <c r="J106" s="912"/>
      <c r="K106" s="296">
        <f>SUM(K36:K105)</f>
        <v>5518686.4000000004</v>
      </c>
      <c r="L106" s="297"/>
    </row>
    <row r="107" spans="1:12" ht="27.95" customHeight="1">
      <c r="A107" s="374"/>
      <c r="C107" s="298">
        <v>5</v>
      </c>
      <c r="D107" s="311"/>
      <c r="E107" s="311"/>
      <c r="F107" s="311" t="s">
        <v>15</v>
      </c>
      <c r="G107" s="901"/>
      <c r="H107" s="901"/>
      <c r="I107" s="901"/>
      <c r="J107" s="901"/>
      <c r="K107" s="902"/>
    </row>
    <row r="108" spans="1:12" s="299" customFormat="1" ht="45" customHeight="1">
      <c r="A108" s="375"/>
      <c r="C108" s="300" t="s">
        <v>13</v>
      </c>
      <c r="D108" s="278" t="s">
        <v>186</v>
      </c>
      <c r="E108" s="301">
        <v>10008</v>
      </c>
      <c r="F108" s="302" t="s">
        <v>406</v>
      </c>
      <c r="G108" s="303">
        <v>44103.02</v>
      </c>
      <c r="H108" s="304" t="s">
        <v>2</v>
      </c>
      <c r="I108" s="305">
        <v>4.8</v>
      </c>
      <c r="J108" s="274">
        <f>I108*(1+$J$16)</f>
        <v>6.12</v>
      </c>
      <c r="K108" s="275">
        <f>G108*J108</f>
        <v>269910.48</v>
      </c>
    </row>
    <row r="109" spans="1:12" ht="76.5">
      <c r="A109" s="374"/>
      <c r="C109" s="300" t="s">
        <v>146</v>
      </c>
      <c r="D109" s="278" t="s">
        <v>188</v>
      </c>
      <c r="E109" s="278">
        <v>101125</v>
      </c>
      <c r="F109" s="279" t="s">
        <v>530</v>
      </c>
      <c r="G109" s="280">
        <v>14026.93</v>
      </c>
      <c r="H109" s="271" t="s">
        <v>0</v>
      </c>
      <c r="I109" s="306">
        <v>14.19</v>
      </c>
      <c r="J109" s="274">
        <f t="shared" ref="J109:J115" si="7">I109*(1+$J$16)</f>
        <v>18.09</v>
      </c>
      <c r="K109" s="275">
        <f t="shared" ref="K109:K115" si="8">G109*J109</f>
        <v>253747.16</v>
      </c>
      <c r="L109" s="297"/>
    </row>
    <row r="110" spans="1:12" ht="45" customHeight="1">
      <c r="A110" s="374"/>
      <c r="C110" s="300" t="s">
        <v>147</v>
      </c>
      <c r="D110" s="278" t="s">
        <v>188</v>
      </c>
      <c r="E110" s="269">
        <v>97914</v>
      </c>
      <c r="F110" s="279" t="s">
        <v>531</v>
      </c>
      <c r="G110" s="271">
        <v>178703.09</v>
      </c>
      <c r="H110" s="272" t="s">
        <v>229</v>
      </c>
      <c r="I110" s="292">
        <v>2.85</v>
      </c>
      <c r="J110" s="274">
        <f t="shared" si="7"/>
        <v>3.63</v>
      </c>
      <c r="K110" s="275">
        <f t="shared" si="8"/>
        <v>648692.22</v>
      </c>
    </row>
    <row r="111" spans="1:12" ht="76.5" customHeight="1">
      <c r="A111" s="374"/>
      <c r="C111" s="300" t="s">
        <v>386</v>
      </c>
      <c r="D111" s="278" t="s">
        <v>188</v>
      </c>
      <c r="E111" s="269">
        <v>101125</v>
      </c>
      <c r="F111" s="279" t="s">
        <v>551</v>
      </c>
      <c r="G111" s="271">
        <v>15320.42</v>
      </c>
      <c r="H111" s="272" t="s">
        <v>0</v>
      </c>
      <c r="I111" s="292">
        <f>I109</f>
        <v>14.19</v>
      </c>
      <c r="J111" s="274">
        <f t="shared" si="7"/>
        <v>18.09</v>
      </c>
      <c r="K111" s="275">
        <f t="shared" si="8"/>
        <v>277146.40000000002</v>
      </c>
    </row>
    <row r="112" spans="1:12" ht="45" customHeight="1">
      <c r="A112" s="374"/>
      <c r="C112" s="300" t="s">
        <v>527</v>
      </c>
      <c r="D112" s="269" t="s">
        <v>188</v>
      </c>
      <c r="E112" s="276">
        <v>6079</v>
      </c>
      <c r="F112" s="279" t="s">
        <v>532</v>
      </c>
      <c r="G112" s="271">
        <v>9473.58</v>
      </c>
      <c r="H112" s="272" t="s">
        <v>0</v>
      </c>
      <c r="I112" s="290">
        <v>36.51</v>
      </c>
      <c r="J112" s="274">
        <f t="shared" si="7"/>
        <v>46.54</v>
      </c>
      <c r="K112" s="275">
        <f t="shared" si="8"/>
        <v>440900.41</v>
      </c>
      <c r="L112" s="297"/>
    </row>
    <row r="113" spans="1:12" ht="45" customHeight="1">
      <c r="A113" s="374"/>
      <c r="C113" s="300" t="s">
        <v>528</v>
      </c>
      <c r="D113" s="278" t="s">
        <v>188</v>
      </c>
      <c r="E113" s="269">
        <v>95877</v>
      </c>
      <c r="F113" s="279" t="s">
        <v>533</v>
      </c>
      <c r="G113" s="271">
        <v>369469.62</v>
      </c>
      <c r="H113" s="272" t="s">
        <v>536</v>
      </c>
      <c r="I113" s="292">
        <v>1.8</v>
      </c>
      <c r="J113" s="274">
        <f t="shared" si="7"/>
        <v>2.29</v>
      </c>
      <c r="K113" s="275">
        <f t="shared" si="8"/>
        <v>846085.43</v>
      </c>
    </row>
    <row r="114" spans="1:12" ht="45" customHeight="1">
      <c r="A114" s="374"/>
      <c r="C114" s="300" t="s">
        <v>529</v>
      </c>
      <c r="D114" s="269" t="s">
        <v>188</v>
      </c>
      <c r="E114" s="276">
        <v>93590</v>
      </c>
      <c r="F114" s="279" t="s">
        <v>534</v>
      </c>
      <c r="G114" s="271">
        <v>91135.84</v>
      </c>
      <c r="H114" s="272" t="s">
        <v>536</v>
      </c>
      <c r="I114" s="290">
        <v>0.94</v>
      </c>
      <c r="J114" s="274">
        <f t="shared" si="7"/>
        <v>1.2</v>
      </c>
      <c r="K114" s="275">
        <f t="shared" si="8"/>
        <v>109363.01</v>
      </c>
      <c r="L114" s="297"/>
    </row>
    <row r="115" spans="1:12" ht="45" customHeight="1">
      <c r="A115" s="374"/>
      <c r="C115" s="300" t="s">
        <v>552</v>
      </c>
      <c r="D115" s="269" t="s">
        <v>188</v>
      </c>
      <c r="E115" s="276">
        <v>96385</v>
      </c>
      <c r="F115" s="279" t="s">
        <v>535</v>
      </c>
      <c r="G115" s="271">
        <v>9473.58</v>
      </c>
      <c r="H115" s="272" t="s">
        <v>0</v>
      </c>
      <c r="I115" s="290">
        <v>11.44</v>
      </c>
      <c r="J115" s="274">
        <f t="shared" si="7"/>
        <v>14.58</v>
      </c>
      <c r="K115" s="275">
        <f t="shared" si="8"/>
        <v>138124.79999999999</v>
      </c>
      <c r="L115" s="297"/>
    </row>
    <row r="116" spans="1:12" ht="27.95" customHeight="1">
      <c r="A116" s="374"/>
      <c r="C116" s="910" t="s">
        <v>16</v>
      </c>
      <c r="D116" s="911"/>
      <c r="E116" s="911"/>
      <c r="F116" s="911"/>
      <c r="G116" s="911"/>
      <c r="H116" s="911"/>
      <c r="I116" s="911"/>
      <c r="J116" s="912"/>
      <c r="K116" s="296">
        <f>SUM(K108:K115)</f>
        <v>2983969.91</v>
      </c>
    </row>
    <row r="117" spans="1:12" ht="27.95" customHeight="1">
      <c r="A117" s="374"/>
      <c r="C117" s="298">
        <v>6</v>
      </c>
      <c r="D117" s="311"/>
      <c r="E117" s="311"/>
      <c r="F117" s="311" t="s">
        <v>30</v>
      </c>
      <c r="G117" s="901"/>
      <c r="H117" s="901"/>
      <c r="I117" s="901"/>
      <c r="J117" s="901"/>
      <c r="K117" s="902"/>
      <c r="L117" s="297"/>
    </row>
    <row r="118" spans="1:12" ht="76.5">
      <c r="A118" s="374"/>
      <c r="C118" s="300" t="s">
        <v>182</v>
      </c>
      <c r="D118" s="278" t="s">
        <v>187</v>
      </c>
      <c r="E118" s="278" t="s">
        <v>206</v>
      </c>
      <c r="F118" s="279" t="s">
        <v>582</v>
      </c>
      <c r="G118" s="280">
        <v>5644.88</v>
      </c>
      <c r="H118" s="271" t="s">
        <v>0</v>
      </c>
      <c r="I118" s="307">
        <v>162.28</v>
      </c>
      <c r="J118" s="274">
        <f t="shared" ref="J118:J124" si="9">I118*(1+$J$16)</f>
        <v>206.84</v>
      </c>
      <c r="K118" s="275">
        <f t="shared" ref="K118:K125" si="10">G118*J118</f>
        <v>1167586.98</v>
      </c>
    </row>
    <row r="119" spans="1:12" ht="45" customHeight="1">
      <c r="A119" s="374"/>
      <c r="C119" s="300" t="s">
        <v>183</v>
      </c>
      <c r="D119" s="278" t="s">
        <v>188</v>
      </c>
      <c r="E119" s="269">
        <v>101125</v>
      </c>
      <c r="F119" s="279" t="s">
        <v>551</v>
      </c>
      <c r="G119" s="271">
        <v>5644.88</v>
      </c>
      <c r="H119" s="272" t="s">
        <v>0</v>
      </c>
      <c r="I119" s="308">
        <v>14.19</v>
      </c>
      <c r="J119" s="274">
        <f t="shared" si="9"/>
        <v>18.09</v>
      </c>
      <c r="K119" s="275">
        <f t="shared" si="10"/>
        <v>102115.88</v>
      </c>
    </row>
    <row r="120" spans="1:12" ht="45" customHeight="1">
      <c r="A120" s="374"/>
      <c r="C120" s="300" t="s">
        <v>455</v>
      </c>
      <c r="D120" s="278" t="s">
        <v>188</v>
      </c>
      <c r="E120" s="278" t="s">
        <v>427</v>
      </c>
      <c r="F120" s="279" t="s">
        <v>428</v>
      </c>
      <c r="G120" s="280">
        <v>220150.32</v>
      </c>
      <c r="H120" s="271" t="s">
        <v>429</v>
      </c>
      <c r="I120" s="307">
        <v>1.8</v>
      </c>
      <c r="J120" s="274">
        <f t="shared" si="9"/>
        <v>2.29</v>
      </c>
      <c r="K120" s="275">
        <f t="shared" si="10"/>
        <v>504144.23</v>
      </c>
    </row>
    <row r="121" spans="1:12" ht="45" customHeight="1">
      <c r="A121" s="374"/>
      <c r="C121" s="300" t="s">
        <v>456</v>
      </c>
      <c r="D121" s="278" t="s">
        <v>188</v>
      </c>
      <c r="E121" s="278">
        <v>93590</v>
      </c>
      <c r="F121" s="279" t="s">
        <v>534</v>
      </c>
      <c r="G121" s="280">
        <v>1108089.94</v>
      </c>
      <c r="H121" s="271" t="s">
        <v>429</v>
      </c>
      <c r="I121" s="307">
        <v>0.94</v>
      </c>
      <c r="J121" s="274">
        <f>I121*(1+$J$16)</f>
        <v>1.2</v>
      </c>
      <c r="K121" s="275">
        <f t="shared" si="10"/>
        <v>1329707.93</v>
      </c>
      <c r="L121" s="297"/>
    </row>
    <row r="122" spans="1:12" ht="76.5">
      <c r="A122" s="374"/>
      <c r="C122" s="300" t="s">
        <v>457</v>
      </c>
      <c r="D122" s="278" t="s">
        <v>187</v>
      </c>
      <c r="E122" s="278" t="s">
        <v>263</v>
      </c>
      <c r="F122" s="279" t="s">
        <v>499</v>
      </c>
      <c r="G122" s="280">
        <v>7150.08</v>
      </c>
      <c r="H122" s="271" t="s">
        <v>394</v>
      </c>
      <c r="I122" s="307">
        <v>78</v>
      </c>
      <c r="J122" s="274">
        <f t="shared" si="9"/>
        <v>99.42</v>
      </c>
      <c r="K122" s="275">
        <f t="shared" si="10"/>
        <v>710860.95</v>
      </c>
    </row>
    <row r="123" spans="1:12" ht="45" customHeight="1">
      <c r="A123" s="374"/>
      <c r="C123" s="300" t="s">
        <v>458</v>
      </c>
      <c r="D123" s="278" t="s">
        <v>188</v>
      </c>
      <c r="E123" s="269">
        <v>101125</v>
      </c>
      <c r="F123" s="279" t="s">
        <v>551</v>
      </c>
      <c r="G123" s="271">
        <v>7150.08</v>
      </c>
      <c r="H123" s="272" t="s">
        <v>0</v>
      </c>
      <c r="I123" s="308">
        <f>I119</f>
        <v>14.19</v>
      </c>
      <c r="J123" s="274">
        <f t="shared" si="9"/>
        <v>18.09</v>
      </c>
      <c r="K123" s="275">
        <f t="shared" si="10"/>
        <v>129344.95</v>
      </c>
    </row>
    <row r="124" spans="1:12" ht="45" customHeight="1">
      <c r="A124" s="374"/>
      <c r="C124" s="300" t="s">
        <v>553</v>
      </c>
      <c r="D124" s="278" t="s">
        <v>188</v>
      </c>
      <c r="E124" s="278" t="s">
        <v>427</v>
      </c>
      <c r="F124" s="279" t="s">
        <v>428</v>
      </c>
      <c r="G124" s="280">
        <v>278853.12</v>
      </c>
      <c r="H124" s="271" t="s">
        <v>429</v>
      </c>
      <c r="I124" s="308">
        <f>I120</f>
        <v>1.8</v>
      </c>
      <c r="J124" s="274">
        <f t="shared" si="9"/>
        <v>2.29</v>
      </c>
      <c r="K124" s="275">
        <f t="shared" si="10"/>
        <v>638573.64</v>
      </c>
    </row>
    <row r="125" spans="1:12" ht="45" customHeight="1">
      <c r="A125" s="374"/>
      <c r="C125" s="300" t="s">
        <v>554</v>
      </c>
      <c r="D125" s="278" t="s">
        <v>188</v>
      </c>
      <c r="E125" s="278">
        <v>93590</v>
      </c>
      <c r="F125" s="279" t="s">
        <v>534</v>
      </c>
      <c r="G125" s="280">
        <v>68783.77</v>
      </c>
      <c r="H125" s="271" t="s">
        <v>429</v>
      </c>
      <c r="I125" s="308">
        <f>I121</f>
        <v>0.94</v>
      </c>
      <c r="J125" s="274">
        <f>I125*(1+$J$16)</f>
        <v>1.2</v>
      </c>
      <c r="K125" s="275">
        <f t="shared" si="10"/>
        <v>82540.52</v>
      </c>
      <c r="L125" s="297"/>
    </row>
    <row r="126" spans="1:12" ht="27.95" customHeight="1">
      <c r="A126" s="374"/>
      <c r="C126" s="910" t="s">
        <v>148</v>
      </c>
      <c r="D126" s="911"/>
      <c r="E126" s="911"/>
      <c r="F126" s="911"/>
      <c r="G126" s="911"/>
      <c r="H126" s="911"/>
      <c r="I126" s="911"/>
      <c r="J126" s="912"/>
      <c r="K126" s="296">
        <f>SUM(K118:K125)</f>
        <v>4664875.08</v>
      </c>
      <c r="L126" s="297"/>
    </row>
    <row r="127" spans="1:12" ht="27.95" customHeight="1">
      <c r="A127" s="374"/>
      <c r="C127" s="298">
        <v>7</v>
      </c>
      <c r="D127" s="311"/>
      <c r="E127" s="311"/>
      <c r="F127" s="311" t="s">
        <v>26</v>
      </c>
      <c r="G127" s="901"/>
      <c r="H127" s="901"/>
      <c r="I127" s="901"/>
      <c r="J127" s="901"/>
      <c r="K127" s="902"/>
    </row>
    <row r="128" spans="1:12" ht="45" customHeight="1">
      <c r="A128" s="374"/>
      <c r="C128" s="300" t="s">
        <v>184</v>
      </c>
      <c r="D128" s="269" t="s">
        <v>187</v>
      </c>
      <c r="E128" s="278" t="s">
        <v>323</v>
      </c>
      <c r="F128" s="302" t="s">
        <v>202</v>
      </c>
      <c r="G128" s="280">
        <v>34711.760000000002</v>
      </c>
      <c r="H128" s="272" t="s">
        <v>2</v>
      </c>
      <c r="I128" s="306">
        <v>10.55</v>
      </c>
      <c r="J128" s="274">
        <f t="shared" ref="J128:J136" si="11">I128*(1+$J$16)</f>
        <v>13.45</v>
      </c>
      <c r="K128" s="275">
        <f t="shared" ref="K128:K136" si="12">G128*J128</f>
        <v>466873.17</v>
      </c>
    </row>
    <row r="129" spans="1:12" ht="45" customHeight="1">
      <c r="A129" s="374"/>
      <c r="C129" s="300" t="s">
        <v>388</v>
      </c>
      <c r="D129" s="269" t="s">
        <v>187</v>
      </c>
      <c r="E129" s="278" t="s">
        <v>452</v>
      </c>
      <c r="F129" s="302" t="s">
        <v>203</v>
      </c>
      <c r="G129" s="280">
        <v>102626.03</v>
      </c>
      <c r="H129" s="272" t="s">
        <v>2</v>
      </c>
      <c r="I129" s="306">
        <v>3.44</v>
      </c>
      <c r="J129" s="274">
        <f t="shared" si="11"/>
        <v>4.38</v>
      </c>
      <c r="K129" s="275">
        <f t="shared" si="12"/>
        <v>449502.01</v>
      </c>
    </row>
    <row r="130" spans="1:12" ht="45" customHeight="1">
      <c r="A130" s="374"/>
      <c r="C130" s="300" t="s">
        <v>389</v>
      </c>
      <c r="D130" s="278" t="s">
        <v>188</v>
      </c>
      <c r="E130" s="278" t="s">
        <v>434</v>
      </c>
      <c r="F130" s="302" t="s">
        <v>435</v>
      </c>
      <c r="G130" s="280">
        <v>3684.09</v>
      </c>
      <c r="H130" s="271" t="s">
        <v>0</v>
      </c>
      <c r="I130" s="306">
        <v>2634.19</v>
      </c>
      <c r="J130" s="274">
        <f t="shared" si="11"/>
        <v>3357.54</v>
      </c>
      <c r="K130" s="275">
        <f t="shared" si="12"/>
        <v>12369479.539999999</v>
      </c>
      <c r="L130" s="264" t="s">
        <v>436</v>
      </c>
    </row>
    <row r="131" spans="1:12" ht="45" customHeight="1">
      <c r="A131" s="374"/>
      <c r="C131" s="300" t="s">
        <v>390</v>
      </c>
      <c r="D131" s="278" t="s">
        <v>188</v>
      </c>
      <c r="E131" s="356">
        <v>93592</v>
      </c>
      <c r="F131" s="279" t="s">
        <v>301</v>
      </c>
      <c r="G131" s="280">
        <v>92102.25</v>
      </c>
      <c r="H131" s="271" t="s">
        <v>429</v>
      </c>
      <c r="I131" s="306">
        <v>2.31</v>
      </c>
      <c r="J131" s="274">
        <f t="shared" si="11"/>
        <v>2.94</v>
      </c>
      <c r="K131" s="275">
        <f t="shared" si="12"/>
        <v>270780.62</v>
      </c>
    </row>
    <row r="132" spans="1:12" ht="45" customHeight="1">
      <c r="A132" s="374"/>
      <c r="C132" s="300" t="s">
        <v>451</v>
      </c>
      <c r="D132" s="278" t="s">
        <v>188</v>
      </c>
      <c r="E132" s="278">
        <v>96001</v>
      </c>
      <c r="F132" s="279" t="s">
        <v>507</v>
      </c>
      <c r="G132" s="280">
        <v>3028.24</v>
      </c>
      <c r="H132" s="272" t="s">
        <v>2</v>
      </c>
      <c r="I132" s="306">
        <v>7.69</v>
      </c>
      <c r="J132" s="274">
        <f t="shared" si="11"/>
        <v>9.8000000000000007</v>
      </c>
      <c r="K132" s="275">
        <f t="shared" si="12"/>
        <v>29676.75</v>
      </c>
    </row>
    <row r="133" spans="1:12" ht="45" customHeight="1">
      <c r="A133" s="374"/>
      <c r="C133" s="300" t="s">
        <v>390</v>
      </c>
      <c r="D133" s="278" t="s">
        <v>188</v>
      </c>
      <c r="E133" s="278" t="s">
        <v>537</v>
      </c>
      <c r="F133" s="302" t="s">
        <v>538</v>
      </c>
      <c r="G133" s="280">
        <v>4014.41</v>
      </c>
      <c r="H133" s="271" t="s">
        <v>0</v>
      </c>
      <c r="I133" s="306">
        <v>418.41</v>
      </c>
      <c r="J133" s="274">
        <f t="shared" si="11"/>
        <v>533.30999999999995</v>
      </c>
      <c r="K133" s="275">
        <f t="shared" si="12"/>
        <v>2140925</v>
      </c>
      <c r="L133" s="264" t="s">
        <v>436</v>
      </c>
    </row>
    <row r="134" spans="1:12" ht="45" customHeight="1">
      <c r="A134" s="374"/>
      <c r="C134" s="300" t="s">
        <v>451</v>
      </c>
      <c r="D134" s="278" t="s">
        <v>188</v>
      </c>
      <c r="E134" s="356" t="s">
        <v>539</v>
      </c>
      <c r="F134" s="279" t="s">
        <v>540</v>
      </c>
      <c r="G134" s="280">
        <v>2867.44</v>
      </c>
      <c r="H134" s="271" t="s">
        <v>2</v>
      </c>
      <c r="I134" s="306">
        <v>19.11</v>
      </c>
      <c r="J134" s="274">
        <f t="shared" si="11"/>
        <v>24.36</v>
      </c>
      <c r="K134" s="275">
        <f t="shared" si="12"/>
        <v>69850.84</v>
      </c>
    </row>
    <row r="135" spans="1:12" ht="45" customHeight="1">
      <c r="A135" s="374"/>
      <c r="C135" s="300" t="s">
        <v>542</v>
      </c>
      <c r="D135" s="278" t="s">
        <v>188</v>
      </c>
      <c r="E135" s="278">
        <v>100973</v>
      </c>
      <c r="F135" s="279" t="s">
        <v>541</v>
      </c>
      <c r="G135" s="280">
        <v>4309.21</v>
      </c>
      <c r="H135" s="271" t="s">
        <v>0</v>
      </c>
      <c r="I135" s="306">
        <v>8.9700000000000006</v>
      </c>
      <c r="J135" s="274">
        <f t="shared" si="11"/>
        <v>11.43</v>
      </c>
      <c r="K135" s="275">
        <f t="shared" si="12"/>
        <v>49254.27</v>
      </c>
    </row>
    <row r="136" spans="1:12" ht="45" customHeight="1">
      <c r="A136" s="374"/>
      <c r="C136" s="300" t="s">
        <v>987</v>
      </c>
      <c r="D136" s="278" t="s">
        <v>188</v>
      </c>
      <c r="E136" s="278">
        <v>97914</v>
      </c>
      <c r="F136" s="279" t="s">
        <v>531</v>
      </c>
      <c r="G136" s="280">
        <v>48967.47</v>
      </c>
      <c r="H136" s="272" t="s">
        <v>229</v>
      </c>
      <c r="I136" s="306">
        <v>2.85</v>
      </c>
      <c r="J136" s="274">
        <f t="shared" si="11"/>
        <v>3.63</v>
      </c>
      <c r="K136" s="275">
        <f t="shared" si="12"/>
        <v>177751.92</v>
      </c>
    </row>
    <row r="137" spans="1:12" ht="27.95" customHeight="1">
      <c r="A137" s="374"/>
      <c r="C137" s="910" t="s">
        <v>179</v>
      </c>
      <c r="D137" s="911"/>
      <c r="E137" s="911"/>
      <c r="F137" s="911"/>
      <c r="G137" s="911"/>
      <c r="H137" s="911"/>
      <c r="I137" s="911"/>
      <c r="J137" s="912"/>
      <c r="K137" s="296">
        <f>SUM(K128:K136)</f>
        <v>16024094.119999999</v>
      </c>
    </row>
    <row r="138" spans="1:12" ht="27.95" hidden="1" customHeight="1">
      <c r="A138" s="374"/>
      <c r="C138" s="298">
        <v>8</v>
      </c>
      <c r="D138" s="311"/>
      <c r="E138" s="311"/>
      <c r="F138" s="311" t="s">
        <v>509</v>
      </c>
      <c r="G138" s="901"/>
      <c r="H138" s="901"/>
      <c r="I138" s="901"/>
      <c r="J138" s="901"/>
      <c r="K138" s="902"/>
    </row>
    <row r="139" spans="1:12" ht="45" hidden="1" customHeight="1">
      <c r="A139" s="374"/>
      <c r="C139" s="388" t="s">
        <v>391</v>
      </c>
      <c r="D139" s="269"/>
      <c r="E139" s="278"/>
      <c r="F139" s="387" t="s">
        <v>510</v>
      </c>
      <c r="G139" s="280"/>
      <c r="H139" s="272"/>
      <c r="I139" s="306"/>
      <c r="J139" s="274"/>
      <c r="K139" s="275"/>
    </row>
    <row r="140" spans="1:12" ht="45" hidden="1" customHeight="1">
      <c r="A140" s="374"/>
      <c r="C140" s="300" t="s">
        <v>521</v>
      </c>
      <c r="D140" s="269" t="s">
        <v>511</v>
      </c>
      <c r="E140" s="278" t="s">
        <v>512</v>
      </c>
      <c r="F140" s="302" t="s">
        <v>513</v>
      </c>
      <c r="G140" s="280"/>
      <c r="H140" s="272" t="s">
        <v>2</v>
      </c>
      <c r="I140" s="306">
        <v>56.29</v>
      </c>
      <c r="J140" s="274">
        <f>I140*(1+$J$16)</f>
        <v>71.75</v>
      </c>
      <c r="K140" s="275">
        <f>G140*J140</f>
        <v>0</v>
      </c>
    </row>
    <row r="141" spans="1:12" ht="45" hidden="1" customHeight="1">
      <c r="A141" s="374"/>
      <c r="C141" s="300" t="s">
        <v>522</v>
      </c>
      <c r="D141" s="278" t="s">
        <v>511</v>
      </c>
      <c r="E141" s="278" t="s">
        <v>514</v>
      </c>
      <c r="F141" s="302" t="s">
        <v>515</v>
      </c>
      <c r="G141" s="280"/>
      <c r="H141" s="272" t="s">
        <v>2</v>
      </c>
      <c r="I141" s="306">
        <v>43.69</v>
      </c>
      <c r="J141" s="274">
        <f>I141*(1+$J$16)</f>
        <v>55.69</v>
      </c>
      <c r="K141" s="275">
        <f>G141*J141</f>
        <v>0</v>
      </c>
    </row>
    <row r="142" spans="1:12" ht="45" hidden="1" customHeight="1">
      <c r="A142" s="374"/>
      <c r="C142" s="388" t="s">
        <v>523</v>
      </c>
      <c r="D142" s="278"/>
      <c r="E142" s="356"/>
      <c r="F142" s="386" t="s">
        <v>516</v>
      </c>
      <c r="G142" s="280"/>
      <c r="H142" s="272"/>
      <c r="I142" s="306"/>
      <c r="J142" s="274"/>
      <c r="K142" s="275"/>
    </row>
    <row r="143" spans="1:12" ht="45" hidden="1" customHeight="1">
      <c r="A143" s="374"/>
      <c r="C143" s="300" t="s">
        <v>524</v>
      </c>
      <c r="D143" s="278" t="s">
        <v>511</v>
      </c>
      <c r="E143" s="278" t="s">
        <v>517</v>
      </c>
      <c r="F143" s="302" t="s">
        <v>518</v>
      </c>
      <c r="G143" s="280"/>
      <c r="H143" s="272" t="s">
        <v>2</v>
      </c>
      <c r="I143" s="306">
        <v>256.64999999999998</v>
      </c>
      <c r="J143" s="274">
        <f>I143*(1+$J$16)</f>
        <v>327.13</v>
      </c>
      <c r="K143" s="275">
        <f>G143*J143</f>
        <v>0</v>
      </c>
    </row>
    <row r="144" spans="1:12" ht="45" hidden="1" customHeight="1">
      <c r="A144" s="374"/>
      <c r="C144" s="300" t="s">
        <v>525</v>
      </c>
      <c r="D144" s="278" t="s">
        <v>511</v>
      </c>
      <c r="E144" s="356" t="s">
        <v>519</v>
      </c>
      <c r="F144" s="279" t="s">
        <v>520</v>
      </c>
      <c r="G144" s="280"/>
      <c r="H144" s="269" t="s">
        <v>287</v>
      </c>
      <c r="I144" s="306">
        <v>120.76</v>
      </c>
      <c r="J144" s="274">
        <f>I144*(1+$J$16)</f>
        <v>153.91999999999999</v>
      </c>
      <c r="K144" s="275">
        <f>G144*J144</f>
        <v>0</v>
      </c>
    </row>
    <row r="145" spans="1:14" ht="27.95" hidden="1" customHeight="1">
      <c r="A145" s="374"/>
      <c r="C145" s="910" t="s">
        <v>387</v>
      </c>
      <c r="D145" s="911"/>
      <c r="E145" s="911"/>
      <c r="F145" s="911"/>
      <c r="G145" s="911"/>
      <c r="H145" s="911"/>
      <c r="I145" s="911"/>
      <c r="J145" s="912"/>
      <c r="K145" s="296">
        <f>SUM(K139:K144)</f>
        <v>0</v>
      </c>
    </row>
    <row r="146" spans="1:14" ht="27.95" customHeight="1">
      <c r="A146" s="374"/>
      <c r="C146" s="309">
        <v>8</v>
      </c>
      <c r="D146" s="310"/>
      <c r="E146" s="310"/>
      <c r="F146" s="311" t="s">
        <v>10</v>
      </c>
      <c r="G146" s="901"/>
      <c r="H146" s="901"/>
      <c r="I146" s="901"/>
      <c r="J146" s="901"/>
      <c r="K146" s="902"/>
    </row>
    <row r="147" spans="1:14" ht="45" customHeight="1">
      <c r="A147" s="374"/>
      <c r="C147" s="312" t="s">
        <v>391</v>
      </c>
      <c r="D147" s="282" t="s">
        <v>186</v>
      </c>
      <c r="E147" s="276" t="s">
        <v>204</v>
      </c>
      <c r="F147" s="279" t="s">
        <v>149</v>
      </c>
      <c r="G147" s="280">
        <v>17684.05</v>
      </c>
      <c r="H147" s="272" t="s">
        <v>2</v>
      </c>
      <c r="I147" s="281">
        <v>7.68</v>
      </c>
      <c r="J147" s="274">
        <f>I147*(1+$J$16)</f>
        <v>9.7899999999999991</v>
      </c>
      <c r="K147" s="275">
        <f>G147*J147</f>
        <v>173126.85</v>
      </c>
    </row>
    <row r="148" spans="1:14" ht="27.95" customHeight="1" thickBot="1">
      <c r="A148" s="376"/>
      <c r="B148" s="377"/>
      <c r="C148" s="910" t="s">
        <v>387</v>
      </c>
      <c r="D148" s="911"/>
      <c r="E148" s="911"/>
      <c r="F148" s="911"/>
      <c r="G148" s="911"/>
      <c r="H148" s="911"/>
      <c r="I148" s="911"/>
      <c r="J148" s="912"/>
      <c r="K148" s="296">
        <f>SUM(K147)</f>
        <v>173126.85</v>
      </c>
    </row>
    <row r="149" spans="1:14" ht="27.95" customHeight="1">
      <c r="C149" s="309">
        <v>9</v>
      </c>
      <c r="D149" s="310"/>
      <c r="E149" s="310"/>
      <c r="F149" s="311" t="s">
        <v>635</v>
      </c>
      <c r="G149" s="901"/>
      <c r="H149" s="901"/>
      <c r="I149" s="901"/>
      <c r="J149" s="901"/>
      <c r="K149" s="902"/>
    </row>
    <row r="150" spans="1:14" ht="27.95" customHeight="1">
      <c r="C150" s="312" t="s">
        <v>634</v>
      </c>
      <c r="D150" s="282"/>
      <c r="E150" s="276"/>
      <c r="F150" s="279" t="s">
        <v>680</v>
      </c>
      <c r="G150" s="280">
        <v>1</v>
      </c>
      <c r="H150" s="272" t="s">
        <v>636</v>
      </c>
      <c r="I150" s="281">
        <f>'Orç PONTE'!H43</f>
        <v>684139.69</v>
      </c>
      <c r="J150" s="274">
        <f>'Orç PONTE'!I43</f>
        <v>872000.79</v>
      </c>
      <c r="K150" s="275">
        <f>G150*J150</f>
        <v>872000.79</v>
      </c>
    </row>
    <row r="151" spans="1:14" ht="27.95" customHeight="1">
      <c r="C151" s="910" t="s">
        <v>508</v>
      </c>
      <c r="D151" s="911"/>
      <c r="E151" s="911"/>
      <c r="F151" s="911"/>
      <c r="G151" s="911"/>
      <c r="H151" s="911"/>
      <c r="I151" s="911"/>
      <c r="J151" s="912"/>
      <c r="K151" s="296">
        <f>SUM(K150)</f>
        <v>872000.79</v>
      </c>
    </row>
    <row r="152" spans="1:14" ht="27.95" customHeight="1">
      <c r="C152" s="309">
        <v>10</v>
      </c>
      <c r="D152" s="310"/>
      <c r="E152" s="310"/>
      <c r="F152" s="311" t="s">
        <v>681</v>
      </c>
      <c r="G152" s="901"/>
      <c r="H152" s="901"/>
      <c r="I152" s="901"/>
      <c r="J152" s="901"/>
      <c r="K152" s="902"/>
    </row>
    <row r="153" spans="1:14" ht="27.95" customHeight="1">
      <c r="C153" s="312" t="s">
        <v>642</v>
      </c>
      <c r="D153" s="282"/>
      <c r="E153" s="276"/>
      <c r="F153" s="279" t="s">
        <v>682</v>
      </c>
      <c r="G153" s="280">
        <v>1</v>
      </c>
      <c r="H153" s="272" t="s">
        <v>636</v>
      </c>
      <c r="I153" s="281">
        <f>'PREV INUNDAÇÕES'!H114</f>
        <v>6634840.2599999998</v>
      </c>
      <c r="J153" s="274">
        <f>'PREV INUNDAÇÕES'!H115</f>
        <v>8454474.8499999996</v>
      </c>
      <c r="K153" s="275">
        <f>G153*J153</f>
        <v>8454474.8499999996</v>
      </c>
    </row>
    <row r="154" spans="1:14" ht="27.95" customHeight="1" thickBot="1">
      <c r="C154" s="916" t="s">
        <v>984</v>
      </c>
      <c r="D154" s="917"/>
      <c r="E154" s="917"/>
      <c r="F154" s="917"/>
      <c r="G154" s="917"/>
      <c r="H154" s="917"/>
      <c r="I154" s="917"/>
      <c r="J154" s="918"/>
      <c r="K154" s="378">
        <f>SUM(K153)</f>
        <v>8454474.8499999996</v>
      </c>
    </row>
    <row r="155" spans="1:14" ht="41.25" customHeight="1" thickBot="1">
      <c r="C155" s="913" t="s">
        <v>25</v>
      </c>
      <c r="D155" s="914"/>
      <c r="E155" s="914"/>
      <c r="F155" s="914"/>
      <c r="G155" s="914"/>
      <c r="H155" s="914"/>
      <c r="I155" s="914"/>
      <c r="J155" s="915"/>
      <c r="K155" s="371">
        <f>SUM(K23,K27,K34,K106,K116,K126,K137,K145,K148,K151,K154)</f>
        <v>41254796.539999999</v>
      </c>
    </row>
    <row r="156" spans="1:14">
      <c r="N156" s="313"/>
    </row>
    <row r="157" spans="1:14">
      <c r="K157" s="843">
        <f>K155-K154</f>
        <v>32800321.690000001</v>
      </c>
      <c r="N157" s="297"/>
    </row>
    <row r="158" spans="1:14">
      <c r="K158" s="297"/>
    </row>
    <row r="169" spans="7:9">
      <c r="G169" s="909"/>
      <c r="H169" s="909"/>
      <c r="I169" s="909"/>
    </row>
  </sheetData>
  <sheetProtection formatCells="0" formatColumns="0" formatRows="0" insertColumns="0" insertRows="0" insertHyperlinks="0" deleteColumns="0" deleteRows="0" sort="0" autoFilter="0" pivotTables="0"/>
  <mergeCells count="59">
    <mergeCell ref="C15:C16"/>
    <mergeCell ref="D15:D16"/>
    <mergeCell ref="C12:K12"/>
    <mergeCell ref="F15:F16"/>
    <mergeCell ref="G15:G16"/>
    <mergeCell ref="I15:I16"/>
    <mergeCell ref="K15:K16"/>
    <mergeCell ref="C14:K14"/>
    <mergeCell ref="P17:P18"/>
    <mergeCell ref="M17:M18"/>
    <mergeCell ref="N17:N18"/>
    <mergeCell ref="M24:M25"/>
    <mergeCell ref="N24:N25"/>
    <mergeCell ref="O17:O18"/>
    <mergeCell ref="O22:O23"/>
    <mergeCell ref="P22:P23"/>
    <mergeCell ref="O24:O25"/>
    <mergeCell ref="P24:P25"/>
    <mergeCell ref="M22:M23"/>
    <mergeCell ref="N22:N23"/>
    <mergeCell ref="P26:P27"/>
    <mergeCell ref="G107:K107"/>
    <mergeCell ref="C106:J106"/>
    <mergeCell ref="M26:M27"/>
    <mergeCell ref="N26:N27"/>
    <mergeCell ref="O26:O27"/>
    <mergeCell ref="C34:J34"/>
    <mergeCell ref="G28:K28"/>
    <mergeCell ref="G169:I169"/>
    <mergeCell ref="C137:J137"/>
    <mergeCell ref="C116:J116"/>
    <mergeCell ref="G117:K117"/>
    <mergeCell ref="C126:J126"/>
    <mergeCell ref="G146:K146"/>
    <mergeCell ref="G127:K127"/>
    <mergeCell ref="C155:J155"/>
    <mergeCell ref="C148:J148"/>
    <mergeCell ref="G138:K138"/>
    <mergeCell ref="C145:J145"/>
    <mergeCell ref="G152:K152"/>
    <mergeCell ref="C154:J154"/>
    <mergeCell ref="G149:K149"/>
    <mergeCell ref="C151:J151"/>
    <mergeCell ref="C1:K4"/>
    <mergeCell ref="G35:K35"/>
    <mergeCell ref="C11:K11"/>
    <mergeCell ref="E15:E16"/>
    <mergeCell ref="C13:K13"/>
    <mergeCell ref="H15:H16"/>
    <mergeCell ref="C23:J23"/>
    <mergeCell ref="C7:K7"/>
    <mergeCell ref="C5:K5"/>
    <mergeCell ref="C6:K6"/>
    <mergeCell ref="D9:K9"/>
    <mergeCell ref="C10:D10"/>
    <mergeCell ref="G24:K24"/>
    <mergeCell ref="C27:J27"/>
    <mergeCell ref="G17:K17"/>
    <mergeCell ref="E10:K10"/>
  </mergeCells>
  <phoneticPr fontId="32" type="noConversion"/>
  <printOptions horizontalCentered="1"/>
  <pageMargins left="0" right="0" top="0.43307086614173229" bottom="0" header="0" footer="0"/>
  <pageSetup paperSize="9" scale="35" fitToHeight="0" orientation="portrait" verticalDpi="300"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39997558519241921"/>
    <pageSetUpPr fitToPage="1"/>
  </sheetPr>
  <dimension ref="A1:O47"/>
  <sheetViews>
    <sheetView showGridLines="0" zoomScale="90" zoomScaleNormal="90" workbookViewId="0">
      <selection activeCell="A52" sqref="A52:R54"/>
    </sheetView>
  </sheetViews>
  <sheetFormatPr defaultColWidth="9" defaultRowHeight="15"/>
  <cols>
    <col min="1" max="1" width="0.42578125" style="510" customWidth="1"/>
    <col min="2" max="2" width="8.42578125" style="548" customWidth="1"/>
    <col min="3" max="3" width="82.140625" style="548" customWidth="1"/>
    <col min="4" max="4" width="5.42578125" style="548" bestFit="1" customWidth="1"/>
    <col min="5" max="5" width="9" style="548"/>
    <col min="6" max="7" width="7.5703125" style="548" customWidth="1"/>
    <col min="8" max="8" width="11.140625" style="548" customWidth="1"/>
    <col min="9" max="9" width="12.140625" style="548" customWidth="1"/>
    <col min="10" max="12" width="0" style="510" hidden="1" customWidth="1"/>
    <col min="13" max="13" width="13.5703125" style="510" hidden="1" customWidth="1"/>
    <col min="14" max="14" width="0.42578125" style="510" customWidth="1"/>
    <col min="15" max="15" width="16.140625" style="510" customWidth="1"/>
    <col min="16" max="16384" width="9" style="510"/>
  </cols>
  <sheetData>
    <row r="1" spans="1:15" ht="30.2" customHeight="1">
      <c r="A1" s="509"/>
      <c r="B1" s="921" t="s">
        <v>673</v>
      </c>
      <c r="C1" s="922"/>
      <c r="D1" s="922"/>
      <c r="E1" s="922"/>
      <c r="F1" s="922"/>
      <c r="G1" s="922"/>
      <c r="H1" s="922"/>
      <c r="I1" s="923"/>
      <c r="M1" s="924">
        <v>2020</v>
      </c>
    </row>
    <row r="2" spans="1:15" ht="28.5">
      <c r="A2" s="511"/>
      <c r="B2" s="512" t="s">
        <v>979</v>
      </c>
      <c r="C2" s="513"/>
      <c r="D2" s="513"/>
      <c r="E2" s="513"/>
      <c r="F2" s="513"/>
      <c r="G2" s="513"/>
      <c r="H2" s="513"/>
      <c r="I2" s="514"/>
      <c r="M2" s="924"/>
    </row>
    <row r="3" spans="1:15" ht="45">
      <c r="A3" s="515"/>
      <c r="B3" s="516" t="s">
        <v>674</v>
      </c>
      <c r="C3" s="517" t="s">
        <v>5</v>
      </c>
      <c r="D3" s="518" t="s">
        <v>643</v>
      </c>
      <c r="E3" s="519" t="s">
        <v>640</v>
      </c>
      <c r="F3" s="516" t="s">
        <v>644</v>
      </c>
      <c r="G3" s="516" t="s">
        <v>645</v>
      </c>
      <c r="H3" s="520" t="s">
        <v>977</v>
      </c>
      <c r="I3" s="520" t="s">
        <v>978</v>
      </c>
      <c r="J3" s="510">
        <v>325</v>
      </c>
      <c r="O3" s="521"/>
    </row>
    <row r="4" spans="1:15">
      <c r="A4" s="515"/>
      <c r="B4" s="522"/>
      <c r="C4" s="523" t="s">
        <v>638</v>
      </c>
      <c r="D4" s="522"/>
      <c r="E4" s="522"/>
      <c r="F4" s="522"/>
      <c r="G4" s="522"/>
      <c r="H4" s="522">
        <f>SUBTOTAL(9,H5:H5)</f>
        <v>10340</v>
      </c>
      <c r="I4" s="522">
        <f>SUBTOTAL(9,I5:I5)</f>
        <v>13178.8</v>
      </c>
      <c r="M4" s="524"/>
    </row>
    <row r="5" spans="1:15" ht="28.5">
      <c r="A5" s="525"/>
      <c r="B5" s="526">
        <v>99059</v>
      </c>
      <c r="C5" s="527" t="s">
        <v>647</v>
      </c>
      <c r="D5" s="528" t="s">
        <v>3</v>
      </c>
      <c r="E5" s="530">
        <v>188</v>
      </c>
      <c r="F5" s="529">
        <v>55</v>
      </c>
      <c r="G5" s="530">
        <f>F5*(1+'GERAL C INFRA'!$J$16)</f>
        <v>70.099999999999994</v>
      </c>
      <c r="H5" s="530">
        <f>ROUND(F5*E5,2)</f>
        <v>10340</v>
      </c>
      <c r="I5" s="530">
        <f>ROUND(G5*E5,2)</f>
        <v>13178.8</v>
      </c>
      <c r="K5" s="510">
        <v>24.276479999999999</v>
      </c>
      <c r="L5" s="510">
        <f>K5/1.2644</f>
        <v>19.2</v>
      </c>
      <c r="M5" s="531">
        <v>37.79</v>
      </c>
    </row>
    <row r="6" spans="1:15">
      <c r="A6" s="515"/>
      <c r="B6" s="532"/>
      <c r="C6" s="533" t="s">
        <v>641</v>
      </c>
      <c r="D6" s="532"/>
      <c r="E6" s="532"/>
      <c r="F6" s="532"/>
      <c r="G6" s="532"/>
      <c r="H6" s="532">
        <f>SUBTOTAL(9,H7:H9)</f>
        <v>40868.300000000003</v>
      </c>
      <c r="I6" s="532">
        <f>SUBTOTAL(9,I7:I9)</f>
        <v>52094.59</v>
      </c>
      <c r="L6" s="510">
        <f t="shared" ref="L6:L42" si="0">K6/1.2644</f>
        <v>0</v>
      </c>
      <c r="M6" s="534"/>
    </row>
    <row r="7" spans="1:15" ht="42.75">
      <c r="A7" s="525"/>
      <c r="B7" s="526">
        <v>96537</v>
      </c>
      <c r="C7" s="527" t="s">
        <v>648</v>
      </c>
      <c r="D7" s="528" t="s">
        <v>639</v>
      </c>
      <c r="E7" s="530">
        <v>61.2</v>
      </c>
      <c r="F7" s="529">
        <v>192.31</v>
      </c>
      <c r="G7" s="530">
        <f>F7*(1+'GERAL C INFRA'!$J$16)</f>
        <v>245.12</v>
      </c>
      <c r="H7" s="530">
        <f t="shared" ref="H7:H9" si="1">ROUND(F7*E7,2)</f>
        <v>11769.37</v>
      </c>
      <c r="I7" s="530">
        <f>ROUND(G7*E7,2)</f>
        <v>15001.34</v>
      </c>
      <c r="K7" s="510">
        <v>28.752455999999999</v>
      </c>
      <c r="L7" s="510">
        <f t="shared" si="0"/>
        <v>22.74</v>
      </c>
      <c r="M7" s="531">
        <v>129.5</v>
      </c>
    </row>
    <row r="8" spans="1:15" ht="28.5">
      <c r="A8" s="525"/>
      <c r="B8" s="526">
        <v>96543</v>
      </c>
      <c r="C8" s="527" t="s">
        <v>649</v>
      </c>
      <c r="D8" s="528" t="s">
        <v>650</v>
      </c>
      <c r="E8" s="530">
        <v>1185.75</v>
      </c>
      <c r="F8" s="529">
        <v>16.739999999999998</v>
      </c>
      <c r="G8" s="530">
        <f>F8*(1+'GERAL C INFRA'!$J$16)</f>
        <v>21.34</v>
      </c>
      <c r="H8" s="530">
        <f t="shared" si="1"/>
        <v>19849.46</v>
      </c>
      <c r="I8" s="530">
        <f>ROUND(G8*E8,2)</f>
        <v>25303.91</v>
      </c>
      <c r="K8" s="510">
        <v>7.91</v>
      </c>
      <c r="L8" s="510">
        <f t="shared" si="0"/>
        <v>6.2559316671939298</v>
      </c>
      <c r="M8" s="531">
        <v>12.73</v>
      </c>
    </row>
    <row r="9" spans="1:15" ht="42.75">
      <c r="A9" s="525"/>
      <c r="B9" s="526">
        <v>96557</v>
      </c>
      <c r="C9" s="527" t="s">
        <v>651</v>
      </c>
      <c r="D9" s="528" t="s">
        <v>197</v>
      </c>
      <c r="E9" s="530">
        <v>10.27</v>
      </c>
      <c r="F9" s="529">
        <v>900.63</v>
      </c>
      <c r="G9" s="530">
        <f>F9*(1+'GERAL C INFRA'!$J$16)</f>
        <v>1147.94</v>
      </c>
      <c r="H9" s="530">
        <f t="shared" si="1"/>
        <v>9249.4699999999993</v>
      </c>
      <c r="I9" s="530">
        <f>ROUND(G9*E9,2)</f>
        <v>11789.34</v>
      </c>
      <c r="K9" s="510">
        <v>635.25984800000003</v>
      </c>
      <c r="L9" s="510">
        <f t="shared" si="0"/>
        <v>502.42</v>
      </c>
      <c r="M9" s="531">
        <v>528.88</v>
      </c>
    </row>
    <row r="10" spans="1:15" ht="24.75" hidden="1" customHeight="1">
      <c r="A10" s="515"/>
      <c r="B10" s="532"/>
      <c r="C10" s="533" t="s">
        <v>652</v>
      </c>
      <c r="D10" s="532"/>
      <c r="E10" s="532"/>
      <c r="F10" s="532"/>
      <c r="G10" s="532"/>
      <c r="H10" s="532">
        <f>SUBTOTAL(9,H11)</f>
        <v>0</v>
      </c>
      <c r="I10" s="532">
        <f>SUBTOTAL(9,I11)</f>
        <v>0</v>
      </c>
      <c r="L10" s="510">
        <f t="shared" si="0"/>
        <v>0</v>
      </c>
      <c r="M10" s="534"/>
    </row>
    <row r="11" spans="1:15" hidden="1">
      <c r="A11" s="525"/>
      <c r="B11" s="526"/>
      <c r="C11" s="527" t="s">
        <v>653</v>
      </c>
      <c r="D11" s="528"/>
      <c r="E11" s="530"/>
      <c r="F11" s="529"/>
      <c r="G11" s="530"/>
      <c r="H11" s="530"/>
      <c r="I11" s="530"/>
      <c r="K11" s="510">
        <v>6.6886760000000001</v>
      </c>
      <c r="L11" s="510">
        <f t="shared" si="0"/>
        <v>5.29</v>
      </c>
      <c r="M11" s="534"/>
    </row>
    <row r="12" spans="1:15">
      <c r="A12" s="515"/>
      <c r="B12" s="532"/>
      <c r="C12" s="533" t="s">
        <v>654</v>
      </c>
      <c r="D12" s="532"/>
      <c r="E12" s="532"/>
      <c r="F12" s="532"/>
      <c r="G12" s="532"/>
      <c r="H12" s="532">
        <f>SUBTOTAL(9,H13:H15)</f>
        <v>148545.42000000001</v>
      </c>
      <c r="I12" s="532">
        <f>SUBTOTAL(9,I13:I15)</f>
        <v>189333.51</v>
      </c>
      <c r="L12" s="510">
        <f t="shared" si="0"/>
        <v>0</v>
      </c>
      <c r="M12" s="534"/>
    </row>
    <row r="13" spans="1:15" ht="28.5">
      <c r="A13" s="525"/>
      <c r="B13" s="526">
        <v>92266</v>
      </c>
      <c r="C13" s="527" t="s">
        <v>655</v>
      </c>
      <c r="D13" s="528" t="s">
        <v>2</v>
      </c>
      <c r="E13" s="530">
        <v>393.96</v>
      </c>
      <c r="F13" s="529">
        <v>169.03</v>
      </c>
      <c r="G13" s="530">
        <f>F13*(1+'GERAL C INFRA'!$J$16)</f>
        <v>215.45</v>
      </c>
      <c r="H13" s="530">
        <f t="shared" ref="H13:H15" si="2">ROUND(F13*E13,2)</f>
        <v>66591.06</v>
      </c>
      <c r="I13" s="530">
        <f>ROUND(G13*E13,2)</f>
        <v>84878.68</v>
      </c>
      <c r="K13" s="510">
        <v>56.09</v>
      </c>
      <c r="L13" s="510">
        <f t="shared" si="0"/>
        <v>44.360961720974402</v>
      </c>
      <c r="M13" s="531">
        <v>100.73</v>
      </c>
    </row>
    <row r="14" spans="1:15" ht="42.75">
      <c r="A14" s="525"/>
      <c r="B14" s="526">
        <v>92761</v>
      </c>
      <c r="C14" s="527" t="s">
        <v>656</v>
      </c>
      <c r="D14" s="528" t="s">
        <v>650</v>
      </c>
      <c r="E14" s="530">
        <v>3224.74</v>
      </c>
      <c r="F14" s="529">
        <v>12.35</v>
      </c>
      <c r="G14" s="530">
        <f>F14*(1+'GERAL C INFRA'!$J$16)</f>
        <v>15.74</v>
      </c>
      <c r="H14" s="530">
        <f t="shared" si="2"/>
        <v>39825.54</v>
      </c>
      <c r="I14" s="530">
        <f>ROUND(G14*E14,2)</f>
        <v>50757.41</v>
      </c>
      <c r="K14" s="510">
        <v>6.6886760000000001</v>
      </c>
      <c r="L14" s="510">
        <f t="shared" si="0"/>
        <v>5.29</v>
      </c>
      <c r="M14" s="531">
        <v>10.52</v>
      </c>
    </row>
    <row r="15" spans="1:15" ht="42.75">
      <c r="A15" s="525"/>
      <c r="B15" s="526">
        <v>99434</v>
      </c>
      <c r="C15" s="527" t="s">
        <v>657</v>
      </c>
      <c r="D15" s="528" t="s">
        <v>0</v>
      </c>
      <c r="E15" s="530">
        <v>46.58</v>
      </c>
      <c r="F15" s="529">
        <v>904.44</v>
      </c>
      <c r="G15" s="530">
        <f>F15*(1+'GERAL C INFRA'!$J$16)</f>
        <v>1152.8</v>
      </c>
      <c r="H15" s="530">
        <f t="shared" si="2"/>
        <v>42128.82</v>
      </c>
      <c r="I15" s="530">
        <f>ROUND(G15*E15,2)</f>
        <v>53697.42</v>
      </c>
      <c r="K15" s="510">
        <v>635.25984800000003</v>
      </c>
      <c r="L15" s="510">
        <f t="shared" si="0"/>
        <v>502.42</v>
      </c>
      <c r="M15" s="531">
        <v>446.66</v>
      </c>
    </row>
    <row r="16" spans="1:15">
      <c r="A16" s="515"/>
      <c r="B16" s="532"/>
      <c r="C16" s="533" t="s">
        <v>658</v>
      </c>
      <c r="D16" s="532"/>
      <c r="E16" s="532"/>
      <c r="F16" s="532"/>
      <c r="G16" s="532"/>
      <c r="H16" s="532">
        <f>SUBTOTAL(9,H17:H21)</f>
        <v>133654.57</v>
      </c>
      <c r="I16" s="532">
        <f>SUBTOTAL(9,I17:I21)</f>
        <v>170357.72</v>
      </c>
      <c r="L16" s="510">
        <f t="shared" si="0"/>
        <v>0</v>
      </c>
      <c r="M16" s="534"/>
    </row>
    <row r="17" spans="1:13" ht="42.75">
      <c r="A17" s="525"/>
      <c r="B17" s="526">
        <v>101593</v>
      </c>
      <c r="C17" s="527" t="s">
        <v>659</v>
      </c>
      <c r="D17" s="528" t="s">
        <v>639</v>
      </c>
      <c r="E17" s="530">
        <v>440</v>
      </c>
      <c r="F17" s="529">
        <v>89.22</v>
      </c>
      <c r="G17" s="530">
        <f>F17*(1+'GERAL C INFRA'!$J$16)</f>
        <v>113.72</v>
      </c>
      <c r="H17" s="530">
        <f t="shared" ref="H17:H42" si="3">ROUND(F17*E17,2)</f>
        <v>39256.800000000003</v>
      </c>
      <c r="I17" s="530">
        <f>ROUND(G17*E17,2)</f>
        <v>50036.800000000003</v>
      </c>
      <c r="K17" s="510">
        <v>50.8</v>
      </c>
      <c r="L17" s="510">
        <f t="shared" si="0"/>
        <v>40.177159126858598</v>
      </c>
      <c r="M17" s="531">
        <v>56.11</v>
      </c>
    </row>
    <row r="18" spans="1:13" ht="28.5">
      <c r="A18" s="525"/>
      <c r="B18" s="526">
        <v>92268</v>
      </c>
      <c r="C18" s="527" t="s">
        <v>660</v>
      </c>
      <c r="D18" s="528" t="s">
        <v>2</v>
      </c>
      <c r="E18" s="530">
        <v>146.02000000000001</v>
      </c>
      <c r="F18" s="529">
        <v>96.5</v>
      </c>
      <c r="G18" s="530">
        <f>F18*(1+'GERAL C INFRA'!$J$16)</f>
        <v>123</v>
      </c>
      <c r="H18" s="530">
        <f t="shared" si="3"/>
        <v>14090.93</v>
      </c>
      <c r="I18" s="530">
        <f>ROUND(G18*E18,2)</f>
        <v>17960.46</v>
      </c>
      <c r="K18" s="510">
        <v>28.752455999999999</v>
      </c>
      <c r="L18" s="510">
        <f t="shared" si="0"/>
        <v>22.74</v>
      </c>
      <c r="M18" s="531">
        <v>52.16</v>
      </c>
    </row>
    <row r="19" spans="1:13" ht="42.75">
      <c r="A19" s="525"/>
      <c r="B19" s="526">
        <v>92761</v>
      </c>
      <c r="C19" s="527" t="s">
        <v>656</v>
      </c>
      <c r="D19" s="528" t="s">
        <v>650</v>
      </c>
      <c r="E19" s="530">
        <v>1898.37</v>
      </c>
      <c r="F19" s="529">
        <v>12.35</v>
      </c>
      <c r="G19" s="530">
        <f>F19*(1+'GERAL C INFRA'!$J$16)</f>
        <v>15.74</v>
      </c>
      <c r="H19" s="530">
        <f t="shared" si="3"/>
        <v>23444.87</v>
      </c>
      <c r="I19" s="530">
        <f>ROUND(G19*E19,2)</f>
        <v>29880.34</v>
      </c>
      <c r="K19" s="535">
        <v>7.91</v>
      </c>
      <c r="L19" s="510">
        <f t="shared" si="0"/>
        <v>6.2559316671939298</v>
      </c>
      <c r="M19" s="531">
        <v>10.52</v>
      </c>
    </row>
    <row r="20" spans="1:13" ht="42.75">
      <c r="A20" s="525"/>
      <c r="B20" s="526">
        <v>99434</v>
      </c>
      <c r="C20" s="527" t="s">
        <v>657</v>
      </c>
      <c r="D20" s="528" t="s">
        <v>0</v>
      </c>
      <c r="E20" s="530">
        <v>36.520000000000003</v>
      </c>
      <c r="F20" s="529">
        <f>F15</f>
        <v>904.44</v>
      </c>
      <c r="G20" s="530">
        <f>F20*(1+'GERAL C INFRA'!$J$16)</f>
        <v>1152.8</v>
      </c>
      <c r="H20" s="530">
        <f t="shared" si="3"/>
        <v>33030.15</v>
      </c>
      <c r="I20" s="530">
        <f>ROUND(G20*E20,2)</f>
        <v>42100.26</v>
      </c>
      <c r="K20" s="535">
        <v>635.26</v>
      </c>
      <c r="L20" s="510">
        <f t="shared" si="0"/>
        <v>502.42012021512198</v>
      </c>
      <c r="M20" s="531">
        <v>446.66</v>
      </c>
    </row>
    <row r="21" spans="1:13" ht="27.2" customHeight="1">
      <c r="A21" s="525"/>
      <c r="B21" s="526">
        <v>101793</v>
      </c>
      <c r="C21" s="527" t="s">
        <v>661</v>
      </c>
      <c r="D21" s="528" t="s">
        <v>436</v>
      </c>
      <c r="E21" s="530">
        <v>846</v>
      </c>
      <c r="F21" s="529">
        <v>28.17</v>
      </c>
      <c r="G21" s="530">
        <f>F21*(1+'GERAL C INFRA'!$J$16)</f>
        <v>35.909999999999997</v>
      </c>
      <c r="H21" s="530">
        <f t="shared" si="3"/>
        <v>23831.82</v>
      </c>
      <c r="I21" s="530">
        <f>ROUND(G21*E21,2)</f>
        <v>30379.86</v>
      </c>
      <c r="K21" s="535">
        <v>27.49</v>
      </c>
      <c r="L21" s="510">
        <f t="shared" si="0"/>
        <v>21.7415374881367</v>
      </c>
      <c r="M21" s="531">
        <v>18.46</v>
      </c>
    </row>
    <row r="22" spans="1:13">
      <c r="A22" s="515"/>
      <c r="B22" s="532"/>
      <c r="C22" s="533" t="s">
        <v>662</v>
      </c>
      <c r="D22" s="532"/>
      <c r="E22" s="532"/>
      <c r="F22" s="532"/>
      <c r="G22" s="532"/>
      <c r="H22" s="532">
        <f>SUBTOTAL(9,H23:H25)</f>
        <v>35757.35</v>
      </c>
      <c r="I22" s="532">
        <f>SUBTOTAL(9,I23:I25)</f>
        <v>45574.18</v>
      </c>
      <c r="L22" s="510">
        <f t="shared" si="0"/>
        <v>0</v>
      </c>
      <c r="M22" s="534"/>
    </row>
    <row r="23" spans="1:13" ht="28.5">
      <c r="A23" s="525"/>
      <c r="B23" s="526">
        <v>92268</v>
      </c>
      <c r="C23" s="527" t="s">
        <v>660</v>
      </c>
      <c r="D23" s="528" t="s">
        <v>2</v>
      </c>
      <c r="E23" s="530">
        <v>5.84</v>
      </c>
      <c r="F23" s="529">
        <f>F18</f>
        <v>96.5</v>
      </c>
      <c r="G23" s="530">
        <f>F23*(1+'GERAL C INFRA'!$J$16)</f>
        <v>123</v>
      </c>
      <c r="H23" s="530">
        <f t="shared" si="3"/>
        <v>563.55999999999995</v>
      </c>
      <c r="I23" s="530">
        <f>ROUND(G23*E23,2)</f>
        <v>718.32</v>
      </c>
      <c r="K23" s="510">
        <v>2134.81</v>
      </c>
      <c r="L23" s="510">
        <f t="shared" si="0"/>
        <v>1688.3976589686799</v>
      </c>
      <c r="M23" s="531">
        <v>52.16</v>
      </c>
    </row>
    <row r="24" spans="1:13" ht="42.75">
      <c r="A24" s="525"/>
      <c r="B24" s="526">
        <v>92761</v>
      </c>
      <c r="C24" s="527" t="s">
        <v>656</v>
      </c>
      <c r="D24" s="528" t="s">
        <v>650</v>
      </c>
      <c r="E24" s="530">
        <v>1645</v>
      </c>
      <c r="F24" s="529">
        <v>12.35</v>
      </c>
      <c r="G24" s="530">
        <f>F24*(1+'GERAL C INFRA'!$J$16)</f>
        <v>15.74</v>
      </c>
      <c r="H24" s="530">
        <f t="shared" si="3"/>
        <v>20315.75</v>
      </c>
      <c r="I24" s="530">
        <f>ROUND(G24*E24,2)</f>
        <v>25892.3</v>
      </c>
      <c r="L24" s="510">
        <f t="shared" si="0"/>
        <v>0</v>
      </c>
      <c r="M24" s="531">
        <v>10.52</v>
      </c>
    </row>
    <row r="25" spans="1:13" ht="42.75">
      <c r="A25" s="525"/>
      <c r="B25" s="526">
        <v>99434</v>
      </c>
      <c r="C25" s="527" t="s">
        <v>657</v>
      </c>
      <c r="D25" s="528" t="s">
        <v>436</v>
      </c>
      <c r="E25" s="530">
        <v>16.45</v>
      </c>
      <c r="F25" s="529">
        <f>F20</f>
        <v>904.44</v>
      </c>
      <c r="G25" s="530">
        <f>F25*(1+'GERAL C INFRA'!$J$16)</f>
        <v>1152.8</v>
      </c>
      <c r="H25" s="530">
        <f t="shared" si="3"/>
        <v>14878.04</v>
      </c>
      <c r="I25" s="530">
        <f>ROUND(G25*E25,2)</f>
        <v>18963.560000000001</v>
      </c>
      <c r="L25" s="510">
        <f t="shared" si="0"/>
        <v>0</v>
      </c>
      <c r="M25" s="531">
        <v>446.66</v>
      </c>
    </row>
    <row r="26" spans="1:13">
      <c r="A26" s="515"/>
      <c r="B26" s="532"/>
      <c r="C26" s="533" t="s">
        <v>663</v>
      </c>
      <c r="D26" s="532"/>
      <c r="E26" s="532"/>
      <c r="F26" s="532"/>
      <c r="G26" s="532"/>
      <c r="H26" s="532">
        <f>SUBTOTAL(9,H27:H28)</f>
        <v>133228.4</v>
      </c>
      <c r="I26" s="532">
        <f>SUBTOTAL(9,I27:I28)</f>
        <v>169811.20000000001</v>
      </c>
      <c r="L26" s="510">
        <f t="shared" si="0"/>
        <v>0</v>
      </c>
      <c r="M26" s="534"/>
    </row>
    <row r="27" spans="1:13" ht="57">
      <c r="A27" s="525"/>
      <c r="B27" s="526">
        <v>41333</v>
      </c>
      <c r="C27" s="527" t="s">
        <v>664</v>
      </c>
      <c r="D27" s="528" t="s">
        <v>3</v>
      </c>
      <c r="E27" s="530">
        <v>360</v>
      </c>
      <c r="F27" s="529">
        <v>331.19</v>
      </c>
      <c r="G27" s="530">
        <f>F27*(1+'GERAL C INFRA'!$J$16)</f>
        <v>422.13</v>
      </c>
      <c r="H27" s="530">
        <f t="shared" si="3"/>
        <v>119228.4</v>
      </c>
      <c r="I27" s="530">
        <f>ROUND(G27*E27,2)</f>
        <v>151966.79999999999</v>
      </c>
      <c r="K27" s="510">
        <v>161.83000000000001</v>
      </c>
      <c r="L27" s="510">
        <f t="shared" si="0"/>
        <v>127.989560265739</v>
      </c>
      <c r="M27" s="531">
        <v>66.37</v>
      </c>
    </row>
    <row r="28" spans="1:13" ht="24.75" customHeight="1">
      <c r="A28" s="525"/>
      <c r="B28" s="536">
        <v>41496</v>
      </c>
      <c r="C28" s="527" t="s">
        <v>665</v>
      </c>
      <c r="D28" s="528" t="s">
        <v>666</v>
      </c>
      <c r="E28" s="530">
        <v>1</v>
      </c>
      <c r="F28" s="529">
        <v>14000</v>
      </c>
      <c r="G28" s="530">
        <f>F28*(1+'GERAL C INFRA'!$J$16)</f>
        <v>17844.400000000001</v>
      </c>
      <c r="H28" s="530">
        <f t="shared" si="3"/>
        <v>14000</v>
      </c>
      <c r="I28" s="530">
        <f>ROUND(G28*E28,2)</f>
        <v>17844.400000000001</v>
      </c>
      <c r="K28" s="510">
        <v>1638.03</v>
      </c>
      <c r="L28" s="510">
        <f t="shared" si="0"/>
        <v>1295.4998418222101</v>
      </c>
      <c r="M28" s="531">
        <v>1295.5</v>
      </c>
    </row>
    <row r="29" spans="1:13">
      <c r="A29" s="515"/>
      <c r="B29" s="532"/>
      <c r="C29" s="533" t="s">
        <v>667</v>
      </c>
      <c r="D29" s="532"/>
      <c r="E29" s="532"/>
      <c r="F29" s="532"/>
      <c r="G29" s="532"/>
      <c r="H29" s="532">
        <f>SUBTOTAL(9,H30:H32)</f>
        <v>69893.59</v>
      </c>
      <c r="I29" s="532">
        <f>SUBTOTAL(9,I30:I32)</f>
        <v>89086.2</v>
      </c>
      <c r="L29" s="510">
        <f t="shared" si="0"/>
        <v>0</v>
      </c>
      <c r="M29" s="534"/>
    </row>
    <row r="30" spans="1:13" ht="24.75" customHeight="1">
      <c r="A30" s="525"/>
      <c r="B30" s="526">
        <v>92266</v>
      </c>
      <c r="C30" s="527" t="s">
        <v>655</v>
      </c>
      <c r="D30" s="528" t="s">
        <v>2</v>
      </c>
      <c r="E30" s="530">
        <v>213.18</v>
      </c>
      <c r="F30" s="529">
        <f>F13</f>
        <v>169.03</v>
      </c>
      <c r="G30" s="530">
        <f>F30*(1+'GERAL C INFRA'!$J$16)</f>
        <v>215.45</v>
      </c>
      <c r="H30" s="530">
        <f t="shared" si="3"/>
        <v>36033.82</v>
      </c>
      <c r="I30" s="530">
        <f>ROUND(G30*E30,2)</f>
        <v>45929.63</v>
      </c>
      <c r="K30" s="510">
        <v>56.09</v>
      </c>
      <c r="L30" s="510">
        <f t="shared" si="0"/>
        <v>44.360961720974402</v>
      </c>
      <c r="M30" s="531">
        <v>52.16</v>
      </c>
    </row>
    <row r="31" spans="1:13" ht="42.75">
      <c r="A31" s="525"/>
      <c r="B31" s="526">
        <v>92761</v>
      </c>
      <c r="C31" s="527" t="s">
        <v>656</v>
      </c>
      <c r="D31" s="528" t="s">
        <v>650</v>
      </c>
      <c r="E31" s="530">
        <v>847.85</v>
      </c>
      <c r="F31" s="529">
        <v>12.35</v>
      </c>
      <c r="G31" s="530">
        <f>F31*(1+'GERAL C INFRA'!$J$16)</f>
        <v>15.74</v>
      </c>
      <c r="H31" s="530">
        <f t="shared" si="3"/>
        <v>10470.950000000001</v>
      </c>
      <c r="I31" s="530">
        <f>ROUND(G31*E31,2)</f>
        <v>13345.16</v>
      </c>
      <c r="K31" s="510">
        <v>7.91</v>
      </c>
      <c r="L31" s="510">
        <f t="shared" si="0"/>
        <v>6.2559316671939298</v>
      </c>
      <c r="M31" s="531">
        <v>10.52</v>
      </c>
    </row>
    <row r="32" spans="1:13" ht="42.75">
      <c r="A32" s="525"/>
      <c r="B32" s="526">
        <v>99434</v>
      </c>
      <c r="C32" s="527" t="s">
        <v>657</v>
      </c>
      <c r="D32" s="528" t="s">
        <v>0</v>
      </c>
      <c r="E32" s="530">
        <v>25.86</v>
      </c>
      <c r="F32" s="529">
        <f>F25</f>
        <v>904.44</v>
      </c>
      <c r="G32" s="530">
        <f>F32*(1+'GERAL C INFRA'!$J$16)</f>
        <v>1152.8</v>
      </c>
      <c r="H32" s="530">
        <f t="shared" si="3"/>
        <v>23388.82</v>
      </c>
      <c r="I32" s="530">
        <f>ROUND(G32*E32,2)</f>
        <v>29811.41</v>
      </c>
      <c r="K32" s="510">
        <v>635.25984800000003</v>
      </c>
      <c r="L32" s="510">
        <f t="shared" si="0"/>
        <v>502.42</v>
      </c>
      <c r="M32" s="531">
        <v>446.66</v>
      </c>
    </row>
    <row r="33" spans="1:13">
      <c r="A33" s="515"/>
      <c r="B33" s="532"/>
      <c r="C33" s="533" t="s">
        <v>668</v>
      </c>
      <c r="D33" s="532"/>
      <c r="E33" s="532"/>
      <c r="F33" s="532"/>
      <c r="G33" s="532"/>
      <c r="H33" s="532">
        <f>SUBTOTAL(9,H34:H36)</f>
        <v>88830.59</v>
      </c>
      <c r="I33" s="532">
        <f>SUBTOTAL(9,I34:I36)</f>
        <v>113221.44</v>
      </c>
      <c r="L33" s="510">
        <f t="shared" si="0"/>
        <v>0</v>
      </c>
      <c r="M33" s="534"/>
    </row>
    <row r="34" spans="1:13" ht="28.5">
      <c r="A34" s="525"/>
      <c r="B34" s="526">
        <v>92266</v>
      </c>
      <c r="C34" s="527" t="s">
        <v>655</v>
      </c>
      <c r="D34" s="528" t="s">
        <v>2</v>
      </c>
      <c r="E34" s="530">
        <v>219.56</v>
      </c>
      <c r="F34" s="529">
        <f>F30</f>
        <v>169.03</v>
      </c>
      <c r="G34" s="530">
        <f>F34*(1+'GERAL C INFRA'!$J$16)</f>
        <v>215.45</v>
      </c>
      <c r="H34" s="530">
        <f t="shared" si="3"/>
        <v>37112.230000000003</v>
      </c>
      <c r="I34" s="530">
        <f>ROUND(G34*E34,2)</f>
        <v>47304.2</v>
      </c>
      <c r="K34" s="510">
        <v>56.09</v>
      </c>
      <c r="L34" s="510">
        <f t="shared" si="0"/>
        <v>44.360961720974402</v>
      </c>
      <c r="M34" s="531">
        <v>52.16</v>
      </c>
    </row>
    <row r="35" spans="1:13" ht="42.75">
      <c r="A35" s="525"/>
      <c r="B35" s="526">
        <v>92761</v>
      </c>
      <c r="C35" s="527" t="s">
        <v>656</v>
      </c>
      <c r="D35" s="528" t="s">
        <v>650</v>
      </c>
      <c r="E35" s="530">
        <v>2293.89</v>
      </c>
      <c r="F35" s="529">
        <v>12.35</v>
      </c>
      <c r="G35" s="530">
        <f>F35*(1+'GERAL C INFRA'!$J$16)</f>
        <v>15.74</v>
      </c>
      <c r="H35" s="530">
        <f t="shared" si="3"/>
        <v>28329.54</v>
      </c>
      <c r="I35" s="530">
        <f>ROUND(G35*E35,2)</f>
        <v>36105.83</v>
      </c>
      <c r="K35" s="510">
        <v>7.91</v>
      </c>
      <c r="L35" s="510">
        <f t="shared" si="0"/>
        <v>6.2559316671939298</v>
      </c>
      <c r="M35" s="531">
        <v>10.52</v>
      </c>
    </row>
    <row r="36" spans="1:13" ht="42.75">
      <c r="A36" s="525"/>
      <c r="B36" s="526">
        <v>99434</v>
      </c>
      <c r="C36" s="527" t="s">
        <v>657</v>
      </c>
      <c r="D36" s="528" t="s">
        <v>0</v>
      </c>
      <c r="E36" s="530">
        <v>25.86</v>
      </c>
      <c r="F36" s="529">
        <f>F32</f>
        <v>904.44</v>
      </c>
      <c r="G36" s="530">
        <f>F36*(1+'GERAL C INFRA'!$J$16)</f>
        <v>1152.8</v>
      </c>
      <c r="H36" s="530">
        <f t="shared" si="3"/>
        <v>23388.82</v>
      </c>
      <c r="I36" s="530">
        <f>ROUND(G36*E36,2)</f>
        <v>29811.41</v>
      </c>
      <c r="K36" s="510">
        <v>635.25984800000003</v>
      </c>
      <c r="L36" s="510">
        <f t="shared" si="0"/>
        <v>502.42</v>
      </c>
      <c r="M36" s="531">
        <v>446.66</v>
      </c>
    </row>
    <row r="37" spans="1:13">
      <c r="A37" s="515"/>
      <c r="B37" s="532"/>
      <c r="C37" s="533" t="s">
        <v>669</v>
      </c>
      <c r="D37" s="532"/>
      <c r="E37" s="532"/>
      <c r="F37" s="532"/>
      <c r="G37" s="532"/>
      <c r="H37" s="532">
        <f>SUBTOTAL(9,H38:H40)</f>
        <v>22555.23</v>
      </c>
      <c r="I37" s="532">
        <f>SUBTOTAL(9,I38:I40)</f>
        <v>28749.07</v>
      </c>
      <c r="L37" s="510">
        <f t="shared" si="0"/>
        <v>0</v>
      </c>
      <c r="M37" s="534"/>
    </row>
    <row r="38" spans="1:13" ht="28.5">
      <c r="A38" s="525"/>
      <c r="B38" s="526">
        <v>92266</v>
      </c>
      <c r="C38" s="527" t="s">
        <v>655</v>
      </c>
      <c r="D38" s="528" t="s">
        <v>2</v>
      </c>
      <c r="E38" s="530">
        <v>97.15</v>
      </c>
      <c r="F38" s="529">
        <f>F34</f>
        <v>169.03</v>
      </c>
      <c r="G38" s="530">
        <f>F38*(1+'GERAL C INFRA'!$J$16)</f>
        <v>215.45</v>
      </c>
      <c r="H38" s="530">
        <f t="shared" si="3"/>
        <v>16421.259999999998</v>
      </c>
      <c r="I38" s="530">
        <f>ROUND(G38*E38,2)</f>
        <v>20930.97</v>
      </c>
      <c r="K38" s="510">
        <v>56.09</v>
      </c>
      <c r="L38" s="510">
        <f t="shared" si="0"/>
        <v>44.360961720974402</v>
      </c>
      <c r="M38" s="531">
        <v>52.16</v>
      </c>
    </row>
    <row r="39" spans="1:13" ht="42.75">
      <c r="A39" s="525"/>
      <c r="B39" s="526">
        <v>92761</v>
      </c>
      <c r="C39" s="527" t="s">
        <v>656</v>
      </c>
      <c r="D39" s="528" t="s">
        <v>650</v>
      </c>
      <c r="E39" s="530">
        <v>200.08</v>
      </c>
      <c r="F39" s="529">
        <v>12.35</v>
      </c>
      <c r="G39" s="530">
        <f>F39*(1+'GERAL C INFRA'!$J$16)</f>
        <v>15.74</v>
      </c>
      <c r="H39" s="530">
        <f t="shared" si="3"/>
        <v>2470.9899999999998</v>
      </c>
      <c r="I39" s="530">
        <f>ROUND(G39*E39,2)</f>
        <v>3149.26</v>
      </c>
      <c r="K39" s="510">
        <v>7.91</v>
      </c>
      <c r="L39" s="510">
        <f t="shared" si="0"/>
        <v>6.2559316671939298</v>
      </c>
      <c r="M39" s="531">
        <v>10.52</v>
      </c>
    </row>
    <row r="40" spans="1:13" ht="42.75">
      <c r="A40" s="525"/>
      <c r="B40" s="526">
        <v>99434</v>
      </c>
      <c r="C40" s="527" t="s">
        <v>657</v>
      </c>
      <c r="D40" s="528" t="s">
        <v>0</v>
      </c>
      <c r="E40" s="530">
        <v>4.05</v>
      </c>
      <c r="F40" s="529">
        <f>F36</f>
        <v>904.44</v>
      </c>
      <c r="G40" s="530">
        <f>F40*(1+'GERAL C INFRA'!$J$16)</f>
        <v>1152.8</v>
      </c>
      <c r="H40" s="530">
        <f t="shared" si="3"/>
        <v>3662.98</v>
      </c>
      <c r="I40" s="530">
        <f>ROUND(G40*E40,2)</f>
        <v>4668.84</v>
      </c>
      <c r="K40" s="510">
        <v>635.25984800000003</v>
      </c>
      <c r="L40" s="510">
        <f t="shared" si="0"/>
        <v>502.42</v>
      </c>
      <c r="M40" s="531">
        <v>446.66</v>
      </c>
    </row>
    <row r="41" spans="1:13">
      <c r="A41" s="515"/>
      <c r="B41" s="532"/>
      <c r="C41" s="533" t="s">
        <v>670</v>
      </c>
      <c r="D41" s="532"/>
      <c r="E41" s="532"/>
      <c r="F41" s="532"/>
      <c r="G41" s="532"/>
      <c r="H41" s="532">
        <f>SUBTOTAL(9,H42)</f>
        <v>466.24</v>
      </c>
      <c r="I41" s="532">
        <f>SUBTOTAL(9,I42)</f>
        <v>594.08000000000004</v>
      </c>
      <c r="L41" s="510">
        <f t="shared" si="0"/>
        <v>0</v>
      </c>
      <c r="M41" s="534"/>
    </row>
    <row r="42" spans="1:13" ht="24.75" customHeight="1" thickBot="1">
      <c r="A42" s="537"/>
      <c r="B42" s="538">
        <v>99811</v>
      </c>
      <c r="C42" s="539" t="s">
        <v>671</v>
      </c>
      <c r="D42" s="540" t="s">
        <v>2</v>
      </c>
      <c r="E42" s="541">
        <v>188</v>
      </c>
      <c r="F42" s="542">
        <v>2.48</v>
      </c>
      <c r="G42" s="530">
        <f>F42*(1+'GERAL C INFRA'!$J$16)</f>
        <v>3.16</v>
      </c>
      <c r="H42" s="530">
        <f t="shared" si="3"/>
        <v>466.24</v>
      </c>
      <c r="I42" s="530">
        <f>ROUND(G42*E42,2)</f>
        <v>594.08000000000004</v>
      </c>
      <c r="K42" s="510">
        <v>2.14</v>
      </c>
      <c r="L42" s="510">
        <f t="shared" si="0"/>
        <v>1.69250237266688</v>
      </c>
      <c r="M42" s="543"/>
    </row>
    <row r="43" spans="1:13" ht="26.45" customHeight="1">
      <c r="B43" s="544"/>
      <c r="C43" s="545" t="s">
        <v>332</v>
      </c>
      <c r="D43" s="546"/>
      <c r="E43" s="546"/>
      <c r="F43" s="546"/>
      <c r="G43" s="547"/>
      <c r="H43" s="519">
        <f>SUBTOTAL(9,H4:H42)</f>
        <v>684139.69</v>
      </c>
      <c r="I43" s="519">
        <f>SUBTOTAL(9,I4:I42)</f>
        <v>872000.79</v>
      </c>
    </row>
    <row r="44" spans="1:13" ht="2.85" customHeight="1"/>
    <row r="46" spans="1:13">
      <c r="H46" s="549"/>
      <c r="I46" s="549"/>
    </row>
    <row r="47" spans="1:13">
      <c r="H47" s="550"/>
      <c r="I47" s="550"/>
    </row>
  </sheetData>
  <mergeCells count="2">
    <mergeCell ref="B1:I1"/>
    <mergeCell ref="M1:M2"/>
  </mergeCells>
  <pageMargins left="0.51181102362204722" right="0.16" top="0.4" bottom="0.53" header="0.31496062992125984" footer="0.31496062992125984"/>
  <pageSetup paperSize="9" scale="67"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D95E4-7DF8-4489-9DB9-71F1CCD419BB}">
  <sheetPr codeName="Planilha31">
    <tabColor theme="7" tint="0.39997558519241921"/>
    <pageSetUpPr fitToPage="1"/>
  </sheetPr>
  <dimension ref="A2:L192"/>
  <sheetViews>
    <sheetView showGridLines="0" zoomScale="70" zoomScaleNormal="70" zoomScaleSheetLayoutView="68" workbookViewId="0">
      <pane xSplit="4" ySplit="9" topLeftCell="E10" activePane="bottomRight" state="frozen"/>
      <selection activeCell="A52" sqref="A52:R54"/>
      <selection pane="topRight" activeCell="A52" sqref="A52:R54"/>
      <selection pane="bottomLeft" activeCell="A52" sqref="A52:R54"/>
      <selection pane="bottomRight" activeCell="A52" sqref="A52:R54"/>
    </sheetView>
  </sheetViews>
  <sheetFormatPr defaultColWidth="9.140625" defaultRowHeight="15.75"/>
  <cols>
    <col min="1" max="1" width="11.42578125" style="621" customWidth="1"/>
    <col min="2" max="2" width="13.5703125" style="575" customWidth="1"/>
    <col min="3" max="3" width="92.5703125" style="575" customWidth="1"/>
    <col min="4" max="4" width="9.5703125" style="575" customWidth="1"/>
    <col min="5" max="5" width="12.5703125" style="575" customWidth="1"/>
    <col min="6" max="6" width="13.140625" style="624" customWidth="1"/>
    <col min="7" max="7" width="15.42578125" style="624" customWidth="1"/>
    <col min="8" max="8" width="17" style="624" bestFit="1" customWidth="1"/>
    <col min="9" max="9" width="14" style="575" bestFit="1" customWidth="1"/>
    <col min="10" max="10" width="14.28515625" style="575" bestFit="1" customWidth="1"/>
    <col min="11" max="11" width="22.28515625" style="575" customWidth="1"/>
    <col min="12" max="16384" width="9.140625" style="575"/>
  </cols>
  <sheetData>
    <row r="2" spans="1:11" ht="15" customHeight="1">
      <c r="A2" s="573" t="s">
        <v>683</v>
      </c>
      <c r="B2" s="574" t="s">
        <v>684</v>
      </c>
      <c r="C2" s="574"/>
      <c r="D2" s="553"/>
      <c r="E2" s="553"/>
      <c r="F2" s="553"/>
      <c r="G2" s="554"/>
      <c r="H2" s="555"/>
    </row>
    <row r="3" spans="1:11" ht="15" customHeight="1">
      <c r="A3" s="576" t="s">
        <v>685</v>
      </c>
      <c r="B3" s="577"/>
      <c r="C3" s="577"/>
      <c r="E3" s="578" t="s">
        <v>686</v>
      </c>
      <c r="F3" s="556"/>
      <c r="G3" s="557"/>
      <c r="H3" s="558"/>
    </row>
    <row r="4" spans="1:11" ht="15" customHeight="1">
      <c r="A4" s="576" t="s">
        <v>486</v>
      </c>
      <c r="B4" s="934" t="s">
        <v>974</v>
      </c>
      <c r="C4" s="934"/>
      <c r="E4" s="559" t="s">
        <v>687</v>
      </c>
      <c r="F4" s="556"/>
      <c r="G4" s="557"/>
      <c r="H4" s="558"/>
    </row>
    <row r="5" spans="1:11" s="579" customFormat="1" ht="15" customHeight="1">
      <c r="A5" s="576"/>
      <c r="B5" s="934"/>
      <c r="C5" s="934"/>
      <c r="E5" s="578" t="s">
        <v>688</v>
      </c>
      <c r="F5" s="580" t="s">
        <v>689</v>
      </c>
      <c r="G5" s="557"/>
      <c r="H5" s="558"/>
    </row>
    <row r="6" spans="1:11" ht="15.75" customHeight="1">
      <c r="A6" s="581" t="s">
        <v>690</v>
      </c>
      <c r="B6" s="582" t="s">
        <v>691</v>
      </c>
      <c r="D6" s="560"/>
      <c r="E6" s="578" t="s">
        <v>692</v>
      </c>
      <c r="F6" s="561">
        <f>'GERAL C INFRA'!J16</f>
        <v>0.27460000000000001</v>
      </c>
      <c r="G6" s="560"/>
      <c r="H6" s="562"/>
    </row>
    <row r="7" spans="1:11" ht="15.75" customHeight="1">
      <c r="A7" s="583" t="s">
        <v>693</v>
      </c>
      <c r="B7" s="935" t="s">
        <v>973</v>
      </c>
      <c r="C7" s="935"/>
      <c r="D7" s="584"/>
      <c r="E7" s="585" t="s">
        <v>694</v>
      </c>
      <c r="F7" s="584"/>
      <c r="G7" s="584"/>
      <c r="H7" s="586"/>
    </row>
    <row r="8" spans="1:11" ht="15.75" customHeight="1">
      <c r="A8" s="936" t="s">
        <v>6</v>
      </c>
      <c r="B8" s="929" t="s">
        <v>695</v>
      </c>
      <c r="C8" s="927" t="s">
        <v>696</v>
      </c>
      <c r="D8" s="927" t="s">
        <v>417</v>
      </c>
      <c r="E8" s="925" t="s">
        <v>697</v>
      </c>
      <c r="F8" s="926"/>
      <c r="G8" s="927" t="s">
        <v>637</v>
      </c>
      <c r="H8" s="929" t="s">
        <v>698</v>
      </c>
    </row>
    <row r="9" spans="1:11">
      <c r="A9" s="937"/>
      <c r="B9" s="930"/>
      <c r="C9" s="928"/>
      <c r="D9" s="928"/>
      <c r="E9" s="587" t="s">
        <v>699</v>
      </c>
      <c r="F9" s="587" t="s">
        <v>700</v>
      </c>
      <c r="G9" s="928"/>
      <c r="H9" s="930"/>
    </row>
    <row r="10" spans="1:11">
      <c r="A10" s="591" t="s">
        <v>701</v>
      </c>
      <c r="B10" s="592"/>
      <c r="C10" s="593" t="s">
        <v>702</v>
      </c>
      <c r="D10" s="588"/>
      <c r="E10" s="594"/>
      <c r="F10" s="594"/>
      <c r="G10" s="595"/>
      <c r="H10" s="595">
        <f>SUBTOTAL(9,H11:H24)</f>
        <v>807510.71</v>
      </c>
    </row>
    <row r="11" spans="1:11">
      <c r="A11" s="596" t="s">
        <v>19</v>
      </c>
      <c r="B11" s="596" t="s">
        <v>703</v>
      </c>
      <c r="C11" s="597" t="s">
        <v>704</v>
      </c>
      <c r="D11" s="598" t="s">
        <v>705</v>
      </c>
      <c r="E11" s="599">
        <v>64922.23</v>
      </c>
      <c r="F11" s="563">
        <f t="shared" ref="F11:F82" si="0">ROUND(E11*(1+$F$6),2)</f>
        <v>82749.87</v>
      </c>
      <c r="G11" s="563">
        <v>6</v>
      </c>
      <c r="H11" s="563">
        <f t="shared" ref="H11:H24" si="1">ROUND(G11*F11,2)</f>
        <v>496499.22</v>
      </c>
      <c r="K11" s="600">
        <v>2.9376599999999999E-3</v>
      </c>
    </row>
    <row r="12" spans="1:11">
      <c r="A12" s="596" t="s">
        <v>20</v>
      </c>
      <c r="B12" s="596" t="s">
        <v>706</v>
      </c>
      <c r="C12" s="601" t="s">
        <v>707</v>
      </c>
      <c r="D12" s="598" t="s">
        <v>281</v>
      </c>
      <c r="E12" s="599">
        <v>2.57</v>
      </c>
      <c r="F12" s="563">
        <f t="shared" si="0"/>
        <v>3.28</v>
      </c>
      <c r="G12" s="563">
        <v>2594.58</v>
      </c>
      <c r="H12" s="563">
        <f t="shared" si="1"/>
        <v>8510.2199999999993</v>
      </c>
    </row>
    <row r="13" spans="1:11">
      <c r="A13" s="602" t="s">
        <v>317</v>
      </c>
      <c r="B13" s="603"/>
      <c r="C13" s="604" t="s">
        <v>708</v>
      </c>
      <c r="D13" s="598"/>
      <c r="E13" s="599"/>
      <c r="F13" s="599"/>
      <c r="G13" s="563"/>
      <c r="H13" s="563"/>
    </row>
    <row r="14" spans="1:11">
      <c r="A14" s="596" t="s">
        <v>709</v>
      </c>
      <c r="B14" s="596" t="s">
        <v>710</v>
      </c>
      <c r="C14" s="605" t="s">
        <v>711</v>
      </c>
      <c r="D14" s="598" t="s">
        <v>712</v>
      </c>
      <c r="E14" s="599">
        <v>45605.99</v>
      </c>
      <c r="F14" s="563">
        <f t="shared" si="0"/>
        <v>58129.39</v>
      </c>
      <c r="G14" s="563">
        <v>1</v>
      </c>
      <c r="H14" s="563">
        <f t="shared" si="1"/>
        <v>58129.39</v>
      </c>
    </row>
    <row r="15" spans="1:11">
      <c r="A15" s="596" t="s">
        <v>713</v>
      </c>
      <c r="B15" s="596" t="s">
        <v>714</v>
      </c>
      <c r="C15" s="605" t="s">
        <v>715</v>
      </c>
      <c r="D15" s="598" t="s">
        <v>712</v>
      </c>
      <c r="E15" s="599">
        <v>45605.99</v>
      </c>
      <c r="F15" s="563">
        <f t="shared" si="0"/>
        <v>58129.39</v>
      </c>
      <c r="G15" s="563">
        <v>1</v>
      </c>
      <c r="H15" s="563">
        <f t="shared" si="1"/>
        <v>58129.39</v>
      </c>
    </row>
    <row r="16" spans="1:11">
      <c r="A16" s="602" t="s">
        <v>398</v>
      </c>
      <c r="B16" s="603"/>
      <c r="C16" s="604" t="s">
        <v>716</v>
      </c>
      <c r="D16" s="598"/>
      <c r="E16" s="599"/>
      <c r="F16" s="599"/>
      <c r="G16" s="563"/>
      <c r="H16" s="563"/>
    </row>
    <row r="17" spans="1:12" ht="31.5">
      <c r="A17" s="596" t="s">
        <v>717</v>
      </c>
      <c r="B17" s="606">
        <v>93207</v>
      </c>
      <c r="C17" s="601" t="s">
        <v>718</v>
      </c>
      <c r="D17" s="598" t="s">
        <v>281</v>
      </c>
      <c r="E17" s="599">
        <v>1168.68</v>
      </c>
      <c r="F17" s="563">
        <f t="shared" si="0"/>
        <v>1489.6</v>
      </c>
      <c r="G17" s="563">
        <v>20</v>
      </c>
      <c r="H17" s="563">
        <f t="shared" si="1"/>
        <v>29792</v>
      </c>
    </row>
    <row r="18" spans="1:12" ht="31.5">
      <c r="A18" s="596" t="s">
        <v>719</v>
      </c>
      <c r="B18" s="606">
        <v>93208</v>
      </c>
      <c r="C18" s="601" t="s">
        <v>720</v>
      </c>
      <c r="D18" s="598" t="s">
        <v>281</v>
      </c>
      <c r="E18" s="599">
        <v>901.43</v>
      </c>
      <c r="F18" s="563">
        <f t="shared" si="0"/>
        <v>1148.96</v>
      </c>
      <c r="G18" s="563">
        <v>20</v>
      </c>
      <c r="H18" s="563">
        <f t="shared" si="1"/>
        <v>22979.200000000001</v>
      </c>
    </row>
    <row r="19" spans="1:12" ht="31.5">
      <c r="A19" s="596" t="s">
        <v>721</v>
      </c>
      <c r="B19" s="606">
        <v>93210</v>
      </c>
      <c r="C19" s="601" t="s">
        <v>722</v>
      </c>
      <c r="D19" s="598" t="s">
        <v>281</v>
      </c>
      <c r="E19" s="599">
        <v>645.16</v>
      </c>
      <c r="F19" s="563">
        <f t="shared" si="0"/>
        <v>822.32</v>
      </c>
      <c r="G19" s="563">
        <v>40</v>
      </c>
      <c r="H19" s="563">
        <f t="shared" si="1"/>
        <v>32892.800000000003</v>
      </c>
    </row>
    <row r="20" spans="1:12" ht="31.5">
      <c r="A20" s="596" t="s">
        <v>723</v>
      </c>
      <c r="B20" s="606">
        <v>93212</v>
      </c>
      <c r="C20" s="601" t="s">
        <v>724</v>
      </c>
      <c r="D20" s="598" t="s">
        <v>281</v>
      </c>
      <c r="E20" s="599">
        <v>1023.22</v>
      </c>
      <c r="F20" s="563">
        <f t="shared" si="0"/>
        <v>1304.2</v>
      </c>
      <c r="G20" s="563">
        <v>40</v>
      </c>
      <c r="H20" s="563">
        <f t="shared" si="1"/>
        <v>52168</v>
      </c>
    </row>
    <row r="21" spans="1:12" ht="47.25">
      <c r="A21" s="596" t="s">
        <v>725</v>
      </c>
      <c r="B21" s="606">
        <v>98068</v>
      </c>
      <c r="C21" s="601" t="s">
        <v>726</v>
      </c>
      <c r="D21" s="598" t="s">
        <v>712</v>
      </c>
      <c r="E21" s="599">
        <v>9115.9699999999993</v>
      </c>
      <c r="F21" s="563">
        <f t="shared" si="0"/>
        <v>11619.22</v>
      </c>
      <c r="G21" s="563">
        <v>1</v>
      </c>
      <c r="H21" s="563">
        <f t="shared" si="1"/>
        <v>11619.22</v>
      </c>
      <c r="L21" s="564"/>
    </row>
    <row r="22" spans="1:12" ht="31.5">
      <c r="A22" s="596" t="s">
        <v>727</v>
      </c>
      <c r="B22" s="606">
        <v>98080</v>
      </c>
      <c r="C22" s="605" t="s">
        <v>728</v>
      </c>
      <c r="D22" s="598" t="s">
        <v>712</v>
      </c>
      <c r="E22" s="599">
        <v>10038.75</v>
      </c>
      <c r="F22" s="563">
        <f t="shared" si="0"/>
        <v>12795.39</v>
      </c>
      <c r="G22" s="563">
        <v>1</v>
      </c>
      <c r="H22" s="563">
        <f t="shared" si="1"/>
        <v>12795.39</v>
      </c>
    </row>
    <row r="23" spans="1:12">
      <c r="A23" s="596" t="s">
        <v>729</v>
      </c>
      <c r="B23" s="606">
        <v>101505</v>
      </c>
      <c r="C23" s="601" t="s">
        <v>730</v>
      </c>
      <c r="D23" s="598" t="s">
        <v>712</v>
      </c>
      <c r="E23" s="599">
        <v>1712.9</v>
      </c>
      <c r="F23" s="563">
        <f t="shared" si="0"/>
        <v>2183.2600000000002</v>
      </c>
      <c r="G23" s="563">
        <v>1</v>
      </c>
      <c r="H23" s="563">
        <f t="shared" si="1"/>
        <v>2183.2600000000002</v>
      </c>
    </row>
    <row r="24" spans="1:12">
      <c r="A24" s="596" t="s">
        <v>731</v>
      </c>
      <c r="B24" s="607" t="s">
        <v>732</v>
      </c>
      <c r="C24" s="605" t="s">
        <v>733</v>
      </c>
      <c r="D24" s="598" t="s">
        <v>281</v>
      </c>
      <c r="E24" s="599">
        <v>372.35</v>
      </c>
      <c r="F24" s="563">
        <f t="shared" si="0"/>
        <v>474.6</v>
      </c>
      <c r="G24" s="563">
        <v>45.96</v>
      </c>
      <c r="H24" s="563">
        <f t="shared" si="1"/>
        <v>21812.62</v>
      </c>
      <c r="J24" s="608"/>
    </row>
    <row r="25" spans="1:12">
      <c r="A25" s="602" t="s">
        <v>734</v>
      </c>
      <c r="B25" s="606"/>
      <c r="C25" s="609" t="s">
        <v>981</v>
      </c>
      <c r="D25" s="598"/>
      <c r="E25" s="565"/>
      <c r="F25" s="565"/>
      <c r="G25" s="566"/>
      <c r="H25" s="610">
        <f>SUBTOTAL(9,H26:H58)</f>
        <v>2656216.13</v>
      </c>
    </row>
    <row r="26" spans="1:12">
      <c r="A26" s="596" t="s">
        <v>4</v>
      </c>
      <c r="B26" s="606"/>
      <c r="C26" s="609" t="s">
        <v>735</v>
      </c>
      <c r="D26" s="598"/>
      <c r="E26" s="565"/>
      <c r="F26" s="565"/>
      <c r="G26" s="563"/>
      <c r="H26" s="563"/>
    </row>
    <row r="27" spans="1:12" ht="31.5" hidden="1">
      <c r="A27" s="596" t="s">
        <v>736</v>
      </c>
      <c r="B27" s="611">
        <v>5501700</v>
      </c>
      <c r="C27" s="601" t="s">
        <v>737</v>
      </c>
      <c r="D27" s="598" t="s">
        <v>281</v>
      </c>
      <c r="E27" s="599">
        <v>0.56000000000000005</v>
      </c>
      <c r="F27" s="563">
        <f t="shared" si="0"/>
        <v>0.71</v>
      </c>
      <c r="G27" s="563">
        <v>0</v>
      </c>
      <c r="H27" s="563">
        <f t="shared" ref="H27:H48" si="2">ROUND(G27*F27,2)</f>
        <v>0</v>
      </c>
    </row>
    <row r="28" spans="1:12" ht="31.5">
      <c r="A28" s="596" t="s">
        <v>738</v>
      </c>
      <c r="B28" s="611">
        <v>98525</v>
      </c>
      <c r="C28" s="601" t="s">
        <v>739</v>
      </c>
      <c r="D28" s="598" t="s">
        <v>281</v>
      </c>
      <c r="E28" s="599">
        <v>0.35</v>
      </c>
      <c r="F28" s="563">
        <f t="shared" si="0"/>
        <v>0.45</v>
      </c>
      <c r="G28" s="563">
        <v>25529</v>
      </c>
      <c r="H28" s="563">
        <f t="shared" si="2"/>
        <v>11488.05</v>
      </c>
    </row>
    <row r="29" spans="1:12" hidden="1">
      <c r="A29" s="596" t="s">
        <v>740</v>
      </c>
      <c r="B29" s="611">
        <v>98526</v>
      </c>
      <c r="C29" s="605" t="s">
        <v>741</v>
      </c>
      <c r="D29" s="598" t="s">
        <v>712</v>
      </c>
      <c r="E29" s="599">
        <v>77.62</v>
      </c>
      <c r="F29" s="563">
        <f t="shared" si="0"/>
        <v>98.93</v>
      </c>
      <c r="G29" s="563">
        <v>0</v>
      </c>
      <c r="H29" s="563">
        <f t="shared" si="2"/>
        <v>0</v>
      </c>
    </row>
    <row r="30" spans="1:12" hidden="1">
      <c r="A30" s="589" t="s">
        <v>742</v>
      </c>
      <c r="B30" s="612">
        <v>98527</v>
      </c>
      <c r="C30" s="613" t="s">
        <v>743</v>
      </c>
      <c r="D30" s="590" t="s">
        <v>712</v>
      </c>
      <c r="E30" s="614">
        <v>167.13</v>
      </c>
      <c r="F30" s="567">
        <f t="shared" si="0"/>
        <v>213.02</v>
      </c>
      <c r="G30" s="567">
        <v>0</v>
      </c>
      <c r="H30" s="567">
        <f t="shared" si="2"/>
        <v>0</v>
      </c>
    </row>
    <row r="31" spans="1:12" hidden="1">
      <c r="A31" s="596" t="s">
        <v>744</v>
      </c>
      <c r="B31" s="606" t="s">
        <v>745</v>
      </c>
      <c r="C31" s="601" t="s">
        <v>746</v>
      </c>
      <c r="D31" s="598" t="s">
        <v>712</v>
      </c>
      <c r="E31" s="599"/>
      <c r="F31" s="563">
        <f t="shared" si="0"/>
        <v>0</v>
      </c>
      <c r="G31" s="563">
        <v>0</v>
      </c>
      <c r="H31" s="563">
        <f t="shared" si="2"/>
        <v>0</v>
      </c>
    </row>
    <row r="32" spans="1:12">
      <c r="A32" s="596" t="s">
        <v>747</v>
      </c>
      <c r="B32" s="611">
        <v>100973</v>
      </c>
      <c r="C32" s="601" t="s">
        <v>748</v>
      </c>
      <c r="D32" s="598" t="s">
        <v>197</v>
      </c>
      <c r="E32" s="599">
        <v>8.9700000000000006</v>
      </c>
      <c r="F32" s="563">
        <f t="shared" si="0"/>
        <v>11.43</v>
      </c>
      <c r="G32" s="563">
        <v>3829.35</v>
      </c>
      <c r="H32" s="563">
        <f t="shared" si="2"/>
        <v>43769.47</v>
      </c>
    </row>
    <row r="33" spans="1:11" ht="31.5">
      <c r="A33" s="596" t="s">
        <v>749</v>
      </c>
      <c r="B33" s="606">
        <v>97914</v>
      </c>
      <c r="C33" s="605" t="s">
        <v>750</v>
      </c>
      <c r="D33" s="598" t="s">
        <v>751</v>
      </c>
      <c r="E33" s="599">
        <v>2.85</v>
      </c>
      <c r="F33" s="563">
        <f t="shared" si="0"/>
        <v>3.63</v>
      </c>
      <c r="G33" s="563">
        <v>48785.919999999998</v>
      </c>
      <c r="H33" s="563">
        <f t="shared" si="2"/>
        <v>177092.89</v>
      </c>
    </row>
    <row r="34" spans="1:11">
      <c r="A34" s="602" t="s">
        <v>752</v>
      </c>
      <c r="B34" s="606"/>
      <c r="C34" s="609" t="s">
        <v>982</v>
      </c>
      <c r="D34" s="598"/>
      <c r="E34" s="599"/>
      <c r="F34" s="563">
        <f t="shared" si="0"/>
        <v>0</v>
      </c>
      <c r="G34" s="563"/>
      <c r="H34" s="563">
        <f t="shared" si="2"/>
        <v>0</v>
      </c>
    </row>
    <row r="35" spans="1:11">
      <c r="A35" s="596" t="s">
        <v>753</v>
      </c>
      <c r="B35" s="607" t="s">
        <v>754</v>
      </c>
      <c r="C35" s="601" t="s">
        <v>755</v>
      </c>
      <c r="D35" s="598" t="s">
        <v>197</v>
      </c>
      <c r="E35" s="599">
        <v>38.200000000000003</v>
      </c>
      <c r="F35" s="563">
        <f t="shared" si="0"/>
        <v>48.69</v>
      </c>
      <c r="G35" s="563">
        <v>3751.2</v>
      </c>
      <c r="H35" s="563">
        <f t="shared" si="2"/>
        <v>182645.93</v>
      </c>
    </row>
    <row r="36" spans="1:11">
      <c r="A36" s="596" t="s">
        <v>756</v>
      </c>
      <c r="B36" s="607" t="s">
        <v>757</v>
      </c>
      <c r="C36" s="601" t="s">
        <v>758</v>
      </c>
      <c r="D36" s="598" t="s">
        <v>197</v>
      </c>
      <c r="E36" s="599">
        <v>26.03</v>
      </c>
      <c r="F36" s="563">
        <f t="shared" si="0"/>
        <v>33.18</v>
      </c>
      <c r="G36" s="563">
        <v>1593.74</v>
      </c>
      <c r="H36" s="563">
        <f t="shared" si="2"/>
        <v>52880.29</v>
      </c>
    </row>
    <row r="37" spans="1:11" ht="31.5">
      <c r="A37" s="596" t="s">
        <v>759</v>
      </c>
      <c r="B37" s="606">
        <v>97914</v>
      </c>
      <c r="C37" s="605" t="s">
        <v>750</v>
      </c>
      <c r="D37" s="598" t="s">
        <v>751</v>
      </c>
      <c r="E37" s="599">
        <v>2.85</v>
      </c>
      <c r="F37" s="563">
        <f t="shared" si="0"/>
        <v>3.63</v>
      </c>
      <c r="G37" s="563">
        <v>68094.45</v>
      </c>
      <c r="H37" s="563">
        <f t="shared" si="2"/>
        <v>247182.85</v>
      </c>
    </row>
    <row r="38" spans="1:11">
      <c r="A38" s="602" t="s">
        <v>760</v>
      </c>
      <c r="B38" s="603"/>
      <c r="C38" s="609" t="s">
        <v>761</v>
      </c>
      <c r="D38" s="615"/>
      <c r="E38" s="610"/>
      <c r="F38" s="563"/>
      <c r="G38" s="563"/>
      <c r="H38" s="563">
        <f t="shared" si="2"/>
        <v>0</v>
      </c>
    </row>
    <row r="39" spans="1:11">
      <c r="A39" s="596" t="s">
        <v>762</v>
      </c>
      <c r="B39" s="611">
        <v>94327</v>
      </c>
      <c r="C39" s="601" t="s">
        <v>763</v>
      </c>
      <c r="D39" s="598" t="s">
        <v>197</v>
      </c>
      <c r="E39" s="599">
        <v>90.26</v>
      </c>
      <c r="F39" s="563">
        <f t="shared" si="0"/>
        <v>115.05</v>
      </c>
      <c r="G39" s="563">
        <v>1297.29</v>
      </c>
      <c r="H39" s="563">
        <f>ROUND(G39*F39,2)</f>
        <v>149253.21</v>
      </c>
    </row>
    <row r="40" spans="1:11" ht="31.5">
      <c r="A40" s="596" t="s">
        <v>764</v>
      </c>
      <c r="B40" s="611">
        <v>95877</v>
      </c>
      <c r="C40" s="601" t="s">
        <v>765</v>
      </c>
      <c r="D40" s="598" t="s">
        <v>751</v>
      </c>
      <c r="E40" s="599">
        <v>1.8</v>
      </c>
      <c r="F40" s="563">
        <f t="shared" si="0"/>
        <v>2.29</v>
      </c>
      <c r="G40" s="563">
        <v>50594.31</v>
      </c>
      <c r="H40" s="563">
        <f t="shared" si="2"/>
        <v>115860.97</v>
      </c>
    </row>
    <row r="41" spans="1:11" ht="31.5">
      <c r="A41" s="596" t="s">
        <v>766</v>
      </c>
      <c r="B41" s="611">
        <v>93590</v>
      </c>
      <c r="C41" s="605" t="s">
        <v>767</v>
      </c>
      <c r="D41" s="599" t="s">
        <v>751</v>
      </c>
      <c r="E41" s="599">
        <v>0.94</v>
      </c>
      <c r="F41" s="563">
        <f t="shared" si="0"/>
        <v>1.2</v>
      </c>
      <c r="G41" s="563">
        <v>12480.03</v>
      </c>
      <c r="H41" s="563">
        <f t="shared" si="2"/>
        <v>14976.04</v>
      </c>
    </row>
    <row r="42" spans="1:11" ht="31.5">
      <c r="A42" s="596" t="s">
        <v>768</v>
      </c>
      <c r="B42" s="611">
        <v>101125</v>
      </c>
      <c r="C42" s="605" t="s">
        <v>769</v>
      </c>
      <c r="D42" s="598" t="s">
        <v>197</v>
      </c>
      <c r="E42" s="599">
        <v>14.19</v>
      </c>
      <c r="F42" s="563">
        <f t="shared" si="0"/>
        <v>18.09</v>
      </c>
      <c r="G42" s="563">
        <v>6642.23</v>
      </c>
      <c r="H42" s="563">
        <f t="shared" si="2"/>
        <v>120157.94</v>
      </c>
    </row>
    <row r="43" spans="1:11" ht="31.5">
      <c r="A43" s="596" t="s">
        <v>770</v>
      </c>
      <c r="B43" s="611">
        <v>6079</v>
      </c>
      <c r="C43" s="605" t="s">
        <v>444</v>
      </c>
      <c r="D43" s="598" t="s">
        <v>197</v>
      </c>
      <c r="E43" s="565">
        <v>36.51</v>
      </c>
      <c r="F43" s="563">
        <f t="shared" si="0"/>
        <v>46.54</v>
      </c>
      <c r="G43" s="563">
        <v>6642.23</v>
      </c>
      <c r="H43" s="563">
        <f t="shared" si="2"/>
        <v>309129.38</v>
      </c>
    </row>
    <row r="44" spans="1:11" ht="31.5">
      <c r="A44" s="596" t="s">
        <v>771</v>
      </c>
      <c r="B44" s="611">
        <v>95877</v>
      </c>
      <c r="C44" s="605" t="s">
        <v>765</v>
      </c>
      <c r="D44" s="598" t="s">
        <v>751</v>
      </c>
      <c r="E44" s="599">
        <v>1.8</v>
      </c>
      <c r="F44" s="563">
        <f t="shared" si="0"/>
        <v>2.29</v>
      </c>
      <c r="G44" s="563">
        <v>259046.97</v>
      </c>
      <c r="H44" s="563">
        <f t="shared" si="2"/>
        <v>593217.56000000006</v>
      </c>
    </row>
    <row r="45" spans="1:11" ht="31.5">
      <c r="A45" s="596" t="s">
        <v>772</v>
      </c>
      <c r="B45" s="611">
        <v>93590</v>
      </c>
      <c r="C45" s="605" t="s">
        <v>767</v>
      </c>
      <c r="D45" s="599" t="s">
        <v>751</v>
      </c>
      <c r="E45" s="599">
        <v>0.94</v>
      </c>
      <c r="F45" s="563">
        <f t="shared" si="0"/>
        <v>1.2</v>
      </c>
      <c r="G45" s="563">
        <v>63898.32</v>
      </c>
      <c r="H45" s="563">
        <f t="shared" si="2"/>
        <v>76677.98</v>
      </c>
    </row>
    <row r="46" spans="1:11" ht="31.5">
      <c r="A46" s="596" t="s">
        <v>773</v>
      </c>
      <c r="B46" s="611">
        <v>96385</v>
      </c>
      <c r="C46" s="605" t="s">
        <v>774</v>
      </c>
      <c r="D46" s="598" t="s">
        <v>197</v>
      </c>
      <c r="E46" s="599">
        <v>11.44</v>
      </c>
      <c r="F46" s="563">
        <f t="shared" si="0"/>
        <v>14.58</v>
      </c>
      <c r="G46" s="563">
        <v>6642.23</v>
      </c>
      <c r="H46" s="563">
        <f t="shared" si="2"/>
        <v>96843.71</v>
      </c>
      <c r="J46" s="577"/>
      <c r="K46" s="616" t="e">
        <f>J47/J46</f>
        <v>#DIV/0!</v>
      </c>
    </row>
    <row r="47" spans="1:11" ht="16.350000000000001" customHeight="1">
      <c r="A47" s="596" t="s">
        <v>775</v>
      </c>
      <c r="B47" s="607" t="s">
        <v>776</v>
      </c>
      <c r="C47" s="605" t="s">
        <v>777</v>
      </c>
      <c r="D47" s="598" t="s">
        <v>197</v>
      </c>
      <c r="E47" s="599">
        <v>397.63</v>
      </c>
      <c r="F47" s="563">
        <f t="shared" si="0"/>
        <v>506.82</v>
      </c>
      <c r="G47" s="563">
        <v>625.20000000000005</v>
      </c>
      <c r="H47" s="563">
        <f t="shared" si="2"/>
        <v>316863.86</v>
      </c>
    </row>
    <row r="48" spans="1:11" ht="16.350000000000001" customHeight="1">
      <c r="A48" s="596" t="s">
        <v>778</v>
      </c>
      <c r="B48" s="596" t="s">
        <v>779</v>
      </c>
      <c r="C48" s="605" t="s">
        <v>780</v>
      </c>
      <c r="D48" s="598" t="s">
        <v>430</v>
      </c>
      <c r="E48" s="599">
        <v>830.38</v>
      </c>
      <c r="F48" s="563">
        <f t="shared" si="0"/>
        <v>1058.4000000000001</v>
      </c>
      <c r="G48" s="563">
        <v>140</v>
      </c>
      <c r="H48" s="563">
        <f t="shared" si="2"/>
        <v>148176</v>
      </c>
    </row>
    <row r="49" spans="1:8" hidden="1">
      <c r="A49" s="602" t="s">
        <v>781</v>
      </c>
      <c r="B49" s="617"/>
      <c r="C49" s="609" t="s">
        <v>782</v>
      </c>
      <c r="D49" s="598"/>
      <c r="E49" s="599"/>
      <c r="F49" s="563"/>
      <c r="G49" s="566"/>
      <c r="H49" s="610">
        <f>SUBTOTAL(9,H50:H58)</f>
        <v>0</v>
      </c>
    </row>
    <row r="50" spans="1:8" ht="15.75" hidden="1" customHeight="1">
      <c r="A50" s="602" t="s">
        <v>31</v>
      </c>
      <c r="B50" s="617"/>
      <c r="C50" s="604" t="s">
        <v>783</v>
      </c>
      <c r="D50" s="598"/>
      <c r="E50" s="565"/>
      <c r="F50" s="563"/>
      <c r="G50" s="563"/>
      <c r="H50" s="563"/>
    </row>
    <row r="51" spans="1:8" ht="31.5" hidden="1">
      <c r="A51" s="596" t="s">
        <v>339</v>
      </c>
      <c r="B51" s="611">
        <v>92421</v>
      </c>
      <c r="C51" s="605" t="s">
        <v>784</v>
      </c>
      <c r="D51" s="618" t="s">
        <v>639</v>
      </c>
      <c r="E51" s="565">
        <v>102.07</v>
      </c>
      <c r="F51" s="563">
        <f t="shared" si="0"/>
        <v>130.1</v>
      </c>
      <c r="G51" s="563"/>
      <c r="H51" s="563">
        <f t="shared" ref="H51:H58" si="3">ROUND(G51*F51,2)</f>
        <v>0</v>
      </c>
    </row>
    <row r="52" spans="1:8" ht="31.5" hidden="1">
      <c r="A52" s="596" t="s">
        <v>340</v>
      </c>
      <c r="B52" s="611">
        <v>92915</v>
      </c>
      <c r="C52" s="605" t="s">
        <v>785</v>
      </c>
      <c r="D52" s="598" t="s">
        <v>650</v>
      </c>
      <c r="E52" s="565">
        <v>17.05</v>
      </c>
      <c r="F52" s="563">
        <f t="shared" si="0"/>
        <v>21.73</v>
      </c>
      <c r="G52" s="563"/>
      <c r="H52" s="563">
        <f t="shared" si="3"/>
        <v>0</v>
      </c>
    </row>
    <row r="53" spans="1:8" ht="47.25" hidden="1">
      <c r="A53" s="589" t="s">
        <v>341</v>
      </c>
      <c r="B53" s="619">
        <v>103669</v>
      </c>
      <c r="C53" s="613" t="s">
        <v>786</v>
      </c>
      <c r="D53" s="590" t="s">
        <v>787</v>
      </c>
      <c r="E53" s="614">
        <v>1108.0999999999999</v>
      </c>
      <c r="F53" s="567">
        <f t="shared" si="0"/>
        <v>1412.38</v>
      </c>
      <c r="G53" s="567"/>
      <c r="H53" s="567">
        <f t="shared" si="3"/>
        <v>0</v>
      </c>
    </row>
    <row r="54" spans="1:8" ht="47.25" hidden="1">
      <c r="A54" s="596" t="s">
        <v>32</v>
      </c>
      <c r="B54" s="611">
        <v>94273</v>
      </c>
      <c r="C54" s="601" t="s">
        <v>788</v>
      </c>
      <c r="D54" s="598" t="s">
        <v>430</v>
      </c>
      <c r="E54" s="599">
        <v>49.14</v>
      </c>
      <c r="F54" s="563">
        <f t="shared" si="0"/>
        <v>62.63</v>
      </c>
      <c r="G54" s="563"/>
      <c r="H54" s="563">
        <f t="shared" si="3"/>
        <v>0</v>
      </c>
    </row>
    <row r="55" spans="1:8" ht="47.25" hidden="1">
      <c r="A55" s="596" t="s">
        <v>33</v>
      </c>
      <c r="B55" s="611">
        <v>94274</v>
      </c>
      <c r="C55" s="601" t="s">
        <v>789</v>
      </c>
      <c r="D55" s="598" t="s">
        <v>430</v>
      </c>
      <c r="E55" s="565">
        <v>52.98</v>
      </c>
      <c r="F55" s="563">
        <f t="shared" si="0"/>
        <v>67.53</v>
      </c>
      <c r="G55" s="563"/>
      <c r="H55" s="563">
        <f t="shared" si="3"/>
        <v>0</v>
      </c>
    </row>
    <row r="56" spans="1:8" ht="31.5" hidden="1">
      <c r="A56" s="596" t="s">
        <v>304</v>
      </c>
      <c r="B56" s="611">
        <v>94283</v>
      </c>
      <c r="C56" s="605" t="s">
        <v>790</v>
      </c>
      <c r="D56" s="598" t="s">
        <v>430</v>
      </c>
      <c r="E56" s="565">
        <v>82.95</v>
      </c>
      <c r="F56" s="563">
        <f t="shared" si="0"/>
        <v>105.73</v>
      </c>
      <c r="G56" s="563"/>
      <c r="H56" s="563">
        <f t="shared" si="3"/>
        <v>0</v>
      </c>
    </row>
    <row r="57" spans="1:8" ht="31.5" hidden="1">
      <c r="A57" s="596" t="s">
        <v>367</v>
      </c>
      <c r="B57" s="611">
        <v>94284</v>
      </c>
      <c r="C57" s="605" t="s">
        <v>791</v>
      </c>
      <c r="D57" s="598" t="s">
        <v>430</v>
      </c>
      <c r="E57" s="565">
        <v>94.64</v>
      </c>
      <c r="F57" s="563">
        <f t="shared" si="0"/>
        <v>120.63</v>
      </c>
      <c r="G57" s="563"/>
      <c r="H57" s="563">
        <f t="shared" si="3"/>
        <v>0</v>
      </c>
    </row>
    <row r="58" spans="1:8" ht="31.5" hidden="1">
      <c r="A58" s="596" t="s">
        <v>375</v>
      </c>
      <c r="B58" s="611">
        <v>94990</v>
      </c>
      <c r="C58" s="601" t="s">
        <v>792</v>
      </c>
      <c r="D58" s="598" t="s">
        <v>197</v>
      </c>
      <c r="E58" s="599">
        <v>923.01</v>
      </c>
      <c r="F58" s="563">
        <f t="shared" si="0"/>
        <v>1176.47</v>
      </c>
      <c r="G58" s="563"/>
      <c r="H58" s="563">
        <f t="shared" si="3"/>
        <v>0</v>
      </c>
    </row>
    <row r="59" spans="1:8">
      <c r="A59" s="602" t="s">
        <v>793</v>
      </c>
      <c r="B59" s="611"/>
      <c r="C59" s="609" t="s">
        <v>983</v>
      </c>
      <c r="D59" s="598"/>
      <c r="E59" s="565"/>
      <c r="F59" s="563"/>
      <c r="G59" s="566"/>
      <c r="H59" s="610">
        <f>SUBTOTAL(9,H60:H93)</f>
        <v>4903688.91</v>
      </c>
    </row>
    <row r="60" spans="1:8">
      <c r="A60" s="602" t="s">
        <v>13</v>
      </c>
      <c r="B60" s="617"/>
      <c r="C60" s="609" t="s">
        <v>794</v>
      </c>
      <c r="D60" s="598"/>
      <c r="E60" s="565"/>
      <c r="F60" s="563"/>
      <c r="G60" s="565"/>
      <c r="H60" s="566"/>
    </row>
    <row r="61" spans="1:8" hidden="1">
      <c r="A61" s="596" t="s">
        <v>13</v>
      </c>
      <c r="B61" s="611">
        <v>90106</v>
      </c>
      <c r="C61" s="597" t="s">
        <v>795</v>
      </c>
      <c r="D61" s="598" t="s">
        <v>197</v>
      </c>
      <c r="E61" s="565">
        <v>7.22</v>
      </c>
      <c r="F61" s="563">
        <f t="shared" si="0"/>
        <v>9.1999999999999993</v>
      </c>
      <c r="G61" s="565">
        <v>0</v>
      </c>
      <c r="H61" s="563">
        <f t="shared" ref="H61:H93" si="4">ROUND(G61*F61,2)</f>
        <v>0</v>
      </c>
    </row>
    <row r="62" spans="1:8" ht="31.5">
      <c r="A62" s="596" t="s">
        <v>796</v>
      </c>
      <c r="B62" s="611" t="s">
        <v>757</v>
      </c>
      <c r="C62" s="601" t="s">
        <v>758</v>
      </c>
      <c r="D62" s="598" t="s">
        <v>197</v>
      </c>
      <c r="E62" s="599">
        <v>26.03</v>
      </c>
      <c r="F62" s="563">
        <f t="shared" si="0"/>
        <v>33.18</v>
      </c>
      <c r="G62" s="565">
        <v>7504.39</v>
      </c>
      <c r="H62" s="563">
        <f t="shared" si="4"/>
        <v>248995.66</v>
      </c>
    </row>
    <row r="63" spans="1:8">
      <c r="A63" s="596" t="s">
        <v>797</v>
      </c>
      <c r="B63" s="611">
        <v>100973</v>
      </c>
      <c r="C63" s="601" t="s">
        <v>748</v>
      </c>
      <c r="D63" s="598" t="s">
        <v>197</v>
      </c>
      <c r="E63" s="599">
        <v>8.9700000000000006</v>
      </c>
      <c r="F63" s="563">
        <f>ROUND(E63*(1+$F$6),2)</f>
        <v>11.43</v>
      </c>
      <c r="G63" s="565">
        <v>7280.5</v>
      </c>
      <c r="H63" s="563">
        <f>ROUND(G63*F63,2)</f>
        <v>83216.12</v>
      </c>
    </row>
    <row r="64" spans="1:8" ht="31.5">
      <c r="A64" s="596" t="s">
        <v>798</v>
      </c>
      <c r="B64" s="612">
        <v>97914</v>
      </c>
      <c r="C64" s="620" t="s">
        <v>750</v>
      </c>
      <c r="D64" s="590" t="s">
        <v>751</v>
      </c>
      <c r="E64" s="614">
        <v>2.85</v>
      </c>
      <c r="F64" s="567">
        <f>ROUND(E64*(1+$F$6),2)</f>
        <v>3.63</v>
      </c>
      <c r="G64" s="568">
        <v>91044.160000000003</v>
      </c>
      <c r="H64" s="567">
        <f>ROUND(G64*F64,2)</f>
        <v>330490.3</v>
      </c>
    </row>
    <row r="65" spans="1:8" ht="31.5">
      <c r="A65" s="596" t="s">
        <v>799</v>
      </c>
      <c r="B65" s="611">
        <v>93379</v>
      </c>
      <c r="C65" s="601" t="s">
        <v>800</v>
      </c>
      <c r="D65" s="598" t="s">
        <v>197</v>
      </c>
      <c r="E65" s="565">
        <v>17.190000000000001</v>
      </c>
      <c r="F65" s="563">
        <f>ROUND(E65*(1+$F$6),2)</f>
        <v>21.91</v>
      </c>
      <c r="G65" s="565">
        <v>5622.8</v>
      </c>
      <c r="H65" s="563">
        <f>ROUND(G65*F65,2)</f>
        <v>123195.55</v>
      </c>
    </row>
    <row r="66" spans="1:8" ht="31.5">
      <c r="A66" s="596" t="s">
        <v>801</v>
      </c>
      <c r="B66" s="611">
        <v>101125</v>
      </c>
      <c r="C66" s="605" t="s">
        <v>769</v>
      </c>
      <c r="D66" s="598" t="s">
        <v>197</v>
      </c>
      <c r="E66" s="599">
        <v>14.19</v>
      </c>
      <c r="F66" s="563">
        <f t="shared" ref="F66:F70" si="5">ROUND(E66*(1+$F$6),2)</f>
        <v>18.09</v>
      </c>
      <c r="G66" s="565">
        <v>5217.55</v>
      </c>
      <c r="H66" s="563">
        <f t="shared" ref="H66:H70" si="6">ROUND(G66*F66,2)</f>
        <v>94385.48</v>
      </c>
    </row>
    <row r="67" spans="1:8" ht="31.5">
      <c r="A67" s="596" t="s">
        <v>802</v>
      </c>
      <c r="B67" s="611">
        <v>6079</v>
      </c>
      <c r="C67" s="605" t="s">
        <v>444</v>
      </c>
      <c r="D67" s="598" t="s">
        <v>197</v>
      </c>
      <c r="E67" s="565">
        <v>36.51</v>
      </c>
      <c r="F67" s="563">
        <f t="shared" si="5"/>
        <v>46.54</v>
      </c>
      <c r="G67" s="565">
        <v>5217.55</v>
      </c>
      <c r="H67" s="563">
        <f t="shared" si="6"/>
        <v>242824.78</v>
      </c>
    </row>
    <row r="68" spans="1:8" ht="31.5">
      <c r="A68" s="596" t="s">
        <v>803</v>
      </c>
      <c r="B68" s="611">
        <v>95877</v>
      </c>
      <c r="C68" s="605" t="s">
        <v>765</v>
      </c>
      <c r="D68" s="598" t="s">
        <v>751</v>
      </c>
      <c r="E68" s="599">
        <v>1.8</v>
      </c>
      <c r="F68" s="563">
        <f t="shared" si="5"/>
        <v>2.29</v>
      </c>
      <c r="G68" s="565">
        <v>202813.5</v>
      </c>
      <c r="H68" s="563">
        <f t="shared" si="6"/>
        <v>464442.92</v>
      </c>
    </row>
    <row r="69" spans="1:8" ht="31.5">
      <c r="A69" s="596" t="s">
        <v>804</v>
      </c>
      <c r="B69" s="611">
        <v>93590</v>
      </c>
      <c r="C69" s="605" t="s">
        <v>767</v>
      </c>
      <c r="D69" s="599" t="s">
        <v>751</v>
      </c>
      <c r="E69" s="599">
        <v>0.94</v>
      </c>
      <c r="F69" s="563">
        <f t="shared" si="5"/>
        <v>1.2</v>
      </c>
      <c r="G69" s="565">
        <v>51470.62</v>
      </c>
      <c r="H69" s="563">
        <f t="shared" si="6"/>
        <v>61764.74</v>
      </c>
    </row>
    <row r="70" spans="1:8">
      <c r="A70" s="596" t="s">
        <v>805</v>
      </c>
      <c r="B70" s="611">
        <v>104482</v>
      </c>
      <c r="C70" s="601" t="s">
        <v>806</v>
      </c>
      <c r="D70" s="598" t="s">
        <v>230</v>
      </c>
      <c r="E70" s="565">
        <v>25.33</v>
      </c>
      <c r="F70" s="563">
        <f t="shared" si="5"/>
        <v>32.29</v>
      </c>
      <c r="G70" s="565">
        <v>2140.89</v>
      </c>
      <c r="H70" s="563">
        <f t="shared" si="6"/>
        <v>69129.34</v>
      </c>
    </row>
    <row r="71" spans="1:8" ht="31.5">
      <c r="A71" s="596" t="s">
        <v>807</v>
      </c>
      <c r="B71" s="611">
        <v>101618</v>
      </c>
      <c r="C71" s="601" t="s">
        <v>808</v>
      </c>
      <c r="D71" s="598" t="s">
        <v>197</v>
      </c>
      <c r="E71" s="565">
        <v>218.04</v>
      </c>
      <c r="F71" s="563">
        <f>ROUND(E71*(1+$F$6),2)</f>
        <v>277.91000000000003</v>
      </c>
      <c r="G71" s="565">
        <v>605.19000000000005</v>
      </c>
      <c r="H71" s="563">
        <f>ROUND(G71*F71,2)</f>
        <v>168188.35</v>
      </c>
    </row>
    <row r="72" spans="1:8" ht="31.5">
      <c r="A72" s="596" t="s">
        <v>809</v>
      </c>
      <c r="B72" s="611">
        <v>101584</v>
      </c>
      <c r="C72" s="601" t="s">
        <v>810</v>
      </c>
      <c r="D72" s="598" t="s">
        <v>281</v>
      </c>
      <c r="E72" s="565">
        <v>49.55</v>
      </c>
      <c r="F72" s="563">
        <f>ROUND(E72*(1+$F$6),2)</f>
        <v>63.16</v>
      </c>
      <c r="G72" s="565">
        <v>3360.36</v>
      </c>
      <c r="H72" s="563">
        <f>ROUND(G72*F72,2)</f>
        <v>212240.34</v>
      </c>
    </row>
    <row r="73" spans="1:8" hidden="1">
      <c r="A73" s="596" t="s">
        <v>811</v>
      </c>
      <c r="B73" s="611">
        <v>101576</v>
      </c>
      <c r="C73" s="601" t="s">
        <v>812</v>
      </c>
      <c r="D73" s="598" t="s">
        <v>281</v>
      </c>
      <c r="E73" s="565">
        <v>35.22</v>
      </c>
      <c r="F73" s="563">
        <f t="shared" si="0"/>
        <v>44.89</v>
      </c>
      <c r="G73" s="565"/>
      <c r="H73" s="563">
        <f t="shared" si="4"/>
        <v>0</v>
      </c>
    </row>
    <row r="74" spans="1:8">
      <c r="A74" s="596" t="s">
        <v>813</v>
      </c>
      <c r="B74" s="611">
        <v>180720</v>
      </c>
      <c r="C74" s="601" t="s">
        <v>986</v>
      </c>
      <c r="D74" s="598" t="s">
        <v>430</v>
      </c>
      <c r="E74" s="565">
        <v>171.98</v>
      </c>
      <c r="F74" s="563">
        <f t="shared" si="0"/>
        <v>219.21</v>
      </c>
      <c r="G74" s="565">
        <v>144</v>
      </c>
      <c r="H74" s="563">
        <f t="shared" si="4"/>
        <v>31566.240000000002</v>
      </c>
    </row>
    <row r="75" spans="1:8" ht="47.25">
      <c r="A75" s="596" t="s">
        <v>814</v>
      </c>
      <c r="B75" s="611" t="s">
        <v>326</v>
      </c>
      <c r="C75" s="601" t="s">
        <v>815</v>
      </c>
      <c r="D75" s="598" t="s">
        <v>430</v>
      </c>
      <c r="E75" s="565">
        <v>63.8</v>
      </c>
      <c r="F75" s="563">
        <f t="shared" si="0"/>
        <v>81.319999999999993</v>
      </c>
      <c r="G75" s="565">
        <v>144</v>
      </c>
      <c r="H75" s="563">
        <f t="shared" si="4"/>
        <v>11710.08</v>
      </c>
    </row>
    <row r="76" spans="1:8" ht="47.25">
      <c r="A76" s="596" t="s">
        <v>816</v>
      </c>
      <c r="B76" s="611">
        <v>92826</v>
      </c>
      <c r="C76" s="601" t="s">
        <v>817</v>
      </c>
      <c r="D76" s="598" t="s">
        <v>430</v>
      </c>
      <c r="E76" s="565">
        <v>124.96</v>
      </c>
      <c r="F76" s="563">
        <f t="shared" si="0"/>
        <v>159.27000000000001</v>
      </c>
      <c r="G76" s="565">
        <v>180</v>
      </c>
      <c r="H76" s="563">
        <f t="shared" si="4"/>
        <v>28668.6</v>
      </c>
    </row>
    <row r="77" spans="1:8" ht="31.5" hidden="1">
      <c r="A77" s="596" t="s">
        <v>818</v>
      </c>
      <c r="B77" s="611">
        <v>92216</v>
      </c>
      <c r="C77" s="601" t="s">
        <v>819</v>
      </c>
      <c r="D77" s="598" t="s">
        <v>430</v>
      </c>
      <c r="E77" s="565">
        <v>569.66</v>
      </c>
      <c r="F77" s="563">
        <f t="shared" si="0"/>
        <v>726.09</v>
      </c>
      <c r="G77" s="565">
        <v>0</v>
      </c>
      <c r="H77" s="563">
        <f t="shared" si="4"/>
        <v>0</v>
      </c>
    </row>
    <row r="78" spans="1:8" ht="31.5" hidden="1">
      <c r="A78" s="596" t="s">
        <v>820</v>
      </c>
      <c r="B78" s="611">
        <v>92816</v>
      </c>
      <c r="C78" s="601" t="s">
        <v>821</v>
      </c>
      <c r="D78" s="598" t="s">
        <v>430</v>
      </c>
      <c r="E78" s="565">
        <v>818.12</v>
      </c>
      <c r="F78" s="563">
        <f t="shared" si="0"/>
        <v>1042.78</v>
      </c>
      <c r="G78" s="565">
        <v>0</v>
      </c>
      <c r="H78" s="563">
        <f t="shared" si="4"/>
        <v>0</v>
      </c>
    </row>
    <row r="79" spans="1:8" ht="31.5">
      <c r="A79" s="596" t="s">
        <v>822</v>
      </c>
      <c r="B79" s="611" t="s">
        <v>221</v>
      </c>
      <c r="C79" s="601" t="s">
        <v>823</v>
      </c>
      <c r="D79" s="598" t="s">
        <v>430</v>
      </c>
      <c r="E79" s="565">
        <v>421.21</v>
      </c>
      <c r="F79" s="563">
        <f t="shared" si="0"/>
        <v>536.87</v>
      </c>
      <c r="G79" s="565">
        <v>180</v>
      </c>
      <c r="H79" s="563">
        <f t="shared" si="4"/>
        <v>96636.6</v>
      </c>
    </row>
    <row r="80" spans="1:8" ht="31.5">
      <c r="A80" s="596" t="s">
        <v>824</v>
      </c>
      <c r="B80" s="611">
        <v>12575</v>
      </c>
      <c r="C80" s="601" t="s">
        <v>825</v>
      </c>
      <c r="D80" s="598" t="s">
        <v>430</v>
      </c>
      <c r="E80" s="565">
        <v>1451.26</v>
      </c>
      <c r="F80" s="563">
        <f t="shared" si="0"/>
        <v>1849.78</v>
      </c>
      <c r="G80" s="565">
        <v>1021.96</v>
      </c>
      <c r="H80" s="563">
        <f t="shared" si="4"/>
        <v>1890401.17</v>
      </c>
    </row>
    <row r="81" spans="1:8" ht="47.25">
      <c r="A81" s="596" t="s">
        <v>826</v>
      </c>
      <c r="B81" s="611">
        <v>92832</v>
      </c>
      <c r="C81" s="601" t="s">
        <v>827</v>
      </c>
      <c r="D81" s="598" t="s">
        <v>430</v>
      </c>
      <c r="E81" s="565">
        <v>271.31</v>
      </c>
      <c r="F81" s="563">
        <f t="shared" si="0"/>
        <v>345.81</v>
      </c>
      <c r="G81" s="565">
        <v>1021.96</v>
      </c>
      <c r="H81" s="563">
        <f t="shared" si="4"/>
        <v>353403.99</v>
      </c>
    </row>
    <row r="82" spans="1:8" ht="31.5" hidden="1">
      <c r="A82" s="596" t="s">
        <v>828</v>
      </c>
      <c r="B82" s="611">
        <v>102751</v>
      </c>
      <c r="C82" s="601" t="s">
        <v>829</v>
      </c>
      <c r="D82" s="598" t="s">
        <v>599</v>
      </c>
      <c r="E82" s="565">
        <v>5203.41</v>
      </c>
      <c r="F82" s="563">
        <f t="shared" si="0"/>
        <v>6632.27</v>
      </c>
      <c r="G82" s="565">
        <v>0</v>
      </c>
      <c r="H82" s="563">
        <f t="shared" si="4"/>
        <v>0</v>
      </c>
    </row>
    <row r="83" spans="1:8" ht="31.5" hidden="1">
      <c r="A83" s="596" t="s">
        <v>830</v>
      </c>
      <c r="B83" s="611">
        <v>102752</v>
      </c>
      <c r="C83" s="601" t="s">
        <v>831</v>
      </c>
      <c r="D83" s="598" t="s">
        <v>599</v>
      </c>
      <c r="E83" s="565">
        <v>8320.15</v>
      </c>
      <c r="F83" s="563">
        <f t="shared" ref="F83:F107" si="7">ROUND(E83*(1+$F$6),2)</f>
        <v>10604.86</v>
      </c>
      <c r="G83" s="565">
        <v>0</v>
      </c>
      <c r="H83" s="563">
        <f t="shared" si="4"/>
        <v>0</v>
      </c>
    </row>
    <row r="84" spans="1:8" ht="31.5" hidden="1">
      <c r="A84" s="596" t="s">
        <v>832</v>
      </c>
      <c r="B84" s="611">
        <v>102753</v>
      </c>
      <c r="C84" s="601" t="s">
        <v>833</v>
      </c>
      <c r="D84" s="598" t="s">
        <v>599</v>
      </c>
      <c r="E84" s="565">
        <v>12355.22</v>
      </c>
      <c r="F84" s="563">
        <f t="shared" si="7"/>
        <v>15747.96</v>
      </c>
      <c r="G84" s="565">
        <v>0</v>
      </c>
      <c r="H84" s="563">
        <f t="shared" si="4"/>
        <v>0</v>
      </c>
    </row>
    <row r="85" spans="1:8" ht="31.5">
      <c r="A85" s="596" t="s">
        <v>834</v>
      </c>
      <c r="B85" s="611">
        <v>102754</v>
      </c>
      <c r="C85" s="601" t="s">
        <v>835</v>
      </c>
      <c r="D85" s="598" t="s">
        <v>599</v>
      </c>
      <c r="E85" s="565">
        <v>22768.55</v>
      </c>
      <c r="F85" s="563">
        <f t="shared" si="7"/>
        <v>29020.79</v>
      </c>
      <c r="G85" s="565">
        <v>4</v>
      </c>
      <c r="H85" s="563">
        <f t="shared" si="4"/>
        <v>116083.16</v>
      </c>
    </row>
    <row r="86" spans="1:8" ht="31.5">
      <c r="A86" s="596" t="s">
        <v>836</v>
      </c>
      <c r="B86" s="611">
        <v>99244</v>
      </c>
      <c r="C86" s="601" t="s">
        <v>837</v>
      </c>
      <c r="D86" s="598" t="s">
        <v>599</v>
      </c>
      <c r="E86" s="565">
        <v>5381.87</v>
      </c>
      <c r="F86" s="563">
        <f t="shared" si="7"/>
        <v>6859.73</v>
      </c>
      <c r="G86" s="565">
        <v>22</v>
      </c>
      <c r="H86" s="563">
        <f t="shared" si="4"/>
        <v>150914.06</v>
      </c>
    </row>
    <row r="87" spans="1:8" ht="31.5">
      <c r="A87" s="596" t="s">
        <v>838</v>
      </c>
      <c r="B87" s="611">
        <v>99247</v>
      </c>
      <c r="C87" s="601" t="s">
        <v>839</v>
      </c>
      <c r="D87" s="598" t="s">
        <v>430</v>
      </c>
      <c r="E87" s="565">
        <v>2084.88</v>
      </c>
      <c r="F87" s="563">
        <f t="shared" si="7"/>
        <v>2657.39</v>
      </c>
      <c r="G87" s="565">
        <v>21.78</v>
      </c>
      <c r="H87" s="563">
        <f t="shared" si="4"/>
        <v>57877.95</v>
      </c>
    </row>
    <row r="88" spans="1:8" ht="31.5">
      <c r="A88" s="596" t="s">
        <v>840</v>
      </c>
      <c r="B88" s="611">
        <v>98114</v>
      </c>
      <c r="C88" s="601" t="s">
        <v>841</v>
      </c>
      <c r="D88" s="598" t="s">
        <v>599</v>
      </c>
      <c r="E88" s="565">
        <v>691.53</v>
      </c>
      <c r="F88" s="563">
        <f t="shared" si="7"/>
        <v>881.42</v>
      </c>
      <c r="G88" s="565">
        <v>22</v>
      </c>
      <c r="H88" s="563">
        <f t="shared" si="4"/>
        <v>19391.240000000002</v>
      </c>
    </row>
    <row r="89" spans="1:8" ht="31.5">
      <c r="A89" s="596" t="s">
        <v>842</v>
      </c>
      <c r="B89" s="611">
        <v>97956</v>
      </c>
      <c r="C89" s="601" t="s">
        <v>843</v>
      </c>
      <c r="D89" s="598" t="s">
        <v>599</v>
      </c>
      <c r="E89" s="565">
        <v>1574.42</v>
      </c>
      <c r="F89" s="563">
        <f t="shared" si="7"/>
        <v>2006.76</v>
      </c>
      <c r="G89" s="565">
        <v>24</v>
      </c>
      <c r="H89" s="563">
        <f t="shared" si="4"/>
        <v>48162.239999999998</v>
      </c>
    </row>
    <row r="90" spans="1:8" hidden="1">
      <c r="A90" s="596" t="s">
        <v>844</v>
      </c>
      <c r="B90" s="611">
        <v>2003385</v>
      </c>
      <c r="C90" s="601" t="s">
        <v>845</v>
      </c>
      <c r="D90" s="598" t="s">
        <v>599</v>
      </c>
      <c r="E90" s="565">
        <v>69.23</v>
      </c>
      <c r="F90" s="563">
        <f t="shared" si="7"/>
        <v>88.24</v>
      </c>
      <c r="G90" s="565"/>
      <c r="H90" s="563">
        <f t="shared" si="4"/>
        <v>0</v>
      </c>
    </row>
    <row r="91" spans="1:8" hidden="1">
      <c r="A91" s="596" t="s">
        <v>846</v>
      </c>
      <c r="B91" s="611">
        <v>2003405</v>
      </c>
      <c r="C91" s="601" t="s">
        <v>847</v>
      </c>
      <c r="D91" s="598" t="s">
        <v>430</v>
      </c>
      <c r="E91" s="565">
        <v>237.06</v>
      </c>
      <c r="F91" s="563">
        <f t="shared" si="7"/>
        <v>302.16000000000003</v>
      </c>
      <c r="G91" s="565"/>
      <c r="H91" s="563">
        <f t="shared" si="4"/>
        <v>0</v>
      </c>
    </row>
    <row r="92" spans="1:8" hidden="1">
      <c r="A92" s="596" t="s">
        <v>844</v>
      </c>
      <c r="B92" s="617"/>
      <c r="C92" s="609" t="s">
        <v>10</v>
      </c>
      <c r="D92" s="598"/>
      <c r="E92" s="565"/>
      <c r="F92" s="563">
        <f t="shared" si="7"/>
        <v>0</v>
      </c>
      <c r="G92" s="563"/>
      <c r="H92" s="563">
        <f t="shared" si="4"/>
        <v>0</v>
      </c>
    </row>
    <row r="93" spans="1:8" hidden="1">
      <c r="A93" s="596" t="s">
        <v>846</v>
      </c>
      <c r="B93" s="611">
        <v>99814</v>
      </c>
      <c r="C93" s="601" t="s">
        <v>848</v>
      </c>
      <c r="D93" s="598" t="s">
        <v>2</v>
      </c>
      <c r="E93" s="565">
        <v>1.77</v>
      </c>
      <c r="F93" s="563">
        <f t="shared" si="7"/>
        <v>2.2599999999999998</v>
      </c>
      <c r="G93" s="563">
        <v>0</v>
      </c>
      <c r="H93" s="563">
        <f t="shared" si="4"/>
        <v>0</v>
      </c>
    </row>
    <row r="94" spans="1:8" hidden="1">
      <c r="A94" s="596" t="s">
        <v>849</v>
      </c>
      <c r="B94" s="611"/>
      <c r="C94" s="609" t="str">
        <f>'[16]READEQUADA (ADT1)'!D145</f>
        <v>PAVIMENTAÇÃO DAS MARGINAIS</v>
      </c>
      <c r="D94" s="598"/>
      <c r="E94" s="565"/>
      <c r="F94" s="563"/>
      <c r="G94" s="566"/>
      <c r="H94" s="610">
        <f>SUBTOTAL(9,H95:H107)</f>
        <v>0</v>
      </c>
    </row>
    <row r="95" spans="1:8" ht="31.5" hidden="1">
      <c r="A95" s="596" t="s">
        <v>850</v>
      </c>
      <c r="B95" s="611">
        <v>101125</v>
      </c>
      <c r="C95" s="601" t="s">
        <v>769</v>
      </c>
      <c r="D95" s="598" t="str">
        <f>'[16]READEQUADA (ADT1)'!E146</f>
        <v>M3</v>
      </c>
      <c r="E95" s="599">
        <v>13.83</v>
      </c>
      <c r="F95" s="563">
        <f t="shared" si="7"/>
        <v>17.63</v>
      </c>
      <c r="G95" s="563">
        <v>0</v>
      </c>
      <c r="H95" s="563">
        <f t="shared" ref="H95:H107" si="8">ROUND(G95*F95,2)</f>
        <v>0</v>
      </c>
    </row>
    <row r="96" spans="1:8" ht="31.5" hidden="1">
      <c r="A96" s="596" t="s">
        <v>851</v>
      </c>
      <c r="B96" s="611">
        <f>'[16]READEQUADA (ADT1)'!B147</f>
        <v>6079</v>
      </c>
      <c r="C96" s="601" t="s">
        <v>444</v>
      </c>
      <c r="D96" s="598" t="str">
        <f>'[16]READEQUADA (ADT1)'!E147</f>
        <v>M3</v>
      </c>
      <c r="E96" s="565">
        <v>58.64</v>
      </c>
      <c r="F96" s="563">
        <f t="shared" si="7"/>
        <v>74.739999999999995</v>
      </c>
      <c r="G96" s="563">
        <v>0</v>
      </c>
      <c r="H96" s="563">
        <f t="shared" si="8"/>
        <v>0</v>
      </c>
    </row>
    <row r="97" spans="1:8" ht="31.5" hidden="1">
      <c r="A97" s="596" t="s">
        <v>852</v>
      </c>
      <c r="B97" s="611">
        <v>95877</v>
      </c>
      <c r="C97" s="605" t="s">
        <v>853</v>
      </c>
      <c r="D97" s="598" t="s">
        <v>854</v>
      </c>
      <c r="E97" s="599">
        <v>1.88</v>
      </c>
      <c r="F97" s="563">
        <f t="shared" si="7"/>
        <v>2.4</v>
      </c>
      <c r="G97" s="563">
        <v>0</v>
      </c>
      <c r="H97" s="563">
        <f t="shared" si="8"/>
        <v>0</v>
      </c>
    </row>
    <row r="98" spans="1:8" ht="31.5" hidden="1">
      <c r="A98" s="596" t="s">
        <v>855</v>
      </c>
      <c r="B98" s="611">
        <v>93590</v>
      </c>
      <c r="C98" s="605" t="s">
        <v>767</v>
      </c>
      <c r="D98" s="598" t="s">
        <v>751</v>
      </c>
      <c r="E98" s="599">
        <v>0.92</v>
      </c>
      <c r="F98" s="563">
        <f t="shared" si="7"/>
        <v>1.17</v>
      </c>
      <c r="G98" s="563">
        <v>0</v>
      </c>
      <c r="H98" s="563">
        <f t="shared" si="8"/>
        <v>0</v>
      </c>
    </row>
    <row r="99" spans="1:8" ht="47.25" hidden="1">
      <c r="A99" s="596" t="s">
        <v>856</v>
      </c>
      <c r="B99" s="611">
        <v>101768</v>
      </c>
      <c r="C99" s="601" t="s">
        <v>857</v>
      </c>
      <c r="D99" s="598" t="str">
        <f>'[16]READEQUADA (ADT1)'!E149</f>
        <v>M3</v>
      </c>
      <c r="E99" s="565">
        <v>41.77</v>
      </c>
      <c r="F99" s="563">
        <f t="shared" si="7"/>
        <v>53.24</v>
      </c>
      <c r="G99" s="563">
        <v>0</v>
      </c>
      <c r="H99" s="563">
        <f t="shared" si="8"/>
        <v>0</v>
      </c>
    </row>
    <row r="100" spans="1:8" ht="47.25" hidden="1">
      <c r="A100" s="596" t="s">
        <v>858</v>
      </c>
      <c r="B100" s="611">
        <v>101767</v>
      </c>
      <c r="C100" s="601" t="s">
        <v>859</v>
      </c>
      <c r="D100" s="598" t="str">
        <f>'[16]READEQUADA (ADT1)'!E150</f>
        <v>M3</v>
      </c>
      <c r="E100" s="565">
        <v>25.67</v>
      </c>
      <c r="F100" s="563">
        <f t="shared" si="7"/>
        <v>32.72</v>
      </c>
      <c r="G100" s="563">
        <v>0</v>
      </c>
      <c r="H100" s="563">
        <f t="shared" si="8"/>
        <v>0</v>
      </c>
    </row>
    <row r="101" spans="1:8" ht="31.5" hidden="1">
      <c r="A101" s="596" t="s">
        <v>860</v>
      </c>
      <c r="B101" s="611" t="str">
        <f>'[16]READEQUADA (ADT1)'!B151</f>
        <v xml:space="preserve">4746 </v>
      </c>
      <c r="C101" s="601" t="s">
        <v>861</v>
      </c>
      <c r="D101" s="598" t="str">
        <f>'[16]READEQUADA (ADT1)'!E151</f>
        <v xml:space="preserve">M3 </v>
      </c>
      <c r="E101" s="565">
        <v>132.69</v>
      </c>
      <c r="F101" s="563">
        <f t="shared" si="7"/>
        <v>169.13</v>
      </c>
      <c r="G101" s="563">
        <v>0</v>
      </c>
      <c r="H101" s="563">
        <f t="shared" si="8"/>
        <v>0</v>
      </c>
    </row>
    <row r="102" spans="1:8" ht="31.5" hidden="1">
      <c r="A102" s="596" t="s">
        <v>862</v>
      </c>
      <c r="B102" s="611">
        <v>95877</v>
      </c>
      <c r="C102" s="605" t="s">
        <v>853</v>
      </c>
      <c r="D102" s="598" t="s">
        <v>854</v>
      </c>
      <c r="E102" s="599">
        <v>1.88</v>
      </c>
      <c r="F102" s="563">
        <f t="shared" si="7"/>
        <v>2.4</v>
      </c>
      <c r="G102" s="563">
        <v>0</v>
      </c>
      <c r="H102" s="563">
        <f t="shared" si="8"/>
        <v>0</v>
      </c>
    </row>
    <row r="103" spans="1:8" ht="31.5" hidden="1">
      <c r="A103" s="596" t="s">
        <v>863</v>
      </c>
      <c r="B103" s="611">
        <v>93590</v>
      </c>
      <c r="C103" s="605" t="s">
        <v>767</v>
      </c>
      <c r="D103" s="598" t="s">
        <v>751</v>
      </c>
      <c r="E103" s="599">
        <v>0.92</v>
      </c>
      <c r="F103" s="563">
        <f t="shared" si="7"/>
        <v>1.17</v>
      </c>
      <c r="G103" s="563">
        <v>0</v>
      </c>
      <c r="H103" s="563">
        <f t="shared" si="8"/>
        <v>0</v>
      </c>
    </row>
    <row r="104" spans="1:8" ht="31.5" hidden="1">
      <c r="A104" s="596" t="s">
        <v>864</v>
      </c>
      <c r="B104" s="611" t="s">
        <v>754</v>
      </c>
      <c r="C104" s="601" t="s">
        <v>865</v>
      </c>
      <c r="D104" s="598" t="str">
        <f>'[16]READEQUADA (ADT1)'!E154</f>
        <v>M2</v>
      </c>
      <c r="E104" s="565">
        <v>15.46</v>
      </c>
      <c r="F104" s="563">
        <f t="shared" si="7"/>
        <v>19.71</v>
      </c>
      <c r="G104" s="563">
        <v>0</v>
      </c>
      <c r="H104" s="563">
        <f t="shared" si="8"/>
        <v>0</v>
      </c>
    </row>
    <row r="105" spans="1:8" ht="31.5" hidden="1">
      <c r="A105" s="596" t="s">
        <v>866</v>
      </c>
      <c r="B105" s="611" t="s">
        <v>867</v>
      </c>
      <c r="C105" s="601" t="s">
        <v>868</v>
      </c>
      <c r="D105" s="598" t="str">
        <f>'[16]READEQUADA (ADT1)'!E155</f>
        <v>M2</v>
      </c>
      <c r="E105" s="565">
        <v>7.66</v>
      </c>
      <c r="F105" s="563">
        <f t="shared" si="7"/>
        <v>9.76</v>
      </c>
      <c r="G105" s="563">
        <v>0</v>
      </c>
      <c r="H105" s="563">
        <f t="shared" si="8"/>
        <v>0</v>
      </c>
    </row>
    <row r="106" spans="1:8" ht="47.25" hidden="1">
      <c r="A106" s="596" t="s">
        <v>869</v>
      </c>
      <c r="B106" s="611">
        <v>95995</v>
      </c>
      <c r="C106" s="601" t="s">
        <v>870</v>
      </c>
      <c r="D106" s="598" t="str">
        <f>'[16]READEQUADA (ADT1)'!E156</f>
        <v>M3</v>
      </c>
      <c r="E106" s="565">
        <v>2617.9899999999998</v>
      </c>
      <c r="F106" s="563">
        <f t="shared" si="7"/>
        <v>3336.89</v>
      </c>
      <c r="G106" s="563">
        <v>0</v>
      </c>
      <c r="H106" s="563">
        <f t="shared" si="8"/>
        <v>0</v>
      </c>
    </row>
    <row r="107" spans="1:8" ht="31.5" hidden="1">
      <c r="A107" s="596" t="s">
        <v>871</v>
      </c>
      <c r="B107" s="611" t="str">
        <f>'[16]READEQUADA (ADT1)'!B157</f>
        <v>95875</v>
      </c>
      <c r="C107" s="601" t="s">
        <v>872</v>
      </c>
      <c r="D107" s="598" t="str">
        <f>'[16]READEQUADA (ADT1)'!E157</f>
        <v>M3XKM</v>
      </c>
      <c r="E107" s="565">
        <v>2.33</v>
      </c>
      <c r="F107" s="563">
        <f t="shared" si="7"/>
        <v>2.97</v>
      </c>
      <c r="G107" s="563">
        <v>0</v>
      </c>
      <c r="H107" s="563">
        <f t="shared" si="8"/>
        <v>0</v>
      </c>
    </row>
    <row r="108" spans="1:8">
      <c r="A108" s="603" t="s">
        <v>873</v>
      </c>
      <c r="B108" s="611"/>
      <c r="C108" s="609" t="s">
        <v>874</v>
      </c>
      <c r="D108" s="598"/>
      <c r="E108" s="565"/>
      <c r="F108" s="563"/>
      <c r="G108" s="563"/>
      <c r="H108" s="566">
        <f>SUBTOTAL(9,H109:H113)</f>
        <v>87059.1</v>
      </c>
    </row>
    <row r="109" spans="1:8">
      <c r="A109" s="606" t="s">
        <v>184</v>
      </c>
      <c r="B109" s="611">
        <v>98504</v>
      </c>
      <c r="C109" s="601" t="s">
        <v>875</v>
      </c>
      <c r="D109" s="598" t="s">
        <v>281</v>
      </c>
      <c r="E109" s="599">
        <v>13.11</v>
      </c>
      <c r="F109" s="563">
        <f t="shared" ref="F109:F112" si="9">ROUND(E109*(1+$F$6),2)</f>
        <v>16.71</v>
      </c>
      <c r="G109" s="599">
        <v>5210</v>
      </c>
      <c r="H109" s="563">
        <f t="shared" ref="H109:H112" si="10">ROUND($F109*G109,2)</f>
        <v>87059.1</v>
      </c>
    </row>
    <row r="110" spans="1:8" hidden="1">
      <c r="A110" s="606" t="s">
        <v>388</v>
      </c>
      <c r="B110" s="611" t="s">
        <v>187</v>
      </c>
      <c r="C110" s="601" t="s">
        <v>876</v>
      </c>
      <c r="D110" s="598" t="s">
        <v>672</v>
      </c>
      <c r="E110" s="565">
        <f>[16]CPU´S!G21</f>
        <v>110.73</v>
      </c>
      <c r="F110" s="563">
        <f t="shared" si="9"/>
        <v>141.13999999999999</v>
      </c>
      <c r="G110" s="599"/>
      <c r="H110" s="563">
        <f t="shared" si="10"/>
        <v>0</v>
      </c>
    </row>
    <row r="111" spans="1:8" ht="47.25" hidden="1">
      <c r="A111" s="606" t="s">
        <v>389</v>
      </c>
      <c r="B111" s="611">
        <v>100981</v>
      </c>
      <c r="C111" s="601" t="s">
        <v>877</v>
      </c>
      <c r="D111" s="598" t="s">
        <v>436</v>
      </c>
      <c r="E111" s="565">
        <v>8.56</v>
      </c>
      <c r="F111" s="563">
        <f t="shared" si="9"/>
        <v>10.91</v>
      </c>
      <c r="G111" s="599">
        <f>G110*1.127</f>
        <v>0</v>
      </c>
      <c r="H111" s="563">
        <f t="shared" si="10"/>
        <v>0</v>
      </c>
    </row>
    <row r="112" spans="1:8" hidden="1">
      <c r="A112" s="606"/>
      <c r="B112" s="606">
        <v>97914</v>
      </c>
      <c r="C112" s="601" t="s">
        <v>878</v>
      </c>
      <c r="D112" s="598" t="s">
        <v>536</v>
      </c>
      <c r="E112" s="599">
        <v>2.69</v>
      </c>
      <c r="F112" s="563">
        <f t="shared" si="9"/>
        <v>3.43</v>
      </c>
      <c r="G112" s="599">
        <f>G111*1.5*9.8</f>
        <v>0</v>
      </c>
      <c r="H112" s="563">
        <f t="shared" si="10"/>
        <v>0</v>
      </c>
    </row>
    <row r="113" spans="1:8">
      <c r="A113" s="612"/>
      <c r="B113" s="619"/>
      <c r="C113" s="613"/>
      <c r="D113" s="590"/>
      <c r="E113" s="568"/>
      <c r="F113" s="567"/>
      <c r="G113" s="567"/>
      <c r="H113" s="567"/>
    </row>
    <row r="114" spans="1:8" ht="24.6" customHeight="1">
      <c r="A114" s="931" t="s">
        <v>976</v>
      </c>
      <c r="B114" s="932"/>
      <c r="C114" s="932"/>
      <c r="D114" s="932"/>
      <c r="E114" s="932"/>
      <c r="F114" s="932"/>
      <c r="G114" s="933"/>
      <c r="H114" s="569">
        <f>SUMPRODUCT(E11:E109,G11:G109)</f>
        <v>6634840.2599999998</v>
      </c>
    </row>
    <row r="115" spans="1:8" ht="24.6" customHeight="1">
      <c r="A115" s="931" t="s">
        <v>975</v>
      </c>
      <c r="B115" s="932"/>
      <c r="C115" s="932"/>
      <c r="D115" s="932"/>
      <c r="E115" s="932"/>
      <c r="F115" s="932"/>
      <c r="G115" s="933"/>
      <c r="H115" s="569">
        <f>SUBTOTAL(9,H10:H113)</f>
        <v>8454474.8499999996</v>
      </c>
    </row>
    <row r="116" spans="1:8">
      <c r="B116" s="622"/>
      <c r="C116" s="622"/>
      <c r="D116" s="622"/>
      <c r="E116" s="622"/>
      <c r="F116" s="623"/>
      <c r="G116" s="570"/>
      <c r="H116" s="570"/>
    </row>
    <row r="117" spans="1:8">
      <c r="H117" s="625"/>
    </row>
    <row r="118" spans="1:8">
      <c r="H118" s="571"/>
    </row>
    <row r="125" spans="1:8">
      <c r="H125" s="572"/>
    </row>
    <row r="172" spans="7:8">
      <c r="G172" s="625"/>
      <c r="H172" s="625"/>
    </row>
    <row r="192" spans="3:3">
      <c r="C192" s="577"/>
    </row>
  </sheetData>
  <mergeCells count="11">
    <mergeCell ref="B4:C5"/>
    <mergeCell ref="B7:C7"/>
    <mergeCell ref="A8:A9"/>
    <mergeCell ref="B8:B9"/>
    <mergeCell ref="C8:C9"/>
    <mergeCell ref="E8:F8"/>
    <mergeCell ref="G8:G9"/>
    <mergeCell ref="H8:H9"/>
    <mergeCell ref="A115:G115"/>
    <mergeCell ref="A114:G114"/>
    <mergeCell ref="D8:D9"/>
  </mergeCells>
  <printOptions horizontalCentered="1"/>
  <pageMargins left="0.19685039370078741" right="0.19685039370078741" top="0.39370078740157483" bottom="0.96" header="0.35433070866141736" footer="0.31496062992125984"/>
  <pageSetup paperSize="9" scale="79" fitToHeight="0"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39997558519241921"/>
    <pageSetUpPr fitToPage="1"/>
  </sheetPr>
  <dimension ref="A1:JG41"/>
  <sheetViews>
    <sheetView topLeftCell="T2" zoomScale="70" zoomScaleNormal="70" zoomScaleSheetLayoutView="70" workbookViewId="0">
      <selection activeCell="AB24" sqref="AB24"/>
    </sheetView>
  </sheetViews>
  <sheetFormatPr defaultColWidth="12" defaultRowHeight="14.25"/>
  <cols>
    <col min="1" max="1" width="8.28515625" style="108" customWidth="1"/>
    <col min="2" max="2" width="29.42578125" style="108" customWidth="1"/>
    <col min="3" max="3" width="12.28515625" style="108" bestFit="1" customWidth="1"/>
    <col min="4" max="4" width="14.7109375" style="108" customWidth="1"/>
    <col min="5" max="5" width="12.7109375" style="108" customWidth="1"/>
    <col min="6" max="6" width="13.42578125" style="108" bestFit="1" customWidth="1"/>
    <col min="7" max="7" width="12.7109375" style="108" customWidth="1"/>
    <col min="8" max="8" width="13.42578125" style="108" bestFit="1" customWidth="1"/>
    <col min="9" max="9" width="12.7109375" style="108" customWidth="1"/>
    <col min="10" max="10" width="14.42578125" style="108" bestFit="1" customWidth="1"/>
    <col min="11" max="11" width="12.7109375" style="108" customWidth="1"/>
    <col min="12" max="12" width="14.42578125" style="108" bestFit="1" customWidth="1"/>
    <col min="13" max="13" width="12.7109375" style="108" customWidth="1"/>
    <col min="14" max="14" width="14.42578125" style="108" bestFit="1" customWidth="1"/>
    <col min="15" max="15" width="12.7109375" style="108" customWidth="1"/>
    <col min="16" max="16" width="14.42578125" style="108" bestFit="1" customWidth="1"/>
    <col min="17" max="17" width="12.7109375" style="108" customWidth="1"/>
    <col min="18" max="18" width="14.42578125" style="108" bestFit="1" customWidth="1"/>
    <col min="19" max="19" width="12.7109375" style="108" customWidth="1"/>
    <col min="20" max="20" width="14.42578125" style="108" bestFit="1" customWidth="1"/>
    <col min="21" max="21" width="12.7109375" style="108" customWidth="1"/>
    <col min="22" max="22" width="14.42578125" style="108" bestFit="1" customWidth="1"/>
    <col min="23" max="23" width="12.7109375" style="108" customWidth="1"/>
    <col min="24" max="24" width="14.42578125" style="108" bestFit="1" customWidth="1"/>
    <col min="25" max="25" width="12.7109375" style="108" customWidth="1"/>
    <col min="26" max="26" width="14.42578125" style="108" bestFit="1" customWidth="1"/>
    <col min="27" max="27" width="12.7109375" style="108" customWidth="1"/>
    <col min="28" max="28" width="14.42578125" style="108" bestFit="1" customWidth="1"/>
    <col min="29" max="29" width="11.85546875" style="108" bestFit="1" customWidth="1"/>
    <col min="30" max="30" width="13.140625" style="108" bestFit="1" customWidth="1"/>
    <col min="31" max="263" width="9.140625" style="108" customWidth="1"/>
    <col min="264" max="264" width="8.28515625" style="108" customWidth="1"/>
    <col min="265" max="265" width="31.140625" style="108" customWidth="1"/>
    <col min="266" max="266" width="8.140625" style="108" customWidth="1"/>
    <col min="267" max="267" width="12" style="108" customWidth="1"/>
    <col min="268" max="16384" width="12" style="88"/>
  </cols>
  <sheetData>
    <row r="1" spans="1:267" ht="20.100000000000001" customHeight="1">
      <c r="A1" s="938"/>
      <c r="B1" s="939"/>
      <c r="C1" s="939"/>
      <c r="D1" s="939"/>
      <c r="E1" s="939"/>
      <c r="F1" s="939"/>
      <c r="G1" s="939"/>
      <c r="H1" s="939"/>
      <c r="I1" s="939"/>
      <c r="J1" s="939"/>
      <c r="K1" s="939"/>
      <c r="L1" s="939"/>
      <c r="M1" s="939"/>
      <c r="N1" s="939"/>
      <c r="O1" s="939"/>
      <c r="P1" s="939"/>
      <c r="Q1" s="939"/>
      <c r="R1" s="939"/>
      <c r="S1" s="939"/>
      <c r="T1" s="939"/>
      <c r="U1" s="939"/>
      <c r="V1" s="939"/>
      <c r="W1" s="939"/>
      <c r="X1" s="939"/>
      <c r="Y1" s="939"/>
      <c r="Z1" s="939"/>
      <c r="AA1" s="939"/>
      <c r="AB1" s="939"/>
    </row>
    <row r="2" spans="1:267" ht="20.100000000000001" customHeight="1">
      <c r="A2" s="938"/>
      <c r="B2" s="939"/>
      <c r="C2" s="939"/>
      <c r="D2" s="939"/>
      <c r="E2" s="939"/>
      <c r="F2" s="939"/>
      <c r="G2" s="939"/>
      <c r="H2" s="939"/>
      <c r="I2" s="939"/>
      <c r="J2" s="939"/>
      <c r="K2" s="939"/>
      <c r="L2" s="939"/>
      <c r="M2" s="939"/>
      <c r="N2" s="939"/>
      <c r="O2" s="939"/>
      <c r="P2" s="939"/>
      <c r="Q2" s="939"/>
      <c r="R2" s="939"/>
      <c r="S2" s="939"/>
      <c r="T2" s="939"/>
      <c r="U2" s="939"/>
      <c r="V2" s="939"/>
      <c r="W2" s="939"/>
      <c r="X2" s="939"/>
      <c r="Y2" s="939"/>
      <c r="Z2" s="939"/>
      <c r="AA2" s="939"/>
      <c r="AB2" s="939"/>
      <c r="AC2" s="113"/>
      <c r="AD2" s="113"/>
      <c r="AE2" s="113"/>
      <c r="AF2" s="113"/>
      <c r="AG2" s="113"/>
      <c r="AH2" s="113"/>
      <c r="AI2" s="113"/>
      <c r="AJ2" s="113"/>
      <c r="AK2" s="113"/>
      <c r="AL2" s="113"/>
      <c r="AM2" s="113"/>
      <c r="AN2" s="113"/>
      <c r="AO2" s="113"/>
      <c r="AP2" s="113"/>
      <c r="AQ2" s="113"/>
      <c r="AR2" s="113"/>
      <c r="AS2" s="113"/>
      <c r="AT2" s="113"/>
      <c r="AU2" s="113"/>
      <c r="AV2" s="113"/>
      <c r="AW2" s="113"/>
      <c r="AX2" s="113"/>
      <c r="AY2" s="113"/>
      <c r="AZ2" s="113"/>
      <c r="BA2" s="113"/>
      <c r="BB2" s="113"/>
      <c r="BC2" s="113"/>
      <c r="BD2" s="113"/>
      <c r="BE2" s="113"/>
      <c r="BF2" s="113"/>
      <c r="BG2" s="113"/>
      <c r="BH2" s="113"/>
      <c r="BI2" s="113"/>
      <c r="BJ2" s="113"/>
      <c r="BK2" s="113"/>
      <c r="BL2" s="113"/>
      <c r="BM2" s="113"/>
      <c r="BN2" s="113"/>
      <c r="BO2" s="113"/>
      <c r="BP2" s="113"/>
      <c r="BQ2" s="113"/>
      <c r="BR2" s="113"/>
      <c r="BS2" s="113"/>
      <c r="BT2" s="113"/>
      <c r="BU2" s="113"/>
      <c r="BV2" s="113"/>
      <c r="BW2" s="113"/>
      <c r="BX2" s="113"/>
      <c r="BY2" s="113"/>
      <c r="BZ2" s="113"/>
      <c r="CA2" s="113"/>
      <c r="CB2" s="113"/>
      <c r="CC2" s="113"/>
      <c r="CD2" s="113"/>
      <c r="CE2" s="113"/>
      <c r="CF2" s="113"/>
      <c r="CG2" s="113"/>
      <c r="CH2" s="113"/>
      <c r="CI2" s="113"/>
      <c r="CJ2" s="113"/>
      <c r="CK2" s="113"/>
      <c r="CL2" s="113"/>
      <c r="CM2" s="113"/>
      <c r="CN2" s="113"/>
      <c r="CO2" s="113"/>
      <c r="CP2" s="113"/>
      <c r="CQ2" s="113"/>
      <c r="CR2" s="113"/>
      <c r="CS2" s="113"/>
      <c r="CT2" s="113"/>
      <c r="CU2" s="113"/>
      <c r="CV2" s="113"/>
      <c r="CW2" s="113"/>
      <c r="CX2" s="113"/>
      <c r="CY2" s="113"/>
      <c r="CZ2" s="113"/>
      <c r="DA2" s="113"/>
      <c r="DB2" s="113"/>
      <c r="DC2" s="113"/>
      <c r="DD2" s="113"/>
      <c r="DE2" s="113"/>
      <c r="DF2" s="113"/>
      <c r="DG2" s="113"/>
      <c r="DH2" s="113"/>
      <c r="DI2" s="113"/>
      <c r="DJ2" s="113"/>
      <c r="DK2" s="113"/>
      <c r="DL2" s="113"/>
      <c r="DM2" s="113"/>
      <c r="DN2" s="113"/>
      <c r="DO2" s="113"/>
      <c r="DP2" s="113"/>
      <c r="DQ2" s="113"/>
      <c r="DR2" s="113"/>
      <c r="DS2" s="113"/>
      <c r="DT2" s="113"/>
      <c r="DU2" s="113"/>
      <c r="DV2" s="113"/>
      <c r="DW2" s="113"/>
      <c r="DX2" s="113"/>
      <c r="DY2" s="113"/>
      <c r="DZ2" s="113"/>
      <c r="EA2" s="113"/>
      <c r="EB2" s="113"/>
      <c r="EC2" s="113"/>
      <c r="ED2" s="113"/>
      <c r="EE2" s="113"/>
      <c r="EF2" s="113"/>
      <c r="EG2" s="113"/>
      <c r="EH2" s="113"/>
      <c r="EI2" s="113"/>
      <c r="EJ2" s="113"/>
      <c r="EK2" s="113"/>
      <c r="EL2" s="113"/>
      <c r="EM2" s="113"/>
      <c r="EN2" s="113"/>
      <c r="EO2" s="113"/>
      <c r="EP2" s="113"/>
      <c r="EQ2" s="113"/>
      <c r="ER2" s="113"/>
      <c r="ES2" s="113"/>
      <c r="ET2" s="113"/>
      <c r="EU2" s="113"/>
      <c r="EV2" s="113"/>
      <c r="EW2" s="113"/>
      <c r="EX2" s="113"/>
      <c r="EY2" s="113"/>
      <c r="EZ2" s="113"/>
      <c r="FA2" s="113"/>
      <c r="FB2" s="113"/>
      <c r="FC2" s="113"/>
      <c r="FD2" s="113"/>
      <c r="FE2" s="113"/>
      <c r="FF2" s="113"/>
      <c r="FG2" s="113"/>
      <c r="FH2" s="113"/>
      <c r="FI2" s="113"/>
      <c r="FJ2" s="113"/>
      <c r="FK2" s="113"/>
      <c r="FL2" s="113"/>
      <c r="FM2" s="113"/>
      <c r="FN2" s="113"/>
      <c r="FO2" s="113"/>
      <c r="FP2" s="113"/>
      <c r="FQ2" s="113"/>
      <c r="FR2" s="113"/>
      <c r="FS2" s="113"/>
      <c r="FT2" s="113"/>
      <c r="FU2" s="113"/>
      <c r="FV2" s="113"/>
      <c r="FW2" s="113"/>
      <c r="FX2" s="113"/>
      <c r="FY2" s="113"/>
      <c r="FZ2" s="113"/>
      <c r="GA2" s="113"/>
      <c r="GB2" s="113"/>
      <c r="GC2" s="113"/>
      <c r="GD2" s="113"/>
      <c r="GE2" s="113"/>
      <c r="GF2" s="113"/>
      <c r="GG2" s="113"/>
      <c r="GH2" s="113"/>
      <c r="GI2" s="113"/>
      <c r="GJ2" s="113"/>
      <c r="GK2" s="113"/>
      <c r="GL2" s="113"/>
      <c r="GM2" s="113"/>
      <c r="GN2" s="113"/>
      <c r="GO2" s="113"/>
      <c r="GP2" s="113"/>
      <c r="GQ2" s="113"/>
      <c r="GR2" s="113"/>
      <c r="GS2" s="113"/>
      <c r="GT2" s="113"/>
      <c r="GU2" s="113"/>
      <c r="GV2" s="113"/>
      <c r="GW2" s="113"/>
      <c r="GX2" s="113"/>
      <c r="GY2" s="113"/>
      <c r="GZ2" s="113"/>
      <c r="HA2" s="113"/>
      <c r="HB2" s="113"/>
      <c r="HC2" s="113"/>
      <c r="HD2" s="113"/>
      <c r="HE2" s="113"/>
      <c r="HF2" s="113"/>
      <c r="HG2" s="113"/>
      <c r="HH2" s="113"/>
      <c r="HI2" s="113"/>
      <c r="HJ2" s="113"/>
      <c r="HK2" s="113"/>
      <c r="HL2" s="113"/>
      <c r="HM2" s="113"/>
      <c r="HN2" s="113"/>
      <c r="HO2" s="113"/>
      <c r="HP2" s="113"/>
      <c r="HQ2" s="113"/>
      <c r="HR2" s="113"/>
      <c r="HS2" s="113"/>
      <c r="HT2" s="113"/>
      <c r="HU2" s="113"/>
      <c r="HV2" s="113"/>
      <c r="HW2" s="113"/>
      <c r="HX2" s="113"/>
      <c r="HY2" s="113"/>
      <c r="HZ2" s="113"/>
      <c r="IA2" s="113"/>
      <c r="IB2" s="113"/>
      <c r="IC2" s="113"/>
      <c r="ID2" s="113"/>
      <c r="IE2" s="113"/>
      <c r="IF2" s="113"/>
      <c r="IG2" s="113"/>
      <c r="IH2" s="113"/>
      <c r="II2" s="113"/>
      <c r="IJ2" s="113"/>
      <c r="IK2" s="113"/>
      <c r="IL2" s="113"/>
      <c r="IM2" s="113"/>
      <c r="IN2" s="113"/>
      <c r="IO2" s="113"/>
      <c r="IP2" s="113"/>
      <c r="IQ2" s="113"/>
      <c r="IR2" s="113"/>
      <c r="IS2" s="113"/>
      <c r="IT2" s="113"/>
      <c r="IU2" s="113"/>
      <c r="IV2" s="113"/>
      <c r="IW2" s="113"/>
      <c r="IX2" s="113"/>
      <c r="IY2" s="113"/>
      <c r="IZ2" s="113"/>
      <c r="JA2" s="113"/>
      <c r="JB2" s="113"/>
      <c r="JC2" s="113"/>
      <c r="JD2" s="113"/>
      <c r="JE2" s="113"/>
      <c r="JF2" s="113"/>
      <c r="JG2" s="113"/>
    </row>
    <row r="3" spans="1:267" ht="20.100000000000001" customHeight="1">
      <c r="A3" s="938"/>
      <c r="B3" s="939"/>
      <c r="C3" s="939"/>
      <c r="D3" s="939"/>
      <c r="E3" s="939"/>
      <c r="F3" s="939"/>
      <c r="G3" s="939"/>
      <c r="H3" s="939"/>
      <c r="I3" s="939"/>
      <c r="J3" s="939"/>
      <c r="K3" s="939"/>
      <c r="L3" s="939"/>
      <c r="M3" s="939"/>
      <c r="N3" s="939"/>
      <c r="O3" s="939"/>
      <c r="P3" s="939"/>
      <c r="Q3" s="939"/>
      <c r="R3" s="939"/>
      <c r="S3" s="939"/>
      <c r="T3" s="939"/>
      <c r="U3" s="939"/>
      <c r="V3" s="939"/>
      <c r="W3" s="939"/>
      <c r="X3" s="939"/>
      <c r="Y3" s="939"/>
      <c r="Z3" s="939"/>
      <c r="AA3" s="939"/>
      <c r="AB3" s="939"/>
      <c r="AC3" s="113"/>
      <c r="AD3" s="113"/>
      <c r="AE3" s="113"/>
      <c r="AF3" s="113"/>
      <c r="AG3" s="113"/>
      <c r="AH3" s="113"/>
      <c r="AI3" s="113"/>
      <c r="AJ3" s="113"/>
      <c r="AK3" s="113"/>
      <c r="AL3" s="113"/>
      <c r="AM3" s="113"/>
      <c r="AN3" s="113"/>
      <c r="AO3" s="113"/>
      <c r="AP3" s="113"/>
      <c r="AQ3" s="113"/>
      <c r="AR3" s="113"/>
      <c r="AS3" s="113"/>
      <c r="AT3" s="113"/>
      <c r="AU3" s="113"/>
      <c r="AV3" s="113"/>
      <c r="AW3" s="113"/>
      <c r="AX3" s="113"/>
      <c r="AY3" s="113"/>
      <c r="AZ3" s="113"/>
      <c r="BA3" s="113"/>
      <c r="BB3" s="113"/>
      <c r="BC3" s="113"/>
      <c r="BD3" s="113"/>
      <c r="BE3" s="113"/>
      <c r="BF3" s="113"/>
      <c r="BG3" s="113"/>
      <c r="BH3" s="113"/>
      <c r="BI3" s="113"/>
      <c r="BJ3" s="113"/>
      <c r="BK3" s="113"/>
      <c r="BL3" s="113"/>
      <c r="BM3" s="113"/>
      <c r="BN3" s="113"/>
      <c r="BO3" s="113"/>
      <c r="BP3" s="113"/>
      <c r="BQ3" s="113"/>
      <c r="BR3" s="113"/>
      <c r="BS3" s="113"/>
      <c r="BT3" s="113"/>
      <c r="BU3" s="113"/>
      <c r="BV3" s="113"/>
      <c r="BW3" s="113"/>
      <c r="BX3" s="113"/>
      <c r="BY3" s="113"/>
      <c r="BZ3" s="113"/>
      <c r="CA3" s="113"/>
      <c r="CB3" s="113"/>
      <c r="CC3" s="113"/>
      <c r="CD3" s="113"/>
      <c r="CE3" s="113"/>
      <c r="CF3" s="113"/>
      <c r="CG3" s="113"/>
      <c r="CH3" s="113"/>
      <c r="CI3" s="113"/>
      <c r="CJ3" s="113"/>
      <c r="CK3" s="113"/>
      <c r="CL3" s="113"/>
      <c r="CM3" s="113"/>
      <c r="CN3" s="113"/>
      <c r="CO3" s="113"/>
      <c r="CP3" s="113"/>
      <c r="CQ3" s="113"/>
      <c r="CR3" s="113"/>
      <c r="CS3" s="113"/>
      <c r="CT3" s="113"/>
      <c r="CU3" s="113"/>
      <c r="CV3" s="113"/>
      <c r="CW3" s="113"/>
      <c r="CX3" s="113"/>
      <c r="CY3" s="113"/>
      <c r="CZ3" s="113"/>
      <c r="DA3" s="113"/>
      <c r="DB3" s="113"/>
      <c r="DC3" s="113"/>
      <c r="DD3" s="113"/>
      <c r="DE3" s="113"/>
      <c r="DF3" s="113"/>
      <c r="DG3" s="113"/>
      <c r="DH3" s="113"/>
      <c r="DI3" s="113"/>
      <c r="DJ3" s="113"/>
      <c r="DK3" s="113"/>
      <c r="DL3" s="113"/>
      <c r="DM3" s="113"/>
      <c r="DN3" s="113"/>
      <c r="DO3" s="113"/>
      <c r="DP3" s="113"/>
      <c r="DQ3" s="113"/>
      <c r="DR3" s="113"/>
      <c r="DS3" s="113"/>
      <c r="DT3" s="113"/>
      <c r="DU3" s="113"/>
      <c r="DV3" s="113"/>
      <c r="DW3" s="113"/>
      <c r="DX3" s="113"/>
      <c r="DY3" s="113"/>
      <c r="DZ3" s="113"/>
      <c r="EA3" s="113"/>
      <c r="EB3" s="113"/>
      <c r="EC3" s="113"/>
      <c r="ED3" s="113"/>
      <c r="EE3" s="113"/>
      <c r="EF3" s="113"/>
      <c r="EG3" s="113"/>
      <c r="EH3" s="113"/>
      <c r="EI3" s="113"/>
      <c r="EJ3" s="113"/>
      <c r="EK3" s="113"/>
      <c r="EL3" s="113"/>
      <c r="EM3" s="113"/>
      <c r="EN3" s="113"/>
      <c r="EO3" s="113"/>
      <c r="EP3" s="113"/>
      <c r="EQ3" s="113"/>
      <c r="ER3" s="113"/>
      <c r="ES3" s="113"/>
      <c r="ET3" s="113"/>
      <c r="EU3" s="113"/>
      <c r="EV3" s="113"/>
      <c r="EW3" s="113"/>
      <c r="EX3" s="113"/>
      <c r="EY3" s="113"/>
      <c r="EZ3" s="113"/>
      <c r="FA3" s="113"/>
      <c r="FB3" s="113"/>
      <c r="FC3" s="113"/>
      <c r="FD3" s="113"/>
      <c r="FE3" s="113"/>
      <c r="FF3" s="113"/>
      <c r="FG3" s="113"/>
      <c r="FH3" s="113"/>
      <c r="FI3" s="113"/>
      <c r="FJ3" s="113"/>
      <c r="FK3" s="113"/>
      <c r="FL3" s="113"/>
      <c r="FM3" s="113"/>
      <c r="FN3" s="113"/>
      <c r="FO3" s="113"/>
      <c r="FP3" s="113"/>
      <c r="FQ3" s="113"/>
      <c r="FR3" s="113"/>
      <c r="FS3" s="113"/>
      <c r="FT3" s="113"/>
      <c r="FU3" s="113"/>
      <c r="FV3" s="113"/>
      <c r="FW3" s="113"/>
      <c r="FX3" s="113"/>
      <c r="FY3" s="113"/>
      <c r="FZ3" s="113"/>
      <c r="GA3" s="113"/>
      <c r="GB3" s="113"/>
      <c r="GC3" s="113"/>
      <c r="GD3" s="113"/>
      <c r="GE3" s="113"/>
      <c r="GF3" s="113"/>
      <c r="GG3" s="113"/>
      <c r="GH3" s="113"/>
      <c r="GI3" s="113"/>
      <c r="GJ3" s="113"/>
      <c r="GK3" s="113"/>
      <c r="GL3" s="113"/>
      <c r="GM3" s="113"/>
      <c r="GN3" s="113"/>
      <c r="GO3" s="113"/>
      <c r="GP3" s="113"/>
      <c r="GQ3" s="113"/>
      <c r="GR3" s="113"/>
      <c r="GS3" s="113"/>
      <c r="GT3" s="113"/>
      <c r="GU3" s="113"/>
      <c r="GV3" s="113"/>
      <c r="GW3" s="113"/>
      <c r="GX3" s="113"/>
      <c r="GY3" s="113"/>
      <c r="GZ3" s="113"/>
      <c r="HA3" s="113"/>
      <c r="HB3" s="113"/>
      <c r="HC3" s="113"/>
      <c r="HD3" s="113"/>
      <c r="HE3" s="113"/>
      <c r="HF3" s="113"/>
      <c r="HG3" s="113"/>
      <c r="HH3" s="113"/>
      <c r="HI3" s="113"/>
      <c r="HJ3" s="113"/>
      <c r="HK3" s="113"/>
      <c r="HL3" s="113"/>
      <c r="HM3" s="113"/>
      <c r="HN3" s="113"/>
      <c r="HO3" s="113"/>
      <c r="HP3" s="113"/>
      <c r="HQ3" s="113"/>
      <c r="HR3" s="113"/>
      <c r="HS3" s="113"/>
      <c r="HT3" s="113"/>
      <c r="HU3" s="113"/>
      <c r="HV3" s="113"/>
      <c r="HW3" s="113"/>
      <c r="HX3" s="113"/>
      <c r="HY3" s="113"/>
      <c r="HZ3" s="113"/>
      <c r="IA3" s="113"/>
      <c r="IB3" s="113"/>
      <c r="IC3" s="113"/>
      <c r="ID3" s="113"/>
      <c r="IE3" s="113"/>
      <c r="IF3" s="113"/>
      <c r="IG3" s="113"/>
      <c r="IH3" s="113"/>
      <c r="II3" s="113"/>
      <c r="IJ3" s="113"/>
      <c r="IK3" s="113"/>
      <c r="IL3" s="113"/>
      <c r="IM3" s="113"/>
      <c r="IN3" s="113"/>
      <c r="IO3" s="113"/>
      <c r="IP3" s="113"/>
      <c r="IQ3" s="113"/>
      <c r="IR3" s="113"/>
      <c r="IS3" s="113"/>
      <c r="IT3" s="113"/>
      <c r="IU3" s="113"/>
      <c r="IV3" s="113"/>
      <c r="IW3" s="113"/>
      <c r="IX3" s="113"/>
      <c r="IY3" s="113"/>
      <c r="IZ3" s="113"/>
      <c r="JA3" s="113"/>
      <c r="JB3" s="113"/>
      <c r="JC3" s="113"/>
      <c r="JD3" s="113"/>
      <c r="JE3" s="113"/>
      <c r="JF3" s="113"/>
      <c r="JG3" s="113"/>
    </row>
    <row r="4" spans="1:267" ht="20.100000000000001" customHeight="1">
      <c r="A4" s="949" t="s">
        <v>18</v>
      </c>
      <c r="B4" s="950"/>
      <c r="C4" s="950"/>
      <c r="D4" s="950"/>
      <c r="E4" s="950"/>
      <c r="F4" s="950"/>
      <c r="G4" s="950"/>
      <c r="H4" s="950"/>
      <c r="I4" s="950"/>
      <c r="J4" s="950"/>
      <c r="K4" s="950"/>
      <c r="L4" s="950"/>
      <c r="M4" s="950"/>
      <c r="N4" s="950"/>
      <c r="O4" s="950"/>
      <c r="P4" s="950"/>
      <c r="Q4" s="950"/>
      <c r="R4" s="950"/>
      <c r="S4" s="950"/>
      <c r="T4" s="950"/>
      <c r="U4" s="950"/>
      <c r="V4" s="950"/>
      <c r="W4" s="950"/>
      <c r="X4" s="950"/>
      <c r="Y4" s="950"/>
      <c r="Z4" s="950"/>
      <c r="AA4" s="950"/>
      <c r="AB4" s="950"/>
    </row>
    <row r="5" spans="1:267" ht="20.100000000000001" customHeight="1">
      <c r="A5" s="951" t="s">
        <v>189</v>
      </c>
      <c r="B5" s="952"/>
      <c r="C5" s="952"/>
      <c r="D5" s="952"/>
      <c r="E5" s="952"/>
      <c r="F5" s="952"/>
      <c r="G5" s="952"/>
      <c r="H5" s="952"/>
      <c r="I5" s="952"/>
      <c r="J5" s="952"/>
      <c r="K5" s="952"/>
      <c r="L5" s="952"/>
      <c r="M5" s="952"/>
      <c r="N5" s="952"/>
      <c r="O5" s="952"/>
      <c r="P5" s="952"/>
      <c r="Q5" s="952"/>
      <c r="R5" s="952"/>
      <c r="S5" s="952"/>
      <c r="T5" s="952"/>
      <c r="U5" s="952"/>
      <c r="V5" s="952"/>
      <c r="W5" s="952"/>
      <c r="X5" s="952"/>
      <c r="Y5" s="952"/>
      <c r="Z5" s="952"/>
      <c r="AA5" s="952"/>
      <c r="AB5" s="952"/>
      <c r="AC5" s="113"/>
      <c r="AD5" s="113"/>
      <c r="AE5" s="113"/>
      <c r="AF5" s="113"/>
      <c r="AG5" s="113"/>
      <c r="AH5" s="113"/>
      <c r="AI5" s="113"/>
      <c r="AJ5" s="113"/>
      <c r="AK5" s="113"/>
      <c r="AL5" s="113"/>
      <c r="AM5" s="113"/>
      <c r="AN5" s="113"/>
      <c r="AO5" s="113"/>
      <c r="AP5" s="113"/>
      <c r="AQ5" s="113"/>
      <c r="AR5" s="113"/>
      <c r="AS5" s="113"/>
      <c r="AT5" s="113"/>
      <c r="AU5" s="113"/>
      <c r="AV5" s="113"/>
      <c r="AW5" s="113"/>
      <c r="AX5" s="113"/>
      <c r="AY5" s="113"/>
      <c r="AZ5" s="113"/>
      <c r="BA5" s="113"/>
      <c r="BB5" s="113"/>
      <c r="BC5" s="113"/>
      <c r="BD5" s="113"/>
      <c r="BE5" s="113"/>
      <c r="BF5" s="113"/>
      <c r="BG5" s="113"/>
      <c r="BH5" s="113"/>
      <c r="BI5" s="113"/>
      <c r="BJ5" s="113"/>
      <c r="BK5" s="113"/>
      <c r="BL5" s="113"/>
      <c r="BM5" s="113"/>
      <c r="BN5" s="113"/>
      <c r="BO5" s="113"/>
      <c r="BP5" s="113"/>
      <c r="BQ5" s="113"/>
      <c r="BR5" s="113"/>
      <c r="BS5" s="113"/>
      <c r="BT5" s="113"/>
      <c r="BU5" s="113"/>
      <c r="BV5" s="113"/>
      <c r="BW5" s="113"/>
      <c r="BX5" s="113"/>
      <c r="BY5" s="113"/>
      <c r="BZ5" s="113"/>
      <c r="CA5" s="113"/>
      <c r="CB5" s="113"/>
      <c r="CC5" s="113"/>
      <c r="CD5" s="113"/>
      <c r="CE5" s="113"/>
      <c r="CF5" s="113"/>
      <c r="CG5" s="113"/>
      <c r="CH5" s="113"/>
      <c r="CI5" s="113"/>
      <c r="CJ5" s="113"/>
      <c r="CK5" s="113"/>
      <c r="CL5" s="113"/>
      <c r="CM5" s="113"/>
      <c r="CN5" s="113"/>
      <c r="CO5" s="113"/>
      <c r="CP5" s="113"/>
      <c r="CQ5" s="113"/>
      <c r="CR5" s="113"/>
      <c r="CS5" s="113"/>
      <c r="CT5" s="113"/>
      <c r="CU5" s="113"/>
      <c r="CV5" s="113"/>
      <c r="CW5" s="113"/>
      <c r="CX5" s="113"/>
      <c r="CY5" s="113"/>
      <c r="CZ5" s="113"/>
      <c r="DA5" s="113"/>
      <c r="DB5" s="113"/>
      <c r="DC5" s="113"/>
      <c r="DD5" s="113"/>
      <c r="DE5" s="113"/>
      <c r="DF5" s="113"/>
      <c r="DG5" s="113"/>
      <c r="DH5" s="113"/>
      <c r="DI5" s="113"/>
      <c r="DJ5" s="113"/>
      <c r="DK5" s="113"/>
      <c r="DL5" s="113"/>
      <c r="DM5" s="113"/>
      <c r="DN5" s="113"/>
      <c r="DO5" s="113"/>
      <c r="DP5" s="113"/>
      <c r="DQ5" s="113"/>
      <c r="DR5" s="113"/>
      <c r="DS5" s="113"/>
      <c r="DT5" s="113"/>
      <c r="DU5" s="113"/>
      <c r="DV5" s="113"/>
      <c r="DW5" s="113"/>
      <c r="DX5" s="113"/>
      <c r="DY5" s="113"/>
      <c r="DZ5" s="113"/>
      <c r="EA5" s="113"/>
      <c r="EB5" s="113"/>
      <c r="EC5" s="113"/>
      <c r="ED5" s="113"/>
      <c r="EE5" s="113"/>
      <c r="EF5" s="113"/>
      <c r="EG5" s="113"/>
      <c r="EH5" s="113"/>
      <c r="EI5" s="113"/>
      <c r="EJ5" s="113"/>
      <c r="EK5" s="113"/>
      <c r="EL5" s="113"/>
      <c r="EM5" s="113"/>
      <c r="EN5" s="113"/>
      <c r="EO5" s="113"/>
      <c r="EP5" s="113"/>
      <c r="EQ5" s="113"/>
      <c r="ER5" s="113"/>
      <c r="ES5" s="113"/>
      <c r="ET5" s="113"/>
      <c r="EU5" s="113"/>
      <c r="EV5" s="113"/>
      <c r="EW5" s="113"/>
      <c r="EX5" s="113"/>
      <c r="EY5" s="113"/>
      <c r="EZ5" s="113"/>
      <c r="FA5" s="113"/>
      <c r="FB5" s="113"/>
      <c r="FC5" s="113"/>
      <c r="FD5" s="113"/>
      <c r="FE5" s="113"/>
      <c r="FF5" s="113"/>
      <c r="FG5" s="113"/>
      <c r="FH5" s="113"/>
      <c r="FI5" s="113"/>
      <c r="FJ5" s="113"/>
      <c r="FK5" s="113"/>
      <c r="FL5" s="113"/>
      <c r="FM5" s="113"/>
      <c r="FN5" s="113"/>
      <c r="FO5" s="113"/>
      <c r="FP5" s="113"/>
      <c r="FQ5" s="113"/>
      <c r="FR5" s="113"/>
      <c r="FS5" s="113"/>
      <c r="FT5" s="113"/>
      <c r="FU5" s="113"/>
      <c r="FV5" s="113"/>
      <c r="FW5" s="113"/>
      <c r="FX5" s="113"/>
      <c r="FY5" s="113"/>
      <c r="FZ5" s="113"/>
      <c r="GA5" s="113"/>
      <c r="GB5" s="113"/>
      <c r="GC5" s="113"/>
      <c r="GD5" s="113"/>
      <c r="GE5" s="113"/>
      <c r="GF5" s="113"/>
      <c r="GG5" s="113"/>
      <c r="GH5" s="113"/>
      <c r="GI5" s="113"/>
      <c r="GJ5" s="113"/>
      <c r="GK5" s="113"/>
      <c r="GL5" s="113"/>
      <c r="GM5" s="113"/>
      <c r="GN5" s="113"/>
      <c r="GO5" s="113"/>
      <c r="GP5" s="113"/>
      <c r="GQ5" s="113"/>
      <c r="GR5" s="113"/>
      <c r="GS5" s="113"/>
      <c r="GT5" s="113"/>
      <c r="GU5" s="113"/>
      <c r="GV5" s="113"/>
      <c r="GW5" s="113"/>
      <c r="GX5" s="113"/>
      <c r="GY5" s="113"/>
      <c r="GZ5" s="113"/>
      <c r="HA5" s="113"/>
      <c r="HB5" s="113"/>
      <c r="HC5" s="113"/>
      <c r="HD5" s="113"/>
      <c r="HE5" s="113"/>
      <c r="HF5" s="113"/>
      <c r="HG5" s="113"/>
      <c r="HH5" s="113"/>
      <c r="HI5" s="113"/>
      <c r="HJ5" s="113"/>
      <c r="HK5" s="113"/>
      <c r="HL5" s="113"/>
      <c r="HM5" s="113"/>
      <c r="HN5" s="113"/>
      <c r="HO5" s="113"/>
      <c r="HP5" s="113"/>
      <c r="HQ5" s="113"/>
      <c r="HR5" s="113"/>
      <c r="HS5" s="113"/>
      <c r="HT5" s="113"/>
      <c r="HU5" s="113"/>
      <c r="HV5" s="113"/>
      <c r="HW5" s="113"/>
      <c r="HX5" s="113"/>
      <c r="HY5" s="113"/>
      <c r="HZ5" s="113"/>
      <c r="IA5" s="113"/>
      <c r="IB5" s="113"/>
      <c r="IC5" s="113"/>
      <c r="ID5" s="113"/>
      <c r="IE5" s="113"/>
      <c r="IF5" s="113"/>
      <c r="IG5" s="113"/>
      <c r="IH5" s="113"/>
      <c r="II5" s="113"/>
      <c r="IJ5" s="113"/>
      <c r="IK5" s="113"/>
      <c r="IL5" s="113"/>
      <c r="IM5" s="113"/>
      <c r="IN5" s="113"/>
      <c r="IO5" s="113"/>
      <c r="IP5" s="113"/>
      <c r="IQ5" s="113"/>
      <c r="IR5" s="113"/>
      <c r="IS5" s="113"/>
      <c r="IT5" s="113"/>
      <c r="IU5" s="113"/>
      <c r="IV5" s="113"/>
      <c r="IW5" s="113"/>
      <c r="IX5" s="113"/>
      <c r="IY5" s="113"/>
      <c r="IZ5" s="113"/>
      <c r="JA5" s="113"/>
      <c r="JB5" s="113"/>
      <c r="JC5" s="113"/>
      <c r="JD5" s="113"/>
      <c r="JE5" s="113"/>
      <c r="JF5" s="113"/>
      <c r="JG5" s="113"/>
    </row>
    <row r="6" spans="1:267" ht="20.100000000000001" customHeight="1">
      <c r="A6" s="953" t="s">
        <v>17</v>
      </c>
      <c r="B6" s="954"/>
      <c r="C6" s="954"/>
      <c r="D6" s="954"/>
      <c r="E6" s="954"/>
      <c r="F6" s="954"/>
      <c r="G6" s="954"/>
      <c r="H6" s="954"/>
      <c r="I6" s="954"/>
      <c r="J6" s="954"/>
      <c r="K6" s="954"/>
      <c r="L6" s="954"/>
      <c r="M6" s="954"/>
      <c r="N6" s="954"/>
      <c r="O6" s="954"/>
      <c r="P6" s="954"/>
      <c r="Q6" s="954"/>
      <c r="R6" s="954"/>
      <c r="S6" s="954"/>
      <c r="T6" s="954"/>
      <c r="U6" s="954"/>
      <c r="V6" s="954"/>
      <c r="W6" s="954"/>
      <c r="X6" s="954"/>
      <c r="Y6" s="954"/>
      <c r="Z6" s="954"/>
      <c r="AA6" s="954"/>
      <c r="AB6" s="954"/>
      <c r="AC6" s="113"/>
      <c r="AD6" s="113"/>
      <c r="AE6" s="113"/>
      <c r="AF6" s="113"/>
      <c r="AG6" s="113"/>
      <c r="AH6" s="113"/>
      <c r="AI6" s="113"/>
      <c r="AJ6" s="113"/>
      <c r="AK6" s="113"/>
      <c r="AL6" s="113"/>
      <c r="AM6" s="113"/>
      <c r="AN6" s="113"/>
      <c r="AO6" s="113"/>
      <c r="AP6" s="113"/>
      <c r="AQ6" s="113"/>
      <c r="AR6" s="113"/>
      <c r="AS6" s="113"/>
      <c r="AT6" s="113"/>
      <c r="AU6" s="113"/>
      <c r="AV6" s="113"/>
      <c r="AW6" s="113"/>
      <c r="AX6" s="113"/>
      <c r="AY6" s="113"/>
      <c r="AZ6" s="113"/>
      <c r="BA6" s="113"/>
      <c r="BB6" s="113"/>
      <c r="BC6" s="113"/>
      <c r="BD6" s="113"/>
      <c r="BE6" s="113"/>
      <c r="BF6" s="113"/>
      <c r="BG6" s="113"/>
      <c r="BH6" s="113"/>
      <c r="BI6" s="113"/>
      <c r="BJ6" s="113"/>
      <c r="BK6" s="113"/>
      <c r="BL6" s="113"/>
      <c r="BM6" s="113"/>
      <c r="BN6" s="113"/>
      <c r="BO6" s="113"/>
      <c r="BP6" s="113"/>
      <c r="BQ6" s="113"/>
      <c r="BR6" s="113"/>
      <c r="BS6" s="113"/>
      <c r="BT6" s="113"/>
      <c r="BU6" s="113"/>
      <c r="BV6" s="113"/>
      <c r="BW6" s="113"/>
      <c r="BX6" s="113"/>
      <c r="BY6" s="113"/>
      <c r="BZ6" s="113"/>
      <c r="CA6" s="113"/>
      <c r="CB6" s="113"/>
      <c r="CC6" s="113"/>
      <c r="CD6" s="113"/>
      <c r="CE6" s="113"/>
      <c r="CF6" s="113"/>
      <c r="CG6" s="113"/>
      <c r="CH6" s="113"/>
      <c r="CI6" s="113"/>
      <c r="CJ6" s="113"/>
      <c r="CK6" s="113"/>
      <c r="CL6" s="113"/>
      <c r="CM6" s="113"/>
      <c r="CN6" s="113"/>
      <c r="CO6" s="113"/>
      <c r="CP6" s="113"/>
      <c r="CQ6" s="113"/>
      <c r="CR6" s="113"/>
      <c r="CS6" s="113"/>
      <c r="CT6" s="113"/>
      <c r="CU6" s="113"/>
      <c r="CV6" s="113"/>
      <c r="CW6" s="113"/>
      <c r="CX6" s="113"/>
      <c r="CY6" s="113"/>
      <c r="CZ6" s="113"/>
      <c r="DA6" s="113"/>
      <c r="DB6" s="113"/>
      <c r="DC6" s="113"/>
      <c r="DD6" s="113"/>
      <c r="DE6" s="113"/>
      <c r="DF6" s="113"/>
      <c r="DG6" s="113"/>
      <c r="DH6" s="113"/>
      <c r="DI6" s="113"/>
      <c r="DJ6" s="113"/>
      <c r="DK6" s="113"/>
      <c r="DL6" s="113"/>
      <c r="DM6" s="113"/>
      <c r="DN6" s="113"/>
      <c r="DO6" s="113"/>
      <c r="DP6" s="113"/>
      <c r="DQ6" s="113"/>
      <c r="DR6" s="113"/>
      <c r="DS6" s="113"/>
      <c r="DT6" s="113"/>
      <c r="DU6" s="113"/>
      <c r="DV6" s="113"/>
      <c r="DW6" s="113"/>
      <c r="DX6" s="113"/>
      <c r="DY6" s="113"/>
      <c r="DZ6" s="113"/>
      <c r="EA6" s="113"/>
      <c r="EB6" s="113"/>
      <c r="EC6" s="113"/>
      <c r="ED6" s="113"/>
      <c r="EE6" s="113"/>
      <c r="EF6" s="113"/>
      <c r="EG6" s="113"/>
      <c r="EH6" s="113"/>
      <c r="EI6" s="113"/>
      <c r="EJ6" s="113"/>
      <c r="EK6" s="113"/>
      <c r="EL6" s="113"/>
      <c r="EM6" s="113"/>
      <c r="EN6" s="113"/>
      <c r="EO6" s="113"/>
      <c r="EP6" s="113"/>
      <c r="EQ6" s="113"/>
      <c r="ER6" s="113"/>
      <c r="ES6" s="113"/>
      <c r="ET6" s="113"/>
      <c r="EU6" s="113"/>
      <c r="EV6" s="113"/>
      <c r="EW6" s="113"/>
      <c r="EX6" s="113"/>
      <c r="EY6" s="113"/>
      <c r="EZ6" s="113"/>
      <c r="FA6" s="113"/>
      <c r="FB6" s="113"/>
      <c r="FC6" s="113"/>
      <c r="FD6" s="113"/>
      <c r="FE6" s="113"/>
      <c r="FF6" s="113"/>
      <c r="FG6" s="113"/>
      <c r="FH6" s="113"/>
      <c r="FI6" s="113"/>
      <c r="FJ6" s="113"/>
      <c r="FK6" s="113"/>
      <c r="FL6" s="113"/>
      <c r="FM6" s="113"/>
      <c r="FN6" s="113"/>
      <c r="FO6" s="113"/>
      <c r="FP6" s="113"/>
      <c r="FQ6" s="113"/>
      <c r="FR6" s="113"/>
      <c r="FS6" s="113"/>
      <c r="FT6" s="113"/>
      <c r="FU6" s="113"/>
      <c r="FV6" s="113"/>
      <c r="FW6" s="113"/>
      <c r="FX6" s="113"/>
      <c r="FY6" s="113"/>
      <c r="FZ6" s="113"/>
      <c r="GA6" s="113"/>
      <c r="GB6" s="113"/>
      <c r="GC6" s="113"/>
      <c r="GD6" s="113"/>
      <c r="GE6" s="113"/>
      <c r="GF6" s="113"/>
      <c r="GG6" s="113"/>
      <c r="GH6" s="113"/>
      <c r="GI6" s="113"/>
      <c r="GJ6" s="113"/>
      <c r="GK6" s="113"/>
      <c r="GL6" s="113"/>
      <c r="GM6" s="113"/>
      <c r="GN6" s="113"/>
      <c r="GO6" s="113"/>
      <c r="GP6" s="113"/>
      <c r="GQ6" s="113"/>
      <c r="GR6" s="113"/>
      <c r="GS6" s="113"/>
      <c r="GT6" s="113"/>
      <c r="GU6" s="113"/>
      <c r="GV6" s="113"/>
      <c r="GW6" s="113"/>
      <c r="GX6" s="113"/>
      <c r="GY6" s="113"/>
      <c r="GZ6" s="113"/>
      <c r="HA6" s="113"/>
      <c r="HB6" s="113"/>
      <c r="HC6" s="113"/>
      <c r="HD6" s="113"/>
      <c r="HE6" s="113"/>
      <c r="HF6" s="113"/>
      <c r="HG6" s="113"/>
      <c r="HH6" s="113"/>
      <c r="HI6" s="113"/>
      <c r="HJ6" s="113"/>
      <c r="HK6" s="113"/>
      <c r="HL6" s="113"/>
      <c r="HM6" s="113"/>
      <c r="HN6" s="113"/>
      <c r="HO6" s="113"/>
      <c r="HP6" s="113"/>
      <c r="HQ6" s="113"/>
      <c r="HR6" s="113"/>
      <c r="HS6" s="113"/>
      <c r="HT6" s="113"/>
      <c r="HU6" s="113"/>
      <c r="HV6" s="113"/>
      <c r="HW6" s="113"/>
      <c r="HX6" s="113"/>
      <c r="HY6" s="113"/>
      <c r="HZ6" s="113"/>
      <c r="IA6" s="113"/>
      <c r="IB6" s="113"/>
      <c r="IC6" s="113"/>
      <c r="ID6" s="113"/>
      <c r="IE6" s="113"/>
      <c r="IF6" s="113"/>
      <c r="IG6" s="113"/>
      <c r="IH6" s="113"/>
      <c r="II6" s="113"/>
      <c r="IJ6" s="113"/>
      <c r="IK6" s="113"/>
      <c r="IL6" s="113"/>
      <c r="IM6" s="113"/>
      <c r="IN6" s="113"/>
      <c r="IO6" s="113"/>
      <c r="IP6" s="113"/>
      <c r="IQ6" s="113"/>
      <c r="IR6" s="113"/>
      <c r="IS6" s="113"/>
      <c r="IT6" s="113"/>
      <c r="IU6" s="113"/>
      <c r="IV6" s="113"/>
      <c r="IW6" s="113"/>
      <c r="IX6" s="113"/>
      <c r="IY6" s="113"/>
      <c r="IZ6" s="113"/>
      <c r="JA6" s="113"/>
      <c r="JB6" s="113"/>
      <c r="JC6" s="113"/>
      <c r="JD6" s="113"/>
      <c r="JE6" s="113"/>
      <c r="JF6" s="113"/>
      <c r="JG6" s="113"/>
    </row>
    <row r="7" spans="1:267" ht="20.100000000000001" customHeight="1">
      <c r="A7" s="953"/>
      <c r="B7" s="954"/>
      <c r="C7" s="954"/>
      <c r="D7" s="954"/>
      <c r="E7" s="954"/>
      <c r="F7" s="954"/>
      <c r="G7" s="954"/>
      <c r="H7" s="954"/>
      <c r="I7" s="954"/>
      <c r="J7" s="954"/>
      <c r="K7" s="954"/>
      <c r="L7" s="954"/>
      <c r="M7" s="954"/>
      <c r="N7" s="954"/>
      <c r="O7" s="954"/>
      <c r="P7" s="954"/>
      <c r="Q7" s="954"/>
      <c r="R7" s="954"/>
      <c r="S7" s="954"/>
      <c r="T7" s="954"/>
      <c r="U7" s="954"/>
      <c r="V7" s="954"/>
      <c r="W7" s="954"/>
      <c r="X7" s="954"/>
      <c r="Y7" s="954"/>
      <c r="Z7" s="954"/>
      <c r="AA7" s="954"/>
      <c r="AB7" s="959"/>
      <c r="AC7" s="113"/>
      <c r="AD7" s="113"/>
      <c r="AE7" s="113"/>
      <c r="AF7" s="113"/>
      <c r="AG7" s="113"/>
      <c r="AH7" s="113"/>
      <c r="AI7" s="113"/>
      <c r="AJ7" s="113"/>
      <c r="AK7" s="113"/>
      <c r="AL7" s="113"/>
      <c r="AM7" s="113"/>
      <c r="AN7" s="113"/>
      <c r="AO7" s="113"/>
      <c r="AP7" s="113"/>
      <c r="AQ7" s="113"/>
      <c r="AR7" s="113"/>
      <c r="AS7" s="113"/>
      <c r="AT7" s="113"/>
      <c r="AU7" s="113"/>
      <c r="AV7" s="113"/>
      <c r="AW7" s="113"/>
      <c r="AX7" s="113"/>
      <c r="AY7" s="113"/>
      <c r="AZ7" s="113"/>
      <c r="BA7" s="113"/>
      <c r="BB7" s="113"/>
      <c r="BC7" s="113"/>
      <c r="BD7" s="113"/>
      <c r="BE7" s="113"/>
      <c r="BF7" s="113"/>
      <c r="BG7" s="113"/>
      <c r="BH7" s="113"/>
      <c r="BI7" s="113"/>
      <c r="BJ7" s="113"/>
      <c r="BK7" s="113"/>
      <c r="BL7" s="113"/>
      <c r="BM7" s="113"/>
      <c r="BN7" s="113"/>
      <c r="BO7" s="113"/>
      <c r="BP7" s="113"/>
      <c r="BQ7" s="113"/>
      <c r="BR7" s="113"/>
      <c r="BS7" s="113"/>
      <c r="BT7" s="113"/>
      <c r="BU7" s="113"/>
      <c r="BV7" s="113"/>
      <c r="BW7" s="113"/>
      <c r="BX7" s="113"/>
      <c r="BY7" s="113"/>
      <c r="BZ7" s="113"/>
      <c r="CA7" s="113"/>
      <c r="CB7" s="113"/>
      <c r="CC7" s="113"/>
      <c r="CD7" s="113"/>
      <c r="CE7" s="113"/>
      <c r="CF7" s="113"/>
      <c r="CG7" s="113"/>
      <c r="CH7" s="113"/>
      <c r="CI7" s="113"/>
      <c r="CJ7" s="113"/>
      <c r="CK7" s="113"/>
      <c r="CL7" s="113"/>
      <c r="CM7" s="113"/>
      <c r="CN7" s="113"/>
      <c r="CO7" s="113"/>
      <c r="CP7" s="113"/>
      <c r="CQ7" s="113"/>
      <c r="CR7" s="113"/>
      <c r="CS7" s="113"/>
      <c r="CT7" s="113"/>
      <c r="CU7" s="113"/>
      <c r="CV7" s="113"/>
      <c r="CW7" s="113"/>
      <c r="CX7" s="113"/>
      <c r="CY7" s="113"/>
      <c r="CZ7" s="113"/>
      <c r="DA7" s="113"/>
      <c r="DB7" s="113"/>
      <c r="DC7" s="113"/>
      <c r="DD7" s="113"/>
      <c r="DE7" s="113"/>
      <c r="DF7" s="113"/>
      <c r="DG7" s="113"/>
      <c r="DH7" s="113"/>
      <c r="DI7" s="113"/>
      <c r="DJ7" s="113"/>
      <c r="DK7" s="113"/>
      <c r="DL7" s="113"/>
      <c r="DM7" s="113"/>
      <c r="DN7" s="113"/>
      <c r="DO7" s="113"/>
      <c r="DP7" s="113"/>
      <c r="DQ7" s="113"/>
      <c r="DR7" s="113"/>
      <c r="DS7" s="113"/>
      <c r="DT7" s="113"/>
      <c r="DU7" s="113"/>
      <c r="DV7" s="113"/>
      <c r="DW7" s="113"/>
      <c r="DX7" s="113"/>
      <c r="DY7" s="113"/>
      <c r="DZ7" s="113"/>
      <c r="EA7" s="113"/>
      <c r="EB7" s="113"/>
      <c r="EC7" s="113"/>
      <c r="ED7" s="113"/>
      <c r="EE7" s="113"/>
      <c r="EF7" s="113"/>
      <c r="EG7" s="113"/>
      <c r="EH7" s="113"/>
      <c r="EI7" s="113"/>
      <c r="EJ7" s="113"/>
      <c r="EK7" s="113"/>
      <c r="EL7" s="113"/>
      <c r="EM7" s="113"/>
      <c r="EN7" s="113"/>
      <c r="EO7" s="113"/>
      <c r="EP7" s="113"/>
      <c r="EQ7" s="113"/>
      <c r="ER7" s="113"/>
      <c r="ES7" s="113"/>
      <c r="ET7" s="113"/>
      <c r="EU7" s="113"/>
      <c r="EV7" s="113"/>
      <c r="EW7" s="113"/>
      <c r="EX7" s="113"/>
      <c r="EY7" s="113"/>
      <c r="EZ7" s="113"/>
      <c r="FA7" s="113"/>
      <c r="FB7" s="113"/>
      <c r="FC7" s="113"/>
      <c r="FD7" s="113"/>
      <c r="FE7" s="113"/>
      <c r="FF7" s="113"/>
      <c r="FG7" s="113"/>
      <c r="FH7" s="113"/>
      <c r="FI7" s="113"/>
      <c r="FJ7" s="113"/>
      <c r="FK7" s="113"/>
      <c r="FL7" s="113"/>
      <c r="FM7" s="113"/>
      <c r="FN7" s="113"/>
      <c r="FO7" s="113"/>
      <c r="FP7" s="113"/>
      <c r="FQ7" s="113"/>
      <c r="FR7" s="113"/>
      <c r="FS7" s="113"/>
      <c r="FT7" s="113"/>
      <c r="FU7" s="113"/>
      <c r="FV7" s="113"/>
      <c r="FW7" s="113"/>
      <c r="FX7" s="113"/>
      <c r="FY7" s="113"/>
      <c r="FZ7" s="113"/>
      <c r="GA7" s="113"/>
      <c r="GB7" s="113"/>
      <c r="GC7" s="113"/>
      <c r="GD7" s="113"/>
      <c r="GE7" s="113"/>
      <c r="GF7" s="113"/>
      <c r="GG7" s="113"/>
      <c r="GH7" s="113"/>
      <c r="GI7" s="113"/>
      <c r="GJ7" s="113"/>
      <c r="GK7" s="113"/>
      <c r="GL7" s="113"/>
      <c r="GM7" s="113"/>
      <c r="GN7" s="113"/>
      <c r="GO7" s="113"/>
      <c r="GP7" s="113"/>
      <c r="GQ7" s="113"/>
      <c r="GR7" s="113"/>
      <c r="GS7" s="113"/>
      <c r="GT7" s="113"/>
      <c r="GU7" s="113"/>
      <c r="GV7" s="113"/>
      <c r="GW7" s="113"/>
      <c r="GX7" s="113"/>
      <c r="GY7" s="113"/>
      <c r="GZ7" s="113"/>
      <c r="HA7" s="113"/>
      <c r="HB7" s="113"/>
      <c r="HC7" s="113"/>
      <c r="HD7" s="113"/>
      <c r="HE7" s="113"/>
      <c r="HF7" s="113"/>
      <c r="HG7" s="113"/>
      <c r="HH7" s="113"/>
      <c r="HI7" s="113"/>
      <c r="HJ7" s="113"/>
      <c r="HK7" s="113"/>
      <c r="HL7" s="113"/>
      <c r="HM7" s="113"/>
      <c r="HN7" s="113"/>
      <c r="HO7" s="113"/>
      <c r="HP7" s="113"/>
      <c r="HQ7" s="113"/>
      <c r="HR7" s="113"/>
      <c r="HS7" s="113"/>
      <c r="HT7" s="113"/>
      <c r="HU7" s="113"/>
      <c r="HV7" s="113"/>
      <c r="HW7" s="113"/>
      <c r="HX7" s="113"/>
      <c r="HY7" s="113"/>
      <c r="HZ7" s="113"/>
      <c r="IA7" s="113"/>
      <c r="IB7" s="113"/>
      <c r="IC7" s="113"/>
      <c r="ID7" s="113"/>
      <c r="IE7" s="113"/>
      <c r="IF7" s="113"/>
      <c r="IG7" s="113"/>
      <c r="IH7" s="113"/>
      <c r="II7" s="113"/>
      <c r="IJ7" s="113"/>
      <c r="IK7" s="113"/>
      <c r="IL7" s="113"/>
      <c r="IM7" s="113"/>
      <c r="IN7" s="113"/>
      <c r="IO7" s="113"/>
      <c r="IP7" s="113"/>
      <c r="IQ7" s="113"/>
      <c r="IR7" s="113"/>
      <c r="IS7" s="113"/>
      <c r="IT7" s="113"/>
      <c r="IU7" s="113"/>
      <c r="IV7" s="113"/>
      <c r="IW7" s="113"/>
      <c r="IX7" s="113"/>
      <c r="IY7" s="113"/>
      <c r="IZ7" s="113"/>
      <c r="JA7" s="113"/>
      <c r="JB7" s="113"/>
      <c r="JC7" s="113"/>
      <c r="JD7" s="113"/>
      <c r="JE7" s="113"/>
      <c r="JF7" s="113"/>
      <c r="JG7" s="113"/>
    </row>
    <row r="8" spans="1:267" ht="38.25" customHeight="1">
      <c r="A8" s="348" t="s">
        <v>486</v>
      </c>
      <c r="B8" s="955" t="str">
        <f>'GERAL C INFRA'!D9</f>
        <v>EXECUÇÃO DOS SERVIÇOS DE INFRAESTRUTURA E PREVENÇÃO DE INUNDAÇÕES - NO MUNICÍPIO DE ANANINDEUA - PA.</v>
      </c>
      <c r="C8" s="956"/>
      <c r="D8" s="956"/>
      <c r="E8" s="956"/>
      <c r="F8" s="956"/>
      <c r="G8" s="956"/>
      <c r="H8" s="956"/>
      <c r="I8" s="956"/>
      <c r="J8" s="956"/>
      <c r="K8" s="956"/>
      <c r="L8" s="956"/>
      <c r="M8" s="956"/>
      <c r="N8" s="956"/>
      <c r="O8" s="956"/>
      <c r="P8" s="956"/>
      <c r="Q8" s="956"/>
      <c r="R8" s="956"/>
      <c r="S8" s="956"/>
      <c r="T8" s="956"/>
      <c r="U8" s="956"/>
      <c r="V8" s="956"/>
      <c r="W8" s="956"/>
      <c r="X8" s="956"/>
      <c r="Y8" s="956"/>
      <c r="Z8" s="956"/>
      <c r="AA8" s="956"/>
      <c r="AB8" s="956"/>
    </row>
    <row r="9" spans="1:267" ht="15" thickBot="1">
      <c r="A9" s="957"/>
      <c r="B9" s="958"/>
      <c r="C9" s="958"/>
      <c r="D9" s="958"/>
      <c r="E9" s="958"/>
      <c r="F9" s="958"/>
      <c r="G9" s="958"/>
      <c r="H9" s="958"/>
      <c r="I9" s="958"/>
      <c r="J9" s="958"/>
      <c r="K9" s="958"/>
      <c r="L9" s="958"/>
      <c r="M9" s="958"/>
      <c r="N9" s="958"/>
      <c r="O9" s="958"/>
      <c r="P9" s="958"/>
      <c r="Q9" s="958"/>
      <c r="R9" s="958"/>
      <c r="S9" s="958"/>
      <c r="T9" s="958"/>
      <c r="U9" s="958"/>
      <c r="V9" s="958"/>
      <c r="W9" s="958"/>
      <c r="X9" s="958"/>
      <c r="Y9" s="958"/>
      <c r="Z9" s="958"/>
      <c r="AA9" s="958"/>
      <c r="AB9" s="958"/>
      <c r="AC9" s="113"/>
      <c r="AD9" s="113"/>
      <c r="AE9" s="113"/>
      <c r="AF9" s="113"/>
      <c r="AG9" s="113"/>
      <c r="AH9" s="113"/>
      <c r="AI9" s="113"/>
      <c r="AJ9" s="113"/>
      <c r="AK9" s="113"/>
      <c r="AL9" s="113"/>
      <c r="AM9" s="113"/>
      <c r="AN9" s="113"/>
      <c r="AO9" s="113"/>
      <c r="AP9" s="113"/>
      <c r="AQ9" s="113"/>
      <c r="AR9" s="113"/>
      <c r="AS9" s="113"/>
      <c r="AT9" s="113"/>
      <c r="AU9" s="113"/>
      <c r="AV9" s="113"/>
      <c r="AW9" s="113"/>
      <c r="AX9" s="113"/>
      <c r="AY9" s="113"/>
      <c r="AZ9" s="113"/>
      <c r="BA9" s="113"/>
      <c r="BB9" s="113"/>
      <c r="BC9" s="113"/>
      <c r="BD9" s="113"/>
      <c r="BE9" s="113"/>
      <c r="BF9" s="113"/>
      <c r="BG9" s="113"/>
      <c r="BH9" s="113"/>
      <c r="BI9" s="113"/>
      <c r="BJ9" s="113"/>
      <c r="BK9" s="113"/>
      <c r="BL9" s="113"/>
      <c r="BM9" s="113"/>
      <c r="BN9" s="113"/>
      <c r="BO9" s="113"/>
      <c r="BP9" s="113"/>
      <c r="BQ9" s="113"/>
      <c r="BR9" s="113"/>
      <c r="BS9" s="113"/>
      <c r="BT9" s="113"/>
      <c r="BU9" s="113"/>
      <c r="BV9" s="113"/>
      <c r="BW9" s="113"/>
      <c r="BX9" s="113"/>
      <c r="BY9" s="113"/>
      <c r="BZ9" s="113"/>
      <c r="CA9" s="113"/>
      <c r="CB9" s="113"/>
      <c r="CC9" s="113"/>
      <c r="CD9" s="113"/>
      <c r="CE9" s="113"/>
      <c r="CF9" s="113"/>
      <c r="CG9" s="113"/>
      <c r="CH9" s="113"/>
      <c r="CI9" s="113"/>
      <c r="CJ9" s="113"/>
      <c r="CK9" s="113"/>
      <c r="CL9" s="113"/>
      <c r="CM9" s="113"/>
      <c r="CN9" s="113"/>
      <c r="CO9" s="113"/>
      <c r="CP9" s="113"/>
      <c r="CQ9" s="113"/>
      <c r="CR9" s="113"/>
      <c r="CS9" s="113"/>
      <c r="CT9" s="113"/>
      <c r="CU9" s="113"/>
      <c r="CV9" s="113"/>
      <c r="CW9" s="113"/>
      <c r="CX9" s="113"/>
      <c r="CY9" s="113"/>
      <c r="CZ9" s="113"/>
      <c r="DA9" s="113"/>
      <c r="DB9" s="113"/>
      <c r="DC9" s="113"/>
      <c r="DD9" s="113"/>
      <c r="DE9" s="113"/>
      <c r="DF9" s="113"/>
      <c r="DG9" s="113"/>
      <c r="DH9" s="113"/>
      <c r="DI9" s="113"/>
      <c r="DJ9" s="113"/>
      <c r="DK9" s="113"/>
      <c r="DL9" s="113"/>
      <c r="DM9" s="113"/>
      <c r="DN9" s="113"/>
      <c r="DO9" s="113"/>
      <c r="DP9" s="113"/>
      <c r="DQ9" s="113"/>
      <c r="DR9" s="113"/>
      <c r="DS9" s="113"/>
      <c r="DT9" s="113"/>
      <c r="DU9" s="113"/>
      <c r="DV9" s="113"/>
      <c r="DW9" s="113"/>
      <c r="DX9" s="113"/>
      <c r="DY9" s="113"/>
      <c r="DZ9" s="113"/>
      <c r="EA9" s="113"/>
      <c r="EB9" s="113"/>
      <c r="EC9" s="113"/>
      <c r="ED9" s="113"/>
      <c r="EE9" s="113"/>
      <c r="EF9" s="113"/>
      <c r="EG9" s="113"/>
      <c r="EH9" s="113"/>
      <c r="EI9" s="113"/>
      <c r="EJ9" s="113"/>
      <c r="EK9" s="113"/>
      <c r="EL9" s="113"/>
      <c r="EM9" s="113"/>
      <c r="EN9" s="113"/>
      <c r="EO9" s="113"/>
      <c r="EP9" s="113"/>
      <c r="EQ9" s="113"/>
      <c r="ER9" s="113"/>
      <c r="ES9" s="113"/>
      <c r="ET9" s="113"/>
      <c r="EU9" s="113"/>
      <c r="EV9" s="113"/>
      <c r="EW9" s="113"/>
      <c r="EX9" s="113"/>
      <c r="EY9" s="113"/>
      <c r="EZ9" s="113"/>
      <c r="FA9" s="113"/>
      <c r="FB9" s="113"/>
      <c r="FC9" s="113"/>
      <c r="FD9" s="113"/>
      <c r="FE9" s="113"/>
      <c r="FF9" s="113"/>
      <c r="FG9" s="113"/>
      <c r="FH9" s="113"/>
      <c r="FI9" s="113"/>
      <c r="FJ9" s="113"/>
      <c r="FK9" s="113"/>
      <c r="FL9" s="113"/>
      <c r="FM9" s="113"/>
      <c r="FN9" s="113"/>
      <c r="FO9" s="113"/>
      <c r="FP9" s="113"/>
      <c r="FQ9" s="113"/>
      <c r="FR9" s="113"/>
      <c r="FS9" s="113"/>
      <c r="FT9" s="113"/>
      <c r="FU9" s="113"/>
      <c r="FV9" s="113"/>
      <c r="FW9" s="113"/>
      <c r="FX9" s="113"/>
      <c r="FY9" s="113"/>
      <c r="FZ9" s="113"/>
      <c r="GA9" s="113"/>
      <c r="GB9" s="113"/>
      <c r="GC9" s="113"/>
      <c r="GD9" s="113"/>
      <c r="GE9" s="113"/>
      <c r="GF9" s="113"/>
      <c r="GG9" s="113"/>
      <c r="GH9" s="113"/>
      <c r="GI9" s="113"/>
      <c r="GJ9" s="113"/>
      <c r="GK9" s="113"/>
      <c r="GL9" s="113"/>
      <c r="GM9" s="113"/>
      <c r="GN9" s="113"/>
      <c r="GO9" s="113"/>
      <c r="GP9" s="113"/>
      <c r="GQ9" s="113"/>
      <c r="GR9" s="113"/>
      <c r="GS9" s="113"/>
      <c r="GT9" s="113"/>
      <c r="GU9" s="113"/>
      <c r="GV9" s="113"/>
      <c r="GW9" s="113"/>
      <c r="GX9" s="113"/>
      <c r="GY9" s="113"/>
      <c r="GZ9" s="113"/>
      <c r="HA9" s="113"/>
      <c r="HB9" s="113"/>
      <c r="HC9" s="113"/>
      <c r="HD9" s="113"/>
      <c r="HE9" s="113"/>
      <c r="HF9" s="113"/>
      <c r="HG9" s="113"/>
      <c r="HH9" s="113"/>
      <c r="HI9" s="113"/>
      <c r="HJ9" s="113"/>
      <c r="HK9" s="113"/>
      <c r="HL9" s="113"/>
      <c r="HM9" s="113"/>
      <c r="HN9" s="113"/>
      <c r="HO9" s="113"/>
      <c r="HP9" s="113"/>
      <c r="HQ9" s="113"/>
      <c r="HR9" s="113"/>
      <c r="HS9" s="113"/>
      <c r="HT9" s="113"/>
      <c r="HU9" s="113"/>
      <c r="HV9" s="113"/>
      <c r="HW9" s="113"/>
      <c r="HX9" s="113"/>
      <c r="HY9" s="113"/>
      <c r="HZ9" s="113"/>
      <c r="IA9" s="113"/>
      <c r="IB9" s="113"/>
      <c r="IC9" s="113"/>
      <c r="ID9" s="113"/>
      <c r="IE9" s="113"/>
      <c r="IF9" s="113"/>
      <c r="IG9" s="113"/>
      <c r="IH9" s="113"/>
      <c r="II9" s="113"/>
      <c r="IJ9" s="113"/>
      <c r="IK9" s="113"/>
      <c r="IL9" s="113"/>
      <c r="IM9" s="113"/>
      <c r="IN9" s="113"/>
      <c r="IO9" s="113"/>
      <c r="IP9" s="113"/>
      <c r="IQ9" s="113"/>
      <c r="IR9" s="113"/>
      <c r="IS9" s="113"/>
      <c r="IT9" s="113"/>
      <c r="IU9" s="113"/>
      <c r="IV9" s="113"/>
      <c r="IW9" s="113"/>
      <c r="IX9" s="113"/>
      <c r="IY9" s="113"/>
      <c r="IZ9" s="113"/>
      <c r="JA9" s="113"/>
      <c r="JB9" s="113"/>
      <c r="JC9" s="113"/>
      <c r="JD9" s="113"/>
      <c r="JE9" s="113"/>
      <c r="JF9" s="113"/>
      <c r="JG9" s="113"/>
    </row>
    <row r="10" spans="1:267" ht="29.25" customHeight="1" thickTop="1" thickBot="1">
      <c r="A10" s="940" t="s">
        <v>208</v>
      </c>
      <c r="B10" s="941"/>
      <c r="C10" s="941"/>
      <c r="D10" s="941"/>
      <c r="E10" s="941"/>
      <c r="F10" s="941"/>
      <c r="G10" s="941"/>
      <c r="H10" s="941"/>
      <c r="I10" s="941"/>
      <c r="J10" s="941"/>
      <c r="K10" s="941"/>
      <c r="L10" s="941"/>
      <c r="M10" s="941"/>
      <c r="N10" s="941"/>
      <c r="O10" s="941"/>
      <c r="P10" s="941"/>
      <c r="Q10" s="941"/>
      <c r="R10" s="941"/>
      <c r="S10" s="941"/>
      <c r="T10" s="941"/>
      <c r="U10" s="941"/>
      <c r="V10" s="941"/>
      <c r="W10" s="941"/>
      <c r="X10" s="941"/>
      <c r="Y10" s="941"/>
      <c r="Z10" s="941"/>
      <c r="AA10" s="941"/>
      <c r="AB10" s="941"/>
      <c r="AC10" s="113"/>
      <c r="AD10" s="113"/>
      <c r="AE10" s="113"/>
      <c r="AF10" s="113"/>
      <c r="AG10" s="113"/>
      <c r="AH10" s="113"/>
      <c r="AI10" s="113"/>
      <c r="AJ10" s="113"/>
      <c r="AK10" s="113"/>
      <c r="AL10" s="113"/>
      <c r="AM10" s="113"/>
      <c r="AN10" s="113"/>
      <c r="AO10" s="113"/>
      <c r="AP10" s="113"/>
      <c r="AQ10" s="113"/>
      <c r="AR10" s="113"/>
      <c r="AS10" s="113"/>
      <c r="AT10" s="113"/>
      <c r="AU10" s="113"/>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3"/>
      <c r="CF10" s="113"/>
      <c r="CG10" s="113"/>
      <c r="CH10" s="113"/>
      <c r="CI10" s="113"/>
      <c r="CJ10" s="113"/>
      <c r="CK10" s="113"/>
      <c r="CL10" s="113"/>
      <c r="CM10" s="113"/>
      <c r="CN10" s="113"/>
      <c r="CO10" s="113"/>
      <c r="CP10" s="113"/>
      <c r="CQ10" s="113"/>
      <c r="CR10" s="113"/>
      <c r="CS10" s="113"/>
      <c r="CT10" s="113"/>
      <c r="CU10" s="113"/>
      <c r="CV10" s="113"/>
      <c r="CW10" s="113"/>
      <c r="CX10" s="113"/>
      <c r="CY10" s="113"/>
      <c r="CZ10" s="113"/>
      <c r="DA10" s="113"/>
      <c r="DB10" s="113"/>
      <c r="DC10" s="113"/>
      <c r="DD10" s="113"/>
      <c r="DE10" s="113"/>
      <c r="DF10" s="113"/>
      <c r="DG10" s="113"/>
      <c r="DH10" s="113"/>
      <c r="DI10" s="113"/>
      <c r="DJ10" s="113"/>
      <c r="DK10" s="113"/>
      <c r="DL10" s="113"/>
      <c r="DM10" s="113"/>
      <c r="DN10" s="113"/>
      <c r="DO10" s="113"/>
      <c r="DP10" s="113"/>
      <c r="DQ10" s="113"/>
      <c r="DR10" s="113"/>
      <c r="DS10" s="113"/>
      <c r="DT10" s="113"/>
      <c r="DU10" s="113"/>
      <c r="DV10" s="113"/>
      <c r="DW10" s="113"/>
      <c r="DX10" s="113"/>
      <c r="DY10" s="113"/>
      <c r="DZ10" s="113"/>
      <c r="EA10" s="113"/>
      <c r="EB10" s="113"/>
      <c r="EC10" s="113"/>
      <c r="ED10" s="113"/>
      <c r="EE10" s="113"/>
      <c r="EF10" s="113"/>
      <c r="EG10" s="113"/>
      <c r="EH10" s="113"/>
      <c r="EI10" s="113"/>
      <c r="EJ10" s="113"/>
      <c r="EK10" s="113"/>
      <c r="EL10" s="113"/>
      <c r="EM10" s="113"/>
      <c r="EN10" s="113"/>
      <c r="EO10" s="113"/>
      <c r="EP10" s="113"/>
      <c r="EQ10" s="113"/>
      <c r="ER10" s="113"/>
      <c r="ES10" s="113"/>
      <c r="ET10" s="113"/>
      <c r="EU10" s="113"/>
      <c r="EV10" s="113"/>
      <c r="EW10" s="113"/>
      <c r="EX10" s="113"/>
      <c r="EY10" s="113"/>
      <c r="EZ10" s="113"/>
      <c r="FA10" s="113"/>
      <c r="FB10" s="113"/>
      <c r="FC10" s="113"/>
      <c r="FD10" s="113"/>
      <c r="FE10" s="113"/>
      <c r="FF10" s="113"/>
      <c r="FG10" s="113"/>
      <c r="FH10" s="113"/>
      <c r="FI10" s="113"/>
      <c r="FJ10" s="113"/>
      <c r="FK10" s="113"/>
      <c r="FL10" s="113"/>
      <c r="FM10" s="113"/>
      <c r="FN10" s="113"/>
      <c r="FO10" s="113"/>
      <c r="FP10" s="113"/>
      <c r="FQ10" s="113"/>
      <c r="FR10" s="113"/>
      <c r="FS10" s="113"/>
      <c r="FT10" s="113"/>
      <c r="FU10" s="113"/>
      <c r="FV10" s="113"/>
      <c r="FW10" s="113"/>
      <c r="FX10" s="113"/>
      <c r="FY10" s="113"/>
      <c r="FZ10" s="113"/>
      <c r="GA10" s="113"/>
      <c r="GB10" s="113"/>
      <c r="GC10" s="113"/>
      <c r="GD10" s="113"/>
      <c r="GE10" s="113"/>
      <c r="GF10" s="113"/>
      <c r="GG10" s="113"/>
      <c r="GH10" s="113"/>
      <c r="GI10" s="113"/>
      <c r="GJ10" s="113"/>
      <c r="GK10" s="113"/>
      <c r="GL10" s="113"/>
      <c r="GM10" s="113"/>
      <c r="GN10" s="113"/>
      <c r="GO10" s="113"/>
      <c r="GP10" s="113"/>
      <c r="GQ10" s="113"/>
      <c r="GR10" s="113"/>
      <c r="GS10" s="113"/>
      <c r="GT10" s="113"/>
      <c r="GU10" s="113"/>
      <c r="GV10" s="113"/>
      <c r="GW10" s="113"/>
      <c r="GX10" s="113"/>
      <c r="GY10" s="113"/>
      <c r="GZ10" s="113"/>
      <c r="HA10" s="113"/>
      <c r="HB10" s="113"/>
      <c r="HC10" s="113"/>
      <c r="HD10" s="113"/>
      <c r="HE10" s="113"/>
      <c r="HF10" s="113"/>
      <c r="HG10" s="113"/>
      <c r="HH10" s="113"/>
      <c r="HI10" s="113"/>
      <c r="HJ10" s="113"/>
      <c r="HK10" s="113"/>
      <c r="HL10" s="113"/>
      <c r="HM10" s="113"/>
      <c r="HN10" s="113"/>
      <c r="HO10" s="113"/>
      <c r="HP10" s="113"/>
      <c r="HQ10" s="113"/>
      <c r="HR10" s="113"/>
      <c r="HS10" s="113"/>
      <c r="HT10" s="113"/>
      <c r="HU10" s="113"/>
      <c r="HV10" s="113"/>
      <c r="HW10" s="113"/>
      <c r="HX10" s="113"/>
      <c r="HY10" s="113"/>
      <c r="HZ10" s="113"/>
      <c r="IA10" s="113"/>
      <c r="IB10" s="113"/>
      <c r="IC10" s="113"/>
      <c r="ID10" s="113"/>
      <c r="IE10" s="113"/>
      <c r="IF10" s="113"/>
      <c r="IG10" s="113"/>
      <c r="IH10" s="113"/>
      <c r="II10" s="113"/>
      <c r="IJ10" s="113"/>
      <c r="IK10" s="113"/>
      <c r="IL10" s="113"/>
      <c r="IM10" s="113"/>
      <c r="IN10" s="113"/>
      <c r="IO10" s="113"/>
      <c r="IP10" s="113"/>
      <c r="IQ10" s="113"/>
      <c r="IR10" s="113"/>
      <c r="IS10" s="113"/>
      <c r="IT10" s="113"/>
      <c r="IU10" s="113"/>
      <c r="IV10" s="113"/>
      <c r="IW10" s="113"/>
      <c r="IX10" s="113"/>
      <c r="IY10" s="113"/>
      <c r="IZ10" s="113"/>
      <c r="JA10" s="113"/>
      <c r="JB10" s="113"/>
      <c r="JC10" s="113"/>
      <c r="JD10" s="113"/>
      <c r="JE10" s="113"/>
      <c r="JF10" s="113"/>
      <c r="JG10" s="113"/>
    </row>
    <row r="11" spans="1:267" ht="7.5" customHeight="1" thickTop="1">
      <c r="A11" s="942"/>
      <c r="B11" s="943"/>
      <c r="C11" s="943"/>
      <c r="D11" s="943"/>
      <c r="E11" s="943"/>
      <c r="F11" s="943"/>
      <c r="G11" s="943"/>
      <c r="H11" s="943"/>
      <c r="I11" s="943"/>
      <c r="J11" s="943"/>
      <c r="K11" s="943"/>
      <c r="L11" s="943"/>
      <c r="M11" s="943"/>
      <c r="N11" s="943"/>
      <c r="O11" s="943"/>
      <c r="P11" s="943"/>
      <c r="Q11" s="943"/>
      <c r="R11" s="943"/>
      <c r="S11" s="943"/>
      <c r="T11" s="943"/>
      <c r="U11" s="943"/>
      <c r="V11" s="943"/>
      <c r="W11" s="943"/>
      <c r="X11" s="943"/>
      <c r="Y11" s="943"/>
      <c r="Z11" s="943"/>
      <c r="AA11" s="943"/>
      <c r="AB11" s="943"/>
    </row>
    <row r="12" spans="1:267" ht="3" customHeight="1" thickBot="1">
      <c r="A12" s="942"/>
      <c r="B12" s="943"/>
      <c r="C12" s="943"/>
      <c r="D12" s="943"/>
      <c r="E12" s="943"/>
      <c r="F12" s="943"/>
      <c r="G12" s="943"/>
      <c r="H12" s="943"/>
      <c r="I12" s="943"/>
      <c r="J12" s="943"/>
      <c r="K12" s="943"/>
      <c r="L12" s="943"/>
      <c r="M12" s="943"/>
      <c r="N12" s="943"/>
      <c r="O12" s="943"/>
      <c r="P12" s="943"/>
      <c r="Q12" s="943"/>
      <c r="R12" s="943"/>
      <c r="S12" s="943"/>
      <c r="T12" s="943"/>
      <c r="U12" s="943"/>
      <c r="V12" s="943"/>
      <c r="W12" s="943"/>
      <c r="X12" s="943"/>
      <c r="Y12" s="943"/>
      <c r="Z12" s="943"/>
      <c r="AA12" s="943"/>
      <c r="AB12" s="943"/>
    </row>
    <row r="13" spans="1:267" s="235" customFormat="1" ht="23.25" customHeight="1" thickBot="1">
      <c r="A13" s="969" t="s">
        <v>6</v>
      </c>
      <c r="B13" s="970" t="s">
        <v>209</v>
      </c>
      <c r="C13" s="970" t="s">
        <v>210</v>
      </c>
      <c r="D13" s="972" t="s">
        <v>211</v>
      </c>
      <c r="E13" s="944" t="s">
        <v>212</v>
      </c>
      <c r="F13" s="945"/>
      <c r="G13" s="945"/>
      <c r="H13" s="945"/>
      <c r="I13" s="945"/>
      <c r="J13" s="945"/>
      <c r="K13" s="945"/>
      <c r="L13" s="945"/>
      <c r="M13" s="945"/>
      <c r="N13" s="945"/>
      <c r="O13" s="945"/>
      <c r="P13" s="945"/>
      <c r="Q13" s="945"/>
      <c r="R13" s="945"/>
      <c r="S13" s="945"/>
      <c r="T13" s="945"/>
      <c r="U13" s="945"/>
      <c r="V13" s="945"/>
      <c r="W13" s="945"/>
      <c r="X13" s="945"/>
      <c r="Y13" s="945"/>
      <c r="Z13" s="945"/>
      <c r="AA13" s="945"/>
      <c r="AB13" s="946"/>
      <c r="AC13" s="113"/>
      <c r="AD13" s="113"/>
      <c r="AE13" s="113"/>
      <c r="AF13" s="113"/>
      <c r="AG13" s="113"/>
      <c r="AH13" s="113"/>
      <c r="AI13" s="113"/>
      <c r="AJ13" s="113"/>
      <c r="AK13" s="113"/>
      <c r="AL13" s="113"/>
      <c r="AM13" s="113"/>
      <c r="AN13" s="113"/>
      <c r="AO13" s="113"/>
      <c r="AP13" s="113"/>
      <c r="AQ13" s="113"/>
      <c r="AR13" s="113"/>
      <c r="AS13" s="113"/>
      <c r="AT13" s="113"/>
      <c r="AU13" s="113"/>
      <c r="AV13" s="113"/>
      <c r="AW13" s="113"/>
      <c r="AX13" s="113"/>
      <c r="AY13" s="113"/>
      <c r="AZ13" s="113"/>
      <c r="BA13" s="113"/>
      <c r="BB13" s="113"/>
      <c r="BC13" s="113"/>
      <c r="BD13" s="113"/>
      <c r="BE13" s="113"/>
      <c r="BF13" s="113"/>
      <c r="BG13" s="113"/>
      <c r="BH13" s="113"/>
      <c r="BI13" s="113"/>
      <c r="BJ13" s="113"/>
      <c r="BK13" s="113"/>
      <c r="BL13" s="113"/>
      <c r="BM13" s="113"/>
      <c r="BN13" s="113"/>
      <c r="BO13" s="113"/>
      <c r="BP13" s="113"/>
      <c r="BQ13" s="113"/>
      <c r="BR13" s="113"/>
      <c r="BS13" s="113"/>
      <c r="BT13" s="113"/>
      <c r="BU13" s="113"/>
      <c r="BV13" s="113"/>
      <c r="BW13" s="113"/>
      <c r="BX13" s="113"/>
      <c r="BY13" s="113"/>
      <c r="BZ13" s="113"/>
      <c r="CA13" s="113"/>
      <c r="CB13" s="113"/>
      <c r="CC13" s="113"/>
      <c r="CD13" s="113"/>
      <c r="CE13" s="113"/>
      <c r="CF13" s="113"/>
      <c r="CG13" s="113"/>
      <c r="CH13" s="113"/>
      <c r="CI13" s="113"/>
      <c r="CJ13" s="113"/>
      <c r="CK13" s="113"/>
      <c r="CL13" s="113"/>
      <c r="CM13" s="113"/>
      <c r="CN13" s="113"/>
      <c r="CO13" s="113"/>
      <c r="CP13" s="113"/>
      <c r="CQ13" s="113"/>
      <c r="CR13" s="113"/>
      <c r="CS13" s="113"/>
      <c r="CT13" s="113"/>
      <c r="CU13" s="113"/>
      <c r="CV13" s="113"/>
      <c r="CW13" s="113"/>
      <c r="CX13" s="113"/>
      <c r="CY13" s="113"/>
      <c r="CZ13" s="113"/>
      <c r="DA13" s="113"/>
      <c r="DB13" s="113"/>
      <c r="DC13" s="113"/>
      <c r="DD13" s="113"/>
      <c r="DE13" s="113"/>
      <c r="DF13" s="113"/>
      <c r="DG13" s="113"/>
      <c r="DH13" s="113"/>
      <c r="DI13" s="113"/>
      <c r="DJ13" s="113"/>
      <c r="DK13" s="113"/>
      <c r="DL13" s="113"/>
      <c r="DM13" s="113"/>
      <c r="DN13" s="113"/>
      <c r="DO13" s="113"/>
      <c r="DP13" s="113"/>
      <c r="DQ13" s="113"/>
      <c r="DR13" s="113"/>
      <c r="DS13" s="113"/>
      <c r="DT13" s="113"/>
      <c r="DU13" s="113"/>
      <c r="DV13" s="113"/>
      <c r="DW13" s="113"/>
      <c r="DX13" s="113"/>
      <c r="DY13" s="113"/>
      <c r="DZ13" s="113"/>
      <c r="EA13" s="113"/>
      <c r="EB13" s="113"/>
      <c r="EC13" s="113"/>
      <c r="ED13" s="113"/>
      <c r="EE13" s="113"/>
      <c r="EF13" s="113"/>
      <c r="EG13" s="113"/>
      <c r="EH13" s="113"/>
      <c r="EI13" s="113"/>
      <c r="EJ13" s="113"/>
      <c r="EK13" s="113"/>
      <c r="EL13" s="113"/>
      <c r="EM13" s="113"/>
      <c r="EN13" s="113"/>
      <c r="EO13" s="113"/>
      <c r="EP13" s="113"/>
      <c r="EQ13" s="113"/>
      <c r="ER13" s="113"/>
      <c r="ES13" s="113"/>
      <c r="ET13" s="113"/>
      <c r="EU13" s="113"/>
      <c r="EV13" s="113"/>
      <c r="EW13" s="113"/>
      <c r="EX13" s="113"/>
      <c r="EY13" s="113"/>
      <c r="EZ13" s="113"/>
      <c r="FA13" s="113"/>
      <c r="FB13" s="113"/>
      <c r="FC13" s="113"/>
      <c r="FD13" s="113"/>
      <c r="FE13" s="113"/>
      <c r="FF13" s="113"/>
      <c r="FG13" s="113"/>
      <c r="FH13" s="113"/>
      <c r="FI13" s="113"/>
      <c r="FJ13" s="113"/>
      <c r="FK13" s="113"/>
      <c r="FL13" s="113"/>
      <c r="FM13" s="113"/>
      <c r="FN13" s="113"/>
      <c r="FO13" s="113"/>
      <c r="FP13" s="113"/>
      <c r="FQ13" s="113"/>
      <c r="FR13" s="113"/>
      <c r="FS13" s="113"/>
      <c r="FT13" s="113"/>
      <c r="FU13" s="113"/>
      <c r="FV13" s="113"/>
      <c r="FW13" s="113"/>
      <c r="FX13" s="113"/>
      <c r="FY13" s="113"/>
      <c r="FZ13" s="113"/>
      <c r="GA13" s="113"/>
      <c r="GB13" s="113"/>
      <c r="GC13" s="113"/>
      <c r="GD13" s="113"/>
      <c r="GE13" s="113"/>
      <c r="GF13" s="113"/>
      <c r="GG13" s="113"/>
      <c r="GH13" s="113"/>
      <c r="GI13" s="113"/>
      <c r="GJ13" s="113"/>
      <c r="GK13" s="113"/>
      <c r="GL13" s="113"/>
      <c r="GM13" s="113"/>
      <c r="GN13" s="113"/>
      <c r="GO13" s="113"/>
      <c r="GP13" s="113"/>
      <c r="GQ13" s="113"/>
      <c r="GR13" s="113"/>
      <c r="GS13" s="113"/>
      <c r="GT13" s="113"/>
      <c r="GU13" s="113"/>
      <c r="GV13" s="113"/>
      <c r="GW13" s="113"/>
      <c r="GX13" s="113"/>
      <c r="GY13" s="113"/>
      <c r="GZ13" s="113"/>
      <c r="HA13" s="113"/>
      <c r="HB13" s="113"/>
      <c r="HC13" s="113"/>
      <c r="HD13" s="113"/>
      <c r="HE13" s="113"/>
      <c r="HF13" s="113"/>
      <c r="HG13" s="113"/>
      <c r="HH13" s="113"/>
      <c r="HI13" s="113"/>
      <c r="HJ13" s="113"/>
      <c r="HK13" s="113"/>
      <c r="HL13" s="113"/>
      <c r="HM13" s="113"/>
      <c r="HN13" s="113"/>
      <c r="HO13" s="113"/>
      <c r="HP13" s="113"/>
      <c r="HQ13" s="113"/>
      <c r="HR13" s="113"/>
      <c r="HS13" s="113"/>
      <c r="HT13" s="113"/>
      <c r="HU13" s="113"/>
      <c r="HV13" s="113"/>
      <c r="HW13" s="113"/>
      <c r="HX13" s="113"/>
      <c r="HY13" s="113"/>
      <c r="HZ13" s="113"/>
      <c r="IA13" s="113"/>
      <c r="IB13" s="113"/>
      <c r="IC13" s="113"/>
      <c r="ID13" s="113"/>
      <c r="IE13" s="113"/>
      <c r="IF13" s="113"/>
      <c r="IG13" s="113"/>
      <c r="IH13" s="113"/>
      <c r="II13" s="113"/>
      <c r="IJ13" s="113"/>
      <c r="IK13" s="113"/>
      <c r="IL13" s="113"/>
      <c r="IM13" s="113"/>
      <c r="IN13" s="113"/>
      <c r="IO13" s="113"/>
      <c r="IP13" s="113"/>
      <c r="IQ13" s="113"/>
      <c r="IR13" s="113"/>
      <c r="IS13" s="113"/>
      <c r="IT13" s="113"/>
      <c r="IU13" s="113"/>
      <c r="IV13" s="113"/>
      <c r="IW13" s="113"/>
      <c r="IX13" s="113"/>
      <c r="IY13" s="113"/>
      <c r="IZ13" s="113"/>
      <c r="JA13" s="113"/>
      <c r="JB13" s="113"/>
      <c r="JC13" s="113"/>
      <c r="JD13" s="113"/>
      <c r="JE13" s="113"/>
      <c r="JF13" s="113"/>
      <c r="JG13" s="113"/>
    </row>
    <row r="14" spans="1:267" s="235" customFormat="1" ht="23.25" customHeight="1">
      <c r="A14" s="962"/>
      <c r="B14" s="971" t="s">
        <v>209</v>
      </c>
      <c r="C14" s="971" t="s">
        <v>213</v>
      </c>
      <c r="D14" s="973"/>
      <c r="E14" s="960">
        <v>1</v>
      </c>
      <c r="F14" s="948"/>
      <c r="G14" s="947">
        <v>2</v>
      </c>
      <c r="H14" s="948"/>
      <c r="I14" s="947">
        <v>3</v>
      </c>
      <c r="J14" s="948"/>
      <c r="K14" s="947">
        <v>4</v>
      </c>
      <c r="L14" s="948"/>
      <c r="M14" s="947">
        <v>5</v>
      </c>
      <c r="N14" s="948"/>
      <c r="O14" s="947">
        <v>6</v>
      </c>
      <c r="P14" s="948"/>
      <c r="Q14" s="947">
        <v>7</v>
      </c>
      <c r="R14" s="948"/>
      <c r="S14" s="947">
        <v>8</v>
      </c>
      <c r="T14" s="948"/>
      <c r="U14" s="947">
        <v>9</v>
      </c>
      <c r="V14" s="948"/>
      <c r="W14" s="947">
        <v>10</v>
      </c>
      <c r="X14" s="948"/>
      <c r="Y14" s="947">
        <v>11</v>
      </c>
      <c r="Z14" s="948"/>
      <c r="AA14" s="947">
        <v>12</v>
      </c>
      <c r="AB14" s="948"/>
      <c r="AC14" s="113"/>
      <c r="AD14" s="113"/>
      <c r="AE14" s="113"/>
      <c r="AF14" s="113"/>
      <c r="AG14" s="113"/>
      <c r="AH14" s="113"/>
      <c r="AI14" s="113"/>
      <c r="AJ14" s="113"/>
      <c r="AK14" s="113"/>
      <c r="AL14" s="113"/>
      <c r="AM14" s="113"/>
      <c r="AN14" s="113"/>
      <c r="AO14" s="113"/>
      <c r="AP14" s="113"/>
      <c r="AQ14" s="113"/>
      <c r="AR14" s="113"/>
      <c r="AS14" s="113"/>
      <c r="AT14" s="113"/>
      <c r="AU14" s="113"/>
      <c r="AV14" s="113"/>
      <c r="AW14" s="113"/>
      <c r="AX14" s="113"/>
      <c r="AY14" s="113"/>
      <c r="AZ14" s="113"/>
      <c r="BA14" s="113"/>
      <c r="BB14" s="113"/>
      <c r="BC14" s="113"/>
      <c r="BD14" s="113"/>
      <c r="BE14" s="113"/>
      <c r="BF14" s="113"/>
      <c r="BG14" s="113"/>
      <c r="BH14" s="113"/>
      <c r="BI14" s="113"/>
      <c r="BJ14" s="113"/>
      <c r="BK14" s="113"/>
      <c r="BL14" s="113"/>
      <c r="BM14" s="113"/>
      <c r="BN14" s="113"/>
      <c r="BO14" s="113"/>
      <c r="BP14" s="113"/>
      <c r="BQ14" s="113"/>
      <c r="BR14" s="113"/>
      <c r="BS14" s="113"/>
      <c r="BT14" s="113"/>
      <c r="BU14" s="113"/>
      <c r="BV14" s="113"/>
      <c r="BW14" s="113"/>
      <c r="BX14" s="113"/>
      <c r="BY14" s="113"/>
      <c r="BZ14" s="113"/>
      <c r="CA14" s="113"/>
      <c r="CB14" s="113"/>
      <c r="CC14" s="113"/>
      <c r="CD14" s="113"/>
      <c r="CE14" s="113"/>
      <c r="CF14" s="113"/>
      <c r="CG14" s="113"/>
      <c r="CH14" s="113"/>
      <c r="CI14" s="113"/>
      <c r="CJ14" s="113"/>
      <c r="CK14" s="113"/>
      <c r="CL14" s="113"/>
      <c r="CM14" s="113"/>
      <c r="CN14" s="113"/>
      <c r="CO14" s="113"/>
      <c r="CP14" s="113"/>
      <c r="CQ14" s="113"/>
      <c r="CR14" s="113"/>
      <c r="CS14" s="113"/>
      <c r="CT14" s="113"/>
      <c r="CU14" s="113"/>
      <c r="CV14" s="113"/>
      <c r="CW14" s="113"/>
      <c r="CX14" s="113"/>
      <c r="CY14" s="113"/>
      <c r="CZ14" s="113"/>
      <c r="DA14" s="113"/>
      <c r="DB14" s="113"/>
      <c r="DC14" s="113"/>
      <c r="DD14" s="113"/>
      <c r="DE14" s="113"/>
      <c r="DF14" s="113"/>
      <c r="DG14" s="113"/>
      <c r="DH14" s="113"/>
      <c r="DI14" s="113"/>
      <c r="DJ14" s="113"/>
      <c r="DK14" s="113"/>
      <c r="DL14" s="113"/>
      <c r="DM14" s="113"/>
      <c r="DN14" s="113"/>
      <c r="DO14" s="113"/>
      <c r="DP14" s="113"/>
      <c r="DQ14" s="113"/>
      <c r="DR14" s="113"/>
      <c r="DS14" s="113"/>
      <c r="DT14" s="113"/>
      <c r="DU14" s="113"/>
      <c r="DV14" s="113"/>
      <c r="DW14" s="113"/>
      <c r="DX14" s="113"/>
      <c r="DY14" s="113"/>
      <c r="DZ14" s="113"/>
      <c r="EA14" s="113"/>
      <c r="EB14" s="113"/>
      <c r="EC14" s="113"/>
      <c r="ED14" s="113"/>
      <c r="EE14" s="113"/>
      <c r="EF14" s="113"/>
      <c r="EG14" s="113"/>
      <c r="EH14" s="113"/>
      <c r="EI14" s="113"/>
      <c r="EJ14" s="113"/>
      <c r="EK14" s="113"/>
      <c r="EL14" s="113"/>
      <c r="EM14" s="113"/>
      <c r="EN14" s="113"/>
      <c r="EO14" s="113"/>
      <c r="EP14" s="113"/>
      <c r="EQ14" s="113"/>
      <c r="ER14" s="113"/>
      <c r="ES14" s="113"/>
      <c r="ET14" s="113"/>
      <c r="EU14" s="113"/>
      <c r="EV14" s="113"/>
      <c r="EW14" s="113"/>
      <c r="EX14" s="113"/>
      <c r="EY14" s="113"/>
      <c r="EZ14" s="113"/>
      <c r="FA14" s="113"/>
      <c r="FB14" s="113"/>
      <c r="FC14" s="113"/>
      <c r="FD14" s="113"/>
      <c r="FE14" s="113"/>
      <c r="FF14" s="113"/>
      <c r="FG14" s="113"/>
      <c r="FH14" s="113"/>
      <c r="FI14" s="113"/>
      <c r="FJ14" s="113"/>
      <c r="FK14" s="113"/>
      <c r="FL14" s="113"/>
      <c r="FM14" s="113"/>
      <c r="FN14" s="113"/>
      <c r="FO14" s="113"/>
      <c r="FP14" s="113"/>
      <c r="FQ14" s="113"/>
      <c r="FR14" s="113"/>
      <c r="FS14" s="113"/>
      <c r="FT14" s="113"/>
      <c r="FU14" s="113"/>
      <c r="FV14" s="113"/>
      <c r="FW14" s="113"/>
      <c r="FX14" s="113"/>
      <c r="FY14" s="113"/>
      <c r="FZ14" s="113"/>
      <c r="GA14" s="113"/>
      <c r="GB14" s="113"/>
      <c r="GC14" s="113"/>
      <c r="GD14" s="113"/>
      <c r="GE14" s="113"/>
      <c r="GF14" s="113"/>
      <c r="GG14" s="113"/>
      <c r="GH14" s="113"/>
      <c r="GI14" s="113"/>
      <c r="GJ14" s="113"/>
      <c r="GK14" s="113"/>
      <c r="GL14" s="113"/>
      <c r="GM14" s="113"/>
      <c r="GN14" s="113"/>
      <c r="GO14" s="113"/>
      <c r="GP14" s="113"/>
      <c r="GQ14" s="113"/>
      <c r="GR14" s="113"/>
      <c r="GS14" s="113"/>
      <c r="GT14" s="113"/>
      <c r="GU14" s="113"/>
      <c r="GV14" s="113"/>
      <c r="GW14" s="113"/>
      <c r="GX14" s="113"/>
      <c r="GY14" s="113"/>
      <c r="GZ14" s="113"/>
      <c r="HA14" s="113"/>
      <c r="HB14" s="113"/>
      <c r="HC14" s="113"/>
      <c r="HD14" s="113"/>
      <c r="HE14" s="113"/>
      <c r="HF14" s="113"/>
      <c r="HG14" s="113"/>
      <c r="HH14" s="113"/>
      <c r="HI14" s="113"/>
      <c r="HJ14" s="113"/>
      <c r="HK14" s="113"/>
      <c r="HL14" s="113"/>
      <c r="HM14" s="113"/>
      <c r="HN14" s="113"/>
      <c r="HO14" s="113"/>
      <c r="HP14" s="113"/>
      <c r="HQ14" s="113"/>
      <c r="HR14" s="113"/>
      <c r="HS14" s="113"/>
      <c r="HT14" s="113"/>
      <c r="HU14" s="113"/>
      <c r="HV14" s="113"/>
      <c r="HW14" s="113"/>
      <c r="HX14" s="113"/>
      <c r="HY14" s="113"/>
      <c r="HZ14" s="113"/>
      <c r="IA14" s="113"/>
      <c r="IB14" s="113"/>
      <c r="IC14" s="113"/>
      <c r="ID14" s="113"/>
      <c r="IE14" s="113"/>
      <c r="IF14" s="113"/>
      <c r="IG14" s="113"/>
      <c r="IH14" s="113"/>
      <c r="II14" s="113"/>
      <c r="IJ14" s="113"/>
      <c r="IK14" s="113"/>
      <c r="IL14" s="113"/>
      <c r="IM14" s="113"/>
      <c r="IN14" s="113"/>
      <c r="IO14" s="113"/>
      <c r="IP14" s="113"/>
      <c r="IQ14" s="113"/>
      <c r="IR14" s="113"/>
      <c r="IS14" s="113"/>
      <c r="IT14" s="113"/>
      <c r="IU14" s="113"/>
      <c r="IV14" s="113"/>
      <c r="IW14" s="113"/>
      <c r="IX14" s="113"/>
      <c r="IY14" s="113"/>
      <c r="IZ14" s="113"/>
      <c r="JA14" s="113"/>
      <c r="JB14" s="113"/>
      <c r="JC14" s="113"/>
      <c r="JD14" s="113"/>
      <c r="JE14" s="113"/>
      <c r="JF14" s="113"/>
      <c r="JG14" s="113"/>
    </row>
    <row r="15" spans="1:267">
      <c r="A15" s="962"/>
      <c r="B15" s="971"/>
      <c r="C15" s="971"/>
      <c r="D15" s="973"/>
      <c r="E15" s="322" t="s">
        <v>213</v>
      </c>
      <c r="F15" s="323" t="s">
        <v>214</v>
      </c>
      <c r="G15" s="324" t="s">
        <v>213</v>
      </c>
      <c r="H15" s="323" t="s">
        <v>214</v>
      </c>
      <c r="I15" s="324" t="s">
        <v>213</v>
      </c>
      <c r="J15" s="323" t="s">
        <v>214</v>
      </c>
      <c r="K15" s="324" t="s">
        <v>213</v>
      </c>
      <c r="L15" s="323" t="s">
        <v>214</v>
      </c>
      <c r="M15" s="324" t="s">
        <v>213</v>
      </c>
      <c r="N15" s="323" t="s">
        <v>214</v>
      </c>
      <c r="O15" s="324" t="s">
        <v>213</v>
      </c>
      <c r="P15" s="323" t="s">
        <v>214</v>
      </c>
      <c r="Q15" s="324" t="s">
        <v>213</v>
      </c>
      <c r="R15" s="323" t="s">
        <v>214</v>
      </c>
      <c r="S15" s="324" t="s">
        <v>213</v>
      </c>
      <c r="T15" s="323" t="s">
        <v>214</v>
      </c>
      <c r="U15" s="324" t="s">
        <v>213</v>
      </c>
      <c r="V15" s="323" t="s">
        <v>214</v>
      </c>
      <c r="W15" s="324" t="s">
        <v>213</v>
      </c>
      <c r="X15" s="323" t="s">
        <v>214</v>
      </c>
      <c r="Y15" s="324" t="s">
        <v>213</v>
      </c>
      <c r="Z15" s="323" t="s">
        <v>214</v>
      </c>
      <c r="AA15" s="324" t="s">
        <v>213</v>
      </c>
      <c r="AB15" s="323" t="s">
        <v>214</v>
      </c>
    </row>
    <row r="16" spans="1:267" ht="30" customHeight="1">
      <c r="A16" s="962">
        <f>'GERAL C INFRA'!C17</f>
        <v>1</v>
      </c>
      <c r="B16" s="968" t="str">
        <f>'GERAL C INFRA'!F17</f>
        <v>SERVIÇOS PRELIMINARES</v>
      </c>
      <c r="C16" s="964">
        <f>D16/$D$36</f>
        <v>1.1999999999999999E-3</v>
      </c>
      <c r="D16" s="966">
        <f>'GERAL C INFRA'!K23</f>
        <v>47898.73</v>
      </c>
      <c r="E16" s="326">
        <v>0.1</v>
      </c>
      <c r="F16" s="327">
        <f>ROUND($D16*E16,2)</f>
        <v>4789.87</v>
      </c>
      <c r="G16" s="328">
        <v>0.1</v>
      </c>
      <c r="H16" s="327">
        <f>ROUND($D16*G16,2)</f>
        <v>4789.87</v>
      </c>
      <c r="I16" s="328">
        <v>0.08</v>
      </c>
      <c r="J16" s="327">
        <f>ROUND($D16*I16,2)</f>
        <v>3831.9</v>
      </c>
      <c r="K16" s="328">
        <v>0.08</v>
      </c>
      <c r="L16" s="327">
        <f>ROUND($D16*K16,2)</f>
        <v>3831.9</v>
      </c>
      <c r="M16" s="328">
        <v>0.08</v>
      </c>
      <c r="N16" s="327">
        <f>ROUND($D16*M16,2)</f>
        <v>3831.9</v>
      </c>
      <c r="O16" s="328">
        <v>0.08</v>
      </c>
      <c r="P16" s="327">
        <f>ROUND($D16*O16,2)</f>
        <v>3831.9</v>
      </c>
      <c r="Q16" s="328">
        <v>0.08</v>
      </c>
      <c r="R16" s="327">
        <f>ROUND($D16*Q16,2)</f>
        <v>3831.9</v>
      </c>
      <c r="S16" s="328">
        <v>0.08</v>
      </c>
      <c r="T16" s="327">
        <f>ROUND($D16*S16,2)</f>
        <v>3831.9</v>
      </c>
      <c r="U16" s="328">
        <v>0.08</v>
      </c>
      <c r="V16" s="327">
        <f>ROUND($D16*U16,2)</f>
        <v>3831.9</v>
      </c>
      <c r="W16" s="328">
        <v>0.08</v>
      </c>
      <c r="X16" s="327">
        <f>ROUND($D16*W16,2)</f>
        <v>3831.9</v>
      </c>
      <c r="Y16" s="328">
        <v>0.08</v>
      </c>
      <c r="Z16" s="327">
        <f>ROUND($D16*Y16,2)</f>
        <v>3831.9</v>
      </c>
      <c r="AA16" s="328">
        <v>0.08</v>
      </c>
      <c r="AB16" s="327">
        <f>ROUNDDOWN($D16*AA16,2)</f>
        <v>3831.89</v>
      </c>
      <c r="AC16" s="329">
        <f>SUM(AA16,Y16,W16,U16,S16,Q16,O16,M16,K16,I16,G16,E16)</f>
        <v>1</v>
      </c>
      <c r="AD16" s="842">
        <f>SUM(AB16,Z16,X16,V16,T16,R16,P16,N16,L16,J16,H16,F16)</f>
        <v>47898.73</v>
      </c>
      <c r="AE16" s="402">
        <f>AD16-D16</f>
        <v>0</v>
      </c>
    </row>
    <row r="17" spans="1:31" ht="6" customHeight="1">
      <c r="A17" s="962"/>
      <c r="B17" s="968"/>
      <c r="C17" s="964"/>
      <c r="D17" s="966"/>
      <c r="E17" s="330"/>
      <c r="F17" s="331"/>
      <c r="G17" s="332"/>
      <c r="H17" s="331"/>
      <c r="I17" s="333"/>
      <c r="J17" s="331"/>
      <c r="K17" s="333"/>
      <c r="L17" s="331"/>
      <c r="M17" s="333"/>
      <c r="N17" s="331"/>
      <c r="O17" s="333"/>
      <c r="P17" s="331"/>
      <c r="Q17" s="333"/>
      <c r="R17" s="331"/>
      <c r="S17" s="333"/>
      <c r="T17" s="331"/>
      <c r="U17" s="333"/>
      <c r="V17" s="331"/>
      <c r="W17" s="333"/>
      <c r="X17" s="331"/>
      <c r="Y17" s="333"/>
      <c r="Z17" s="331"/>
      <c r="AA17" s="333"/>
      <c r="AB17" s="331"/>
      <c r="AC17" s="329">
        <f t="shared" ref="AC17:AC31" si="0">E17+G17+I17+K17+M17+AA17</f>
        <v>0</v>
      </c>
    </row>
    <row r="18" spans="1:31" ht="30" customHeight="1">
      <c r="A18" s="962">
        <f>'GERAL C INFRA'!C24</f>
        <v>2</v>
      </c>
      <c r="B18" s="968" t="str">
        <f>'GERAL C INFRA'!F24</f>
        <v>DEMOLIÇÕES E RETIRADAS</v>
      </c>
      <c r="C18" s="964">
        <f>D18/$D$36</f>
        <v>6.3E-3</v>
      </c>
      <c r="D18" s="966">
        <f>'GERAL C INFRA'!K27</f>
        <v>258081.89</v>
      </c>
      <c r="E18" s="334">
        <v>0.1</v>
      </c>
      <c r="F18" s="327">
        <f>ROUND($D18*E18,2)</f>
        <v>25808.19</v>
      </c>
      <c r="G18" s="334">
        <v>0.1</v>
      </c>
      <c r="H18" s="327">
        <f>ROUND($D18*G18,2)</f>
        <v>25808.19</v>
      </c>
      <c r="I18" s="334">
        <v>0.1</v>
      </c>
      <c r="J18" s="327">
        <f>ROUND($D18*I18,2)</f>
        <v>25808.19</v>
      </c>
      <c r="K18" s="334">
        <v>0.1</v>
      </c>
      <c r="L18" s="327">
        <f>ROUND($D18*K18,2)</f>
        <v>25808.19</v>
      </c>
      <c r="M18" s="334">
        <v>0.1</v>
      </c>
      <c r="N18" s="327">
        <f>ROUND($D18*M18,2)</f>
        <v>25808.19</v>
      </c>
      <c r="O18" s="334">
        <v>0.1</v>
      </c>
      <c r="P18" s="327">
        <f>ROUND($D18*O18,2)</f>
        <v>25808.19</v>
      </c>
      <c r="Q18" s="334">
        <v>0.1</v>
      </c>
      <c r="R18" s="327">
        <f>ROUND($D18*Q18,2)</f>
        <v>25808.19</v>
      </c>
      <c r="S18" s="334">
        <v>0.1</v>
      </c>
      <c r="T18" s="327">
        <f>ROUND($D18*S18,2)</f>
        <v>25808.19</v>
      </c>
      <c r="U18" s="334">
        <v>0.1</v>
      </c>
      <c r="V18" s="327">
        <f>ROUND($D18*U18,2)</f>
        <v>25808.19</v>
      </c>
      <c r="W18" s="334">
        <v>0.1</v>
      </c>
      <c r="X18" s="327">
        <f>ROUNDDOWN($D18*W18,2)</f>
        <v>25808.18</v>
      </c>
      <c r="Y18" s="334"/>
      <c r="Z18" s="327"/>
      <c r="AA18" s="328"/>
      <c r="AB18" s="327"/>
      <c r="AC18" s="329">
        <f>SUM(AA18,Y18,W18,U18,S18,Q18,O18,M18,K18,I18,G18,E18)</f>
        <v>1</v>
      </c>
      <c r="AD18" s="842">
        <f>SUM(AB18,Z18,X18,V18,T18,R18,P18,N18,L18,J18,H18,F18)</f>
        <v>258081.89</v>
      </c>
      <c r="AE18" s="402">
        <f>AD18-D18</f>
        <v>0</v>
      </c>
    </row>
    <row r="19" spans="1:31" ht="6" customHeight="1">
      <c r="A19" s="962"/>
      <c r="B19" s="968"/>
      <c r="C19" s="964"/>
      <c r="D19" s="966"/>
      <c r="E19" s="338"/>
      <c r="F19" s="339"/>
      <c r="G19" s="338"/>
      <c r="H19" s="339"/>
      <c r="I19" s="338"/>
      <c r="J19" s="339"/>
      <c r="K19" s="338"/>
      <c r="L19" s="339"/>
      <c r="M19" s="338"/>
      <c r="N19" s="339"/>
      <c r="O19" s="338"/>
      <c r="P19" s="339"/>
      <c r="Q19" s="338"/>
      <c r="R19" s="339"/>
      <c r="S19" s="338"/>
      <c r="T19" s="339"/>
      <c r="U19" s="338"/>
      <c r="V19" s="339"/>
      <c r="W19" s="338"/>
      <c r="X19" s="339"/>
      <c r="Y19" s="385"/>
      <c r="Z19" s="327"/>
      <c r="AA19" s="385"/>
      <c r="AB19" s="327"/>
      <c r="AC19" s="329">
        <f t="shared" si="0"/>
        <v>0</v>
      </c>
    </row>
    <row r="20" spans="1:31" ht="30" customHeight="1">
      <c r="A20" s="962">
        <f>'GERAL C INFRA'!C28</f>
        <v>3</v>
      </c>
      <c r="B20" s="968" t="str">
        <f>'GERAL C INFRA'!F28</f>
        <v>SERVIÇOS DE DRENAGEM SUPERFICIAL</v>
      </c>
      <c r="C20" s="964">
        <f>D20/$D$36</f>
        <v>5.4699999999999999E-2</v>
      </c>
      <c r="D20" s="966">
        <f>'GERAL C INFRA'!K34</f>
        <v>2257587.92</v>
      </c>
      <c r="E20" s="334">
        <v>0.1</v>
      </c>
      <c r="F20" s="327">
        <f>ROUND($D20*E20,2)</f>
        <v>225758.79</v>
      </c>
      <c r="G20" s="334">
        <v>0.1</v>
      </c>
      <c r="H20" s="327">
        <f>ROUND($D20*G20,2)</f>
        <v>225758.79</v>
      </c>
      <c r="I20" s="334">
        <v>0.1</v>
      </c>
      <c r="J20" s="327">
        <f>ROUND($D20*I20,2)</f>
        <v>225758.79</v>
      </c>
      <c r="K20" s="334">
        <v>0.1</v>
      </c>
      <c r="L20" s="327">
        <f>ROUND($D20*K20,2)</f>
        <v>225758.79</v>
      </c>
      <c r="M20" s="334">
        <v>0.1</v>
      </c>
      <c r="N20" s="327">
        <f>ROUND($D20*M20,2)</f>
        <v>225758.79</v>
      </c>
      <c r="O20" s="334">
        <v>0.1</v>
      </c>
      <c r="P20" s="327">
        <f>ROUND($D20*O20,2)</f>
        <v>225758.79</v>
      </c>
      <c r="Q20" s="334">
        <v>0.1</v>
      </c>
      <c r="R20" s="327">
        <f>ROUND($D20*Q20,2)</f>
        <v>225758.79</v>
      </c>
      <c r="S20" s="334">
        <v>0.1</v>
      </c>
      <c r="T20" s="327">
        <f>ROUND($D20*S20,2)</f>
        <v>225758.79</v>
      </c>
      <c r="U20" s="334">
        <v>0.1</v>
      </c>
      <c r="V20" s="327">
        <f>ROUNDUP($D20*U20,2)</f>
        <v>225758.8</v>
      </c>
      <c r="W20" s="334">
        <v>0.1</v>
      </c>
      <c r="X20" s="327">
        <f>ROUNDUP($D20*W20,2)</f>
        <v>225758.8</v>
      </c>
      <c r="Y20" s="334"/>
      <c r="Z20" s="327"/>
      <c r="AA20" s="334"/>
      <c r="AB20" s="327">
        <f>ROUND($D20*AA20,2)</f>
        <v>0</v>
      </c>
      <c r="AC20" s="329">
        <f>SUM(AA20,Y20,W20,U20,S20,Q20,O20,M20,K20,I20,G20,E20)</f>
        <v>1</v>
      </c>
      <c r="AD20" s="842">
        <f>SUM(AB20,Z20,X20,V20,T20,R20,P20,N20,L20,J20,H20,F20)</f>
        <v>2257587.92</v>
      </c>
      <c r="AE20" s="402">
        <f>AD20-D20</f>
        <v>0</v>
      </c>
    </row>
    <row r="21" spans="1:31" ht="6" customHeight="1">
      <c r="A21" s="962"/>
      <c r="B21" s="968"/>
      <c r="C21" s="964"/>
      <c r="D21" s="966"/>
      <c r="E21" s="338"/>
      <c r="F21" s="339"/>
      <c r="G21" s="338"/>
      <c r="H21" s="339"/>
      <c r="I21" s="338"/>
      <c r="J21" s="339"/>
      <c r="K21" s="338"/>
      <c r="L21" s="339"/>
      <c r="M21" s="338"/>
      <c r="N21" s="339"/>
      <c r="O21" s="338"/>
      <c r="P21" s="339"/>
      <c r="Q21" s="338"/>
      <c r="R21" s="339"/>
      <c r="S21" s="338"/>
      <c r="T21" s="339"/>
      <c r="U21" s="338"/>
      <c r="V21" s="339"/>
      <c r="W21" s="338"/>
      <c r="X21" s="339"/>
      <c r="Y21" s="385"/>
      <c r="Z21" s="327"/>
      <c r="AA21" s="385"/>
      <c r="AB21" s="327"/>
      <c r="AC21" s="329">
        <f t="shared" si="0"/>
        <v>0</v>
      </c>
    </row>
    <row r="22" spans="1:31" ht="30" customHeight="1">
      <c r="A22" s="962">
        <f>'GERAL C INFRA'!C35</f>
        <v>4</v>
      </c>
      <c r="B22" s="968" t="str">
        <f>'GERAL C INFRA'!F35</f>
        <v>SERVIÇOS DE DRENAGEM PROFUNDA</v>
      </c>
      <c r="C22" s="964">
        <f>D22/$D$36</f>
        <v>0.1338</v>
      </c>
      <c r="D22" s="966">
        <f>'GERAL C INFRA'!K106</f>
        <v>5518686.4000000004</v>
      </c>
      <c r="E22" s="326">
        <v>0.3</v>
      </c>
      <c r="F22" s="327">
        <f>ROUND($D22*E22,2)</f>
        <v>1655605.92</v>
      </c>
      <c r="G22" s="334">
        <v>0.3</v>
      </c>
      <c r="H22" s="327">
        <f>ROUND($D22*G22,2)</f>
        <v>1655605.92</v>
      </c>
      <c r="I22" s="334">
        <v>0.2</v>
      </c>
      <c r="J22" s="327">
        <f>ROUND($D22*I22,2)</f>
        <v>1103737.28</v>
      </c>
      <c r="K22" s="334">
        <v>0.2</v>
      </c>
      <c r="L22" s="327">
        <f>ROUND($D22*K22,2)</f>
        <v>1103737.28</v>
      </c>
      <c r="M22" s="334"/>
      <c r="N22" s="327"/>
      <c r="O22" s="334"/>
      <c r="P22" s="327"/>
      <c r="Q22" s="334"/>
      <c r="R22" s="327"/>
      <c r="S22" s="334"/>
      <c r="T22" s="327"/>
      <c r="U22" s="334"/>
      <c r="V22" s="327"/>
      <c r="W22" s="334"/>
      <c r="X22" s="327"/>
      <c r="Y22" s="334"/>
      <c r="Z22" s="327"/>
      <c r="AA22" s="334"/>
      <c r="AB22" s="327"/>
      <c r="AC22" s="329">
        <f>SUM(AA22,Y22,W22,U22,S22,Q22,O22,M22,K22,I22,G22,E22)</f>
        <v>1</v>
      </c>
      <c r="AD22" s="842">
        <f>SUM(AB22,Z22,X22,V22,T22,R22,P22,N22,L22,J22,H22,F22)</f>
        <v>5518686.4000000004</v>
      </c>
      <c r="AE22" s="402">
        <f>AD22-D22</f>
        <v>0</v>
      </c>
    </row>
    <row r="23" spans="1:31" ht="6" customHeight="1">
      <c r="A23" s="962"/>
      <c r="B23" s="968"/>
      <c r="C23" s="964"/>
      <c r="D23" s="966"/>
      <c r="E23" s="330"/>
      <c r="F23" s="331"/>
      <c r="G23" s="332"/>
      <c r="H23" s="331"/>
      <c r="I23" s="333"/>
      <c r="J23" s="331"/>
      <c r="K23" s="333"/>
      <c r="L23" s="331"/>
      <c r="M23" s="385"/>
      <c r="N23" s="327"/>
      <c r="O23" s="385"/>
      <c r="P23" s="327"/>
      <c r="Q23" s="385"/>
      <c r="R23" s="327"/>
      <c r="S23" s="385"/>
      <c r="T23" s="327"/>
      <c r="U23" s="385"/>
      <c r="V23" s="327"/>
      <c r="W23" s="385"/>
      <c r="X23" s="327"/>
      <c r="Y23" s="385"/>
      <c r="Z23" s="327"/>
      <c r="AA23" s="385"/>
      <c r="AB23" s="327"/>
      <c r="AC23" s="329">
        <f t="shared" si="0"/>
        <v>0</v>
      </c>
      <c r="AE23" s="402">
        <f>AD23-D23</f>
        <v>0</v>
      </c>
    </row>
    <row r="24" spans="1:31" ht="30" customHeight="1">
      <c r="A24" s="962">
        <f>'GERAL C INFRA'!C107</f>
        <v>5</v>
      </c>
      <c r="B24" s="968" t="str">
        <f>'GERAL C INFRA'!F107</f>
        <v>SERVIÇOS DE TERRAPLENAGEM</v>
      </c>
      <c r="C24" s="964">
        <f>D24/$D$36</f>
        <v>7.2300000000000003E-2</v>
      </c>
      <c r="D24" s="966">
        <f>'GERAL C INFRA'!K116</f>
        <v>2983969.91</v>
      </c>
      <c r="E24" s="334">
        <v>0.1</v>
      </c>
      <c r="F24" s="327">
        <f>ROUND($D24*E24,2)</f>
        <v>298396.99</v>
      </c>
      <c r="G24" s="334">
        <v>0.1</v>
      </c>
      <c r="H24" s="327">
        <f>ROUND($D24*G24,2)</f>
        <v>298396.99</v>
      </c>
      <c r="I24" s="334">
        <v>0.1</v>
      </c>
      <c r="J24" s="327">
        <f>ROUND($D24*I24,2)</f>
        <v>298396.99</v>
      </c>
      <c r="K24" s="334">
        <v>0.1</v>
      </c>
      <c r="L24" s="327">
        <f>ROUND($D24*K24,2)</f>
        <v>298396.99</v>
      </c>
      <c r="M24" s="334">
        <v>0.1</v>
      </c>
      <c r="N24" s="327">
        <f>ROUND($D24*M24,2)</f>
        <v>298396.99</v>
      </c>
      <c r="O24" s="334">
        <v>0.1</v>
      </c>
      <c r="P24" s="327">
        <f>ROUND($D24*O24,2)</f>
        <v>298396.99</v>
      </c>
      <c r="Q24" s="334">
        <v>0.1</v>
      </c>
      <c r="R24" s="327">
        <f>ROUND($D24*Q24,2)</f>
        <v>298396.99</v>
      </c>
      <c r="S24" s="334">
        <v>0.1</v>
      </c>
      <c r="T24" s="327">
        <f>ROUNDDOWN($D24*S24,2)</f>
        <v>298396.99</v>
      </c>
      <c r="U24" s="334">
        <v>0.1</v>
      </c>
      <c r="V24" s="327">
        <f>ROUNDDOWN($D24*U24,2)</f>
        <v>298396.99</v>
      </c>
      <c r="W24" s="334">
        <v>0.1</v>
      </c>
      <c r="X24" s="327">
        <f>ROUNDUP($D24*W24,2)</f>
        <v>298397</v>
      </c>
      <c r="Y24" s="334"/>
      <c r="Z24" s="327"/>
      <c r="AA24" s="334"/>
      <c r="AB24" s="327"/>
      <c r="AC24" s="329">
        <f>SUM(AA24,Y24,W24,U24,S24,Q24,O24,M24,K24,I24,G24,E24)</f>
        <v>1</v>
      </c>
      <c r="AD24" s="842">
        <f>SUM(AB24,Z24,X24,V24,T24,R24,P24,N24,L24,J24,H24,F24)</f>
        <v>2983969.91</v>
      </c>
      <c r="AE24" s="402">
        <f>AD24-D24</f>
        <v>0</v>
      </c>
    </row>
    <row r="25" spans="1:31" ht="6" customHeight="1">
      <c r="A25" s="962"/>
      <c r="B25" s="968"/>
      <c r="C25" s="964"/>
      <c r="D25" s="966"/>
      <c r="E25" s="338"/>
      <c r="F25" s="339"/>
      <c r="G25" s="338"/>
      <c r="H25" s="339"/>
      <c r="I25" s="338"/>
      <c r="J25" s="339"/>
      <c r="K25" s="338"/>
      <c r="L25" s="339"/>
      <c r="M25" s="338"/>
      <c r="N25" s="339"/>
      <c r="O25" s="338"/>
      <c r="P25" s="339"/>
      <c r="Q25" s="338"/>
      <c r="R25" s="339"/>
      <c r="S25" s="338"/>
      <c r="T25" s="339"/>
      <c r="U25" s="338"/>
      <c r="V25" s="339"/>
      <c r="W25" s="338"/>
      <c r="X25" s="339"/>
      <c r="Y25" s="385"/>
      <c r="Z25" s="327"/>
      <c r="AA25" s="385"/>
      <c r="AB25" s="327"/>
      <c r="AC25" s="329">
        <f t="shared" si="0"/>
        <v>0</v>
      </c>
    </row>
    <row r="26" spans="1:31" ht="30" customHeight="1">
      <c r="A26" s="962">
        <f>'GERAL C INFRA'!C117</f>
        <v>6</v>
      </c>
      <c r="B26" s="968" t="str">
        <f>'GERAL C INFRA'!F117</f>
        <v>SERVIÇOS DE CAIXA PRIMÁRIA</v>
      </c>
      <c r="C26" s="964">
        <f>D26/$D$36</f>
        <v>0.11310000000000001</v>
      </c>
      <c r="D26" s="966">
        <f>'GERAL C INFRA'!K126</f>
        <v>4664875.08</v>
      </c>
      <c r="E26" s="334">
        <v>0.1</v>
      </c>
      <c r="F26" s="327">
        <f>ROUND($D26*E26,2)</f>
        <v>466487.51</v>
      </c>
      <c r="G26" s="334">
        <v>0.1</v>
      </c>
      <c r="H26" s="327">
        <f>ROUND($D26*G26,2)</f>
        <v>466487.51</v>
      </c>
      <c r="I26" s="334">
        <v>0.1</v>
      </c>
      <c r="J26" s="327">
        <f>ROUND($D26*I26,2)</f>
        <v>466487.51</v>
      </c>
      <c r="K26" s="334">
        <v>0.1</v>
      </c>
      <c r="L26" s="327">
        <f>ROUND($D26*K26,2)</f>
        <v>466487.51</v>
      </c>
      <c r="M26" s="334">
        <v>0.1</v>
      </c>
      <c r="N26" s="327">
        <f>ROUND($D26*M26,2)</f>
        <v>466487.51</v>
      </c>
      <c r="O26" s="334">
        <v>0.1</v>
      </c>
      <c r="P26" s="327">
        <f>ROUND($D26*O26,2)</f>
        <v>466487.51</v>
      </c>
      <c r="Q26" s="334">
        <v>0.1</v>
      </c>
      <c r="R26" s="327">
        <f>ROUND($D26*Q26,2)</f>
        <v>466487.51</v>
      </c>
      <c r="S26" s="334">
        <v>0.1</v>
      </c>
      <c r="T26" s="327">
        <f>ROUND($D26*S26,2)</f>
        <v>466487.51</v>
      </c>
      <c r="U26" s="334">
        <v>0.1</v>
      </c>
      <c r="V26" s="327">
        <f>ROUNDDOWN($D26*U26,2)</f>
        <v>466487.5</v>
      </c>
      <c r="W26" s="334">
        <v>0.1</v>
      </c>
      <c r="X26" s="327">
        <f>ROUNDDOWN($D26*W26,2)</f>
        <v>466487.5</v>
      </c>
      <c r="Y26" s="334"/>
      <c r="Z26" s="327"/>
      <c r="AA26" s="334"/>
      <c r="AB26" s="327"/>
      <c r="AC26" s="329">
        <f>SUM(AA26,Y26,W26,U26,S26,Q26,O26,M26,K26,I26,G26,E26)</f>
        <v>1</v>
      </c>
      <c r="AD26" s="842">
        <f>SUM(AB26,Z26,X26,V26,T26,R26,P26,N26,L26,J26,H26,F26)</f>
        <v>4664875.08</v>
      </c>
      <c r="AE26" s="402">
        <f>AD26-D26</f>
        <v>0</v>
      </c>
    </row>
    <row r="27" spans="1:31" ht="6" customHeight="1">
      <c r="A27" s="962"/>
      <c r="B27" s="968"/>
      <c r="C27" s="964"/>
      <c r="D27" s="966"/>
      <c r="E27" s="338"/>
      <c r="F27" s="339"/>
      <c r="G27" s="338"/>
      <c r="H27" s="339"/>
      <c r="I27" s="338"/>
      <c r="J27" s="339"/>
      <c r="K27" s="338"/>
      <c r="L27" s="339"/>
      <c r="M27" s="338"/>
      <c r="N27" s="339"/>
      <c r="O27" s="338"/>
      <c r="P27" s="339"/>
      <c r="Q27" s="338"/>
      <c r="R27" s="339"/>
      <c r="S27" s="338"/>
      <c r="T27" s="339"/>
      <c r="U27" s="338"/>
      <c r="V27" s="339"/>
      <c r="W27" s="338"/>
      <c r="X27" s="339"/>
      <c r="Y27" s="385"/>
      <c r="Z27" s="327"/>
      <c r="AA27" s="385"/>
      <c r="AB27" s="327"/>
      <c r="AC27" s="329">
        <f t="shared" si="0"/>
        <v>0</v>
      </c>
    </row>
    <row r="28" spans="1:31" ht="30" customHeight="1">
      <c r="A28" s="962">
        <f>'GERAL C INFRA'!C127</f>
        <v>7</v>
      </c>
      <c r="B28" s="968" t="str">
        <f>'GERAL C INFRA'!F127</f>
        <v>SERVIÇOS DE REVESTIMENTO</v>
      </c>
      <c r="C28" s="964">
        <f>D28/$D$36</f>
        <v>0.38840000000000002</v>
      </c>
      <c r="D28" s="966">
        <f>'GERAL C INFRA'!K137</f>
        <v>16024094.119999999</v>
      </c>
      <c r="E28" s="326"/>
      <c r="F28" s="327">
        <f>ROUND($D28*E28,2)</f>
        <v>0</v>
      </c>
      <c r="G28" s="334"/>
      <c r="H28" s="327">
        <f>ROUND($D28*G28,2)</f>
        <v>0</v>
      </c>
      <c r="I28" s="334">
        <v>0.1</v>
      </c>
      <c r="J28" s="327">
        <f>ROUND($D28*I28,2)</f>
        <v>1602409.41</v>
      </c>
      <c r="K28" s="334">
        <v>0.1</v>
      </c>
      <c r="L28" s="327">
        <f>ROUND($D28*K28,2)</f>
        <v>1602409.41</v>
      </c>
      <c r="M28" s="334">
        <v>0.1</v>
      </c>
      <c r="N28" s="327">
        <f>ROUND($D28*M28,2)</f>
        <v>1602409.41</v>
      </c>
      <c r="O28" s="334">
        <v>0.1</v>
      </c>
      <c r="P28" s="327">
        <f>ROUND($D28*O28,2)</f>
        <v>1602409.41</v>
      </c>
      <c r="Q28" s="334">
        <v>0.1</v>
      </c>
      <c r="R28" s="327">
        <f>ROUND($D28*Q28,2)</f>
        <v>1602409.41</v>
      </c>
      <c r="S28" s="334">
        <v>0.1</v>
      </c>
      <c r="T28" s="327">
        <f>ROUND($D28*S28,2)</f>
        <v>1602409.41</v>
      </c>
      <c r="U28" s="334">
        <v>0.1</v>
      </c>
      <c r="V28" s="327">
        <f>ROUND($D28*U28,2)</f>
        <v>1602409.41</v>
      </c>
      <c r="W28" s="334">
        <v>0.1</v>
      </c>
      <c r="X28" s="327">
        <f>ROUND($D28*W28,2)</f>
        <v>1602409.41</v>
      </c>
      <c r="Y28" s="334">
        <v>0.1</v>
      </c>
      <c r="Z28" s="327">
        <f>ROUNDUP($D28*Y28,2)</f>
        <v>1602409.42</v>
      </c>
      <c r="AA28" s="334">
        <v>0.1</v>
      </c>
      <c r="AB28" s="327">
        <f>ROUNDUP($D28*AA28,2)</f>
        <v>1602409.42</v>
      </c>
      <c r="AC28" s="329">
        <f>SUM(AA28,Y28,W28,U28,S28,Q28,O28,M28,K28,I28,G28,E28)</f>
        <v>1</v>
      </c>
      <c r="AD28" s="842">
        <f>SUM(AB28,Z28,X28,V28,T28,R28,P28,N28,L28,J28,H28,F28)</f>
        <v>16024094.119999999</v>
      </c>
      <c r="AE28" s="402">
        <f>AD28-D28</f>
        <v>0</v>
      </c>
    </row>
    <row r="29" spans="1:31" ht="6" customHeight="1">
      <c r="A29" s="962"/>
      <c r="B29" s="968"/>
      <c r="C29" s="964"/>
      <c r="D29" s="966"/>
      <c r="E29" s="335"/>
      <c r="F29" s="336"/>
      <c r="G29" s="337"/>
      <c r="H29" s="336"/>
      <c r="I29" s="338"/>
      <c r="J29" s="339"/>
      <c r="K29" s="338"/>
      <c r="L29" s="339"/>
      <c r="M29" s="338"/>
      <c r="N29" s="339"/>
      <c r="O29" s="338"/>
      <c r="P29" s="339"/>
      <c r="Q29" s="338"/>
      <c r="R29" s="339"/>
      <c r="S29" s="338"/>
      <c r="T29" s="339"/>
      <c r="U29" s="338"/>
      <c r="V29" s="339"/>
      <c r="W29" s="338"/>
      <c r="X29" s="339"/>
      <c r="Y29" s="338"/>
      <c r="Z29" s="339"/>
      <c r="AA29" s="338"/>
      <c r="AB29" s="339"/>
      <c r="AC29" s="329">
        <f t="shared" si="0"/>
        <v>0</v>
      </c>
    </row>
    <row r="30" spans="1:31" ht="30" customHeight="1">
      <c r="A30" s="962">
        <f>'GERAL C INFRA'!C146</f>
        <v>8</v>
      </c>
      <c r="B30" s="968" t="str">
        <f>'GERAL C INFRA'!F146</f>
        <v>LIMPEZA FINAL</v>
      </c>
      <c r="C30" s="964">
        <f>D30/$D$36</f>
        <v>4.1999999999999997E-3</v>
      </c>
      <c r="D30" s="966">
        <f>'GERAL C INFRA'!K148</f>
        <v>173126.85</v>
      </c>
      <c r="E30" s="326"/>
      <c r="F30" s="327">
        <f>ROUND($D30*E30,2)</f>
        <v>0</v>
      </c>
      <c r="G30" s="334"/>
      <c r="H30" s="327">
        <f>ROUND($D30*G30,2)</f>
        <v>0</v>
      </c>
      <c r="I30" s="334">
        <v>0.1</v>
      </c>
      <c r="J30" s="327">
        <f>ROUND($D30*I30,2)</f>
        <v>17312.689999999999</v>
      </c>
      <c r="K30" s="334">
        <v>0.1</v>
      </c>
      <c r="L30" s="327">
        <f>ROUND($D30*K30,2)</f>
        <v>17312.689999999999</v>
      </c>
      <c r="M30" s="334">
        <v>0.1</v>
      </c>
      <c r="N30" s="327">
        <f>ROUND($D30*M30,2)</f>
        <v>17312.689999999999</v>
      </c>
      <c r="O30" s="334">
        <v>0.1</v>
      </c>
      <c r="P30" s="327">
        <f>ROUND($D30*O30,2)</f>
        <v>17312.689999999999</v>
      </c>
      <c r="Q30" s="334">
        <v>0.1</v>
      </c>
      <c r="R30" s="327">
        <f>ROUND($D30*Q30,2)</f>
        <v>17312.689999999999</v>
      </c>
      <c r="S30" s="334">
        <v>0.1</v>
      </c>
      <c r="T30" s="327">
        <f>ROUNDDOWN($D30*S30,2)</f>
        <v>17312.68</v>
      </c>
      <c r="U30" s="334">
        <v>0.1</v>
      </c>
      <c r="V30" s="327">
        <f>ROUNDDOWN($D30*U30,2)</f>
        <v>17312.68</v>
      </c>
      <c r="W30" s="334">
        <v>0.1</v>
      </c>
      <c r="X30" s="327">
        <f>ROUNDDOWN($D30*W30,2)</f>
        <v>17312.68</v>
      </c>
      <c r="Y30" s="334">
        <v>0.1</v>
      </c>
      <c r="Z30" s="327">
        <f>ROUNDDOWN($D30*Y30,2)</f>
        <v>17312.68</v>
      </c>
      <c r="AA30" s="334">
        <v>0.1</v>
      </c>
      <c r="AB30" s="327">
        <f>ROUNDDOWN($D30*AA30,2)</f>
        <v>17312.68</v>
      </c>
      <c r="AC30" s="329">
        <f>SUM(AA30,Y30,W30,U30,S30,Q30,O30,M30,K30,I30,G30,E30)</f>
        <v>1</v>
      </c>
      <c r="AD30" s="842">
        <f>SUM(AB30,Z30,X30,V30,T30,R30,P30,N30,L30,J30,H30,F30)</f>
        <v>173126.85</v>
      </c>
      <c r="AE30" s="402">
        <f>AD30-D30</f>
        <v>0</v>
      </c>
    </row>
    <row r="31" spans="1:31" ht="6" customHeight="1">
      <c r="A31" s="962"/>
      <c r="B31" s="968"/>
      <c r="C31" s="964"/>
      <c r="D31" s="966"/>
      <c r="E31" s="335"/>
      <c r="F31" s="336"/>
      <c r="G31" s="337"/>
      <c r="H31" s="336"/>
      <c r="I31" s="338"/>
      <c r="J31" s="339"/>
      <c r="K31" s="338"/>
      <c r="L31" s="339"/>
      <c r="M31" s="338"/>
      <c r="N31" s="339"/>
      <c r="O31" s="338"/>
      <c r="P31" s="339"/>
      <c r="Q31" s="338"/>
      <c r="R31" s="339"/>
      <c r="S31" s="338"/>
      <c r="T31" s="339"/>
      <c r="U31" s="338"/>
      <c r="V31" s="339"/>
      <c r="W31" s="338"/>
      <c r="X31" s="339"/>
      <c r="Y31" s="338"/>
      <c r="Z31" s="339"/>
      <c r="AA31" s="338"/>
      <c r="AB31" s="339"/>
      <c r="AC31" s="329">
        <f t="shared" si="0"/>
        <v>0</v>
      </c>
    </row>
    <row r="32" spans="1:31" ht="30" customHeight="1">
      <c r="A32" s="962">
        <f>'GERAL C INFRA'!C149</f>
        <v>9</v>
      </c>
      <c r="B32" s="968" t="str">
        <f>'GERAL C INFRA'!F149</f>
        <v>OBRAS DE ARTES ESPECIAIS</v>
      </c>
      <c r="C32" s="964">
        <f>D32/$D$36</f>
        <v>2.1100000000000001E-2</v>
      </c>
      <c r="D32" s="966">
        <f>'GERAL C INFRA'!K150</f>
        <v>872000.79</v>
      </c>
      <c r="E32" s="326"/>
      <c r="F32" s="327">
        <f>ROUND($D32*E32,2)</f>
        <v>0</v>
      </c>
      <c r="G32" s="334"/>
      <c r="H32" s="327">
        <f>ROUND($D32*G32,2)</f>
        <v>0</v>
      </c>
      <c r="I32" s="334"/>
      <c r="J32" s="327"/>
      <c r="K32" s="334"/>
      <c r="L32" s="327"/>
      <c r="M32" s="334">
        <v>0.25</v>
      </c>
      <c r="N32" s="327">
        <f>ROUND($D32*M32,2)</f>
        <v>218000.2</v>
      </c>
      <c r="O32" s="334">
        <v>0.25</v>
      </c>
      <c r="P32" s="327">
        <f>ROUND($D32*O32,2)</f>
        <v>218000.2</v>
      </c>
      <c r="Q32" s="334">
        <v>0.25</v>
      </c>
      <c r="R32" s="327">
        <f>ROUND($D32*Q32,2)</f>
        <v>218000.2</v>
      </c>
      <c r="S32" s="334">
        <v>0.25</v>
      </c>
      <c r="T32" s="327">
        <f>ROUNDDOWN($D32*S32,2)</f>
        <v>218000.19</v>
      </c>
      <c r="U32" s="334"/>
      <c r="V32" s="334"/>
      <c r="W32" s="334"/>
      <c r="X32" s="334"/>
      <c r="Y32" s="334"/>
      <c r="Z32" s="334"/>
      <c r="AA32" s="334"/>
      <c r="AB32" s="845"/>
      <c r="AC32" s="329">
        <f>SUM(AA32,Y32,W32,U32,S32,Q32,O32,M32,K32,I32,G32,E32)</f>
        <v>1</v>
      </c>
      <c r="AD32" s="842">
        <f>SUM(AB32,Z32,X32,V32,T32,R32,P32,N32,L32,J32,H32,F32)</f>
        <v>872000.79</v>
      </c>
      <c r="AE32" s="402">
        <f>AD32-D32</f>
        <v>0</v>
      </c>
    </row>
    <row r="33" spans="1:31" ht="6" customHeight="1">
      <c r="A33" s="962"/>
      <c r="B33" s="968"/>
      <c r="C33" s="964"/>
      <c r="D33" s="966"/>
      <c r="E33" s="335"/>
      <c r="F33" s="336"/>
      <c r="G33" s="337"/>
      <c r="H33" s="336"/>
      <c r="I33" s="337"/>
      <c r="J33" s="336"/>
      <c r="K33" s="337"/>
      <c r="L33" s="336"/>
      <c r="M33" s="338"/>
      <c r="N33" s="339"/>
      <c r="O33" s="338"/>
      <c r="P33" s="339"/>
      <c r="Q33" s="338"/>
      <c r="R33" s="339"/>
      <c r="S33" s="338"/>
      <c r="T33" s="339"/>
      <c r="U33" s="385"/>
      <c r="V33" s="385"/>
      <c r="W33" s="385"/>
      <c r="X33" s="385"/>
      <c r="Y33" s="385"/>
      <c r="Z33" s="385"/>
      <c r="AA33" s="385"/>
      <c r="AB33" s="846"/>
      <c r="AC33" s="329">
        <f t="shared" ref="AC33" si="1">E33+G33+I33+K33+M33+AA33</f>
        <v>0</v>
      </c>
    </row>
    <row r="34" spans="1:31" ht="30" customHeight="1">
      <c r="A34" s="962">
        <f>'GERAL C INFRA'!C152</f>
        <v>10</v>
      </c>
      <c r="B34" s="968" t="str">
        <f>'GERAL C INFRA'!F152</f>
        <v>PREVENÇÃO DE INUNDAÇÕES</v>
      </c>
      <c r="C34" s="964">
        <f>D34/$D$36</f>
        <v>0.2049</v>
      </c>
      <c r="D34" s="966">
        <f>'GERAL C INFRA'!K154</f>
        <v>8454474.8499999996</v>
      </c>
      <c r="E34" s="334">
        <v>0.1</v>
      </c>
      <c r="F34" s="327">
        <f>ROUND($D34*E34,2)</f>
        <v>845447.49</v>
      </c>
      <c r="G34" s="334">
        <v>0.1</v>
      </c>
      <c r="H34" s="327">
        <f>ROUND($D34*G34,2)</f>
        <v>845447.49</v>
      </c>
      <c r="I34" s="334">
        <v>0.1</v>
      </c>
      <c r="J34" s="327">
        <f>ROUND($D34*I34,2)</f>
        <v>845447.49</v>
      </c>
      <c r="K34" s="334">
        <v>0.1</v>
      </c>
      <c r="L34" s="327">
        <f>ROUND($D34*K34,2)</f>
        <v>845447.49</v>
      </c>
      <c r="M34" s="334">
        <v>0.1</v>
      </c>
      <c r="N34" s="327">
        <f>ROUND($D34*M34,2)</f>
        <v>845447.49</v>
      </c>
      <c r="O34" s="334">
        <v>0.1</v>
      </c>
      <c r="P34" s="327">
        <f>ROUNDDOWN($D34*O34,2)</f>
        <v>845447.48</v>
      </c>
      <c r="Q34" s="334">
        <v>0.1</v>
      </c>
      <c r="R34" s="327">
        <f>ROUNDDOWN($D34*Q34,2)</f>
        <v>845447.48</v>
      </c>
      <c r="S34" s="334">
        <v>0.1</v>
      </c>
      <c r="T34" s="327">
        <f>ROUNDDOWN($D34*S34,2)</f>
        <v>845447.48</v>
      </c>
      <c r="U34" s="334">
        <v>0.1</v>
      </c>
      <c r="V34" s="327">
        <f>ROUNDDOWN($D34*U34,2)</f>
        <v>845447.48</v>
      </c>
      <c r="W34" s="334">
        <v>0.1</v>
      </c>
      <c r="X34" s="327">
        <f>ROUNDDOWN($D34*W34,2)</f>
        <v>845447.48</v>
      </c>
      <c r="Y34" s="334"/>
      <c r="Z34" s="334"/>
      <c r="AA34" s="334"/>
      <c r="AB34" s="845"/>
      <c r="AC34" s="329">
        <f>SUM(AA34,Y34,W34,U34,S34,Q34,O34,M34,K34,I34,G34,E34)</f>
        <v>1</v>
      </c>
      <c r="AD34" s="842">
        <f>SUM(AB34,Z34,X34,V34,T34,R34,P34,N34,L34,J34,H34,F34)</f>
        <v>8454474.8499999996</v>
      </c>
      <c r="AE34" s="402">
        <f>AD34-D34</f>
        <v>0</v>
      </c>
    </row>
    <row r="35" spans="1:31" ht="6" customHeight="1">
      <c r="A35" s="962"/>
      <c r="B35" s="968"/>
      <c r="C35" s="964"/>
      <c r="D35" s="966"/>
      <c r="E35" s="338"/>
      <c r="F35" s="339"/>
      <c r="G35" s="338"/>
      <c r="H35" s="339"/>
      <c r="I35" s="338"/>
      <c r="J35" s="339"/>
      <c r="K35" s="338"/>
      <c r="L35" s="339"/>
      <c r="M35" s="338"/>
      <c r="N35" s="339"/>
      <c r="O35" s="338"/>
      <c r="P35" s="339"/>
      <c r="Q35" s="338"/>
      <c r="R35" s="339"/>
      <c r="S35" s="338"/>
      <c r="T35" s="339"/>
      <c r="U35" s="338"/>
      <c r="V35" s="339"/>
      <c r="W35" s="338"/>
      <c r="X35" s="339"/>
      <c r="Y35" s="385"/>
      <c r="Z35" s="385"/>
      <c r="AA35" s="385"/>
      <c r="AB35" s="846"/>
      <c r="AC35" s="329">
        <f t="shared" ref="AC35" si="2">E35+G35+I35+K35+M35+AA35</f>
        <v>0</v>
      </c>
    </row>
    <row r="36" spans="1:31" ht="24.95" customHeight="1">
      <c r="A36" s="962" t="s">
        <v>22</v>
      </c>
      <c r="B36" s="321" t="s">
        <v>215</v>
      </c>
      <c r="C36" s="964">
        <f>ROUND(SUM(C16:C34),2)</f>
        <v>1</v>
      </c>
      <c r="D36" s="966">
        <f>ROUND(SUM(D16:D34),2)</f>
        <v>41254796.539999999</v>
      </c>
      <c r="E36" s="340">
        <f>F36/$D$36</f>
        <v>8.5400000000000004E-2</v>
      </c>
      <c r="F36" s="325">
        <f>F16+F18+F20+F22+F24+F32+F26+F28+F30+F34</f>
        <v>3522294.76</v>
      </c>
      <c r="G36" s="340">
        <f>H36/$D$36</f>
        <v>8.5400000000000004E-2</v>
      </c>
      <c r="H36" s="325">
        <f>H16+H18+H20+H22+H24+H32+H26+H28+H30+H34</f>
        <v>3522294.76</v>
      </c>
      <c r="I36" s="340">
        <f>J36/$D$36</f>
        <v>0.11119999999999999</v>
      </c>
      <c r="J36" s="325">
        <f>J16+J18+J20+J22+J24+J32+J26+J28+J30+J34</f>
        <v>4589190.25</v>
      </c>
      <c r="K36" s="340">
        <f>L36/$D$36</f>
        <v>0.11119999999999999</v>
      </c>
      <c r="L36" s="325">
        <f>L16+L18+L20+L22+L24+L32+L26+L28+L30+L34</f>
        <v>4589190.25</v>
      </c>
      <c r="M36" s="340">
        <f>N36/$D$36</f>
        <v>8.9800000000000005E-2</v>
      </c>
      <c r="N36" s="325">
        <f>N16+N18+N20+N22+N24+N32+N26+N28+N30+N34</f>
        <v>3703453.17</v>
      </c>
      <c r="O36" s="340">
        <f>P36/$D$36</f>
        <v>8.9800000000000005E-2</v>
      </c>
      <c r="P36" s="325">
        <f>P16+P18+P20+P22+P24+P32+P26+P28+P30+P34</f>
        <v>3703453.16</v>
      </c>
      <c r="Q36" s="340">
        <f>R36/$D$36</f>
        <v>8.9800000000000005E-2</v>
      </c>
      <c r="R36" s="325">
        <f>R16+R18+R20+R22+R24+R32+R26+R28+R30+R34</f>
        <v>3703453.16</v>
      </c>
      <c r="S36" s="340">
        <f>T36/$D$36</f>
        <v>8.9800000000000005E-2</v>
      </c>
      <c r="T36" s="325">
        <f>T16+T18+T20+T22+T24+T32+T26+T28+T30+T34</f>
        <v>3703453.14</v>
      </c>
      <c r="U36" s="340">
        <f>V36/$D$36</f>
        <v>8.4500000000000006E-2</v>
      </c>
      <c r="V36" s="325">
        <f>V16+V18+V20+V22+V24+V32+V26+V28+V30+V34</f>
        <v>3485452.95</v>
      </c>
      <c r="W36" s="340">
        <f>X36/$D$36</f>
        <v>8.4500000000000006E-2</v>
      </c>
      <c r="X36" s="325">
        <f>X16+X18+X20+X22+X24+X32+X26+X28+X30+X34</f>
        <v>3485452.95</v>
      </c>
      <c r="Y36" s="340">
        <f>Z36/$D$36</f>
        <v>3.9399999999999998E-2</v>
      </c>
      <c r="Z36" s="325">
        <f>Z16+Z18+Z20+Z22+Z24+Z32+Z26+Z28+Z30+Z34</f>
        <v>1623554</v>
      </c>
      <c r="AA36" s="340">
        <f>AB36/$D$36</f>
        <v>3.9399999999999998E-2</v>
      </c>
      <c r="AB36" s="325">
        <f>AB16+AB18+AB20+AB22+AB24+AB32+AB26+AB28+AB30+AB34</f>
        <v>1623553.99</v>
      </c>
    </row>
    <row r="37" spans="1:31" ht="24.95" customHeight="1" thickBot="1">
      <c r="A37" s="963"/>
      <c r="B37" s="341" t="s">
        <v>216</v>
      </c>
      <c r="C37" s="965">
        <v>1</v>
      </c>
      <c r="D37" s="967">
        <v>528609.18999999994</v>
      </c>
      <c r="E37" s="343">
        <f>F37/$D$36</f>
        <v>8.5400000000000004E-2</v>
      </c>
      <c r="F37" s="342">
        <f>F36</f>
        <v>3522294.76</v>
      </c>
      <c r="G37" s="344">
        <f>H37/$D$36</f>
        <v>0.17080000000000001</v>
      </c>
      <c r="H37" s="342">
        <f>F37+H36</f>
        <v>7044589.5199999996</v>
      </c>
      <c r="I37" s="344">
        <f>J37/$D$36</f>
        <v>0.28199999999999997</v>
      </c>
      <c r="J37" s="342">
        <f>H37+J36</f>
        <v>11633779.77</v>
      </c>
      <c r="K37" s="344">
        <f>L37/$D$36</f>
        <v>0.39319999999999999</v>
      </c>
      <c r="L37" s="342">
        <f>J37+L36</f>
        <v>16222970.02</v>
      </c>
      <c r="M37" s="344">
        <f>N37/$D$36</f>
        <v>0.48299999999999998</v>
      </c>
      <c r="N37" s="342">
        <f>L37+N36</f>
        <v>19926423.190000001</v>
      </c>
      <c r="O37" s="344">
        <f>P37/$D$36</f>
        <v>0.57279999999999998</v>
      </c>
      <c r="P37" s="342">
        <f>N37+P36</f>
        <v>23629876.350000001</v>
      </c>
      <c r="Q37" s="344">
        <f>R37/$D$36</f>
        <v>0.66249999999999998</v>
      </c>
      <c r="R37" s="342">
        <f>P37+R36</f>
        <v>27333329.510000002</v>
      </c>
      <c r="S37" s="344">
        <f>T37/$D$36</f>
        <v>0.75229999999999997</v>
      </c>
      <c r="T37" s="342">
        <f>R37+T36</f>
        <v>31036782.649999999</v>
      </c>
      <c r="U37" s="344">
        <f>V37/$D$36</f>
        <v>0.83679999999999999</v>
      </c>
      <c r="V37" s="342">
        <f>T37+V36</f>
        <v>34522235.600000001</v>
      </c>
      <c r="W37" s="344">
        <f>X37/$D$36</f>
        <v>0.92130000000000001</v>
      </c>
      <c r="X37" s="342">
        <f>V37+X36</f>
        <v>38007688.549999997</v>
      </c>
      <c r="Y37" s="344">
        <f>Z37/$D$36</f>
        <v>0.96060000000000001</v>
      </c>
      <c r="Z37" s="342">
        <f>X37+Z36</f>
        <v>39631242.549999997</v>
      </c>
      <c r="AA37" s="344">
        <f>AB37/$D$36</f>
        <v>1</v>
      </c>
      <c r="AB37" s="342">
        <f>Z37+AB36</f>
        <v>41254796.539999999</v>
      </c>
      <c r="AC37" s="841">
        <f>'GERAL C INFRA'!K155</f>
        <v>41254796.539999999</v>
      </c>
      <c r="AD37" s="402">
        <f>AC37-AB37</f>
        <v>0</v>
      </c>
      <c r="AE37" s="402">
        <f>SUM(AE16:AE34)</f>
        <v>0</v>
      </c>
    </row>
    <row r="40" spans="1:31" ht="16.5">
      <c r="B40" s="355" t="s">
        <v>490</v>
      </c>
      <c r="C40" s="961" t="s">
        <v>491</v>
      </c>
      <c r="D40" s="961"/>
      <c r="E40" s="961"/>
      <c r="F40" s="961"/>
      <c r="G40" s="961"/>
      <c r="H40" s="961"/>
      <c r="I40" s="961"/>
      <c r="J40" s="961"/>
      <c r="K40" s="961"/>
      <c r="L40" s="961"/>
      <c r="M40" s="384"/>
      <c r="N40" s="384"/>
      <c r="O40" s="384"/>
      <c r="P40" s="384"/>
      <c r="Q40" s="384"/>
      <c r="R40" s="384"/>
      <c r="S40" s="384"/>
      <c r="T40" s="384"/>
      <c r="U40" s="384"/>
      <c r="V40" s="384"/>
      <c r="W40" s="384"/>
      <c r="X40" s="384"/>
      <c r="Y40" s="384"/>
      <c r="Z40" s="384"/>
      <c r="AA40" s="384"/>
      <c r="AB40" s="384"/>
    </row>
    <row r="41" spans="1:31" ht="16.5">
      <c r="B41" s="354"/>
      <c r="C41" s="354"/>
      <c r="D41" s="354"/>
      <c r="E41" s="354"/>
      <c r="F41" s="354"/>
      <c r="G41" s="354"/>
      <c r="H41" s="354"/>
      <c r="I41" s="354"/>
      <c r="J41" s="354"/>
      <c r="K41" s="354"/>
      <c r="L41" s="354"/>
      <c r="M41" s="354"/>
      <c r="N41" s="354"/>
      <c r="O41" s="354"/>
      <c r="P41" s="354"/>
      <c r="Q41" s="354"/>
      <c r="R41" s="354"/>
      <c r="S41" s="354"/>
      <c r="T41" s="354"/>
      <c r="U41" s="354"/>
      <c r="V41" s="354"/>
      <c r="W41" s="354"/>
      <c r="X41" s="354"/>
      <c r="Y41" s="354"/>
      <c r="Z41" s="354"/>
      <c r="AA41" s="354"/>
      <c r="AB41" s="354"/>
    </row>
  </sheetData>
  <sheetProtection formatCells="0" formatColumns="0" formatRows="0" insertColumns="0" insertRows="0" insertHyperlinks="0" deleteColumns="0" deleteRows="0" sort="0" autoFilter="0" pivotTables="0"/>
  <mergeCells count="70">
    <mergeCell ref="Q14:R14"/>
    <mergeCell ref="S14:T14"/>
    <mergeCell ref="U14:V14"/>
    <mergeCell ref="W14:X14"/>
    <mergeCell ref="Y14:Z14"/>
    <mergeCell ref="A18:A19"/>
    <mergeCell ref="B18:B19"/>
    <mergeCell ref="G14:H14"/>
    <mergeCell ref="C18:C19"/>
    <mergeCell ref="D18:D19"/>
    <mergeCell ref="A16:A17"/>
    <mergeCell ref="B16:B17"/>
    <mergeCell ref="C16:C17"/>
    <mergeCell ref="D16:D17"/>
    <mergeCell ref="A13:A15"/>
    <mergeCell ref="B13:B15"/>
    <mergeCell ref="C13:C15"/>
    <mergeCell ref="D13:D15"/>
    <mergeCell ref="A22:A23"/>
    <mergeCell ref="B22:B23"/>
    <mergeCell ref="C22:C23"/>
    <mergeCell ref="D22:D23"/>
    <mergeCell ref="A20:A21"/>
    <mergeCell ref="B20:B21"/>
    <mergeCell ref="C20:C21"/>
    <mergeCell ref="D20:D21"/>
    <mergeCell ref="A24:A25"/>
    <mergeCell ref="D28:D29"/>
    <mergeCell ref="D24:D25"/>
    <mergeCell ref="A30:A31"/>
    <mergeCell ref="B30:B31"/>
    <mergeCell ref="C30:C31"/>
    <mergeCell ref="B28:B29"/>
    <mergeCell ref="A28:A29"/>
    <mergeCell ref="C28:C29"/>
    <mergeCell ref="A26:A27"/>
    <mergeCell ref="C24:C25"/>
    <mergeCell ref="B24:B25"/>
    <mergeCell ref="D26:D27"/>
    <mergeCell ref="B26:B27"/>
    <mergeCell ref="C26:C27"/>
    <mergeCell ref="C40:L40"/>
    <mergeCell ref="A36:A37"/>
    <mergeCell ref="C36:C37"/>
    <mergeCell ref="D36:D37"/>
    <mergeCell ref="D30:D31"/>
    <mergeCell ref="A32:A33"/>
    <mergeCell ref="B32:B33"/>
    <mergeCell ref="C32:C33"/>
    <mergeCell ref="D32:D33"/>
    <mergeCell ref="A34:A35"/>
    <mergeCell ref="B34:B35"/>
    <mergeCell ref="C34:C35"/>
    <mergeCell ref="D34:D35"/>
    <mergeCell ref="A1:AB3"/>
    <mergeCell ref="A10:AB10"/>
    <mergeCell ref="A11:AB12"/>
    <mergeCell ref="E13:AB13"/>
    <mergeCell ref="M14:N14"/>
    <mergeCell ref="AA14:AB14"/>
    <mergeCell ref="A4:AB4"/>
    <mergeCell ref="A5:AB5"/>
    <mergeCell ref="A6:AB6"/>
    <mergeCell ref="B8:AB8"/>
    <mergeCell ref="A9:AB9"/>
    <mergeCell ref="A7:AB7"/>
    <mergeCell ref="K14:L14"/>
    <mergeCell ref="E14:F14"/>
    <mergeCell ref="I14:J14"/>
    <mergeCell ref="O14:P14"/>
  </mergeCells>
  <printOptions horizontalCentered="1"/>
  <pageMargins left="0.12" right="0.1" top="0.78740157480314965" bottom="0.78740157480314965" header="0.31496062992125984" footer="0.31496062992125984"/>
  <pageSetup paperSize="9" scale="38" orientation="landscape"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7" tint="0.39997558519241921"/>
    <pageSetUpPr fitToPage="1"/>
  </sheetPr>
  <dimension ref="A1:F55"/>
  <sheetViews>
    <sheetView view="pageBreakPreview" zoomScale="60" zoomScaleNormal="70" workbookViewId="0">
      <selection activeCell="B7" sqref="B7:F7"/>
    </sheetView>
  </sheetViews>
  <sheetFormatPr defaultColWidth="9.140625" defaultRowHeight="20.25"/>
  <cols>
    <col min="1" max="1" width="13.42578125" style="47" customWidth="1"/>
    <col min="2" max="2" width="77.5703125" style="47" customWidth="1"/>
    <col min="3" max="6" width="20.7109375" style="47" customWidth="1"/>
    <col min="7" max="16384" width="9.140625" style="47"/>
  </cols>
  <sheetData>
    <row r="1" spans="1:6" s="45" customFormat="1" ht="19.5" customHeight="1">
      <c r="A1" s="974"/>
      <c r="B1" s="975"/>
      <c r="C1" s="975"/>
      <c r="D1" s="975"/>
      <c r="E1" s="975"/>
      <c r="F1" s="976"/>
    </row>
    <row r="2" spans="1:6" s="45" customFormat="1" ht="74.25" customHeight="1">
      <c r="A2" s="75"/>
      <c r="B2" s="76"/>
      <c r="C2" s="76"/>
      <c r="D2" s="76"/>
      <c r="E2" s="76"/>
      <c r="F2" s="77"/>
    </row>
    <row r="3" spans="1:6" s="46" customFormat="1" ht="20.100000000000001" customHeight="1">
      <c r="A3" s="977" t="s">
        <v>18</v>
      </c>
      <c r="B3" s="978"/>
      <c r="C3" s="978"/>
      <c r="D3" s="978"/>
      <c r="E3" s="978"/>
      <c r="F3" s="979"/>
    </row>
    <row r="4" spans="1:6" s="46" customFormat="1" ht="20.100000000000001" customHeight="1">
      <c r="A4" s="980" t="s">
        <v>189</v>
      </c>
      <c r="B4" s="981"/>
      <c r="C4" s="981"/>
      <c r="D4" s="981"/>
      <c r="E4" s="981"/>
      <c r="F4" s="982"/>
    </row>
    <row r="5" spans="1:6" s="46" customFormat="1" ht="19.5" customHeight="1">
      <c r="A5" s="980" t="s">
        <v>17</v>
      </c>
      <c r="B5" s="981"/>
      <c r="C5" s="981"/>
      <c r="D5" s="981"/>
      <c r="E5" s="981"/>
      <c r="F5" s="982"/>
    </row>
    <row r="6" spans="1:6" s="46" customFormat="1" ht="20.100000000000001" customHeight="1">
      <c r="A6" s="989"/>
      <c r="B6" s="990"/>
      <c r="C6" s="990"/>
      <c r="D6" s="990"/>
      <c r="E6" s="990"/>
      <c r="F6" s="991"/>
    </row>
    <row r="7" spans="1:6" ht="58.5" customHeight="1">
      <c r="A7" s="359" t="s">
        <v>557</v>
      </c>
      <c r="B7" s="992" t="str">
        <f>'GERAL C INFRA'!D9</f>
        <v>EXECUÇÃO DOS SERVIÇOS DE INFRAESTRUTURA E PREVENÇÃO DE INUNDAÇÕES - NO MUNICÍPIO DE ANANINDEUA - PA.</v>
      </c>
      <c r="C7" s="993"/>
      <c r="D7" s="993"/>
      <c r="E7" s="993"/>
      <c r="F7" s="994"/>
    </row>
    <row r="8" spans="1:6" s="46" customFormat="1" ht="20.100000000000001" customHeight="1" thickBot="1">
      <c r="A8" s="983"/>
      <c r="B8" s="984"/>
      <c r="C8" s="984"/>
      <c r="D8" s="984"/>
      <c r="E8" s="984"/>
      <c r="F8" s="985"/>
    </row>
    <row r="9" spans="1:6" ht="34.5" customHeight="1" thickTop="1" thickBot="1">
      <c r="A9" s="986" t="s">
        <v>461</v>
      </c>
      <c r="B9" s="987"/>
      <c r="C9" s="987"/>
      <c r="D9" s="987"/>
      <c r="E9" s="987"/>
      <c r="F9" s="988"/>
    </row>
    <row r="10" spans="1:6" ht="18.75" customHeight="1" thickTop="1">
      <c r="A10" s="995"/>
      <c r="B10" s="996"/>
      <c r="C10" s="996"/>
      <c r="D10" s="996"/>
      <c r="E10" s="996"/>
      <c r="F10" s="997"/>
    </row>
    <row r="11" spans="1:6" ht="30" customHeight="1">
      <c r="A11" s="1010" t="s">
        <v>462</v>
      </c>
      <c r="B11" s="1011"/>
      <c r="C11" s="1011"/>
      <c r="D11" s="1011"/>
      <c r="E11" s="1011"/>
      <c r="F11" s="1012"/>
    </row>
    <row r="12" spans="1:6">
      <c r="A12" s="1005" t="s">
        <v>68</v>
      </c>
      <c r="B12" s="1007" t="s">
        <v>69</v>
      </c>
      <c r="C12" s="998" t="s">
        <v>259</v>
      </c>
      <c r="D12" s="999"/>
      <c r="E12" s="998" t="s">
        <v>260</v>
      </c>
      <c r="F12" s="1000"/>
    </row>
    <row r="13" spans="1:6" s="45" customFormat="1">
      <c r="A13" s="1005"/>
      <c r="B13" s="1008"/>
      <c r="C13" s="351" t="s">
        <v>70</v>
      </c>
      <c r="D13" s="351" t="s">
        <v>71</v>
      </c>
      <c r="E13" s="351" t="s">
        <v>70</v>
      </c>
      <c r="F13" s="360" t="s">
        <v>71</v>
      </c>
    </row>
    <row r="14" spans="1:6" s="45" customFormat="1">
      <c r="A14" s="1006"/>
      <c r="B14" s="1009"/>
      <c r="C14" s="352" t="s">
        <v>213</v>
      </c>
      <c r="D14" s="352" t="s">
        <v>213</v>
      </c>
      <c r="E14" s="352" t="s">
        <v>213</v>
      </c>
      <c r="F14" s="361" t="s">
        <v>213</v>
      </c>
    </row>
    <row r="15" spans="1:6" s="45" customFormat="1" ht="24.75" customHeight="1">
      <c r="A15" s="1001" t="s">
        <v>72</v>
      </c>
      <c r="B15" s="1002"/>
      <c r="C15" s="1003"/>
      <c r="D15" s="1004"/>
      <c r="F15" s="48"/>
    </row>
    <row r="16" spans="1:6" s="45" customFormat="1" ht="24.95" customHeight="1">
      <c r="A16" s="49" t="s">
        <v>73</v>
      </c>
      <c r="B16" s="50" t="s">
        <v>74</v>
      </c>
      <c r="C16" s="51">
        <v>0</v>
      </c>
      <c r="D16" s="51">
        <v>0</v>
      </c>
      <c r="E16" s="51">
        <v>20</v>
      </c>
      <c r="F16" s="52">
        <v>20</v>
      </c>
    </row>
    <row r="17" spans="1:6" s="45" customFormat="1" ht="24.95" customHeight="1">
      <c r="A17" s="49" t="s">
        <v>75</v>
      </c>
      <c r="B17" s="50" t="s">
        <v>76</v>
      </c>
      <c r="C17" s="51">
        <v>1.5</v>
      </c>
      <c r="D17" s="51">
        <v>1.5</v>
      </c>
      <c r="E17" s="51">
        <v>1.5</v>
      </c>
      <c r="F17" s="52">
        <v>1.5</v>
      </c>
    </row>
    <row r="18" spans="1:6" s="45" customFormat="1" ht="24.95" customHeight="1">
      <c r="A18" s="49" t="s">
        <v>77</v>
      </c>
      <c r="B18" s="50" t="s">
        <v>78</v>
      </c>
      <c r="C18" s="51">
        <v>1</v>
      </c>
      <c r="D18" s="51">
        <v>1</v>
      </c>
      <c r="E18" s="51">
        <v>1</v>
      </c>
      <c r="F18" s="52">
        <v>1</v>
      </c>
    </row>
    <row r="19" spans="1:6" s="45" customFormat="1" ht="24.95" customHeight="1">
      <c r="A19" s="49" t="s">
        <v>79</v>
      </c>
      <c r="B19" s="50" t="s">
        <v>80</v>
      </c>
      <c r="C19" s="51">
        <v>0.2</v>
      </c>
      <c r="D19" s="51">
        <v>0.2</v>
      </c>
      <c r="E19" s="51">
        <v>0.2</v>
      </c>
      <c r="F19" s="52">
        <v>0.2</v>
      </c>
    </row>
    <row r="20" spans="1:6" s="45" customFormat="1" ht="24.95" customHeight="1">
      <c r="A20" s="49" t="s">
        <v>81</v>
      </c>
      <c r="B20" s="50" t="s">
        <v>82</v>
      </c>
      <c r="C20" s="51">
        <v>0.6</v>
      </c>
      <c r="D20" s="51">
        <v>0.6</v>
      </c>
      <c r="E20" s="51">
        <v>0.6</v>
      </c>
      <c r="F20" s="52">
        <v>0.6</v>
      </c>
    </row>
    <row r="21" spans="1:6" s="45" customFormat="1" ht="24.95" customHeight="1">
      <c r="A21" s="49" t="s">
        <v>83</v>
      </c>
      <c r="B21" s="50" t="s">
        <v>84</v>
      </c>
      <c r="C21" s="51">
        <v>2.5</v>
      </c>
      <c r="D21" s="51">
        <v>2.5</v>
      </c>
      <c r="E21" s="51">
        <v>2.5</v>
      </c>
      <c r="F21" s="52">
        <v>2.5</v>
      </c>
    </row>
    <row r="22" spans="1:6" s="45" customFormat="1" ht="24.95" customHeight="1">
      <c r="A22" s="49" t="s">
        <v>85</v>
      </c>
      <c r="B22" s="50" t="s">
        <v>86</v>
      </c>
      <c r="C22" s="51">
        <v>3</v>
      </c>
      <c r="D22" s="51">
        <v>3</v>
      </c>
      <c r="E22" s="51">
        <v>3</v>
      </c>
      <c r="F22" s="52">
        <v>3</v>
      </c>
    </row>
    <row r="23" spans="1:6" s="45" customFormat="1" ht="24.95" customHeight="1">
      <c r="A23" s="49" t="s">
        <v>87</v>
      </c>
      <c r="B23" s="50" t="s">
        <v>88</v>
      </c>
      <c r="C23" s="51">
        <v>8</v>
      </c>
      <c r="D23" s="51">
        <v>8</v>
      </c>
      <c r="E23" s="51">
        <v>8</v>
      </c>
      <c r="F23" s="52">
        <v>8</v>
      </c>
    </row>
    <row r="24" spans="1:6" s="45" customFormat="1" ht="24.95" customHeight="1">
      <c r="A24" s="49" t="s">
        <v>89</v>
      </c>
      <c r="B24" s="50" t="s">
        <v>90</v>
      </c>
      <c r="C24" s="51">
        <v>0</v>
      </c>
      <c r="D24" s="51">
        <v>0</v>
      </c>
      <c r="E24" s="51">
        <v>0</v>
      </c>
      <c r="F24" s="52">
        <v>0</v>
      </c>
    </row>
    <row r="25" spans="1:6" s="45" customFormat="1" ht="24.95" customHeight="1">
      <c r="A25" s="53" t="s">
        <v>51</v>
      </c>
      <c r="B25" s="54" t="s">
        <v>91</v>
      </c>
      <c r="C25" s="55">
        <f>SUM(C16:C24)</f>
        <v>16.8</v>
      </c>
      <c r="D25" s="55">
        <f>SUM(D16:D24)</f>
        <v>16.8</v>
      </c>
      <c r="E25" s="55">
        <f>SUM(E16:E24)</f>
        <v>36.799999999999997</v>
      </c>
      <c r="F25" s="56">
        <f>SUM(F16:F24)</f>
        <v>36.799999999999997</v>
      </c>
    </row>
    <row r="26" spans="1:6" s="45" customFormat="1" ht="24.75" customHeight="1">
      <c r="A26" s="1001" t="s">
        <v>92</v>
      </c>
      <c r="B26" s="1002"/>
      <c r="C26" s="1002"/>
      <c r="D26" s="1013"/>
      <c r="F26" s="48"/>
    </row>
    <row r="27" spans="1:6" s="45" customFormat="1" ht="24.95" customHeight="1">
      <c r="A27" s="49" t="s">
        <v>93</v>
      </c>
      <c r="B27" s="50" t="s">
        <v>94</v>
      </c>
      <c r="C27" s="57">
        <v>18.13</v>
      </c>
      <c r="D27" s="57">
        <v>0</v>
      </c>
      <c r="E27" s="57">
        <v>18.13</v>
      </c>
      <c r="F27" s="60">
        <v>0</v>
      </c>
    </row>
    <row r="28" spans="1:6" s="45" customFormat="1" ht="24.95" customHeight="1">
      <c r="A28" s="49" t="s">
        <v>95</v>
      </c>
      <c r="B28" s="50" t="s">
        <v>96</v>
      </c>
      <c r="C28" s="57">
        <v>4.16</v>
      </c>
      <c r="D28" s="57">
        <v>0</v>
      </c>
      <c r="E28" s="57">
        <v>4.16</v>
      </c>
      <c r="F28" s="60">
        <v>0</v>
      </c>
    </row>
    <row r="29" spans="1:6" s="45" customFormat="1" ht="24.95" customHeight="1">
      <c r="A29" s="49" t="s">
        <v>97</v>
      </c>
      <c r="B29" s="50" t="s">
        <v>98</v>
      </c>
      <c r="C29" s="57">
        <v>0.89</v>
      </c>
      <c r="D29" s="57">
        <v>0.66</v>
      </c>
      <c r="E29" s="57">
        <v>0.89</v>
      </c>
      <c r="F29" s="60">
        <v>0.66</v>
      </c>
    </row>
    <row r="30" spans="1:6" s="45" customFormat="1" ht="24.95" customHeight="1">
      <c r="A30" s="49" t="s">
        <v>99</v>
      </c>
      <c r="B30" s="50" t="s">
        <v>100</v>
      </c>
      <c r="C30" s="57">
        <v>11.23</v>
      </c>
      <c r="D30" s="57">
        <v>8.33</v>
      </c>
      <c r="E30" s="57">
        <v>11.23</v>
      </c>
      <c r="F30" s="60">
        <v>8.33</v>
      </c>
    </row>
    <row r="31" spans="1:6" s="45" customFormat="1" ht="24.95" customHeight="1">
      <c r="A31" s="49" t="s">
        <v>101</v>
      </c>
      <c r="B31" s="50" t="s">
        <v>102</v>
      </c>
      <c r="C31" s="57">
        <v>7.0000000000000007E-2</v>
      </c>
      <c r="D31" s="57">
        <v>0.05</v>
      </c>
      <c r="E31" s="57">
        <v>7.0000000000000007E-2</v>
      </c>
      <c r="F31" s="60">
        <v>0.05</v>
      </c>
    </row>
    <row r="32" spans="1:6" s="45" customFormat="1" ht="24.95" customHeight="1">
      <c r="A32" s="49" t="s">
        <v>103</v>
      </c>
      <c r="B32" s="50" t="s">
        <v>104</v>
      </c>
      <c r="C32" s="57">
        <v>0.75</v>
      </c>
      <c r="D32" s="57">
        <v>0.56000000000000005</v>
      </c>
      <c r="E32" s="57">
        <v>0.75</v>
      </c>
      <c r="F32" s="60">
        <v>0.56000000000000005</v>
      </c>
    </row>
    <row r="33" spans="1:6" s="45" customFormat="1" ht="24.95" customHeight="1">
      <c r="A33" s="49" t="s">
        <v>105</v>
      </c>
      <c r="B33" s="50" t="s">
        <v>106</v>
      </c>
      <c r="C33" s="57">
        <v>2.75</v>
      </c>
      <c r="D33" s="57">
        <v>0</v>
      </c>
      <c r="E33" s="57">
        <v>2.75</v>
      </c>
      <c r="F33" s="60">
        <v>0</v>
      </c>
    </row>
    <row r="34" spans="1:6" s="45" customFormat="1" ht="24.95" customHeight="1">
      <c r="A34" s="49" t="s">
        <v>107</v>
      </c>
      <c r="B34" s="50" t="s">
        <v>108</v>
      </c>
      <c r="C34" s="57">
        <v>0.11</v>
      </c>
      <c r="D34" s="57">
        <v>0.08</v>
      </c>
      <c r="E34" s="57">
        <v>0.11</v>
      </c>
      <c r="F34" s="60">
        <v>0.08</v>
      </c>
    </row>
    <row r="35" spans="1:6" s="45" customFormat="1" ht="24.95" customHeight="1">
      <c r="A35" s="49" t="s">
        <v>109</v>
      </c>
      <c r="B35" s="50" t="s">
        <v>110</v>
      </c>
      <c r="C35" s="57">
        <v>13.17</v>
      </c>
      <c r="D35" s="57">
        <v>9.77</v>
      </c>
      <c r="E35" s="57">
        <v>13.17</v>
      </c>
      <c r="F35" s="60">
        <v>9.77</v>
      </c>
    </row>
    <row r="36" spans="1:6" s="45" customFormat="1" ht="24.95" customHeight="1">
      <c r="A36" s="49" t="s">
        <v>111</v>
      </c>
      <c r="B36" s="50" t="s">
        <v>112</v>
      </c>
      <c r="C36" s="57">
        <v>0.04</v>
      </c>
      <c r="D36" s="57">
        <v>0.03</v>
      </c>
      <c r="E36" s="57">
        <v>0.04</v>
      </c>
      <c r="F36" s="60">
        <v>0.03</v>
      </c>
    </row>
    <row r="37" spans="1:6" s="45" customFormat="1" ht="24.95" customHeight="1">
      <c r="A37" s="53" t="s">
        <v>54</v>
      </c>
      <c r="B37" s="54" t="s">
        <v>113</v>
      </c>
      <c r="C37" s="58">
        <f>SUM(C27:C36)</f>
        <v>51.3</v>
      </c>
      <c r="D37" s="58">
        <f>SUM(D27:D36)</f>
        <v>19.48</v>
      </c>
      <c r="E37" s="58">
        <f>SUM(E27:E36)</f>
        <v>51.3</v>
      </c>
      <c r="F37" s="59">
        <f>SUM(F27:F36)</f>
        <v>19.48</v>
      </c>
    </row>
    <row r="38" spans="1:6" s="45" customFormat="1" ht="24.75" customHeight="1">
      <c r="A38" s="1001" t="s">
        <v>114</v>
      </c>
      <c r="B38" s="1002"/>
      <c r="C38" s="1002"/>
      <c r="D38" s="1013"/>
      <c r="F38" s="48"/>
    </row>
    <row r="39" spans="1:6" s="45" customFormat="1" ht="24.95" customHeight="1">
      <c r="A39" s="49" t="s">
        <v>115</v>
      </c>
      <c r="B39" s="50" t="s">
        <v>116</v>
      </c>
      <c r="C39" s="57">
        <v>5.82</v>
      </c>
      <c r="D39" s="57">
        <v>4.32</v>
      </c>
      <c r="E39" s="57">
        <v>5.82</v>
      </c>
      <c r="F39" s="60">
        <v>4.32</v>
      </c>
    </row>
    <row r="40" spans="1:6" s="45" customFormat="1" ht="24.95" customHeight="1">
      <c r="A40" s="49" t="s">
        <v>117</v>
      </c>
      <c r="B40" s="50" t="s">
        <v>118</v>
      </c>
      <c r="C40" s="57">
        <v>0.14000000000000001</v>
      </c>
      <c r="D40" s="57">
        <v>0.1</v>
      </c>
      <c r="E40" s="57">
        <v>0.14000000000000001</v>
      </c>
      <c r="F40" s="60">
        <v>0.1</v>
      </c>
    </row>
    <row r="41" spans="1:6" s="45" customFormat="1" ht="24.95" customHeight="1">
      <c r="A41" s="49" t="s">
        <v>119</v>
      </c>
      <c r="B41" s="50" t="s">
        <v>120</v>
      </c>
      <c r="C41" s="57">
        <v>1.82</v>
      </c>
      <c r="D41" s="57">
        <v>1.35</v>
      </c>
      <c r="E41" s="57">
        <v>1.82</v>
      </c>
      <c r="F41" s="60">
        <v>1.35</v>
      </c>
    </row>
    <row r="42" spans="1:6" s="45" customFormat="1" ht="24.95" customHeight="1">
      <c r="A42" s="49" t="s">
        <v>121</v>
      </c>
      <c r="B42" s="50" t="s">
        <v>122</v>
      </c>
      <c r="C42" s="57">
        <v>2.89</v>
      </c>
      <c r="D42" s="57">
        <v>2.14</v>
      </c>
      <c r="E42" s="57">
        <v>2.89</v>
      </c>
      <c r="F42" s="60">
        <v>2.14</v>
      </c>
    </row>
    <row r="43" spans="1:6" s="45" customFormat="1" ht="24.95" customHeight="1">
      <c r="A43" s="49" t="s">
        <v>123</v>
      </c>
      <c r="B43" s="50" t="s">
        <v>124</v>
      </c>
      <c r="C43" s="57">
        <v>0.49</v>
      </c>
      <c r="D43" s="57">
        <v>0.36</v>
      </c>
      <c r="E43" s="57">
        <v>0.49</v>
      </c>
      <c r="F43" s="60">
        <v>0.36</v>
      </c>
    </row>
    <row r="44" spans="1:6" s="45" customFormat="1" ht="24.95" customHeight="1">
      <c r="A44" s="53" t="s">
        <v>14</v>
      </c>
      <c r="B44" s="54" t="s">
        <v>125</v>
      </c>
      <c r="C44" s="58">
        <f>SUM(C39:C43)</f>
        <v>11.16</v>
      </c>
      <c r="D44" s="58">
        <f>SUM(D39:D43)</f>
        <v>8.27</v>
      </c>
      <c r="E44" s="58">
        <f>SUM(E39:E43)</f>
        <v>11.16</v>
      </c>
      <c r="F44" s="59">
        <f>SUM(F39:F43)</f>
        <v>8.27</v>
      </c>
    </row>
    <row r="45" spans="1:6" s="45" customFormat="1" ht="24.75" customHeight="1">
      <c r="A45" s="1001" t="s">
        <v>126</v>
      </c>
      <c r="B45" s="1002"/>
      <c r="C45" s="1002"/>
      <c r="D45" s="1013"/>
      <c r="F45" s="48"/>
    </row>
    <row r="46" spans="1:6" s="45" customFormat="1" ht="24.95" customHeight="1">
      <c r="A46" s="49" t="s">
        <v>127</v>
      </c>
      <c r="B46" s="50" t="s">
        <v>128</v>
      </c>
      <c r="C46" s="57">
        <v>8.6199999999999992</v>
      </c>
      <c r="D46" s="57">
        <v>3.27</v>
      </c>
      <c r="E46" s="57">
        <v>18.88</v>
      </c>
      <c r="F46" s="60">
        <v>7.17</v>
      </c>
    </row>
    <row r="47" spans="1:6" s="45" customFormat="1" ht="40.5">
      <c r="A47" s="49" t="s">
        <v>129</v>
      </c>
      <c r="B47" s="74" t="s">
        <v>463</v>
      </c>
      <c r="C47" s="61">
        <v>0.49</v>
      </c>
      <c r="D47" s="61">
        <v>0.36</v>
      </c>
      <c r="E47" s="61">
        <v>0.52</v>
      </c>
      <c r="F47" s="62">
        <v>0.38</v>
      </c>
    </row>
    <row r="48" spans="1:6" s="45" customFormat="1" ht="24.95" customHeight="1" thickBot="1">
      <c r="A48" s="63" t="s">
        <v>7</v>
      </c>
      <c r="B48" s="64" t="s">
        <v>130</v>
      </c>
      <c r="C48" s="65">
        <f>SUM(C46:C47)</f>
        <v>9.11</v>
      </c>
      <c r="D48" s="65">
        <f>SUM(D46:D47)</f>
        <v>3.63</v>
      </c>
      <c r="E48" s="65">
        <f>SUM(E46:E47)</f>
        <v>19.399999999999999</v>
      </c>
      <c r="F48" s="66">
        <f>SUM(F46:F47)</f>
        <v>7.55</v>
      </c>
    </row>
    <row r="49" spans="1:6" s="45" customFormat="1" ht="24.75" hidden="1" customHeight="1">
      <c r="A49" s="1014" t="s">
        <v>131</v>
      </c>
      <c r="B49" s="1003"/>
      <c r="C49" s="1003"/>
      <c r="D49" s="1004"/>
      <c r="F49" s="48"/>
    </row>
    <row r="50" spans="1:6" s="45" customFormat="1" hidden="1">
      <c r="A50" s="49" t="s">
        <v>132</v>
      </c>
      <c r="B50" s="50"/>
      <c r="C50" s="50"/>
      <c r="D50" s="50"/>
      <c r="E50" s="50"/>
      <c r="F50" s="67"/>
    </row>
    <row r="51" spans="1:6" s="45" customFormat="1" ht="18.75" hidden="1" customHeight="1">
      <c r="A51" s="68" t="s">
        <v>61</v>
      </c>
      <c r="B51" s="69" t="s">
        <v>133</v>
      </c>
      <c r="C51" s="70">
        <v>0</v>
      </c>
      <c r="D51" s="70">
        <v>0</v>
      </c>
      <c r="E51" s="70">
        <v>0</v>
      </c>
      <c r="F51" s="71">
        <v>0</v>
      </c>
    </row>
    <row r="52" spans="1:6" s="45" customFormat="1" ht="35.1" customHeight="1" thickBot="1">
      <c r="A52" s="1015" t="s">
        <v>261</v>
      </c>
      <c r="B52" s="1016"/>
      <c r="C52" s="72">
        <f>(C25+C37+C44+C48)</f>
        <v>88.37</v>
      </c>
      <c r="D52" s="72">
        <f>D25+D37+D44+D48</f>
        <v>48.18</v>
      </c>
      <c r="E52" s="72">
        <f>(E25+E37+E44+E48)</f>
        <v>118.66</v>
      </c>
      <c r="F52" s="73">
        <f>F25+F37+F44+F48</f>
        <v>72.099999999999994</v>
      </c>
    </row>
    <row r="53" spans="1:6" s="45" customFormat="1" ht="18.75" customHeight="1">
      <c r="A53" s="1017" t="s">
        <v>556</v>
      </c>
      <c r="B53" s="1017"/>
      <c r="C53" s="1017"/>
      <c r="D53" s="1017"/>
    </row>
    <row r="54" spans="1:6" s="45" customFormat="1"/>
    <row r="55" spans="1:6" s="45" customFormat="1" ht="21" customHeight="1">
      <c r="A55" s="45" t="s">
        <v>134</v>
      </c>
    </row>
  </sheetData>
  <mergeCells count="21">
    <mergeCell ref="A38:D38"/>
    <mergeCell ref="A45:D45"/>
    <mergeCell ref="A49:D49"/>
    <mergeCell ref="A52:B52"/>
    <mergeCell ref="A53:D53"/>
    <mergeCell ref="A15:D15"/>
    <mergeCell ref="A12:A14"/>
    <mergeCell ref="B12:B14"/>
    <mergeCell ref="A11:F11"/>
    <mergeCell ref="A26:D26"/>
    <mergeCell ref="A9:F9"/>
    <mergeCell ref="A6:F6"/>
    <mergeCell ref="B7:F7"/>
    <mergeCell ref="A10:F10"/>
    <mergeCell ref="C12:D12"/>
    <mergeCell ref="E12:F12"/>
    <mergeCell ref="A1:F1"/>
    <mergeCell ref="A3:F3"/>
    <mergeCell ref="A4:F4"/>
    <mergeCell ref="A5:F5"/>
    <mergeCell ref="A8:F8"/>
  </mergeCells>
  <printOptions horizontalCentered="1"/>
  <pageMargins left="0.51181102362204722" right="0.51181102362204722" top="0.78740157480314965" bottom="0.78740157480314965" header="0.31496062992125984" footer="0.31496062992125984"/>
  <pageSetup paperSize="9" scale="54"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7" tint="0.39997558519241921"/>
    <pageSetUpPr fitToPage="1"/>
  </sheetPr>
  <dimension ref="A1:K52"/>
  <sheetViews>
    <sheetView view="pageBreakPreview" zoomScale="60" zoomScaleNormal="100" workbookViewId="0">
      <selection activeCell="B7" sqref="B7:H7"/>
    </sheetView>
  </sheetViews>
  <sheetFormatPr defaultColWidth="9.140625" defaultRowHeight="14.25"/>
  <cols>
    <col min="1" max="8" width="20.7109375" style="79" customWidth="1"/>
    <col min="9" max="9" width="9.140625" style="79"/>
    <col min="10" max="10" width="16.7109375" style="79" customWidth="1"/>
    <col min="11" max="11" width="18.140625" style="79" customWidth="1"/>
    <col min="12" max="16384" width="9.140625" style="79"/>
  </cols>
  <sheetData>
    <row r="1" spans="1:9" ht="13.5" customHeight="1">
      <c r="A1" s="1060"/>
      <c r="B1" s="1061"/>
      <c r="C1" s="1061"/>
      <c r="D1" s="1061"/>
      <c r="E1" s="1061"/>
      <c r="F1" s="1061"/>
      <c r="G1" s="1061"/>
      <c r="H1" s="1062"/>
      <c r="I1" s="78"/>
    </row>
    <row r="2" spans="1:9" ht="69" customHeight="1">
      <c r="A2" s="80"/>
      <c r="B2" s="362"/>
      <c r="C2" s="362"/>
      <c r="D2" s="362"/>
      <c r="E2" s="362"/>
      <c r="F2" s="362"/>
      <c r="G2" s="362"/>
      <c r="H2" s="81"/>
      <c r="I2" s="82"/>
    </row>
    <row r="3" spans="1:9" ht="20.100000000000001" customHeight="1">
      <c r="A3" s="1063" t="s">
        <v>18</v>
      </c>
      <c r="B3" s="1064"/>
      <c r="C3" s="1064"/>
      <c r="D3" s="1064"/>
      <c r="E3" s="1064"/>
      <c r="F3" s="1064"/>
      <c r="G3" s="1064"/>
      <c r="H3" s="1065"/>
      <c r="I3" s="83"/>
    </row>
    <row r="4" spans="1:9" ht="20.100000000000001" customHeight="1">
      <c r="A4" s="1066" t="s">
        <v>262</v>
      </c>
      <c r="B4" s="1067"/>
      <c r="C4" s="1067"/>
      <c r="D4" s="1067"/>
      <c r="E4" s="1067"/>
      <c r="F4" s="1067"/>
      <c r="G4" s="1067"/>
      <c r="H4" s="1068"/>
      <c r="I4" s="84"/>
    </row>
    <row r="5" spans="1:9" ht="19.5" customHeight="1">
      <c r="A5" s="1066" t="s">
        <v>17</v>
      </c>
      <c r="B5" s="1067"/>
      <c r="C5" s="1067"/>
      <c r="D5" s="1067"/>
      <c r="E5" s="1067"/>
      <c r="F5" s="1067"/>
      <c r="G5" s="1067"/>
      <c r="H5" s="1068"/>
      <c r="I5" s="85"/>
    </row>
    <row r="6" spans="1:9" ht="21" customHeight="1">
      <c r="A6" s="1072"/>
      <c r="B6" s="1073"/>
      <c r="C6" s="1073"/>
      <c r="D6" s="1073"/>
      <c r="E6" s="1073"/>
      <c r="F6" s="1073"/>
      <c r="G6" s="1073"/>
      <c r="H6" s="1074"/>
    </row>
    <row r="7" spans="1:9" ht="54.75" customHeight="1">
      <c r="A7" s="363" t="s">
        <v>557</v>
      </c>
      <c r="B7" s="1075" t="str">
        <f>'GERAL C INFRA'!D9</f>
        <v>EXECUÇÃO DOS SERVIÇOS DE INFRAESTRUTURA E PREVENÇÃO DE INUNDAÇÕES - NO MUNICÍPIO DE ANANINDEUA - PA.</v>
      </c>
      <c r="C7" s="1076"/>
      <c r="D7" s="1076"/>
      <c r="E7" s="1076"/>
      <c r="F7" s="1076"/>
      <c r="G7" s="1076"/>
      <c r="H7" s="1077"/>
    </row>
    <row r="8" spans="1:9" s="88" customFormat="1" ht="13.5" customHeight="1" thickBot="1">
      <c r="A8" s="86"/>
      <c r="B8" s="1069"/>
      <c r="C8" s="1069"/>
      <c r="D8" s="1069"/>
      <c r="E8" s="1070"/>
      <c r="F8" s="1070"/>
      <c r="G8" s="1070"/>
      <c r="H8" s="1071"/>
      <c r="I8" s="87"/>
    </row>
    <row r="9" spans="1:9" ht="34.5" customHeight="1" thickTop="1" thickBot="1">
      <c r="A9" s="1048" t="s">
        <v>464</v>
      </c>
      <c r="B9" s="1049"/>
      <c r="C9" s="1049"/>
      <c r="D9" s="1049"/>
      <c r="E9" s="1049"/>
      <c r="F9" s="1049"/>
      <c r="G9" s="1049"/>
      <c r="H9" s="1050"/>
    </row>
    <row r="10" spans="1:9" ht="13.5" customHeight="1" thickTop="1">
      <c r="A10" s="1051"/>
      <c r="B10" s="1052"/>
      <c r="C10" s="1052"/>
      <c r="D10" s="1052"/>
      <c r="E10" s="1052"/>
      <c r="F10" s="1052"/>
      <c r="G10" s="1052"/>
      <c r="H10" s="1053"/>
    </row>
    <row r="11" spans="1:9" ht="69.75" customHeight="1">
      <c r="A11" s="1054"/>
      <c r="B11" s="1055"/>
      <c r="C11" s="1055"/>
      <c r="D11" s="1055"/>
      <c r="E11" s="1055"/>
      <c r="F11" s="1055"/>
      <c r="G11" s="1056"/>
      <c r="H11" s="457" t="s">
        <v>238</v>
      </c>
    </row>
    <row r="12" spans="1:9" s="89" customFormat="1" ht="30" customHeight="1">
      <c r="A12" s="364">
        <v>1</v>
      </c>
      <c r="B12" s="1045" t="s">
        <v>465</v>
      </c>
      <c r="C12" s="1046"/>
      <c r="D12" s="1046"/>
      <c r="E12" s="1046"/>
      <c r="F12" s="1046"/>
      <c r="G12" s="1047"/>
      <c r="H12" s="365">
        <v>4.01</v>
      </c>
    </row>
    <row r="13" spans="1:9" s="89" customFormat="1" ht="30" customHeight="1">
      <c r="A13" s="364">
        <v>2</v>
      </c>
      <c r="B13" s="1045" t="s">
        <v>467</v>
      </c>
      <c r="C13" s="1046"/>
      <c r="D13" s="1046"/>
      <c r="E13" s="1046"/>
      <c r="F13" s="1046"/>
      <c r="G13" s="1047"/>
      <c r="H13" s="365">
        <v>1.1100000000000001</v>
      </c>
    </row>
    <row r="14" spans="1:9" s="89" customFormat="1" ht="30" customHeight="1">
      <c r="A14" s="1028" t="s">
        <v>468</v>
      </c>
      <c r="B14" s="1029"/>
      <c r="C14" s="1029"/>
      <c r="D14" s="1029"/>
      <c r="E14" s="1029"/>
      <c r="F14" s="1029"/>
      <c r="G14" s="1030"/>
      <c r="H14" s="366">
        <f>H12+H13</f>
        <v>5.12</v>
      </c>
    </row>
    <row r="15" spans="1:9" s="89" customFormat="1" ht="30" customHeight="1">
      <c r="A15" s="1057" t="s">
        <v>137</v>
      </c>
      <c r="B15" s="1058"/>
      <c r="C15" s="1058"/>
      <c r="D15" s="1058"/>
      <c r="E15" s="1058"/>
      <c r="F15" s="1058"/>
      <c r="G15" s="1058"/>
      <c r="H15" s="1059"/>
    </row>
    <row r="16" spans="1:9" s="89" customFormat="1" ht="30" customHeight="1">
      <c r="A16" s="367">
        <v>3</v>
      </c>
      <c r="B16" s="1045" t="s">
        <v>466</v>
      </c>
      <c r="C16" s="1046"/>
      <c r="D16" s="1046"/>
      <c r="E16" s="1046"/>
      <c r="F16" s="1046"/>
      <c r="G16" s="1047"/>
      <c r="H16" s="365">
        <v>0.56000000000000005</v>
      </c>
    </row>
    <row r="17" spans="1:8" s="89" customFormat="1" ht="30" customHeight="1">
      <c r="A17" s="367">
        <v>4</v>
      </c>
      <c r="B17" s="1045" t="s">
        <v>469</v>
      </c>
      <c r="C17" s="1046"/>
      <c r="D17" s="1046"/>
      <c r="E17" s="1046"/>
      <c r="F17" s="1046"/>
      <c r="G17" s="1047"/>
      <c r="H17" s="365">
        <v>0.4</v>
      </c>
    </row>
    <row r="18" spans="1:8" s="89" customFormat="1" ht="30" customHeight="1">
      <c r="A18" s="1028" t="s">
        <v>468</v>
      </c>
      <c r="B18" s="1029"/>
      <c r="C18" s="1029"/>
      <c r="D18" s="1029"/>
      <c r="E18" s="1029"/>
      <c r="F18" s="1029"/>
      <c r="G18" s="1030"/>
      <c r="H18" s="366">
        <f>H16+H17</f>
        <v>0.96</v>
      </c>
    </row>
    <row r="19" spans="1:8" s="89" customFormat="1" ht="30" customHeight="1">
      <c r="A19" s="1031" t="s">
        <v>135</v>
      </c>
      <c r="B19" s="1032"/>
      <c r="C19" s="1032"/>
      <c r="D19" s="1032"/>
      <c r="E19" s="1032"/>
      <c r="F19" s="1032"/>
      <c r="G19" s="1033"/>
      <c r="H19" s="470" t="s">
        <v>136</v>
      </c>
    </row>
    <row r="20" spans="1:8" s="89" customFormat="1" ht="30" customHeight="1">
      <c r="A20" s="364">
        <v>5</v>
      </c>
      <c r="B20" s="1045" t="s">
        <v>138</v>
      </c>
      <c r="C20" s="1046"/>
      <c r="D20" s="1046"/>
      <c r="E20" s="1046"/>
      <c r="F20" s="1046"/>
      <c r="G20" s="1047"/>
      <c r="H20" s="368"/>
    </row>
    <row r="21" spans="1:8" s="89" customFormat="1" ht="30" customHeight="1">
      <c r="A21" s="364" t="s">
        <v>13</v>
      </c>
      <c r="B21" s="1045" t="s">
        <v>472</v>
      </c>
      <c r="C21" s="1046"/>
      <c r="D21" s="1046"/>
      <c r="E21" s="1046"/>
      <c r="F21" s="1046"/>
      <c r="G21" s="1047"/>
      <c r="H21" s="365">
        <f>H27</f>
        <v>8.15</v>
      </c>
    </row>
    <row r="22" spans="1:8" s="89" customFormat="1" ht="30" customHeight="1">
      <c r="A22" s="364" t="s">
        <v>146</v>
      </c>
      <c r="B22" s="1045" t="s">
        <v>474</v>
      </c>
      <c r="C22" s="1046"/>
      <c r="D22" s="1046"/>
      <c r="E22" s="1046"/>
      <c r="F22" s="1046"/>
      <c r="G22" s="1047"/>
      <c r="H22" s="365">
        <v>2.5</v>
      </c>
    </row>
    <row r="23" spans="1:8" s="89" customFormat="1" ht="30" customHeight="1">
      <c r="A23" s="1028" t="s">
        <v>468</v>
      </c>
      <c r="B23" s="1029"/>
      <c r="C23" s="1029"/>
      <c r="D23" s="1029"/>
      <c r="E23" s="1029"/>
      <c r="F23" s="1029"/>
      <c r="G23" s="1030"/>
      <c r="H23" s="366">
        <f>H21+H22</f>
        <v>10.65</v>
      </c>
    </row>
    <row r="24" spans="1:8" s="89" customFormat="1" ht="30" customHeight="1" thickBot="1">
      <c r="A24" s="369">
        <v>6</v>
      </c>
      <c r="B24" s="1037" t="s">
        <v>470</v>
      </c>
      <c r="C24" s="1038"/>
      <c r="D24" s="1038"/>
      <c r="E24" s="1038"/>
      <c r="F24" s="1038"/>
      <c r="G24" s="1039"/>
      <c r="H24" s="370">
        <v>7.3</v>
      </c>
    </row>
    <row r="25" spans="1:8" s="89" customFormat="1" ht="24.95" customHeight="1">
      <c r="A25" s="90"/>
      <c r="B25" s="102"/>
      <c r="C25" s="102"/>
      <c r="D25" s="102"/>
      <c r="E25" s="102"/>
      <c r="F25" s="102"/>
      <c r="G25" s="102"/>
      <c r="H25" s="458"/>
    </row>
    <row r="26" spans="1:8" s="89" customFormat="1" ht="24.95" customHeight="1">
      <c r="A26" s="1040" t="s">
        <v>471</v>
      </c>
      <c r="B26" s="1041"/>
      <c r="C26" s="1041"/>
      <c r="D26" s="1041"/>
      <c r="E26" s="1041"/>
      <c r="F26" s="1041"/>
      <c r="G26" s="1041"/>
      <c r="H26" s="1042"/>
    </row>
    <row r="27" spans="1:8" s="89" customFormat="1" ht="24.95" customHeight="1">
      <c r="A27" s="459" t="s">
        <v>473</v>
      </c>
      <c r="B27" s="1043" t="s">
        <v>139</v>
      </c>
      <c r="C27" s="1043"/>
      <c r="D27" s="1043"/>
      <c r="E27" s="1043"/>
      <c r="F27" s="1043"/>
      <c r="G27" s="1043"/>
      <c r="H27" s="460">
        <f>H28+H29+H30</f>
        <v>8.15</v>
      </c>
    </row>
    <row r="28" spans="1:8" s="89" customFormat="1" ht="24.95" customHeight="1">
      <c r="A28" s="461" t="s">
        <v>140</v>
      </c>
      <c r="B28" s="1044" t="s">
        <v>141</v>
      </c>
      <c r="C28" s="1044"/>
      <c r="D28" s="1044"/>
      <c r="E28" s="1044"/>
      <c r="F28" s="1044"/>
      <c r="G28" s="1044"/>
      <c r="H28" s="462">
        <v>0.65</v>
      </c>
    </row>
    <row r="29" spans="1:8" s="89" customFormat="1" ht="24.95" customHeight="1">
      <c r="A29" s="461" t="s">
        <v>142</v>
      </c>
      <c r="B29" s="1044" t="s">
        <v>143</v>
      </c>
      <c r="C29" s="1044"/>
      <c r="D29" s="1044"/>
      <c r="E29" s="1044"/>
      <c r="F29" s="1044"/>
      <c r="G29" s="1044"/>
      <c r="H29" s="462">
        <v>3</v>
      </c>
    </row>
    <row r="30" spans="1:8" s="89" customFormat="1" ht="24.95" customHeight="1">
      <c r="A30" s="461" t="s">
        <v>239</v>
      </c>
      <c r="B30" s="1044" t="s">
        <v>240</v>
      </c>
      <c r="C30" s="1044"/>
      <c r="D30" s="1044"/>
      <c r="E30" s="1044"/>
      <c r="F30" s="1044"/>
      <c r="G30" s="1044"/>
      <c r="H30" s="462">
        <v>4.5</v>
      </c>
    </row>
    <row r="31" spans="1:8" s="89" customFormat="1" ht="24.95" customHeight="1">
      <c r="A31" s="1040" t="s">
        <v>241</v>
      </c>
      <c r="B31" s="1041"/>
      <c r="C31" s="1041"/>
      <c r="D31" s="1041"/>
      <c r="E31" s="1041"/>
      <c r="F31" s="1041"/>
      <c r="G31" s="1041"/>
      <c r="H31" s="1042"/>
    </row>
    <row r="32" spans="1:8" s="89" customFormat="1" ht="24.95" customHeight="1">
      <c r="A32" s="459" t="s">
        <v>475</v>
      </c>
      <c r="B32" s="1043" t="s">
        <v>144</v>
      </c>
      <c r="C32" s="1043"/>
      <c r="D32" s="1043"/>
      <c r="E32" s="1043"/>
      <c r="F32" s="1043"/>
      <c r="G32" s="1043"/>
      <c r="H32" s="460">
        <f>H33</f>
        <v>2.5</v>
      </c>
    </row>
    <row r="33" spans="1:11" s="89" customFormat="1" ht="24.95" customHeight="1">
      <c r="A33" s="461" t="s">
        <v>145</v>
      </c>
      <c r="B33" s="1044" t="s">
        <v>141</v>
      </c>
      <c r="C33" s="1044"/>
      <c r="D33" s="1044"/>
      <c r="E33" s="1044"/>
      <c r="F33" s="1044"/>
      <c r="G33" s="1044"/>
      <c r="H33" s="463">
        <v>2.5</v>
      </c>
    </row>
    <row r="34" spans="1:11" ht="24.95" customHeight="1">
      <c r="A34" s="91"/>
      <c r="B34" s="451"/>
      <c r="C34" s="451"/>
      <c r="D34" s="451"/>
      <c r="E34" s="451"/>
      <c r="F34" s="451"/>
      <c r="G34" s="451"/>
      <c r="H34" s="92"/>
    </row>
    <row r="35" spans="1:11" ht="24.95" customHeight="1">
      <c r="A35" s="1034" t="s">
        <v>460</v>
      </c>
      <c r="B35" s="1035"/>
      <c r="C35" s="1035"/>
      <c r="D35" s="1035"/>
      <c r="E35" s="1035"/>
      <c r="F35" s="1035"/>
      <c r="G35" s="1035"/>
      <c r="H35" s="1036"/>
    </row>
    <row r="36" spans="1:11" s="89" customFormat="1" ht="24.95" customHeight="1">
      <c r="A36" s="90" t="s">
        <v>242</v>
      </c>
      <c r="B36" s="102"/>
      <c r="C36" s="441">
        <f>H12/100</f>
        <v>4.0099999999999997E-2</v>
      </c>
      <c r="D36" s="452"/>
      <c r="E36" s="102"/>
      <c r="F36" s="102"/>
      <c r="G36" s="102"/>
      <c r="H36" s="442"/>
    </row>
    <row r="37" spans="1:11" s="89" customFormat="1" ht="24.95" customHeight="1">
      <c r="A37" s="90" t="s">
        <v>243</v>
      </c>
      <c r="B37" s="102"/>
      <c r="C37" s="441">
        <f>H17/100</f>
        <v>4.0000000000000001E-3</v>
      </c>
      <c r="D37" s="452"/>
      <c r="E37" s="444" t="s">
        <v>476</v>
      </c>
      <c r="F37" s="1018" t="s">
        <v>245</v>
      </c>
      <c r="G37" s="1018"/>
      <c r="H37" s="443">
        <f>C39</f>
        <v>1.0497000000000001</v>
      </c>
      <c r="J37" s="445">
        <f>H37*H38*H39</f>
        <v>1.1388</v>
      </c>
    </row>
    <row r="38" spans="1:11" s="89" customFormat="1" ht="24.95" customHeight="1">
      <c r="A38" s="90" t="s">
        <v>244</v>
      </c>
      <c r="B38" s="102"/>
      <c r="C38" s="441">
        <f>H16/100</f>
        <v>5.5999999999999999E-3</v>
      </c>
      <c r="D38" s="452"/>
      <c r="E38" s="444" t="s">
        <v>477</v>
      </c>
      <c r="F38" s="1018" t="s">
        <v>247</v>
      </c>
      <c r="G38" s="1018"/>
      <c r="H38" s="443">
        <f>C41</f>
        <v>1.0111000000000001</v>
      </c>
      <c r="J38" s="445">
        <f>H43-1%</f>
        <v>0.92849999999999999</v>
      </c>
    </row>
    <row r="39" spans="1:11" s="89" customFormat="1" ht="24.95" customHeight="1">
      <c r="A39" s="1026" t="s">
        <v>245</v>
      </c>
      <c r="B39" s="1027"/>
      <c r="C39" s="465">
        <f>1+C36+C37+C38</f>
        <v>1.0497000000000001</v>
      </c>
      <c r="D39" s="453"/>
      <c r="E39" s="450" t="s">
        <v>478</v>
      </c>
      <c r="F39" s="1018" t="s">
        <v>248</v>
      </c>
      <c r="G39" s="1018"/>
      <c r="H39" s="443">
        <f>C43</f>
        <v>1.073</v>
      </c>
      <c r="J39" s="445">
        <f>J37/J38</f>
        <v>1.2264999999999999</v>
      </c>
    </row>
    <row r="40" spans="1:11" s="89" customFormat="1" ht="24.95" customHeight="1">
      <c r="A40" s="449" t="s">
        <v>246</v>
      </c>
      <c r="B40" s="464"/>
      <c r="C40" s="441">
        <f>H13/100</f>
        <v>1.11E-2</v>
      </c>
      <c r="D40" s="453"/>
      <c r="E40" s="444"/>
      <c r="F40" s="102"/>
      <c r="G40" s="102"/>
      <c r="H40" s="442"/>
    </row>
    <row r="41" spans="1:11" s="89" customFormat="1" ht="24.95" customHeight="1">
      <c r="A41" s="1026" t="s">
        <v>247</v>
      </c>
      <c r="B41" s="1027"/>
      <c r="C41" s="465">
        <f>1+C40</f>
        <v>1.0111000000000001</v>
      </c>
      <c r="D41" s="453"/>
      <c r="F41" s="1021" t="s">
        <v>592</v>
      </c>
      <c r="G41" s="1021"/>
      <c r="H41" s="442">
        <f>C44-(H30/100)</f>
        <v>6.1499999999999999E-2</v>
      </c>
    </row>
    <row r="42" spans="1:11" s="89" customFormat="1" ht="24.95" customHeight="1">
      <c r="A42" s="449" t="s">
        <v>225</v>
      </c>
      <c r="B42" s="464"/>
      <c r="C42" s="441">
        <f>H24/100</f>
        <v>7.2999999999999995E-2</v>
      </c>
      <c r="D42" s="453"/>
      <c r="E42" s="444"/>
      <c r="F42" s="102"/>
      <c r="G42" s="102"/>
      <c r="H42" s="442"/>
    </row>
    <row r="43" spans="1:11" s="89" customFormat="1" ht="24.95" customHeight="1">
      <c r="A43" s="1026" t="s">
        <v>248</v>
      </c>
      <c r="B43" s="1027"/>
      <c r="C43" s="465">
        <f>1+C42</f>
        <v>1.073</v>
      </c>
      <c r="D43" s="454"/>
      <c r="E43" s="444" t="s">
        <v>479</v>
      </c>
      <c r="F43" s="1021" t="s">
        <v>593</v>
      </c>
      <c r="G43" s="1021"/>
      <c r="H43" s="443">
        <f>1-H41</f>
        <v>0.9385</v>
      </c>
    </row>
    <row r="44" spans="1:11" s="89" customFormat="1" ht="24.95" customHeight="1">
      <c r="A44" s="449" t="s">
        <v>249</v>
      </c>
      <c r="B44" s="464"/>
      <c r="C44" s="441">
        <f>H23/100</f>
        <v>0.1065</v>
      </c>
      <c r="D44" s="453"/>
      <c r="E44" s="444"/>
      <c r="G44" s="102"/>
      <c r="H44" s="466"/>
    </row>
    <row r="45" spans="1:11" s="89" customFormat="1" ht="24.95" customHeight="1">
      <c r="A45" s="1026" t="s">
        <v>250</v>
      </c>
      <c r="B45" s="1027"/>
      <c r="C45" s="465">
        <f>1-C44</f>
        <v>0.89349999999999996</v>
      </c>
      <c r="D45" s="453"/>
      <c r="H45" s="466"/>
      <c r="J45" s="448">
        <f>(1+C36+C37+C38)*C41*C43</f>
        <v>1.13883</v>
      </c>
      <c r="K45" s="445">
        <f>J45/J46</f>
        <v>0.89349999999999996</v>
      </c>
    </row>
    <row r="46" spans="1:11" ht="24.95" customHeight="1">
      <c r="A46" s="91"/>
      <c r="B46" s="451"/>
      <c r="C46" s="451"/>
      <c r="D46" s="455"/>
      <c r="E46" s="451"/>
      <c r="H46" s="467"/>
      <c r="J46" s="447">
        <f>J45/C45</f>
        <v>1.274572</v>
      </c>
      <c r="K46" s="446">
        <f>J46-1</f>
        <v>0.27456999999999998</v>
      </c>
    </row>
    <row r="47" spans="1:11" ht="24.95" customHeight="1">
      <c r="A47" s="1019"/>
      <c r="B47" s="1020"/>
      <c r="C47" s="1020"/>
      <c r="D47" s="455"/>
      <c r="E47" s="451"/>
      <c r="H47" s="467"/>
    </row>
    <row r="48" spans="1:11" ht="24.95" customHeight="1">
      <c r="A48" s="91"/>
      <c r="B48" s="451"/>
      <c r="C48" s="451"/>
      <c r="D48" s="455"/>
      <c r="E48" s="451"/>
      <c r="F48" s="96"/>
      <c r="G48" s="97"/>
      <c r="H48" s="98">
        <f>(H37*H38*H39)/H43-1</f>
        <v>0.2135</v>
      </c>
    </row>
    <row r="49" spans="1:8" s="89" customFormat="1" ht="24.95" customHeight="1">
      <c r="A49" s="93" t="s">
        <v>251</v>
      </c>
      <c r="B49" s="94"/>
      <c r="C49" s="95">
        <f>(C39*C41*C43)/C45-1</f>
        <v>0.27460000000000001</v>
      </c>
      <c r="D49" s="452"/>
      <c r="E49" s="102"/>
      <c r="F49" s="102"/>
      <c r="G49" s="102"/>
      <c r="H49" s="99" t="s">
        <v>252</v>
      </c>
    </row>
    <row r="50" spans="1:8" s="89" customFormat="1" ht="24.95" customHeight="1">
      <c r="A50" s="90"/>
      <c r="B50" s="102"/>
      <c r="C50" s="102"/>
      <c r="D50" s="452"/>
      <c r="E50" s="102"/>
      <c r="F50" s="1022" t="s">
        <v>253</v>
      </c>
      <c r="G50" s="1022"/>
      <c r="H50" s="1023"/>
    </row>
    <row r="51" spans="1:8" ht="24.95" customHeight="1" thickBot="1">
      <c r="A51" s="91"/>
      <c r="B51" s="451"/>
      <c r="C51" s="451"/>
      <c r="D51" s="455"/>
      <c r="E51" s="451"/>
      <c r="F51" s="1024"/>
      <c r="G51" s="1024"/>
      <c r="H51" s="1025"/>
    </row>
    <row r="52" spans="1:8" ht="24.95" customHeight="1" thickBot="1">
      <c r="A52" s="100"/>
      <c r="B52" s="101"/>
      <c r="C52" s="101"/>
      <c r="D52" s="456"/>
      <c r="E52" s="101"/>
      <c r="F52" s="468"/>
      <c r="G52" s="468"/>
      <c r="H52" s="469"/>
    </row>
  </sheetData>
  <mergeCells count="44">
    <mergeCell ref="A1:H1"/>
    <mergeCell ref="A3:H3"/>
    <mergeCell ref="A4:H4"/>
    <mergeCell ref="A5:H5"/>
    <mergeCell ref="B8:D8"/>
    <mergeCell ref="E8:H8"/>
    <mergeCell ref="A6:H6"/>
    <mergeCell ref="B7:H7"/>
    <mergeCell ref="B13:G13"/>
    <mergeCell ref="A9:H9"/>
    <mergeCell ref="A10:H10"/>
    <mergeCell ref="B21:G21"/>
    <mergeCell ref="A11:G11"/>
    <mergeCell ref="A14:G14"/>
    <mergeCell ref="A15:H15"/>
    <mergeCell ref="B16:G16"/>
    <mergeCell ref="B17:G17"/>
    <mergeCell ref="A18:G18"/>
    <mergeCell ref="B12:G12"/>
    <mergeCell ref="B20:G20"/>
    <mergeCell ref="A23:G23"/>
    <mergeCell ref="A19:G19"/>
    <mergeCell ref="A35:H35"/>
    <mergeCell ref="B24:G24"/>
    <mergeCell ref="A26:H26"/>
    <mergeCell ref="B27:G27"/>
    <mergeCell ref="B33:G33"/>
    <mergeCell ref="B28:G28"/>
    <mergeCell ref="B22:G22"/>
    <mergeCell ref="B29:G29"/>
    <mergeCell ref="B30:G30"/>
    <mergeCell ref="A31:H31"/>
    <mergeCell ref="B32:G32"/>
    <mergeCell ref="F50:H51"/>
    <mergeCell ref="A39:B39"/>
    <mergeCell ref="A41:B41"/>
    <mergeCell ref="A43:B43"/>
    <mergeCell ref="A45:B45"/>
    <mergeCell ref="F43:G43"/>
    <mergeCell ref="F37:G37"/>
    <mergeCell ref="F38:G38"/>
    <mergeCell ref="F39:G39"/>
    <mergeCell ref="A47:C47"/>
    <mergeCell ref="F41:G41"/>
  </mergeCells>
  <printOptions horizontalCentered="1"/>
  <pageMargins left="0.51181102362204722" right="0.51181102362204722" top="0.78740157480314965" bottom="0.78740157480314965" header="0.31496062992125984" footer="0.31496062992125984"/>
  <pageSetup paperSize="9" scale="52"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AEA94-DD90-4D7F-916F-9773AD2FACB5}">
  <sheetPr codeName="Planilha27">
    <tabColor theme="7" tint="0.39997558519241921"/>
  </sheetPr>
  <dimension ref="A1:H41"/>
  <sheetViews>
    <sheetView showGridLines="0" view="pageBreakPreview" zoomScaleNormal="85" zoomScaleSheetLayoutView="100" workbookViewId="0">
      <selection activeCell="A7" sqref="A7:H7"/>
    </sheetView>
  </sheetViews>
  <sheetFormatPr defaultColWidth="9.140625" defaultRowHeight="15"/>
  <cols>
    <col min="1" max="1" width="11.42578125" style="643" bestFit="1" customWidth="1"/>
    <col min="2" max="2" width="43.42578125" style="637" customWidth="1"/>
    <col min="3" max="3" width="8.42578125" style="644" customWidth="1"/>
    <col min="4" max="4" width="12.85546875" style="637" customWidth="1"/>
    <col min="5" max="5" width="11.85546875" style="645" customWidth="1"/>
    <col min="6" max="6" width="17.42578125" style="646" customWidth="1"/>
    <col min="7" max="7" width="11.85546875" style="637" bestFit="1" customWidth="1"/>
    <col min="8" max="16384" width="9.140625" style="637"/>
  </cols>
  <sheetData>
    <row r="1" spans="1:8" s="628" customFormat="1">
      <c r="A1" s="1097" t="s">
        <v>18</v>
      </c>
      <c r="B1" s="1097"/>
      <c r="C1" s="1097"/>
      <c r="D1" s="1097"/>
      <c r="E1" s="1097"/>
      <c r="F1" s="1097"/>
      <c r="G1" s="626"/>
      <c r="H1" s="627"/>
    </row>
    <row r="2" spans="1:8" s="628" customFormat="1">
      <c r="A2" s="629"/>
      <c r="B2" s="1098" t="str">
        <f>'GERAL C INFRA'!D9</f>
        <v>EXECUÇÃO DOS SERVIÇOS DE INFRAESTRUTURA E PREVENÇÃO DE INUNDAÇÕES - NO MUNICÍPIO DE ANANINDEUA - PA.</v>
      </c>
      <c r="C2" s="1098"/>
      <c r="D2" s="1098"/>
      <c r="E2" s="1098"/>
      <c r="F2" s="1098"/>
      <c r="G2" s="630"/>
      <c r="H2" s="630"/>
    </row>
    <row r="3" spans="1:8" s="628" customFormat="1">
      <c r="A3" s="629"/>
      <c r="B3" s="1098"/>
      <c r="C3" s="1098"/>
      <c r="D3" s="1098"/>
      <c r="E3" s="1098"/>
      <c r="F3" s="1098"/>
      <c r="G3" s="626"/>
      <c r="H3" s="631"/>
    </row>
    <row r="4" spans="1:8" s="628" customFormat="1">
      <c r="A4" s="1097" t="s">
        <v>187</v>
      </c>
      <c r="B4" s="1097"/>
      <c r="C4" s="1097"/>
      <c r="D4" s="1097"/>
      <c r="E4" s="1097"/>
      <c r="F4" s="1097"/>
      <c r="G4" s="626"/>
      <c r="H4" s="631"/>
    </row>
    <row r="5" spans="1:8" ht="15" customHeight="1">
      <c r="A5" s="632" t="s">
        <v>685</v>
      </c>
      <c r="B5" s="633"/>
      <c r="C5" s="634"/>
      <c r="D5" s="634"/>
      <c r="E5" s="635"/>
      <c r="F5" s="636"/>
    </row>
    <row r="6" spans="1:8" ht="15.75" customHeight="1" thickBot="1">
      <c r="A6" s="638" t="s">
        <v>686</v>
      </c>
      <c r="B6" s="639"/>
      <c r="C6" s="640"/>
      <c r="D6" s="640"/>
      <c r="E6" s="641" t="s">
        <v>879</v>
      </c>
      <c r="F6" s="642"/>
    </row>
    <row r="7" spans="1:8" ht="18.75" thickBot="1">
      <c r="A7" s="1099" t="s">
        <v>880</v>
      </c>
      <c r="B7" s="1100"/>
      <c r="C7" s="1100"/>
      <c r="D7" s="1100"/>
      <c r="E7" s="1100"/>
      <c r="F7" s="1101"/>
    </row>
    <row r="8" spans="1:8" ht="15.75" thickBot="1"/>
    <row r="9" spans="1:8" ht="15" customHeight="1" thickTop="1">
      <c r="A9" s="647" t="s">
        <v>6</v>
      </c>
      <c r="B9" s="1102" t="s">
        <v>704</v>
      </c>
      <c r="C9" s="1104" t="s">
        <v>881</v>
      </c>
      <c r="D9" s="1106" t="s">
        <v>882</v>
      </c>
      <c r="E9" s="648" t="s">
        <v>883</v>
      </c>
      <c r="F9" s="649">
        <v>44896</v>
      </c>
    </row>
    <row r="10" spans="1:8" ht="25.5">
      <c r="A10" s="650" t="s">
        <v>884</v>
      </c>
      <c r="B10" s="1103"/>
      <c r="C10" s="1105"/>
      <c r="D10" s="1107"/>
      <c r="E10" s="651" t="s">
        <v>885</v>
      </c>
      <c r="F10" s="652" t="s">
        <v>705</v>
      </c>
    </row>
    <row r="11" spans="1:8">
      <c r="A11" s="1108" t="s">
        <v>886</v>
      </c>
      <c r="B11" s="1110" t="s">
        <v>5</v>
      </c>
      <c r="C11" s="1110" t="s">
        <v>21</v>
      </c>
      <c r="D11" s="1110" t="s">
        <v>887</v>
      </c>
      <c r="E11" s="1110" t="s">
        <v>24</v>
      </c>
      <c r="F11" s="1095" t="s">
        <v>646</v>
      </c>
    </row>
    <row r="12" spans="1:8" ht="15.75" thickBot="1">
      <c r="A12" s="1109"/>
      <c r="B12" s="1111"/>
      <c r="C12" s="1112"/>
      <c r="D12" s="1112"/>
      <c r="E12" s="1112"/>
      <c r="F12" s="1096"/>
    </row>
    <row r="13" spans="1:8" ht="16.5" thickTop="1" thickBot="1">
      <c r="A13" s="1078" t="s">
        <v>888</v>
      </c>
      <c r="B13" s="1079"/>
      <c r="C13" s="1079"/>
      <c r="D13" s="1079"/>
      <c r="E13" s="1079"/>
      <c r="F13" s="1080"/>
    </row>
    <row r="14" spans="1:8" ht="15.75" thickTop="1">
      <c r="A14" s="653"/>
      <c r="B14" s="654"/>
      <c r="C14" s="655"/>
      <c r="D14" s="656"/>
      <c r="E14" s="657"/>
      <c r="F14" s="658">
        <v>0</v>
      </c>
    </row>
    <row r="15" spans="1:8">
      <c r="A15" s="659"/>
      <c r="B15" s="660"/>
      <c r="C15" s="661"/>
      <c r="D15" s="662"/>
      <c r="E15" s="663"/>
      <c r="F15" s="658">
        <v>0</v>
      </c>
    </row>
    <row r="16" spans="1:8" hidden="1">
      <c r="A16" s="659"/>
      <c r="B16" s="660"/>
      <c r="C16" s="661"/>
      <c r="D16" s="662"/>
      <c r="E16" s="663"/>
      <c r="F16" s="658">
        <v>0</v>
      </c>
    </row>
    <row r="17" spans="1:6" hidden="1">
      <c r="A17" s="659"/>
      <c r="B17" s="660"/>
      <c r="C17" s="661"/>
      <c r="D17" s="662"/>
      <c r="E17" s="663"/>
      <c r="F17" s="658">
        <v>0</v>
      </c>
    </row>
    <row r="18" spans="1:6" hidden="1">
      <c r="A18" s="659"/>
      <c r="B18" s="660"/>
      <c r="C18" s="661"/>
      <c r="D18" s="662"/>
      <c r="E18" s="663"/>
      <c r="F18" s="658">
        <v>0</v>
      </c>
    </row>
    <row r="19" spans="1:6" hidden="1">
      <c r="A19" s="659"/>
      <c r="B19" s="660"/>
      <c r="C19" s="661"/>
      <c r="D19" s="662"/>
      <c r="E19" s="663"/>
      <c r="F19" s="658">
        <v>0</v>
      </c>
    </row>
    <row r="20" spans="1:6" ht="15.75" thickBot="1">
      <c r="A20" s="1089" t="s">
        <v>22</v>
      </c>
      <c r="B20" s="1090"/>
      <c r="C20" s="1090"/>
      <c r="D20" s="1090"/>
      <c r="E20" s="1091"/>
      <c r="F20" s="664">
        <f>SUM(F18:F19)</f>
        <v>0</v>
      </c>
    </row>
    <row r="21" spans="1:6" ht="16.5" thickTop="1" thickBot="1">
      <c r="A21" s="1078" t="s">
        <v>190</v>
      </c>
      <c r="B21" s="1079"/>
      <c r="C21" s="1079"/>
      <c r="D21" s="1079"/>
      <c r="E21" s="1079"/>
      <c r="F21" s="1080"/>
    </row>
    <row r="22" spans="1:6" ht="15.75" thickTop="1">
      <c r="A22" s="653" t="s">
        <v>889</v>
      </c>
      <c r="B22" s="654" t="s">
        <v>890</v>
      </c>
      <c r="C22" s="655" t="s">
        <v>230</v>
      </c>
      <c r="D22" s="665">
        <v>80</v>
      </c>
      <c r="E22" s="666">
        <v>153.71</v>
      </c>
      <c r="F22" s="667">
        <f t="shared" ref="F22:F27" si="0">ROUND(D22*E22,2)</f>
        <v>12296.8</v>
      </c>
    </row>
    <row r="23" spans="1:6">
      <c r="A23" s="653" t="s">
        <v>891</v>
      </c>
      <c r="B23" s="654" t="s">
        <v>892</v>
      </c>
      <c r="C23" s="655" t="s">
        <v>230</v>
      </c>
      <c r="D23" s="665">
        <v>220</v>
      </c>
      <c r="E23" s="666">
        <v>35.99</v>
      </c>
      <c r="F23" s="668">
        <f t="shared" si="0"/>
        <v>7917.8</v>
      </c>
    </row>
    <row r="24" spans="1:6">
      <c r="A24" s="653" t="s">
        <v>893</v>
      </c>
      <c r="B24" s="654" t="s">
        <v>894</v>
      </c>
      <c r="C24" s="655" t="s">
        <v>230</v>
      </c>
      <c r="D24" s="665">
        <f>220*1</f>
        <v>220</v>
      </c>
      <c r="E24" s="666">
        <v>31.34</v>
      </c>
      <c r="F24" s="668">
        <f t="shared" si="0"/>
        <v>6894.8</v>
      </c>
    </row>
    <row r="25" spans="1:6">
      <c r="A25" s="653" t="s">
        <v>895</v>
      </c>
      <c r="B25" s="654" t="s">
        <v>896</v>
      </c>
      <c r="C25" s="655" t="s">
        <v>230</v>
      </c>
      <c r="D25" s="665">
        <f>220*5</f>
        <v>1100</v>
      </c>
      <c r="E25" s="666">
        <v>23.39</v>
      </c>
      <c r="F25" s="668">
        <f t="shared" si="0"/>
        <v>25729</v>
      </c>
    </row>
    <row r="26" spans="1:6">
      <c r="A26" s="653" t="s">
        <v>897</v>
      </c>
      <c r="B26" s="654" t="s">
        <v>898</v>
      </c>
      <c r="C26" s="655" t="s">
        <v>230</v>
      </c>
      <c r="D26" s="665">
        <v>220</v>
      </c>
      <c r="E26" s="666">
        <v>17.649999999999999</v>
      </c>
      <c r="F26" s="668">
        <f t="shared" si="0"/>
        <v>3883</v>
      </c>
    </row>
    <row r="27" spans="1:6">
      <c r="A27" s="659" t="s">
        <v>899</v>
      </c>
      <c r="B27" s="660" t="s">
        <v>900</v>
      </c>
      <c r="C27" s="661" t="s">
        <v>230</v>
      </c>
      <c r="D27" s="669">
        <v>220</v>
      </c>
      <c r="E27" s="670">
        <v>20.04</v>
      </c>
      <c r="F27" s="668">
        <f t="shared" si="0"/>
        <v>4408.8</v>
      </c>
    </row>
    <row r="28" spans="1:6" ht="15.75" thickBot="1">
      <c r="A28" s="1081"/>
      <c r="B28" s="1082"/>
      <c r="C28" s="1082"/>
      <c r="D28" s="1083"/>
      <c r="E28" s="671" t="s">
        <v>22</v>
      </c>
      <c r="F28" s="664">
        <f>SUM(F22:F27)</f>
        <v>61130.2</v>
      </c>
    </row>
    <row r="29" spans="1:6" ht="16.5" thickTop="1" thickBot="1">
      <c r="A29" s="1078" t="s">
        <v>901</v>
      </c>
      <c r="B29" s="1079"/>
      <c r="C29" s="1079"/>
      <c r="D29" s="1079"/>
      <c r="E29" s="1079"/>
      <c r="F29" s="1080"/>
    </row>
    <row r="30" spans="1:6" ht="15.75" thickTop="1">
      <c r="A30" s="659"/>
      <c r="B30" s="660"/>
      <c r="C30" s="661"/>
      <c r="D30" s="662"/>
      <c r="E30" s="670"/>
      <c r="F30" s="672">
        <v>0</v>
      </c>
    </row>
    <row r="31" spans="1:6">
      <c r="A31" s="659"/>
      <c r="B31" s="660"/>
      <c r="C31" s="661"/>
      <c r="D31" s="662"/>
      <c r="E31" s="670"/>
      <c r="F31" s="672">
        <v>0</v>
      </c>
    </row>
    <row r="32" spans="1:6" ht="15.75" thickBot="1">
      <c r="A32" s="1092"/>
      <c r="B32" s="1093"/>
      <c r="C32" s="1093"/>
      <c r="D32" s="1094"/>
      <c r="E32" s="671" t="s">
        <v>22</v>
      </c>
      <c r="F32" s="664">
        <f>SUM(F30:F31)</f>
        <v>0</v>
      </c>
    </row>
    <row r="33" spans="1:7" ht="16.5" thickTop="1" thickBot="1">
      <c r="A33" s="1078" t="s">
        <v>902</v>
      </c>
      <c r="B33" s="1079"/>
      <c r="C33" s="1079"/>
      <c r="D33" s="1079"/>
      <c r="E33" s="1079"/>
      <c r="F33" s="1080"/>
    </row>
    <row r="34" spans="1:7" ht="39" thickTop="1">
      <c r="A34" s="659">
        <v>14250</v>
      </c>
      <c r="B34" s="673" t="s">
        <v>903</v>
      </c>
      <c r="C34" s="661" t="s">
        <v>904</v>
      </c>
      <c r="D34" s="669">
        <v>2500</v>
      </c>
      <c r="E34" s="670">
        <v>1.1100000000000001</v>
      </c>
      <c r="F34" s="667">
        <f>ROUND(D34*E34,2)</f>
        <v>2775</v>
      </c>
    </row>
    <row r="35" spans="1:7">
      <c r="A35" s="659" t="s">
        <v>905</v>
      </c>
      <c r="B35" s="660" t="s">
        <v>906</v>
      </c>
      <c r="C35" s="661" t="s">
        <v>197</v>
      </c>
      <c r="D35" s="669">
        <v>48.43</v>
      </c>
      <c r="E35" s="670">
        <v>21</v>
      </c>
      <c r="F35" s="668">
        <f>ROUND(D35*E35,2)</f>
        <v>1017.03</v>
      </c>
    </row>
    <row r="36" spans="1:7">
      <c r="A36" s="659"/>
      <c r="B36" s="660"/>
      <c r="C36" s="661"/>
      <c r="D36" s="662"/>
      <c r="E36" s="670"/>
      <c r="F36" s="672">
        <f>ROUND(D36*E36,2)</f>
        <v>0</v>
      </c>
    </row>
    <row r="37" spans="1:7" ht="15.75" thickBot="1">
      <c r="A37" s="1081"/>
      <c r="B37" s="1082"/>
      <c r="C37" s="1082"/>
      <c r="D37" s="1083"/>
      <c r="E37" s="671" t="s">
        <v>22</v>
      </c>
      <c r="F37" s="664">
        <f>SUM(F34:F36)</f>
        <v>3792.03</v>
      </c>
    </row>
    <row r="38" spans="1:7" ht="15.75" thickTop="1">
      <c r="A38" s="1084" t="s">
        <v>907</v>
      </c>
      <c r="B38" s="1085"/>
      <c r="C38" s="1085"/>
      <c r="D38" s="1085"/>
      <c r="E38" s="1086"/>
      <c r="F38" s="674">
        <f>F37+F32+F28+F20</f>
        <v>64922.23</v>
      </c>
      <c r="G38" s="675"/>
    </row>
    <row r="39" spans="1:7">
      <c r="A39" s="676" t="s">
        <v>200</v>
      </c>
      <c r="B39" s="677"/>
      <c r="C39" s="677"/>
      <c r="D39" s="677"/>
      <c r="E39" s="678">
        <f>[16]B.D.I!J22</f>
        <v>0.27460000000000001</v>
      </c>
      <c r="F39" s="679">
        <f>F38*E39</f>
        <v>17827.64</v>
      </c>
      <c r="G39" s="680"/>
    </row>
    <row r="40" spans="1:7" ht="15.75" thickBot="1">
      <c r="A40" s="1087" t="s">
        <v>908</v>
      </c>
      <c r="B40" s="1088"/>
      <c r="C40" s="1088"/>
      <c r="D40" s="1088"/>
      <c r="E40" s="1088"/>
      <c r="F40" s="681">
        <f>F39+F38</f>
        <v>82749.87</v>
      </c>
    </row>
    <row r="41" spans="1:7" ht="15.75" thickTop="1"/>
  </sheetData>
  <mergeCells count="23">
    <mergeCell ref="F11:F12"/>
    <mergeCell ref="A1:F1"/>
    <mergeCell ref="B2:F3"/>
    <mergeCell ref="A4:F4"/>
    <mergeCell ref="A7:F7"/>
    <mergeCell ref="B9:B10"/>
    <mergeCell ref="C9:C10"/>
    <mergeCell ref="D9:D10"/>
    <mergeCell ref="A11:A12"/>
    <mergeCell ref="B11:B12"/>
    <mergeCell ref="C11:C12"/>
    <mergeCell ref="D11:D12"/>
    <mergeCell ref="E11:E12"/>
    <mergeCell ref="A33:F33"/>
    <mergeCell ref="A37:D37"/>
    <mergeCell ref="A38:E38"/>
    <mergeCell ref="A40:E40"/>
    <mergeCell ref="A13:F13"/>
    <mergeCell ref="A20:E20"/>
    <mergeCell ref="A21:F21"/>
    <mergeCell ref="A28:D28"/>
    <mergeCell ref="A29:F29"/>
    <mergeCell ref="A32:D32"/>
  </mergeCells>
  <printOptions horizontalCentered="1"/>
  <pageMargins left="0.51181102362204722" right="0.31496062992125984" top="0.55118110236220474" bottom="0.78740157480314965" header="0.31496062992125984" footer="0.31496062992125984"/>
  <pageSetup paperSize="9" scale="84" orientation="portrait" r:id="rId1"/>
  <headerFooter>
    <oddHeader xml:space="preserve">&amp;C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26</vt:i4>
      </vt:variant>
      <vt:variant>
        <vt:lpstr>Intervalos Nomeados</vt:lpstr>
      </vt:variant>
      <vt:variant>
        <vt:i4>33</vt:i4>
      </vt:variant>
    </vt:vector>
  </HeadingPairs>
  <TitlesOfParts>
    <vt:vector size="59" baseType="lpstr">
      <vt:lpstr>RESUMO</vt:lpstr>
      <vt:lpstr>DADOS</vt:lpstr>
      <vt:lpstr>GERAL C INFRA</vt:lpstr>
      <vt:lpstr>Orç PONTE</vt:lpstr>
      <vt:lpstr>PREV INUNDAÇÕES</vt:lpstr>
      <vt:lpstr>CRONOGRAMA</vt:lpstr>
      <vt:lpstr>LS</vt:lpstr>
      <vt:lpstr>BDI</vt:lpstr>
      <vt:lpstr>Composição1a</vt:lpstr>
      <vt:lpstr>Composição2</vt:lpstr>
      <vt:lpstr>Composição3a</vt:lpstr>
      <vt:lpstr>Composição5</vt:lpstr>
      <vt:lpstr>Composição6</vt:lpstr>
      <vt:lpstr>Composição7</vt:lpstr>
      <vt:lpstr>CPU'S</vt:lpstr>
      <vt:lpstr>CPU I</vt:lpstr>
      <vt:lpstr>CPUII</vt:lpstr>
      <vt:lpstr>CPUIII</vt:lpstr>
      <vt:lpstr>CPUIV</vt:lpstr>
      <vt:lpstr>CPU V</vt:lpstr>
      <vt:lpstr>CPU VI</vt:lpstr>
      <vt:lpstr>CPU-VII</vt:lpstr>
      <vt:lpstr>CPU VII</vt:lpstr>
      <vt:lpstr>CPU VIII</vt:lpstr>
      <vt:lpstr>CPU-cbuq</vt:lpstr>
      <vt:lpstr>PV PARA REDE 600</vt:lpstr>
      <vt:lpstr>BDI!Area_de_impressao</vt:lpstr>
      <vt:lpstr>Composição1a!Area_de_impressao</vt:lpstr>
      <vt:lpstr>Composição2!Area_de_impressao</vt:lpstr>
      <vt:lpstr>Composição3a!Area_de_impressao</vt:lpstr>
      <vt:lpstr>Composição5!Area_de_impressao</vt:lpstr>
      <vt:lpstr>Composição6!Area_de_impressao</vt:lpstr>
      <vt:lpstr>Composição7!Area_de_impressao</vt:lpstr>
      <vt:lpstr>'CPU I'!Area_de_impressao</vt:lpstr>
      <vt:lpstr>'CPU V'!Area_de_impressao</vt:lpstr>
      <vt:lpstr>'CPU VI'!Area_de_impressao</vt:lpstr>
      <vt:lpstr>'CPU VII'!Area_de_impressao</vt:lpstr>
      <vt:lpstr>'CPU VIII'!Area_de_impressao</vt:lpstr>
      <vt:lpstr>'CPU-cbuq'!Area_de_impressao</vt:lpstr>
      <vt:lpstr>CPUII!Area_de_impressao</vt:lpstr>
      <vt:lpstr>CPUIII!Area_de_impressao</vt:lpstr>
      <vt:lpstr>CPUIV!Area_de_impressao</vt:lpstr>
      <vt:lpstr>'CPU''S'!Area_de_impressao</vt:lpstr>
      <vt:lpstr>'CPU-VII'!Area_de_impressao</vt:lpstr>
      <vt:lpstr>CRONOGRAMA!Area_de_impressao</vt:lpstr>
      <vt:lpstr>DADOS!Area_de_impressao</vt:lpstr>
      <vt:lpstr>'GERAL C INFRA'!Area_de_impressao</vt:lpstr>
      <vt:lpstr>'PREV INUNDAÇÕES'!Area_de_impressao</vt:lpstr>
      <vt:lpstr>RESUMO!Area_de_impressao</vt:lpstr>
      <vt:lpstr>Composição1a!Titulos_de_impressao</vt:lpstr>
      <vt:lpstr>Composição2!Titulos_de_impressao</vt:lpstr>
      <vt:lpstr>Composição3a!Titulos_de_impressao</vt:lpstr>
      <vt:lpstr>Composição5!Titulos_de_impressao</vt:lpstr>
      <vt:lpstr>Composição6!Titulos_de_impressao</vt:lpstr>
      <vt:lpstr>Composição7!Titulos_de_impressao</vt:lpstr>
      <vt:lpstr>'CPU VIII'!Titulos_de_impressao</vt:lpstr>
      <vt:lpstr>'CPU''S'!Titulos_de_impressao</vt:lpstr>
      <vt:lpstr>'GERAL C INFRA'!Titulos_de_impressao</vt:lpstr>
      <vt:lpstr>'PREV INUNDAÇÕES'!Titulos_de_impressao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User</cp:lastModifiedBy>
  <cp:lastPrinted>2023-12-18T22:02:16Z</cp:lastPrinted>
  <dcterms:created xsi:type="dcterms:W3CDTF">2005-01-22T11:41:57Z</dcterms:created>
  <dcterms:modified xsi:type="dcterms:W3CDTF">2023-12-28T15:40:31Z</dcterms:modified>
</cp:coreProperties>
</file>