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SESAN\2024\CONCORRÊNCIA\CP 3.2023.024 - Proc. 18.257.2023 Prevenção de inundações\"/>
    </mc:Choice>
  </mc:AlternateContent>
  <xr:revisionPtr revIDLastSave="0" documentId="8_{3E5B3346-31D0-4088-A04C-66FBD6900629}" xr6:coauthVersionLast="45" xr6:coauthVersionMax="45" xr10:uidLastSave="{00000000-0000-0000-0000-000000000000}"/>
  <bookViews>
    <workbookView xWindow="-120" yWindow="-120" windowWidth="20730" windowHeight="11040" tabRatio="867" activeTab="2" xr2:uid="{00000000-000D-0000-FFFF-FFFF00000000}"/>
  </bookViews>
  <sheets>
    <sheet name="RESUMO" sheetId="58" r:id="rId1"/>
    <sheet name="DADOS" sheetId="38" r:id="rId2"/>
    <sheet name="GERAL C INFRA" sheetId="16" r:id="rId3"/>
    <sheet name="Orç PONTE" sheetId="56" r:id="rId4"/>
    <sheet name="PREV INUNDAÇÕES" sheetId="63" r:id="rId5"/>
    <sheet name="CRONOGRAMA" sheetId="26" r:id="rId6"/>
    <sheet name="LS" sheetId="33" r:id="rId7"/>
    <sheet name="BDI" sheetId="34" r:id="rId8"/>
    <sheet name="Composição1a" sheetId="67" r:id="rId9"/>
    <sheet name="Composição2" sheetId="68" r:id="rId10"/>
    <sheet name="Composição3a" sheetId="69" r:id="rId11"/>
    <sheet name="Composição5" sheetId="70" r:id="rId12"/>
    <sheet name="Composição6" sheetId="71" r:id="rId13"/>
    <sheet name="Composição7" sheetId="72" r:id="rId14"/>
    <sheet name="CPU'S" sheetId="73" r:id="rId15"/>
    <sheet name="CPU I" sheetId="47" r:id="rId16"/>
    <sheet name="CPUII" sheetId="48" r:id="rId17"/>
    <sheet name="CPUIII" sheetId="49" r:id="rId18"/>
    <sheet name="CPUIV" sheetId="50" r:id="rId19"/>
    <sheet name="CPU V" sheetId="51" r:id="rId20"/>
    <sheet name="CPU VI" sheetId="52" r:id="rId21"/>
    <sheet name="CPU-VII" sheetId="43" state="hidden" r:id="rId22"/>
    <sheet name="CPU VII" sheetId="53" r:id="rId23"/>
    <sheet name="CPU VIII" sheetId="54" r:id="rId24"/>
    <sheet name="CPU-cbuq" sheetId="24" state="hidden" r:id="rId25"/>
    <sheet name="PV PARA REDE 600" sheetId="35"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0" localSheetId="8">#REF!</definedName>
    <definedName name="\0" localSheetId="9">#REF!</definedName>
    <definedName name="\0" localSheetId="10">#REF!</definedName>
    <definedName name="\0" localSheetId="11">#REF!</definedName>
    <definedName name="\0" localSheetId="13">#REF!</definedName>
    <definedName name="\0" localSheetId="4">#REF!</definedName>
    <definedName name="\0">#REF!</definedName>
    <definedName name="\C" localSheetId="8">#REF!</definedName>
    <definedName name="\C" localSheetId="9">#REF!</definedName>
    <definedName name="\C" localSheetId="10">#REF!</definedName>
    <definedName name="\C" localSheetId="11">#REF!</definedName>
    <definedName name="\C" localSheetId="13">#REF!</definedName>
    <definedName name="\C" localSheetId="4">#REF!</definedName>
    <definedName name="\c">'[1]Bm 8'!#REF!</definedName>
    <definedName name="\D" localSheetId="8">#REF!</definedName>
    <definedName name="\D" localSheetId="9">#REF!</definedName>
    <definedName name="\D" localSheetId="10">#REF!</definedName>
    <definedName name="\D" localSheetId="11">#REF!</definedName>
    <definedName name="\D" localSheetId="13">#REF!</definedName>
    <definedName name="\D" localSheetId="4">#REF!</definedName>
    <definedName name="\d">'[1]Bm 8'!#REF!</definedName>
    <definedName name="\f">#N/A</definedName>
    <definedName name="\G" localSheetId="8">#REF!</definedName>
    <definedName name="\G" localSheetId="9">#REF!</definedName>
    <definedName name="\G" localSheetId="10">#REF!</definedName>
    <definedName name="\G" localSheetId="11">#REF!</definedName>
    <definedName name="\G" localSheetId="13">#REF!</definedName>
    <definedName name="\G" localSheetId="4">#REF!</definedName>
    <definedName name="\G">[2]Reforma!#REF!</definedName>
    <definedName name="\I" localSheetId="8">#REF!</definedName>
    <definedName name="\I" localSheetId="9">#REF!</definedName>
    <definedName name="\I" localSheetId="10">#REF!</definedName>
    <definedName name="\I" localSheetId="11">#REF!</definedName>
    <definedName name="\I" localSheetId="13">#REF!</definedName>
    <definedName name="\I" localSheetId="4">#REF!</definedName>
    <definedName name="\I">[2]Reforma!#REF!</definedName>
    <definedName name="\M" localSheetId="8">#REF!</definedName>
    <definedName name="\M" localSheetId="9">#REF!</definedName>
    <definedName name="\M" localSheetId="10">#REF!</definedName>
    <definedName name="\M" localSheetId="11">#REF!</definedName>
    <definedName name="\M" localSheetId="13">#REF!</definedName>
    <definedName name="\M" localSheetId="4">#REF!</definedName>
    <definedName name="\M">[2]Reforma!#REF!</definedName>
    <definedName name="\P" localSheetId="8">#REF!</definedName>
    <definedName name="\P" localSheetId="9">#REF!</definedName>
    <definedName name="\P" localSheetId="10">#REF!</definedName>
    <definedName name="\P" localSheetId="11">#REF!</definedName>
    <definedName name="\P" localSheetId="13">#REF!</definedName>
    <definedName name="\P" localSheetId="4">#REF!</definedName>
    <definedName name="\p">#N/A</definedName>
    <definedName name="\q" localSheetId="8">#REF!</definedName>
    <definedName name="\q" localSheetId="9">#REF!</definedName>
    <definedName name="\q" localSheetId="10">#REF!</definedName>
    <definedName name="\q" localSheetId="11">#REF!</definedName>
    <definedName name="\q" localSheetId="13">#REF!</definedName>
    <definedName name="\q" localSheetId="4">#REF!</definedName>
    <definedName name="\q">'[1]Bm 8'!#REF!</definedName>
    <definedName name="\R" localSheetId="8">#REF!</definedName>
    <definedName name="\R" localSheetId="9">#REF!</definedName>
    <definedName name="\R" localSheetId="10">#REF!</definedName>
    <definedName name="\R" localSheetId="11">#REF!</definedName>
    <definedName name="\R" localSheetId="13">#REF!</definedName>
    <definedName name="\R" localSheetId="4">#REF!</definedName>
    <definedName name="\R">[2]Reforma!#REF!</definedName>
    <definedName name="\s" localSheetId="8">#REF!</definedName>
    <definedName name="\s" localSheetId="9">#REF!</definedName>
    <definedName name="\s" localSheetId="10">#REF!</definedName>
    <definedName name="\s" localSheetId="11">#REF!</definedName>
    <definedName name="\s" localSheetId="13">#REF!</definedName>
    <definedName name="\s" localSheetId="4">#REF!</definedName>
    <definedName name="\s">'[1]Bm 8'!#REF!</definedName>
    <definedName name="\x" localSheetId="8">#REF!</definedName>
    <definedName name="\x" localSheetId="9">#REF!</definedName>
    <definedName name="\x" localSheetId="10">#REF!</definedName>
    <definedName name="\x" localSheetId="11">#REF!</definedName>
    <definedName name="\x" localSheetId="13">#REF!</definedName>
    <definedName name="\x" localSheetId="4">#REF!</definedName>
    <definedName name="\x">'[1]Bm 8'!#REF!</definedName>
    <definedName name="\Y" localSheetId="8">#REF!</definedName>
    <definedName name="\Y" localSheetId="9">#REF!</definedName>
    <definedName name="\Y" localSheetId="10">#REF!</definedName>
    <definedName name="\Y" localSheetId="11">#REF!</definedName>
    <definedName name="\Y" localSheetId="13">#REF!</definedName>
    <definedName name="\Y" localSheetId="4">#REF!</definedName>
    <definedName name="\Y">[2]Reforma!#REF!</definedName>
    <definedName name="_" localSheetId="8">#REF!</definedName>
    <definedName name="_" localSheetId="9">#REF!</definedName>
    <definedName name="_" localSheetId="10">#REF!</definedName>
    <definedName name="_" localSheetId="11">#REF!</definedName>
    <definedName name="_" localSheetId="13">#REF!</definedName>
    <definedName name="_" localSheetId="4">#REF!</definedName>
    <definedName name="_">[2]Reforma!#REF!</definedName>
    <definedName name="_______________________________________________________________r" localSheetId="14">#REF!</definedName>
    <definedName name="_______________________________________________________________r">#REF!</definedName>
    <definedName name="______________________________________________________________r" localSheetId="14">#REF!</definedName>
    <definedName name="______________________________________________________________r">#REF!</definedName>
    <definedName name="_____________________________________________________________r" localSheetId="14">#REF!</definedName>
    <definedName name="_____________________________________________________________r">#REF!</definedName>
    <definedName name="____________________________________________________________r">#REF!</definedName>
    <definedName name="___________________________________________________________r">#REF!</definedName>
    <definedName name="__________________________________________________________r">#REF!</definedName>
    <definedName name="_________________________________________________________r">#REF!</definedName>
    <definedName name="________________________________________________________r">#REF!</definedName>
    <definedName name="_______________________________________________________r">#REF!</definedName>
    <definedName name="______________________________________________________r">#REF!</definedName>
    <definedName name="_____________________________________________________r">#REF!</definedName>
    <definedName name="____________________________________________________r">#REF!</definedName>
    <definedName name="___________________________________________________r">#REF!</definedName>
    <definedName name="__________________________________________________r">#REF!</definedName>
    <definedName name="_________________________________________________r" localSheetId="8">#REF!</definedName>
    <definedName name="_________________________________________________r" localSheetId="9">#REF!</definedName>
    <definedName name="_________________________________________________r" localSheetId="10">#REF!</definedName>
    <definedName name="_________________________________________________r" localSheetId="11">#REF!</definedName>
    <definedName name="_________________________________________________r" localSheetId="13">#REF!</definedName>
    <definedName name="_________________________________________________r" localSheetId="4">#REF!</definedName>
    <definedName name="_________________________________________________r">#REF!</definedName>
    <definedName name="________________________________________________r" localSheetId="8">#REF!</definedName>
    <definedName name="________________________________________________r" localSheetId="9">#REF!</definedName>
    <definedName name="________________________________________________r" localSheetId="10">#REF!</definedName>
    <definedName name="________________________________________________r" localSheetId="11">#REF!</definedName>
    <definedName name="________________________________________________r" localSheetId="13">#REF!</definedName>
    <definedName name="________________________________________________r" localSheetId="4">#REF!</definedName>
    <definedName name="________________________________________________r">#REF!</definedName>
    <definedName name="_______________________________________________r" localSheetId="8">#REF!</definedName>
    <definedName name="_______________________________________________r" localSheetId="9">#REF!</definedName>
    <definedName name="_______________________________________________r" localSheetId="10">#REF!</definedName>
    <definedName name="_______________________________________________r" localSheetId="11">#REF!</definedName>
    <definedName name="_______________________________________________r" localSheetId="13">#REF!</definedName>
    <definedName name="_______________________________________________r" localSheetId="4">#REF!</definedName>
    <definedName name="_______________________________________________r">#REF!</definedName>
    <definedName name="______________________________________________r" localSheetId="8">#REF!</definedName>
    <definedName name="______________________________________________r" localSheetId="9">#REF!</definedName>
    <definedName name="______________________________________________r" localSheetId="10">#REF!</definedName>
    <definedName name="______________________________________________r" localSheetId="11">#REF!</definedName>
    <definedName name="______________________________________________r" localSheetId="13">#REF!</definedName>
    <definedName name="______________________________________________r" localSheetId="4">#REF!</definedName>
    <definedName name="______________________________________________r">#REF!</definedName>
    <definedName name="_____________________________________________r">#REF!</definedName>
    <definedName name="____________________________________________r" localSheetId="8">#REF!</definedName>
    <definedName name="____________________________________________r" localSheetId="9">#REF!</definedName>
    <definedName name="____________________________________________r" localSheetId="10">#REF!</definedName>
    <definedName name="____________________________________________r" localSheetId="11">#REF!</definedName>
    <definedName name="____________________________________________r" localSheetId="13">#REF!</definedName>
    <definedName name="____________________________________________r" localSheetId="4">#REF!</definedName>
    <definedName name="____________________________________________r">#REF!</definedName>
    <definedName name="___________________________________________r" localSheetId="8">#REF!</definedName>
    <definedName name="___________________________________________r" localSheetId="9">#REF!</definedName>
    <definedName name="___________________________________________r" localSheetId="10">#REF!</definedName>
    <definedName name="___________________________________________r" localSheetId="11">#REF!</definedName>
    <definedName name="___________________________________________r" localSheetId="13">#REF!</definedName>
    <definedName name="___________________________________________r" localSheetId="4">#REF!</definedName>
    <definedName name="___________________________________________r">#REF!</definedName>
    <definedName name="__________________________________________r" localSheetId="8">#REF!</definedName>
    <definedName name="__________________________________________r" localSheetId="9">#REF!</definedName>
    <definedName name="__________________________________________r" localSheetId="10">#REF!</definedName>
    <definedName name="__________________________________________r" localSheetId="11">#REF!</definedName>
    <definedName name="__________________________________________r" localSheetId="13">#REF!</definedName>
    <definedName name="__________________________________________r" localSheetId="4">#REF!</definedName>
    <definedName name="__________________________________________r">#REF!</definedName>
    <definedName name="_________________________________________r" localSheetId="8">#REF!</definedName>
    <definedName name="_________________________________________r" localSheetId="9">#REF!</definedName>
    <definedName name="_________________________________________r" localSheetId="10">#REF!</definedName>
    <definedName name="_________________________________________r" localSheetId="11">#REF!</definedName>
    <definedName name="_________________________________________r" localSheetId="13">#REF!</definedName>
    <definedName name="_________________________________________r" localSheetId="4">#REF!</definedName>
    <definedName name="_________________________________________r">#REF!</definedName>
    <definedName name="________________________________________r" localSheetId="8">#REF!</definedName>
    <definedName name="________________________________________r" localSheetId="9">#REF!</definedName>
    <definedName name="________________________________________r" localSheetId="10">#REF!</definedName>
    <definedName name="________________________________________r" localSheetId="11">#REF!</definedName>
    <definedName name="________________________________________r" localSheetId="13">#REF!</definedName>
    <definedName name="________________________________________r" localSheetId="4">#REF!</definedName>
    <definedName name="________________________________________r">#REF!</definedName>
    <definedName name="_______________________________________r" localSheetId="8">#REF!</definedName>
    <definedName name="_______________________________________r" localSheetId="9">#REF!</definedName>
    <definedName name="_______________________________________r" localSheetId="10">#REF!</definedName>
    <definedName name="_______________________________________r" localSheetId="11">#REF!</definedName>
    <definedName name="_______________________________________r" localSheetId="13">#REF!</definedName>
    <definedName name="_______________________________________r" localSheetId="4">#REF!</definedName>
    <definedName name="_______________________________________r">#REF!</definedName>
    <definedName name="______________________________________r" localSheetId="8">#REF!</definedName>
    <definedName name="______________________________________r" localSheetId="9">#REF!</definedName>
    <definedName name="______________________________________r" localSheetId="10">#REF!</definedName>
    <definedName name="______________________________________r" localSheetId="11">#REF!</definedName>
    <definedName name="______________________________________r" localSheetId="13">#REF!</definedName>
    <definedName name="______________________________________r" localSheetId="4">#REF!</definedName>
    <definedName name="______________________________________r">#REF!</definedName>
    <definedName name="_____________________________________r" localSheetId="8">#REF!</definedName>
    <definedName name="_____________________________________r" localSheetId="9">#REF!</definedName>
    <definedName name="_____________________________________r" localSheetId="10">#REF!</definedName>
    <definedName name="_____________________________________r" localSheetId="11">#REF!</definedName>
    <definedName name="_____________________________________r" localSheetId="13">#REF!</definedName>
    <definedName name="_____________________________________r" localSheetId="4">#REF!</definedName>
    <definedName name="_____________________________________r">#REF!</definedName>
    <definedName name="____________________________________r" localSheetId="8">#REF!</definedName>
    <definedName name="____________________________________r" localSheetId="9">#REF!</definedName>
    <definedName name="____________________________________r" localSheetId="10">#REF!</definedName>
    <definedName name="____________________________________r" localSheetId="11">#REF!</definedName>
    <definedName name="____________________________________r" localSheetId="13">#REF!</definedName>
    <definedName name="____________________________________r" localSheetId="4">#REF!</definedName>
    <definedName name="____________________________________r">#REF!</definedName>
    <definedName name="___________________________________r" localSheetId="8">#REF!</definedName>
    <definedName name="___________________________________r" localSheetId="9">#REF!</definedName>
    <definedName name="___________________________________r" localSheetId="10">#REF!</definedName>
    <definedName name="___________________________________r" localSheetId="11">#REF!</definedName>
    <definedName name="___________________________________r" localSheetId="13">#REF!</definedName>
    <definedName name="___________________________________r" localSheetId="4">#REF!</definedName>
    <definedName name="___________________________________r">#REF!</definedName>
    <definedName name="__________________________________r" localSheetId="8">#REF!</definedName>
    <definedName name="__________________________________r" localSheetId="9">#REF!</definedName>
    <definedName name="__________________________________r" localSheetId="10">#REF!</definedName>
    <definedName name="__________________________________r" localSheetId="11">#REF!</definedName>
    <definedName name="__________________________________r" localSheetId="13">#REF!</definedName>
    <definedName name="__________________________________r" localSheetId="4">#REF!</definedName>
    <definedName name="__________________________________r">#REF!</definedName>
    <definedName name="_________________________________r" localSheetId="8">#REF!</definedName>
    <definedName name="_________________________________r" localSheetId="9">#REF!</definedName>
    <definedName name="_________________________________r" localSheetId="10">#REF!</definedName>
    <definedName name="_________________________________r" localSheetId="11">#REF!</definedName>
    <definedName name="_________________________________r" localSheetId="13">#REF!</definedName>
    <definedName name="_________________________________r" localSheetId="4">#REF!</definedName>
    <definedName name="_________________________________r">#REF!</definedName>
    <definedName name="________________________________BOR1">#REF!</definedName>
    <definedName name="________________________________MAT1" localSheetId="14">#REF!</definedName>
    <definedName name="________________________________MAT1">#REF!</definedName>
    <definedName name="________________________________r" localSheetId="8">#REF!</definedName>
    <definedName name="________________________________r" localSheetId="9">#REF!</definedName>
    <definedName name="________________________________r" localSheetId="10">#REF!</definedName>
    <definedName name="________________________________r" localSheetId="11">#REF!</definedName>
    <definedName name="________________________________r" localSheetId="13">#REF!</definedName>
    <definedName name="________________________________r" localSheetId="4">#REF!</definedName>
    <definedName name="________________________________r">#REF!</definedName>
    <definedName name="_______________________________BOR1">#REF!</definedName>
    <definedName name="_______________________________MAT1" localSheetId="14">#REF!</definedName>
    <definedName name="_______________________________MAT1">#REF!</definedName>
    <definedName name="_______________________________r" localSheetId="8">#REF!</definedName>
    <definedName name="_______________________________r" localSheetId="9">#REF!</definedName>
    <definedName name="_______________________________r" localSheetId="10">#REF!</definedName>
    <definedName name="_______________________________r" localSheetId="11">#REF!</definedName>
    <definedName name="_______________________________r" localSheetId="13">#REF!</definedName>
    <definedName name="_______________________________r" localSheetId="4">#REF!</definedName>
    <definedName name="_______________________________r">#REF!</definedName>
    <definedName name="______________________________BOR1">#REF!</definedName>
    <definedName name="______________________________MAT1" localSheetId="14">#REF!</definedName>
    <definedName name="______________________________MAT1">#REF!</definedName>
    <definedName name="______________________________r" localSheetId="8">#REF!</definedName>
    <definedName name="______________________________r" localSheetId="9">#REF!</definedName>
    <definedName name="______________________________r" localSheetId="10">#REF!</definedName>
    <definedName name="______________________________r" localSheetId="11">#REF!</definedName>
    <definedName name="______________________________r" localSheetId="13">#REF!</definedName>
    <definedName name="______________________________r" localSheetId="4">#REF!</definedName>
    <definedName name="______________________________r">#REF!</definedName>
    <definedName name="_____________________________BOR1">#REF!</definedName>
    <definedName name="_____________________________MAT1" localSheetId="14">#REF!</definedName>
    <definedName name="_____________________________MAT1">#REF!</definedName>
    <definedName name="_____________________________r" localSheetId="8">#REF!</definedName>
    <definedName name="_____________________________r" localSheetId="9">#REF!</definedName>
    <definedName name="_____________________________r" localSheetId="10">#REF!</definedName>
    <definedName name="_____________________________r" localSheetId="11">#REF!</definedName>
    <definedName name="_____________________________r" localSheetId="13">#REF!</definedName>
    <definedName name="_____________________________r" localSheetId="4">#REF!</definedName>
    <definedName name="_____________________________r">#REF!</definedName>
    <definedName name="____________________________BOR1">#REF!</definedName>
    <definedName name="____________________________MAT1" localSheetId="14">#REF!</definedName>
    <definedName name="____________________________MAT1">#REF!</definedName>
    <definedName name="____________________________r" localSheetId="8">#REF!</definedName>
    <definedName name="____________________________r" localSheetId="9">#REF!</definedName>
    <definedName name="____________________________r" localSheetId="10">#REF!</definedName>
    <definedName name="____________________________r" localSheetId="11">#REF!</definedName>
    <definedName name="____________________________r" localSheetId="13">#REF!</definedName>
    <definedName name="____________________________r" localSheetId="4">#REF!</definedName>
    <definedName name="____________________________r">#REF!</definedName>
    <definedName name="___________________________BOR1">#REF!</definedName>
    <definedName name="___________________________MAT1" localSheetId="14">#REF!</definedName>
    <definedName name="___________________________MAT1">#REF!</definedName>
    <definedName name="___________________________r" localSheetId="8">#REF!</definedName>
    <definedName name="___________________________r" localSheetId="9">#REF!</definedName>
    <definedName name="___________________________r" localSheetId="10">#REF!</definedName>
    <definedName name="___________________________r" localSheetId="11">#REF!</definedName>
    <definedName name="___________________________r" localSheetId="13">#REF!</definedName>
    <definedName name="___________________________r" localSheetId="4">#REF!</definedName>
    <definedName name="___________________________r">#REF!</definedName>
    <definedName name="__________________________BOR1">#REF!</definedName>
    <definedName name="__________________________MAT1" localSheetId="14">#REF!</definedName>
    <definedName name="__________________________MAT1">#REF!</definedName>
    <definedName name="__________________________r" localSheetId="8">#REF!</definedName>
    <definedName name="__________________________r" localSheetId="9">#REF!</definedName>
    <definedName name="__________________________r" localSheetId="10">#REF!</definedName>
    <definedName name="__________________________r" localSheetId="11">#REF!</definedName>
    <definedName name="__________________________r" localSheetId="13">#REF!</definedName>
    <definedName name="__________________________r" localSheetId="4">#REF!</definedName>
    <definedName name="__________________________r">#REF!</definedName>
    <definedName name="_________________________BOR1">#REF!</definedName>
    <definedName name="_________________________MAT1" localSheetId="14">#REF!</definedName>
    <definedName name="_________________________MAT1">#REF!</definedName>
    <definedName name="_________________________r" localSheetId="8">#REF!</definedName>
    <definedName name="_________________________r" localSheetId="9">#REF!</definedName>
    <definedName name="_________________________r" localSheetId="10">#REF!</definedName>
    <definedName name="_________________________r" localSheetId="11">#REF!</definedName>
    <definedName name="_________________________r" localSheetId="13">#REF!</definedName>
    <definedName name="_________________________r" localSheetId="4">#REF!</definedName>
    <definedName name="_________________________r">#REF!</definedName>
    <definedName name="________________________BOR1">#REF!</definedName>
    <definedName name="________________________MAT1" localSheetId="14">#REF!</definedName>
    <definedName name="________________________MAT1">#REF!</definedName>
    <definedName name="________________________r" localSheetId="8">#REF!</definedName>
    <definedName name="________________________r" localSheetId="9">#REF!</definedName>
    <definedName name="________________________r" localSheetId="10">#REF!</definedName>
    <definedName name="________________________r" localSheetId="11">#REF!</definedName>
    <definedName name="________________________r" localSheetId="13">#REF!</definedName>
    <definedName name="________________________r" localSheetId="4">#REF!</definedName>
    <definedName name="________________________r">#REF!</definedName>
    <definedName name="_______________________BOR1">#REF!</definedName>
    <definedName name="_______________________MAT1" localSheetId="14">#REF!</definedName>
    <definedName name="_______________________MAT1">#REF!</definedName>
    <definedName name="_______________________r" localSheetId="8">#REF!</definedName>
    <definedName name="_______________________r" localSheetId="9">#REF!</definedName>
    <definedName name="_______________________r" localSheetId="10">#REF!</definedName>
    <definedName name="_______________________r" localSheetId="11">#REF!</definedName>
    <definedName name="_______________________r" localSheetId="13">#REF!</definedName>
    <definedName name="_______________________r" localSheetId="4">#REF!</definedName>
    <definedName name="_______________________r">#REF!</definedName>
    <definedName name="______________________BOR1">#REF!</definedName>
    <definedName name="______________________MAT1" localSheetId="14">#REF!</definedName>
    <definedName name="______________________MAT1">#REF!</definedName>
    <definedName name="______________________r" localSheetId="8">#REF!</definedName>
    <definedName name="______________________r" localSheetId="9">#REF!</definedName>
    <definedName name="______________________r" localSheetId="10">#REF!</definedName>
    <definedName name="______________________r" localSheetId="11">#REF!</definedName>
    <definedName name="______________________r" localSheetId="13">#REF!</definedName>
    <definedName name="______________________r" localSheetId="4">#REF!</definedName>
    <definedName name="______________________r">#REF!</definedName>
    <definedName name="_____________________BOR1">#REF!</definedName>
    <definedName name="_____________________MAT1" localSheetId="14">#REF!</definedName>
    <definedName name="_____________________MAT1">#REF!</definedName>
    <definedName name="_____________________r" localSheetId="8">#REF!</definedName>
    <definedName name="_____________________r" localSheetId="9">#REF!</definedName>
    <definedName name="_____________________r" localSheetId="10">#REF!</definedName>
    <definedName name="_____________________r" localSheetId="11">#REF!</definedName>
    <definedName name="_____________________r" localSheetId="13">#REF!</definedName>
    <definedName name="_____________________r" localSheetId="4">#REF!</definedName>
    <definedName name="_____________________r">#REF!</definedName>
    <definedName name="____________________BOR1">#REF!</definedName>
    <definedName name="____________________MAT1" localSheetId="14">#REF!</definedName>
    <definedName name="____________________MAT1">#REF!</definedName>
    <definedName name="____________________r" localSheetId="8">#REF!</definedName>
    <definedName name="____________________r" localSheetId="9">#REF!</definedName>
    <definedName name="____________________r" localSheetId="10">#REF!</definedName>
    <definedName name="____________________r" localSheetId="11">#REF!</definedName>
    <definedName name="____________________r" localSheetId="13">#REF!</definedName>
    <definedName name="____________________r" localSheetId="4">#REF!</definedName>
    <definedName name="____________________r">#REF!</definedName>
    <definedName name="___________________BOR1">#REF!</definedName>
    <definedName name="___________________MAT1" localSheetId="14">#REF!</definedName>
    <definedName name="___________________MAT1">#REF!</definedName>
    <definedName name="___________________r" localSheetId="8">#REF!</definedName>
    <definedName name="___________________r" localSheetId="9">#REF!</definedName>
    <definedName name="___________________r" localSheetId="10">#REF!</definedName>
    <definedName name="___________________r" localSheetId="11">#REF!</definedName>
    <definedName name="___________________r" localSheetId="13">#REF!</definedName>
    <definedName name="___________________r" localSheetId="4">#REF!</definedName>
    <definedName name="___________________r">#REF!</definedName>
    <definedName name="__________________BOR1" localSheetId="8">#REF!</definedName>
    <definedName name="__________________BOR1" localSheetId="9">#REF!</definedName>
    <definedName name="__________________BOR1" localSheetId="10">#REF!</definedName>
    <definedName name="__________________BOR1" localSheetId="11">#REF!</definedName>
    <definedName name="__________________BOR1" localSheetId="13">#REF!</definedName>
    <definedName name="__________________BOR1" localSheetId="4">#REF!</definedName>
    <definedName name="__________________BOR1">#REF!</definedName>
    <definedName name="__________________MAT1" localSheetId="8">#REF!</definedName>
    <definedName name="__________________MAT1" localSheetId="9">#REF!</definedName>
    <definedName name="__________________MAT1" localSheetId="10">#REF!</definedName>
    <definedName name="__________________MAT1" localSheetId="11">#REF!</definedName>
    <definedName name="__________________MAT1" localSheetId="13">#REF!</definedName>
    <definedName name="__________________MAT1" localSheetId="4">#REF!</definedName>
    <definedName name="__________________MAT1">#REF!</definedName>
    <definedName name="__________________r" localSheetId="8">#REF!</definedName>
    <definedName name="__________________r" localSheetId="9">#REF!</definedName>
    <definedName name="__________________r" localSheetId="10">#REF!</definedName>
    <definedName name="__________________r" localSheetId="11">#REF!</definedName>
    <definedName name="__________________r" localSheetId="13">#REF!</definedName>
    <definedName name="__________________r" localSheetId="4">#REF!</definedName>
    <definedName name="__________________r">#REF!</definedName>
    <definedName name="_________________BOR1" localSheetId="8">#REF!</definedName>
    <definedName name="_________________BOR1" localSheetId="9">#REF!</definedName>
    <definedName name="_________________BOR1" localSheetId="10">#REF!</definedName>
    <definedName name="_________________BOR1" localSheetId="11">#REF!</definedName>
    <definedName name="_________________BOR1" localSheetId="13">#REF!</definedName>
    <definedName name="_________________BOR1" localSheetId="4">#REF!</definedName>
    <definedName name="_________________BOR1">#REF!</definedName>
    <definedName name="_________________MAT1" localSheetId="8">#REF!</definedName>
    <definedName name="_________________MAT1" localSheetId="9">#REF!</definedName>
    <definedName name="_________________MAT1" localSheetId="10">#REF!</definedName>
    <definedName name="_________________MAT1" localSheetId="11">#REF!</definedName>
    <definedName name="_________________MAT1" localSheetId="13">#REF!</definedName>
    <definedName name="_________________MAT1" localSheetId="4">#REF!</definedName>
    <definedName name="_________________MAT1">#REF!</definedName>
    <definedName name="_________________r" localSheetId="8">#REF!</definedName>
    <definedName name="_________________r" localSheetId="9">#REF!</definedName>
    <definedName name="_________________r" localSheetId="10">#REF!</definedName>
    <definedName name="_________________r" localSheetId="11">#REF!</definedName>
    <definedName name="_________________r" localSheetId="13">#REF!</definedName>
    <definedName name="_________________r" localSheetId="4">#REF!</definedName>
    <definedName name="_________________r">#REF!</definedName>
    <definedName name="________________BOR1" localSheetId="8">#REF!</definedName>
    <definedName name="________________BOR1" localSheetId="9">#REF!</definedName>
    <definedName name="________________BOR1" localSheetId="10">#REF!</definedName>
    <definedName name="________________BOR1" localSheetId="11">#REF!</definedName>
    <definedName name="________________BOR1" localSheetId="13">#REF!</definedName>
    <definedName name="________________BOR1" localSheetId="4">#REF!</definedName>
    <definedName name="________________BOR1">#REF!</definedName>
    <definedName name="________________MAT1" localSheetId="8">#REF!</definedName>
    <definedName name="________________MAT1" localSheetId="9">#REF!</definedName>
    <definedName name="________________MAT1" localSheetId="10">#REF!</definedName>
    <definedName name="________________MAT1" localSheetId="11">#REF!</definedName>
    <definedName name="________________MAT1" localSheetId="13">#REF!</definedName>
    <definedName name="________________MAT1" localSheetId="4">#REF!</definedName>
    <definedName name="________________MAT1">#REF!</definedName>
    <definedName name="________________r" localSheetId="8">#REF!</definedName>
    <definedName name="________________r" localSheetId="9">#REF!</definedName>
    <definedName name="________________r" localSheetId="10">#REF!</definedName>
    <definedName name="________________r" localSheetId="11">#REF!</definedName>
    <definedName name="________________r" localSheetId="13">#REF!</definedName>
    <definedName name="________________r" localSheetId="4">#REF!</definedName>
    <definedName name="________________r">#REF!</definedName>
    <definedName name="_______________BOR1" localSheetId="8">#REF!</definedName>
    <definedName name="_______________BOR1" localSheetId="9">#REF!</definedName>
    <definedName name="_______________BOR1" localSheetId="10">#REF!</definedName>
    <definedName name="_______________BOR1" localSheetId="11">#REF!</definedName>
    <definedName name="_______________BOR1" localSheetId="13">#REF!</definedName>
    <definedName name="_______________BOR1" localSheetId="4">#REF!</definedName>
    <definedName name="_______________BOR1">#REF!</definedName>
    <definedName name="_______________MAT1" localSheetId="8">#REF!</definedName>
    <definedName name="_______________MAT1" localSheetId="9">#REF!</definedName>
    <definedName name="_______________MAT1" localSheetId="10">#REF!</definedName>
    <definedName name="_______________MAT1" localSheetId="11">#REF!</definedName>
    <definedName name="_______________MAT1" localSheetId="13">#REF!</definedName>
    <definedName name="_______________MAT1" localSheetId="4">#REF!</definedName>
    <definedName name="_______________MAT1">#REF!</definedName>
    <definedName name="_______________r" localSheetId="8">#REF!</definedName>
    <definedName name="_______________r" localSheetId="9">#REF!</definedName>
    <definedName name="_______________r" localSheetId="10">#REF!</definedName>
    <definedName name="_______________r" localSheetId="11">#REF!</definedName>
    <definedName name="_______________r" localSheetId="13">#REF!</definedName>
    <definedName name="_______________r" localSheetId="4">#REF!</definedName>
    <definedName name="_______________r">#REF!</definedName>
    <definedName name="______________BOR1">#REF!</definedName>
    <definedName name="______________MAT1" localSheetId="8">#REF!</definedName>
    <definedName name="______________MAT1" localSheetId="9">#REF!</definedName>
    <definedName name="______________MAT1" localSheetId="10">#REF!</definedName>
    <definedName name="______________MAT1" localSheetId="11">#REF!</definedName>
    <definedName name="______________MAT1" localSheetId="13">#REF!</definedName>
    <definedName name="______________MAT1" localSheetId="4">#REF!</definedName>
    <definedName name="______________MAT1">#REF!</definedName>
    <definedName name="______________r" localSheetId="8">#REF!</definedName>
    <definedName name="______________r" localSheetId="9">#REF!</definedName>
    <definedName name="______________r" localSheetId="10">#REF!</definedName>
    <definedName name="______________r" localSheetId="11">#REF!</definedName>
    <definedName name="______________r" localSheetId="13">#REF!</definedName>
    <definedName name="______________r" localSheetId="4">#REF!</definedName>
    <definedName name="______________r">#REF!</definedName>
    <definedName name="_____________BOR1" localSheetId="8">#REF!</definedName>
    <definedName name="_____________BOR1" localSheetId="9">#REF!</definedName>
    <definedName name="_____________BOR1" localSheetId="10">#REF!</definedName>
    <definedName name="_____________BOR1" localSheetId="11">#REF!</definedName>
    <definedName name="_____________BOR1" localSheetId="13">#REF!</definedName>
    <definedName name="_____________BOR1" localSheetId="4">#REF!</definedName>
    <definedName name="_____________BOR1">#REF!</definedName>
    <definedName name="_____________MAT1" localSheetId="14">#REF!</definedName>
    <definedName name="_____________MAT1">#REF!</definedName>
    <definedName name="_____________r" localSheetId="8">#REF!</definedName>
    <definedName name="_____________r" localSheetId="9">#REF!</definedName>
    <definedName name="_____________r" localSheetId="10">#REF!</definedName>
    <definedName name="_____________r" localSheetId="11">#REF!</definedName>
    <definedName name="_____________r" localSheetId="13">#REF!</definedName>
    <definedName name="_____________r" localSheetId="4">#REF!</definedName>
    <definedName name="_____________r">#REF!</definedName>
    <definedName name="____________BOR1" localSheetId="8">#REF!</definedName>
    <definedName name="____________BOR1" localSheetId="9">#REF!</definedName>
    <definedName name="____________BOR1" localSheetId="10">#REF!</definedName>
    <definedName name="____________BOR1" localSheetId="11">#REF!</definedName>
    <definedName name="____________BOR1" localSheetId="13">#REF!</definedName>
    <definedName name="____________BOR1" localSheetId="4">#REF!</definedName>
    <definedName name="____________BOR1">#REF!</definedName>
    <definedName name="____________MAT1" localSheetId="8">#REF!</definedName>
    <definedName name="____________MAT1" localSheetId="9">#REF!</definedName>
    <definedName name="____________MAT1" localSheetId="10">#REF!</definedName>
    <definedName name="____________MAT1" localSheetId="11">#REF!</definedName>
    <definedName name="____________MAT1" localSheetId="13">#REF!</definedName>
    <definedName name="____________MAT1" localSheetId="4">#REF!</definedName>
    <definedName name="____________MAT1">#REF!</definedName>
    <definedName name="____________r" localSheetId="8">#REF!</definedName>
    <definedName name="____________r" localSheetId="9">#REF!</definedName>
    <definedName name="____________r" localSheetId="10">#REF!</definedName>
    <definedName name="____________r" localSheetId="11">#REF!</definedName>
    <definedName name="____________r" localSheetId="13">#REF!</definedName>
    <definedName name="____________r" localSheetId="4">#REF!</definedName>
    <definedName name="____________r">#REF!</definedName>
    <definedName name="___________BOR1" localSheetId="8">#REF!</definedName>
    <definedName name="___________BOR1" localSheetId="9">#REF!</definedName>
    <definedName name="___________BOR1" localSheetId="10">#REF!</definedName>
    <definedName name="___________BOR1" localSheetId="11">#REF!</definedName>
    <definedName name="___________BOR1" localSheetId="13">#REF!</definedName>
    <definedName name="___________BOR1" localSheetId="4">#REF!</definedName>
    <definedName name="___________BOR1">#REF!</definedName>
    <definedName name="___________MAT1" localSheetId="8">#REF!</definedName>
    <definedName name="___________MAT1" localSheetId="9">#REF!</definedName>
    <definedName name="___________MAT1" localSheetId="10">#REF!</definedName>
    <definedName name="___________MAT1" localSheetId="11">#REF!</definedName>
    <definedName name="___________MAT1" localSheetId="13">#REF!</definedName>
    <definedName name="___________MAT1" localSheetId="4">#REF!</definedName>
    <definedName name="___________MAT1">#REF!</definedName>
    <definedName name="___________r" localSheetId="8">#REF!</definedName>
    <definedName name="___________r" localSheetId="9">#REF!</definedName>
    <definedName name="___________r" localSheetId="10">#REF!</definedName>
    <definedName name="___________r" localSheetId="11">#REF!</definedName>
    <definedName name="___________r" localSheetId="13">#REF!</definedName>
    <definedName name="___________r" localSheetId="4">#REF!</definedName>
    <definedName name="___________r">#REF!</definedName>
    <definedName name="__________BOR1" localSheetId="8">#REF!</definedName>
    <definedName name="__________BOR1" localSheetId="9">#REF!</definedName>
    <definedName name="__________BOR1" localSheetId="10">#REF!</definedName>
    <definedName name="__________BOR1" localSheetId="11">#REF!</definedName>
    <definedName name="__________BOR1" localSheetId="13">#REF!</definedName>
    <definedName name="__________BOR1" localSheetId="4">#REF!</definedName>
    <definedName name="__________BOR1">#REF!</definedName>
    <definedName name="__________MAT1" localSheetId="8">#REF!</definedName>
    <definedName name="__________MAT1" localSheetId="9">#REF!</definedName>
    <definedName name="__________MAT1" localSheetId="10">#REF!</definedName>
    <definedName name="__________MAT1" localSheetId="11">#REF!</definedName>
    <definedName name="__________MAT1" localSheetId="13">#REF!</definedName>
    <definedName name="__________MAT1" localSheetId="4">#REF!</definedName>
    <definedName name="__________MAT1">#REF!</definedName>
    <definedName name="__________r" localSheetId="8">#REF!</definedName>
    <definedName name="__________r" localSheetId="9">#REF!</definedName>
    <definedName name="__________r" localSheetId="10">#REF!</definedName>
    <definedName name="__________r" localSheetId="11">#REF!</definedName>
    <definedName name="__________r" localSheetId="13">#REF!</definedName>
    <definedName name="__________r" localSheetId="4">#REF!</definedName>
    <definedName name="__________r">#REF!</definedName>
    <definedName name="_________BOR1" localSheetId="8">#REF!</definedName>
    <definedName name="_________BOR1" localSheetId="9">#REF!</definedName>
    <definedName name="_________BOR1" localSheetId="10">#REF!</definedName>
    <definedName name="_________BOR1" localSheetId="11">#REF!</definedName>
    <definedName name="_________BOR1" localSheetId="13">#REF!</definedName>
    <definedName name="_________BOR1" localSheetId="4">#REF!</definedName>
    <definedName name="_________BOR1">#REF!</definedName>
    <definedName name="_________MAT1" localSheetId="8">#REF!</definedName>
    <definedName name="_________MAT1" localSheetId="9">#REF!</definedName>
    <definedName name="_________MAT1" localSheetId="10">#REF!</definedName>
    <definedName name="_________MAT1" localSheetId="11">#REF!</definedName>
    <definedName name="_________MAT1" localSheetId="13">#REF!</definedName>
    <definedName name="_________MAT1" localSheetId="4">#REF!</definedName>
    <definedName name="_________MAT1">#REF!</definedName>
    <definedName name="_________r" localSheetId="8">#REF!</definedName>
    <definedName name="_________r" localSheetId="9">#REF!</definedName>
    <definedName name="_________r" localSheetId="10">#REF!</definedName>
    <definedName name="_________r" localSheetId="11">#REF!</definedName>
    <definedName name="_________r" localSheetId="13">#REF!</definedName>
    <definedName name="_________r" localSheetId="4">#REF!</definedName>
    <definedName name="_________r">#REF!</definedName>
    <definedName name="________BOR1" localSheetId="8">#REF!</definedName>
    <definedName name="________BOR1" localSheetId="9">#REF!</definedName>
    <definedName name="________BOR1" localSheetId="10">#REF!</definedName>
    <definedName name="________BOR1" localSheetId="11">#REF!</definedName>
    <definedName name="________BOR1" localSheetId="13">#REF!</definedName>
    <definedName name="________BOR1" localSheetId="4">#REF!</definedName>
    <definedName name="________BOR1">#REF!</definedName>
    <definedName name="________MAT1" localSheetId="8">#REF!</definedName>
    <definedName name="________MAT1" localSheetId="9">#REF!</definedName>
    <definedName name="________MAT1" localSheetId="10">#REF!</definedName>
    <definedName name="________MAT1" localSheetId="11">#REF!</definedName>
    <definedName name="________MAT1" localSheetId="13">#REF!</definedName>
    <definedName name="________MAT1" localSheetId="4">#REF!</definedName>
    <definedName name="________MAT1">#REF!</definedName>
    <definedName name="________r" localSheetId="8">#REF!</definedName>
    <definedName name="________r" localSheetId="9">#REF!</definedName>
    <definedName name="________r" localSheetId="10">#REF!</definedName>
    <definedName name="________r" localSheetId="11">#REF!</definedName>
    <definedName name="________r" localSheetId="13">#REF!</definedName>
    <definedName name="________r" localSheetId="4">#REF!</definedName>
    <definedName name="________r">#REF!</definedName>
    <definedName name="_______BOR1" localSheetId="8">#REF!</definedName>
    <definedName name="_______BOR1" localSheetId="9">#REF!</definedName>
    <definedName name="_______BOR1" localSheetId="10">#REF!</definedName>
    <definedName name="_______BOR1" localSheetId="11">#REF!</definedName>
    <definedName name="_______BOR1" localSheetId="13">#REF!</definedName>
    <definedName name="_______BOR1" localSheetId="4">#REF!</definedName>
    <definedName name="_______BOR1">#REF!</definedName>
    <definedName name="_______MAT1" localSheetId="8">#REF!</definedName>
    <definedName name="_______MAT1" localSheetId="9">#REF!</definedName>
    <definedName name="_______MAT1" localSheetId="10">#REF!</definedName>
    <definedName name="_______MAT1" localSheetId="11">#REF!</definedName>
    <definedName name="_______MAT1" localSheetId="13">#REF!</definedName>
    <definedName name="_______MAT1" localSheetId="4">#REF!</definedName>
    <definedName name="_______MAT1">#REF!</definedName>
    <definedName name="_______MDO1" localSheetId="8">#REF!</definedName>
    <definedName name="_______MDO1" localSheetId="9">#REF!</definedName>
    <definedName name="_______MDO1" localSheetId="10">#REF!</definedName>
    <definedName name="_______MDO1" localSheetId="11">#REF!</definedName>
    <definedName name="_______MDO1" localSheetId="13">#REF!</definedName>
    <definedName name="_______MDO1" localSheetId="4">#REF!</definedName>
    <definedName name="_______MDO1">#REF!</definedName>
    <definedName name="_______MDO2" localSheetId="8">#REF!</definedName>
    <definedName name="_______MDO2" localSheetId="9">#REF!</definedName>
    <definedName name="_______MDO2" localSheetId="10">#REF!</definedName>
    <definedName name="_______MDO2" localSheetId="11">#REF!</definedName>
    <definedName name="_______MDO2" localSheetId="13">#REF!</definedName>
    <definedName name="_______MDO2" localSheetId="4">#REF!</definedName>
    <definedName name="_______MDO2">#REF!</definedName>
    <definedName name="_______OR14">#REF!</definedName>
    <definedName name="_______OR15">#REF!</definedName>
    <definedName name="_______OR16">#REF!</definedName>
    <definedName name="_______OR17">#REF!</definedName>
    <definedName name="_______OR18">#REF!</definedName>
    <definedName name="_______OR19">#REF!</definedName>
    <definedName name="_______OR2">#REF!</definedName>
    <definedName name="_______OR3">#REF!</definedName>
    <definedName name="_______OR4">#REF!</definedName>
    <definedName name="_______OR5">#REF!</definedName>
    <definedName name="_______OR6">#REF!</definedName>
    <definedName name="_______OR7">#REF!</definedName>
    <definedName name="_______OR8">#REF!</definedName>
    <definedName name="_______OR9">#REF!</definedName>
    <definedName name="_______R" localSheetId="8">#REF!</definedName>
    <definedName name="_______R" localSheetId="9">#REF!</definedName>
    <definedName name="_______R" localSheetId="10">#REF!</definedName>
    <definedName name="_______R" localSheetId="11">#REF!</definedName>
    <definedName name="_______R" localSheetId="13">#REF!</definedName>
    <definedName name="_______R" localSheetId="14">#REF!</definedName>
    <definedName name="_______R" localSheetId="4">#REF!</definedName>
    <definedName name="_______r">#REF!</definedName>
    <definedName name="______BOR1" localSheetId="8">#REF!</definedName>
    <definedName name="______BOR1" localSheetId="9">#REF!</definedName>
    <definedName name="______BOR1" localSheetId="10">#REF!</definedName>
    <definedName name="______BOR1" localSheetId="11">#REF!</definedName>
    <definedName name="______BOR1" localSheetId="13">#REF!</definedName>
    <definedName name="______BOR1" localSheetId="14">#REF!</definedName>
    <definedName name="______BOR1" localSheetId="4">#REF!</definedName>
    <definedName name="______BOR1">#REF!</definedName>
    <definedName name="______MAT1" localSheetId="8">#REF!</definedName>
    <definedName name="______MAT1" localSheetId="9">#REF!</definedName>
    <definedName name="______MAT1" localSheetId="10">#REF!</definedName>
    <definedName name="______MAT1" localSheetId="11">#REF!</definedName>
    <definedName name="______MAT1" localSheetId="13">#REF!</definedName>
    <definedName name="______MAT1" localSheetId="4">#REF!</definedName>
    <definedName name="______MAT1">#REF!</definedName>
    <definedName name="______MDO1" localSheetId="8">#REF!</definedName>
    <definedName name="______MDO1" localSheetId="9">#REF!</definedName>
    <definedName name="______MDO1" localSheetId="10">#REF!</definedName>
    <definedName name="______MDO1" localSheetId="11">#REF!</definedName>
    <definedName name="______MDO1" localSheetId="13">#REF!</definedName>
    <definedName name="______MDO1" localSheetId="4">#REF!</definedName>
    <definedName name="______MDO1">#REF!</definedName>
    <definedName name="______MDO2" localSheetId="8">#REF!</definedName>
    <definedName name="______MDO2" localSheetId="9">#REF!</definedName>
    <definedName name="______MDO2" localSheetId="10">#REF!</definedName>
    <definedName name="______MDO2" localSheetId="11">#REF!</definedName>
    <definedName name="______MDO2" localSheetId="13">#REF!</definedName>
    <definedName name="______MDO2" localSheetId="4">#REF!</definedName>
    <definedName name="______MDO2">#REF!</definedName>
    <definedName name="______OR14">#REF!</definedName>
    <definedName name="______OR15">#REF!</definedName>
    <definedName name="______OR16">#REF!</definedName>
    <definedName name="______OR17">#REF!</definedName>
    <definedName name="______OR18">#REF!</definedName>
    <definedName name="______OR19">#REF!</definedName>
    <definedName name="______OR2">#REF!</definedName>
    <definedName name="______OR3">#REF!</definedName>
    <definedName name="______OR4">#REF!</definedName>
    <definedName name="______OR5">#REF!</definedName>
    <definedName name="______OR6">#REF!</definedName>
    <definedName name="______OR7">#REF!</definedName>
    <definedName name="______OR8">#REF!</definedName>
    <definedName name="______OR9">#REF!</definedName>
    <definedName name="______R" localSheetId="8">#REF!</definedName>
    <definedName name="______R" localSheetId="9">#REF!</definedName>
    <definedName name="______R" localSheetId="10">#REF!</definedName>
    <definedName name="______R" localSheetId="11">#REF!</definedName>
    <definedName name="______R" localSheetId="13">#REF!</definedName>
    <definedName name="______R" localSheetId="14">#REF!</definedName>
    <definedName name="______R" localSheetId="4">#REF!</definedName>
    <definedName name="______r">#REF!</definedName>
    <definedName name="_____BOR1" localSheetId="8">#REF!</definedName>
    <definedName name="_____BOR1" localSheetId="9">#REF!</definedName>
    <definedName name="_____BOR1" localSheetId="10">#REF!</definedName>
    <definedName name="_____BOR1" localSheetId="11">#REF!</definedName>
    <definedName name="_____BOR1" localSheetId="13">#REF!</definedName>
    <definedName name="_____BOR1" localSheetId="4">#REF!</definedName>
    <definedName name="_____BOR1">#REF!</definedName>
    <definedName name="_____KM406407" localSheetId="8">#REF!</definedName>
    <definedName name="_____KM406407" localSheetId="9">#REF!</definedName>
    <definedName name="_____KM406407" localSheetId="10">#REF!</definedName>
    <definedName name="_____KM406407" localSheetId="11">#REF!</definedName>
    <definedName name="_____KM406407" localSheetId="13">#REF!</definedName>
    <definedName name="_____KM406407" localSheetId="4">#REF!</definedName>
    <definedName name="_____KM406407">#REF!</definedName>
    <definedName name="_____MAT1" localSheetId="8">#REF!</definedName>
    <definedName name="_____MAT1" localSheetId="9">#REF!</definedName>
    <definedName name="_____MAT1" localSheetId="10">#REF!</definedName>
    <definedName name="_____MAT1" localSheetId="11">#REF!</definedName>
    <definedName name="_____MAT1" localSheetId="13">#REF!</definedName>
    <definedName name="_____MAT1" localSheetId="4">#REF!</definedName>
    <definedName name="_____MAT1">#REF!</definedName>
    <definedName name="_____MDO1" localSheetId="8">#REF!</definedName>
    <definedName name="_____MDO1" localSheetId="9">#REF!</definedName>
    <definedName name="_____MDO1" localSheetId="10">#REF!</definedName>
    <definedName name="_____MDO1" localSheetId="11">#REF!</definedName>
    <definedName name="_____MDO1" localSheetId="13">#REF!</definedName>
    <definedName name="_____MDO1" localSheetId="4">#REF!</definedName>
    <definedName name="_____MDO1">#REF!</definedName>
    <definedName name="_____MDO2" localSheetId="8">#REF!</definedName>
    <definedName name="_____MDO2" localSheetId="9">#REF!</definedName>
    <definedName name="_____MDO2" localSheetId="10">#REF!</definedName>
    <definedName name="_____MDO2" localSheetId="11">#REF!</definedName>
    <definedName name="_____MDO2" localSheetId="13">#REF!</definedName>
    <definedName name="_____MDO2" localSheetId="4">#REF!</definedName>
    <definedName name="_____MDO2">#REF!</definedName>
    <definedName name="_____OR14">#REF!</definedName>
    <definedName name="_____OR15">#REF!</definedName>
    <definedName name="_____OR16">#REF!</definedName>
    <definedName name="_____OR17">#REF!</definedName>
    <definedName name="_____OR18">#REF!</definedName>
    <definedName name="_____OR19">#REF!</definedName>
    <definedName name="_____OR2">#REF!</definedName>
    <definedName name="_____OR3">#REF!</definedName>
    <definedName name="_____OR4">#REF!</definedName>
    <definedName name="_____OR5">#REF!</definedName>
    <definedName name="_____OR6">#REF!</definedName>
    <definedName name="_____OR7">#REF!</definedName>
    <definedName name="_____OR8">#REF!</definedName>
    <definedName name="_____OR9">#REF!</definedName>
    <definedName name="_____R" localSheetId="8">#REF!</definedName>
    <definedName name="_____R" localSheetId="9">#REF!</definedName>
    <definedName name="_____R" localSheetId="10">#REF!</definedName>
    <definedName name="_____R" localSheetId="11">#REF!</definedName>
    <definedName name="_____R" localSheetId="13">#REF!</definedName>
    <definedName name="_____R" localSheetId="14">#REF!</definedName>
    <definedName name="_____R" localSheetId="4">#REF!</definedName>
    <definedName name="_____r">#REF!</definedName>
    <definedName name="_____TR2">#REF!</definedName>
    <definedName name="_____y" localSheetId="8">#REF!</definedName>
    <definedName name="_____y" localSheetId="9">#REF!</definedName>
    <definedName name="_____y" localSheetId="10">#REF!</definedName>
    <definedName name="_____y" localSheetId="11">#REF!</definedName>
    <definedName name="_____y" localSheetId="13">#REF!</definedName>
    <definedName name="_____y" localSheetId="4">#REF!</definedName>
    <definedName name="_____y">#REF!</definedName>
    <definedName name="____BOR1" localSheetId="8">#REF!</definedName>
    <definedName name="____BOR1" localSheetId="9">#REF!</definedName>
    <definedName name="____BOR1" localSheetId="10">#REF!</definedName>
    <definedName name="____BOR1" localSheetId="11">#REF!</definedName>
    <definedName name="____BOR1" localSheetId="13">#REF!</definedName>
    <definedName name="____BOR1" localSheetId="4">#REF!</definedName>
    <definedName name="____BOR1">#REF!</definedName>
    <definedName name="____KM406407" localSheetId="8">#REF!</definedName>
    <definedName name="____KM406407" localSheetId="9">#REF!</definedName>
    <definedName name="____KM406407" localSheetId="10">#REF!</definedName>
    <definedName name="____KM406407" localSheetId="11">#REF!</definedName>
    <definedName name="____KM406407" localSheetId="13">#REF!</definedName>
    <definedName name="____KM406407" localSheetId="4">#REF!</definedName>
    <definedName name="____KM406407">#REF!</definedName>
    <definedName name="____Km406408" localSheetId="8">#REF!</definedName>
    <definedName name="____Km406408" localSheetId="9">#REF!</definedName>
    <definedName name="____Km406408" localSheetId="10">#REF!</definedName>
    <definedName name="____Km406408" localSheetId="11">#REF!</definedName>
    <definedName name="____Km406408" localSheetId="13">#REF!</definedName>
    <definedName name="____Km406408" localSheetId="4">#REF!</definedName>
    <definedName name="____Km406408">#REF!</definedName>
    <definedName name="____MAT1" localSheetId="8">#REF!</definedName>
    <definedName name="____MAT1" localSheetId="9">#REF!</definedName>
    <definedName name="____MAT1" localSheetId="10">#REF!</definedName>
    <definedName name="____MAT1" localSheetId="11">#REF!</definedName>
    <definedName name="____MAT1" localSheetId="13">#REF!</definedName>
    <definedName name="____MAT1" localSheetId="4">#REF!</definedName>
    <definedName name="____MAT1">#REF!</definedName>
    <definedName name="____MDO1" localSheetId="8">#REF!</definedName>
    <definedName name="____MDO1" localSheetId="9">#REF!</definedName>
    <definedName name="____MDO1" localSheetId="10">#REF!</definedName>
    <definedName name="____MDO1" localSheetId="11">#REF!</definedName>
    <definedName name="____MDO1" localSheetId="13">#REF!</definedName>
    <definedName name="____MDO1" localSheetId="4">#REF!</definedName>
    <definedName name="____MDO1">#REF!</definedName>
    <definedName name="____MDO2" localSheetId="8">#REF!</definedName>
    <definedName name="____MDO2" localSheetId="9">#REF!</definedName>
    <definedName name="____MDO2" localSheetId="10">#REF!</definedName>
    <definedName name="____MDO2" localSheetId="11">#REF!</definedName>
    <definedName name="____MDO2" localSheetId="13">#REF!</definedName>
    <definedName name="____MDO2" localSheetId="4">#REF!</definedName>
    <definedName name="____MDO2">#REF!</definedName>
    <definedName name="____OR14">#REF!</definedName>
    <definedName name="____OR15">#REF!</definedName>
    <definedName name="____OR16">#REF!</definedName>
    <definedName name="____OR17">#REF!</definedName>
    <definedName name="____OR18">#REF!</definedName>
    <definedName name="____OR19">#REF!</definedName>
    <definedName name="____OR2">#REF!</definedName>
    <definedName name="____OR3">#REF!</definedName>
    <definedName name="____OR4">#REF!</definedName>
    <definedName name="____OR5">#REF!</definedName>
    <definedName name="____OR6">#REF!</definedName>
    <definedName name="____OR7">#REF!</definedName>
    <definedName name="____OR8">#REF!</definedName>
    <definedName name="____OR9">#REF!</definedName>
    <definedName name="____R" localSheetId="8">#REF!</definedName>
    <definedName name="____R" localSheetId="9">#REF!</definedName>
    <definedName name="____R" localSheetId="10">#REF!</definedName>
    <definedName name="____R" localSheetId="11">#REF!</definedName>
    <definedName name="____R" localSheetId="13">#REF!</definedName>
    <definedName name="____R" localSheetId="14">#REF!</definedName>
    <definedName name="____R" localSheetId="4">#REF!</definedName>
    <definedName name="____r">#REF!</definedName>
    <definedName name="____s" localSheetId="8">#REF!</definedName>
    <definedName name="____s" localSheetId="9">#REF!</definedName>
    <definedName name="____s" localSheetId="10">#REF!</definedName>
    <definedName name="____s" localSheetId="11">#REF!</definedName>
    <definedName name="____s" localSheetId="13">#REF!</definedName>
    <definedName name="____s" localSheetId="4">#REF!</definedName>
    <definedName name="____s">#REF!</definedName>
    <definedName name="____TR2">#REF!</definedName>
    <definedName name="___BOR1" localSheetId="8">#REF!</definedName>
    <definedName name="___BOR1" localSheetId="9">#REF!</definedName>
    <definedName name="___BOR1" localSheetId="10">#REF!</definedName>
    <definedName name="___BOR1" localSheetId="11">#REF!</definedName>
    <definedName name="___BOR1" localSheetId="13">#REF!</definedName>
    <definedName name="___BOR1" localSheetId="4">#REF!</definedName>
    <definedName name="___BOR1">'[1]Bm 8'!#REF!</definedName>
    <definedName name="___KM406407" localSheetId="8">#REF!</definedName>
    <definedName name="___KM406407" localSheetId="9">#REF!</definedName>
    <definedName name="___KM406407" localSheetId="10">#REF!</definedName>
    <definedName name="___KM406407" localSheetId="11">#REF!</definedName>
    <definedName name="___KM406407" localSheetId="13">#REF!</definedName>
    <definedName name="___KM406407" localSheetId="4">#REF!</definedName>
    <definedName name="___KM406407">#REF!</definedName>
    <definedName name="___MAT1" localSheetId="8">#REF!</definedName>
    <definedName name="___MAT1" localSheetId="9">#REF!</definedName>
    <definedName name="___MAT1" localSheetId="10">#REF!</definedName>
    <definedName name="___MAT1" localSheetId="11">#REF!</definedName>
    <definedName name="___MAT1" localSheetId="13">#REF!</definedName>
    <definedName name="___MAT1" localSheetId="4">#REF!</definedName>
    <definedName name="___MAT1">#REF!</definedName>
    <definedName name="___MDO1" localSheetId="8">#REF!</definedName>
    <definedName name="___MDO1" localSheetId="9">#REF!</definedName>
    <definedName name="___MDO1" localSheetId="10">#REF!</definedName>
    <definedName name="___MDO1" localSheetId="11">#REF!</definedName>
    <definedName name="___MDO1" localSheetId="13">#REF!</definedName>
    <definedName name="___MDO1" localSheetId="4">#REF!</definedName>
    <definedName name="___MDO1">#REF!</definedName>
    <definedName name="___MDO2" localSheetId="8">#REF!</definedName>
    <definedName name="___MDO2" localSheetId="9">#REF!</definedName>
    <definedName name="___MDO2" localSheetId="10">#REF!</definedName>
    <definedName name="___MDO2" localSheetId="11">#REF!</definedName>
    <definedName name="___MDO2" localSheetId="13">#REF!</definedName>
    <definedName name="___MDO2" localSheetId="4">#REF!</definedName>
    <definedName name="___MDO2">#REF!</definedName>
    <definedName name="___OR14">#REF!</definedName>
    <definedName name="___OR15">#REF!</definedName>
    <definedName name="___OR16">#REF!</definedName>
    <definedName name="___OR17">#REF!</definedName>
    <definedName name="___OR18">#REF!</definedName>
    <definedName name="___OR19">#REF!</definedName>
    <definedName name="___OR2">#REF!</definedName>
    <definedName name="___OR3">#REF!</definedName>
    <definedName name="___OR4">#REF!</definedName>
    <definedName name="___OR5">#REF!</definedName>
    <definedName name="___OR6">#REF!</definedName>
    <definedName name="___OR7">#REF!</definedName>
    <definedName name="___OR8">#REF!</definedName>
    <definedName name="___OR9">#REF!</definedName>
    <definedName name="___R" localSheetId="8">#REF!</definedName>
    <definedName name="___R" localSheetId="9">#REF!</definedName>
    <definedName name="___R" localSheetId="10">#REF!</definedName>
    <definedName name="___R" localSheetId="11">#REF!</definedName>
    <definedName name="___R" localSheetId="13">#REF!</definedName>
    <definedName name="___R" localSheetId="14">#REF!</definedName>
    <definedName name="___R" localSheetId="4">#REF!</definedName>
    <definedName name="___r">#REF!</definedName>
    <definedName name="___TR2">#REF!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3" hidden="1">#REF!</definedName>
    <definedName name="__123Graph_A" localSheetId="4" hidden="1">#REF!</definedName>
    <definedName name="__123Graph_A"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3" hidden="1">#REF!</definedName>
    <definedName name="__123Graph_B" localSheetId="4" hidden="1">#REF!</definedName>
    <definedName name="__123Graph_B"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localSheetId="13" hidden="1">#REF!</definedName>
    <definedName name="__123Graph_C" localSheetId="4" hidden="1">#REF!</definedName>
    <definedName name="__123Graph_C" hidden="1">#REF!</definedName>
    <definedName name="__123Graph_D" hidden="1">'[3]Etapa Única'!$C$125:$C$134</definedName>
    <definedName name="__123Graph_E" hidden="1">'[3]Etapa Única'!$E$125:$E$134</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localSheetId="13" hidden="1">#REF!</definedName>
    <definedName name="__123Graph_X" localSheetId="4" hidden="1">#REF!</definedName>
    <definedName name="__123Graph_X" hidden="1">#REF!</definedName>
    <definedName name="__1Excel_BuiltIn_Print_Area_1_1">#REF!</definedName>
    <definedName name="__2Excel_BuiltIn_Print_Area_1_1" localSheetId="8">#REF!</definedName>
    <definedName name="__2Excel_BuiltIn_Print_Area_1_1" localSheetId="9">#REF!</definedName>
    <definedName name="__2Excel_BuiltIn_Print_Area_1_1" localSheetId="10">#REF!</definedName>
    <definedName name="__2Excel_BuiltIn_Print_Area_1_1" localSheetId="11">#REF!</definedName>
    <definedName name="__2Excel_BuiltIn_Print_Area_1_1" localSheetId="13">#REF!</definedName>
    <definedName name="__2Excel_BuiltIn_Print_Area_1_1" localSheetId="4">#REF!</definedName>
    <definedName name="__2Excel_BuiltIn_Print_Area_1_1">#REF!</definedName>
    <definedName name="__BOR1" localSheetId="8">#REF!</definedName>
    <definedName name="__BOR1" localSheetId="9">#REF!</definedName>
    <definedName name="__BOR1" localSheetId="10">#REF!</definedName>
    <definedName name="__BOR1" localSheetId="11">#REF!</definedName>
    <definedName name="__BOR1" localSheetId="13">#REF!</definedName>
    <definedName name="__BOR1" localSheetId="4">#REF!</definedName>
    <definedName name="__BOR1">'[1]Bm 8'!#REF!</definedName>
    <definedName name="__KM406407" localSheetId="8">#REF!</definedName>
    <definedName name="__KM406407" localSheetId="9">#REF!</definedName>
    <definedName name="__KM406407" localSheetId="10">#REF!</definedName>
    <definedName name="__KM406407" localSheetId="11">#REF!</definedName>
    <definedName name="__KM406407" localSheetId="13">#REF!</definedName>
    <definedName name="__KM406407" localSheetId="4">#REF!</definedName>
    <definedName name="__KM406407">#REF!</definedName>
    <definedName name="__MAT1" localSheetId="8">#REF!</definedName>
    <definedName name="__MAT1" localSheetId="9">#REF!</definedName>
    <definedName name="__MAT1" localSheetId="10">#REF!</definedName>
    <definedName name="__MAT1" localSheetId="11">#REF!</definedName>
    <definedName name="__MAT1" localSheetId="13">#REF!</definedName>
    <definedName name="__MAT1" localSheetId="4">#REF!</definedName>
    <definedName name="__MAT1">#REF!</definedName>
    <definedName name="__MDO1" localSheetId="8">#REF!</definedName>
    <definedName name="__MDO1" localSheetId="9">#REF!</definedName>
    <definedName name="__MDO1" localSheetId="10">#REF!</definedName>
    <definedName name="__MDO1" localSheetId="11">#REF!</definedName>
    <definedName name="__MDO1" localSheetId="13">#REF!</definedName>
    <definedName name="__MDO1" localSheetId="4">#REF!</definedName>
    <definedName name="__MDO1">#REF!</definedName>
    <definedName name="__MDO2" localSheetId="8">#REF!</definedName>
    <definedName name="__MDO2" localSheetId="9">#REF!</definedName>
    <definedName name="__MDO2" localSheetId="10">#REF!</definedName>
    <definedName name="__MDO2" localSheetId="11">#REF!</definedName>
    <definedName name="__MDO2" localSheetId="13">#REF!</definedName>
    <definedName name="__MDO2" localSheetId="4">#REF!</definedName>
    <definedName name="__MDO2">#REF!</definedName>
    <definedName name="__OR14">#REF!</definedName>
    <definedName name="__OR15">#REF!</definedName>
    <definedName name="__OR16">#REF!</definedName>
    <definedName name="__OR17">#REF!</definedName>
    <definedName name="__OR18">#REF!</definedName>
    <definedName name="__OR19">#REF!</definedName>
    <definedName name="__OR2">#REF!</definedName>
    <definedName name="__OR3">#REF!</definedName>
    <definedName name="__OR4">#REF!</definedName>
    <definedName name="__OR5">#REF!</definedName>
    <definedName name="__OR6">#REF!</definedName>
    <definedName name="__OR7">#REF!</definedName>
    <definedName name="__OR8">#REF!</definedName>
    <definedName name="__OR9">#REF!</definedName>
    <definedName name="__R" localSheetId="8">#REF!</definedName>
    <definedName name="__R" localSheetId="9">#REF!</definedName>
    <definedName name="__R" localSheetId="10">#REF!</definedName>
    <definedName name="__R" localSheetId="11">#REF!</definedName>
    <definedName name="__R" localSheetId="13">#REF!</definedName>
    <definedName name="__R" localSheetId="14">#REF!</definedName>
    <definedName name="__R" localSheetId="4">#REF!</definedName>
    <definedName name="__r">#REF!</definedName>
    <definedName name="__s" localSheetId="8">#REF!</definedName>
    <definedName name="__s" localSheetId="9">#REF!</definedName>
    <definedName name="__s" localSheetId="10">#REF!</definedName>
    <definedName name="__s" localSheetId="11">#REF!</definedName>
    <definedName name="__s" localSheetId="13">#REF!</definedName>
    <definedName name="__s" localSheetId="4">#REF!</definedName>
    <definedName name="__s">#REF!</definedName>
    <definedName name="__TR2">#REF!</definedName>
    <definedName name="_01_01_2005">#REF!,#REF!</definedName>
    <definedName name="_08.302.01" localSheetId="8">#REF!</definedName>
    <definedName name="_08.302.01" localSheetId="9">#REF!</definedName>
    <definedName name="_08.302.01" localSheetId="10">#REF!</definedName>
    <definedName name="_08.302.01" localSheetId="11">#REF!</definedName>
    <definedName name="_08.302.01" localSheetId="13">#REF!</definedName>
    <definedName name="_08.302.01" localSheetId="14">#REF!</definedName>
    <definedName name="_08.302.01" localSheetId="4">#REF!</definedName>
    <definedName name="_08.302.01">#REF!</definedName>
    <definedName name="_1Excel_BuiltIn_Print_Area_1_1" localSheetId="8">#REF!</definedName>
    <definedName name="_1Excel_BuiltIn_Print_Area_1_1" localSheetId="9">#REF!</definedName>
    <definedName name="_1Excel_BuiltIn_Print_Area_1_1" localSheetId="10">#REF!</definedName>
    <definedName name="_1Excel_BuiltIn_Print_Area_1_1" localSheetId="11">#REF!</definedName>
    <definedName name="_1Excel_BuiltIn_Print_Area_1_1" localSheetId="13">#REF!</definedName>
    <definedName name="_1Excel_BuiltIn_Print_Area_1_1" localSheetId="4">#REF!</definedName>
    <definedName name="_1Excel_BuiltIn_Print_Area_1_1">#REF!</definedName>
    <definedName name="_1Excel_BuiltIn_Print_Area_1_1_1_1_1">#REF!</definedName>
    <definedName name="_2Excel_BuiltIn_Print_Area_1_1" localSheetId="8">#REF!</definedName>
    <definedName name="_2Excel_BuiltIn_Print_Area_1_1" localSheetId="9">#REF!</definedName>
    <definedName name="_2Excel_BuiltIn_Print_Area_1_1" localSheetId="10">#REF!</definedName>
    <definedName name="_2Excel_BuiltIn_Print_Area_1_1" localSheetId="11">#REF!</definedName>
    <definedName name="_2Excel_BuiltIn_Print_Area_1_1" localSheetId="13">#REF!</definedName>
    <definedName name="_2Excel_BuiltIn_Print_Area_1_1" localSheetId="4">#REF!</definedName>
    <definedName name="_2Excel_BuiltIn_Print_Area_1_1">#REF!</definedName>
    <definedName name="_2Excel_BuiltIn_Print_Area_1_1_1_1_1_1">#REF!</definedName>
    <definedName name="_3Excel_BuiltIn_Print_Area_1_1" localSheetId="8">#REF!</definedName>
    <definedName name="_3Excel_BuiltIn_Print_Area_1_1" localSheetId="9">#REF!</definedName>
    <definedName name="_3Excel_BuiltIn_Print_Area_1_1" localSheetId="10">#REF!</definedName>
    <definedName name="_3Excel_BuiltIn_Print_Area_1_1" localSheetId="11">#REF!</definedName>
    <definedName name="_3Excel_BuiltIn_Print_Area_1_1" localSheetId="13">#REF!</definedName>
    <definedName name="_3Excel_BuiltIn_Print_Area_1_1" localSheetId="4">#REF!</definedName>
    <definedName name="_3Excel_BuiltIn_Print_Area_1_1">#REF!</definedName>
    <definedName name="_BD2">#REF!</definedName>
    <definedName name="_BOR1" localSheetId="8">#REF!</definedName>
    <definedName name="_BOR1" localSheetId="9">#REF!</definedName>
    <definedName name="_BOR1" localSheetId="10">#REF!</definedName>
    <definedName name="_BOR1" localSheetId="11">#REF!</definedName>
    <definedName name="_BOR1" localSheetId="13">#REF!</definedName>
    <definedName name="_BOR1" localSheetId="4">#REF!</definedName>
    <definedName name="_BOR1">'[1]Bm 8'!#REF!</definedName>
    <definedName name="_C" localSheetId="8">#REF!</definedName>
    <definedName name="_C" localSheetId="9">#REF!</definedName>
    <definedName name="_C" localSheetId="10">#REF!</definedName>
    <definedName name="_C" localSheetId="11">#REF!</definedName>
    <definedName name="_C" localSheetId="13">#REF!</definedName>
    <definedName name="_C" localSheetId="4">#REF!</definedName>
    <definedName name="_C">#REF!</definedName>
    <definedName name="_C_1" localSheetId="8">#REF!</definedName>
    <definedName name="_C_1" localSheetId="9">#REF!</definedName>
    <definedName name="_C_1" localSheetId="10">#REF!</definedName>
    <definedName name="_C_1" localSheetId="11">#REF!</definedName>
    <definedName name="_C_1" localSheetId="13">#REF!</definedName>
    <definedName name="_C_1" localSheetId="4">#REF!</definedName>
    <definedName name="_C_1">#REF!</definedName>
    <definedName name="_D" localSheetId="8">#REF!</definedName>
    <definedName name="_D" localSheetId="9">#REF!</definedName>
    <definedName name="_D" localSheetId="10">#REF!</definedName>
    <definedName name="_D" localSheetId="11">#REF!</definedName>
    <definedName name="_D" localSheetId="13">#REF!</definedName>
    <definedName name="_D" localSheetId="14">#REF!</definedName>
    <definedName name="_D" localSheetId="4">#REF!</definedName>
    <definedName name="_d">#REF!</definedName>
    <definedName name="_D_1" localSheetId="8">#REF!</definedName>
    <definedName name="_D_1" localSheetId="9">#REF!</definedName>
    <definedName name="_D_1" localSheetId="10">#REF!</definedName>
    <definedName name="_D_1" localSheetId="11">#REF!</definedName>
    <definedName name="_D_1" localSheetId="13">#REF!</definedName>
    <definedName name="_D_1" localSheetId="4">#REF!</definedName>
    <definedName name="_D_1">#REF!</definedName>
    <definedName name="_f" localSheetId="8">#REF!</definedName>
    <definedName name="_f" localSheetId="9">#REF!</definedName>
    <definedName name="_f" localSheetId="10">#REF!</definedName>
    <definedName name="_f" localSheetId="11">#REF!</definedName>
    <definedName name="_f" localSheetId="13">#REF!</definedName>
    <definedName name="_f" localSheetId="4">#REF!</definedName>
    <definedName name="_f">#REF!</definedName>
    <definedName name="_FCCEMED_" localSheetId="8">#REF!</definedName>
    <definedName name="_FCCEMED_" localSheetId="9">#REF!</definedName>
    <definedName name="_FCCEMED_" localSheetId="10">#REF!</definedName>
    <definedName name="_FCCEMED_" localSheetId="11">#REF!</definedName>
    <definedName name="_FCCEMED_" localSheetId="13">#REF!</definedName>
    <definedName name="_FCCEMED_" localSheetId="4">#REF!</definedName>
    <definedName name="_FCCEMED_">[2]Reforma!#REF!</definedName>
    <definedName name="_fer" localSheetId="8">#REF!</definedName>
    <definedName name="_fer" localSheetId="9">#REF!</definedName>
    <definedName name="_fer" localSheetId="10">#REF!</definedName>
    <definedName name="_fer" localSheetId="11">#REF!</definedName>
    <definedName name="_fer" localSheetId="13">#REF!</definedName>
    <definedName name="_fer" localSheetId="4">#REF!</definedName>
    <definedName name="_fer">[2]Reforma!#REF!</definedName>
    <definedName name="_Fill" hidden="1">#REF!</definedName>
    <definedName name="_xlnm._FilterDatabase" localSheetId="2" hidden="1">'GERAL C INFRA'!$A$15:$P$16</definedName>
    <definedName name="_xlnm._FilterDatabase" localSheetId="4" hidden="1">'PREV INUNDAÇÕES'!$A$6:$G$93</definedName>
    <definedName name="_xlnm._FilterDatabase">#REF!</definedName>
    <definedName name="_G" localSheetId="8">#REF!</definedName>
    <definedName name="_G" localSheetId="9">#REF!</definedName>
    <definedName name="_G" localSheetId="10">#REF!</definedName>
    <definedName name="_G" localSheetId="11">#REF!</definedName>
    <definedName name="_G" localSheetId="13">#REF!</definedName>
    <definedName name="_G" localSheetId="4">#REF!</definedName>
    <definedName name="_G">#REF!</definedName>
    <definedName name="_G_1" localSheetId="8">#REF!</definedName>
    <definedName name="_G_1" localSheetId="9">#REF!</definedName>
    <definedName name="_G_1" localSheetId="10">#REF!</definedName>
    <definedName name="_G_1" localSheetId="11">#REF!</definedName>
    <definedName name="_G_1" localSheetId="13">#REF!</definedName>
    <definedName name="_G_1" localSheetId="4">#REF!</definedName>
    <definedName name="_G_1">#REF!</definedName>
    <definedName name="_GOTO_D1_" localSheetId="8">#REF!</definedName>
    <definedName name="_GOTO_D1_" localSheetId="9">#REF!</definedName>
    <definedName name="_GOTO_D1_" localSheetId="10">#REF!</definedName>
    <definedName name="_GOTO_D1_" localSheetId="11">#REF!</definedName>
    <definedName name="_GOTO_D1_" localSheetId="13">#REF!</definedName>
    <definedName name="_GOTO_D1_" localSheetId="4">#REF!</definedName>
    <definedName name="_GOTO_D1_">[2]Reforma!#REF!</definedName>
    <definedName name="_GOTO_E1_" localSheetId="8">#REF!</definedName>
    <definedName name="_GOTO_E1_" localSheetId="9">#REF!</definedName>
    <definedName name="_GOTO_E1_" localSheetId="10">#REF!</definedName>
    <definedName name="_GOTO_E1_" localSheetId="11">#REF!</definedName>
    <definedName name="_GOTO_E1_" localSheetId="13">#REF!</definedName>
    <definedName name="_GOTO_E1_" localSheetId="4">#REF!</definedName>
    <definedName name="_GOTO_E1_">[2]Reforma!#REF!</definedName>
    <definedName name="_GOTO_N1_" localSheetId="8">#REF!</definedName>
    <definedName name="_GOTO_N1_" localSheetId="9">#REF!</definedName>
    <definedName name="_GOTO_N1_" localSheetId="10">#REF!</definedName>
    <definedName name="_GOTO_N1_" localSheetId="11">#REF!</definedName>
    <definedName name="_GOTO_N1_" localSheetId="13">#REF!</definedName>
    <definedName name="_GOTO_N1_" localSheetId="4">#REF!</definedName>
    <definedName name="_GOTO_N1_">[2]Reforma!#REF!</definedName>
    <definedName name="_HOME__" localSheetId="8">#REF!</definedName>
    <definedName name="_HOME__" localSheetId="9">#REF!</definedName>
    <definedName name="_HOME__" localSheetId="10">#REF!</definedName>
    <definedName name="_HOME__" localSheetId="11">#REF!</definedName>
    <definedName name="_HOME__" localSheetId="13">#REF!</definedName>
    <definedName name="_HOME__" localSheetId="4">#REF!</definedName>
    <definedName name="_HOME__">[2]Reforma!#REF!</definedName>
    <definedName name="_I" localSheetId="8">#REF!</definedName>
    <definedName name="_I" localSheetId="9">#REF!</definedName>
    <definedName name="_I" localSheetId="10">#REF!</definedName>
    <definedName name="_I" localSheetId="11">#REF!</definedName>
    <definedName name="_I" localSheetId="13">#REF!</definedName>
    <definedName name="_I" localSheetId="4">#REF!</definedName>
    <definedName name="_I">#REF!</definedName>
    <definedName name="_I_1" localSheetId="8">#REF!</definedName>
    <definedName name="_I_1" localSheetId="9">#REF!</definedName>
    <definedName name="_I_1" localSheetId="10">#REF!</definedName>
    <definedName name="_I_1" localSheetId="11">#REF!</definedName>
    <definedName name="_I_1" localSheetId="13">#REF!</definedName>
    <definedName name="_I_1" localSheetId="4">#REF!</definedName>
    <definedName name="_I_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3" hidden="1">#REF!</definedName>
    <definedName name="_Key1" localSheetId="4" hidden="1">#REF!</definedName>
    <definedName name="_Key1" hidden="1">#REF!</definedName>
    <definedName name="_KM406407" localSheetId="8">#REF!</definedName>
    <definedName name="_KM406407" localSheetId="9">#REF!</definedName>
    <definedName name="_KM406407" localSheetId="10">#REF!</definedName>
    <definedName name="_KM406407" localSheetId="11">#REF!</definedName>
    <definedName name="_KM406407" localSheetId="13">#REF!</definedName>
    <definedName name="_KM406407" localSheetId="4">#REF!</definedName>
    <definedName name="_KM406407">#REF!</definedName>
    <definedName name="_M" localSheetId="8">#REF!</definedName>
    <definedName name="_M" localSheetId="9">#REF!</definedName>
    <definedName name="_M" localSheetId="10">#REF!</definedName>
    <definedName name="_M" localSheetId="11">#REF!</definedName>
    <definedName name="_M" localSheetId="13">#REF!</definedName>
    <definedName name="_M" localSheetId="4">#REF!</definedName>
    <definedName name="_M">#REF!</definedName>
    <definedName name="_M_1" localSheetId="8">#REF!</definedName>
    <definedName name="_M_1" localSheetId="9">#REF!</definedName>
    <definedName name="_M_1" localSheetId="10">#REF!</definedName>
    <definedName name="_M_1" localSheetId="11">#REF!</definedName>
    <definedName name="_M_1" localSheetId="13">#REF!</definedName>
    <definedName name="_M_1" localSheetId="4">#REF!</definedName>
    <definedName name="_M_1">#REF!</definedName>
    <definedName name="_MAT1" localSheetId="8">#REF!</definedName>
    <definedName name="_MAT1" localSheetId="9">#REF!</definedName>
    <definedName name="_MAT1" localSheetId="10">#REF!</definedName>
    <definedName name="_MAT1" localSheetId="11">#REF!</definedName>
    <definedName name="_MAT1" localSheetId="13">#REF!</definedName>
    <definedName name="_MAT1" localSheetId="4">#REF!</definedName>
    <definedName name="_MAT1">#REF!</definedName>
    <definedName name="_MDO1" localSheetId="8">#REF!</definedName>
    <definedName name="_MDO1" localSheetId="9">#REF!</definedName>
    <definedName name="_MDO1" localSheetId="10">#REF!</definedName>
    <definedName name="_MDO1" localSheetId="11">#REF!</definedName>
    <definedName name="_MDO1" localSheetId="13">#REF!</definedName>
    <definedName name="_MDO1" localSheetId="4">#REF!</definedName>
    <definedName name="_MDO1">#REF!</definedName>
    <definedName name="_MDO2" localSheetId="8">#REF!</definedName>
    <definedName name="_MDO2" localSheetId="9">#REF!</definedName>
    <definedName name="_MDO2" localSheetId="10">#REF!</definedName>
    <definedName name="_MDO2" localSheetId="11">#REF!</definedName>
    <definedName name="_MDO2" localSheetId="13">#REF!</definedName>
    <definedName name="_MDO2" localSheetId="4">#REF!</definedName>
    <definedName name="_MDO2">#REF!</definedName>
    <definedName name="_MM" localSheetId="8" hidden="1">#REF!</definedName>
    <definedName name="_MM" localSheetId="9" hidden="1">#REF!</definedName>
    <definedName name="_MM" localSheetId="10" hidden="1">#REF!</definedName>
    <definedName name="_MM" localSheetId="11" hidden="1">#REF!</definedName>
    <definedName name="_MM" localSheetId="13" hidden="1">#REF!</definedName>
    <definedName name="_MM" localSheetId="4" hidden="1">#REF!</definedName>
    <definedName name="_MM" hidden="1">#REF!</definedName>
    <definedName name="_OR14">#REF!</definedName>
    <definedName name="_OR15">#REF!</definedName>
    <definedName name="_OR16">#REF!</definedName>
    <definedName name="_OR17">#REF!</definedName>
    <definedName name="_OR18">#REF!</definedName>
    <definedName name="_OR19">#REF!</definedName>
    <definedName name="_OR2">#REF!</definedName>
    <definedName name="_OR3">#REF!</definedName>
    <definedName name="_OR4">#REF!</definedName>
    <definedName name="_OR5">#REF!</definedName>
    <definedName name="_OR6">#REF!</definedName>
    <definedName name="_OR7">#REF!</definedName>
    <definedName name="_OR8">#REF!</definedName>
    <definedName name="_OR9">#REF!</definedName>
    <definedName name="_Order1" hidden="1">255</definedName>
    <definedName name="_P" localSheetId="8">#REF!</definedName>
    <definedName name="_P" localSheetId="9">#REF!</definedName>
    <definedName name="_P" localSheetId="10">#REF!</definedName>
    <definedName name="_P" localSheetId="11">#REF!</definedName>
    <definedName name="_P" localSheetId="13">#REF!</definedName>
    <definedName name="_P" localSheetId="14">#REF!</definedName>
    <definedName name="_P" localSheetId="4">#REF!</definedName>
    <definedName name="_p">#REF!</definedName>
    <definedName name="_P_1" localSheetId="8">#REF!</definedName>
    <definedName name="_P_1" localSheetId="9">#REF!</definedName>
    <definedName name="_P_1" localSheetId="10">#REF!</definedName>
    <definedName name="_P_1" localSheetId="11">#REF!</definedName>
    <definedName name="_P_1" localSheetId="13">#REF!</definedName>
    <definedName name="_P_1" localSheetId="4">#REF!</definedName>
    <definedName name="_P_1">#REF!</definedName>
    <definedName name="_PPOS015Q_AGPQ_" localSheetId="8">#REF!</definedName>
    <definedName name="_PPOS015Q_AGPQ_" localSheetId="9">#REF!</definedName>
    <definedName name="_PPOS015Q_AGPQ_" localSheetId="10">#REF!</definedName>
    <definedName name="_PPOS015Q_AGPQ_" localSheetId="11">#REF!</definedName>
    <definedName name="_PPOS015Q_AGPQ_" localSheetId="13">#REF!</definedName>
    <definedName name="_PPOS015Q_AGPQ_" localSheetId="4">#REF!</definedName>
    <definedName name="_PPOS015Q_AGPQ_">#REF!</definedName>
    <definedName name="_PPOS015Q_AGPQ__6" localSheetId="8">#REF!</definedName>
    <definedName name="_PPOS015Q_AGPQ__6" localSheetId="9">#REF!</definedName>
    <definedName name="_PPOS015Q_AGPQ__6" localSheetId="10">#REF!</definedName>
    <definedName name="_PPOS015Q_AGPQ__6" localSheetId="11">#REF!</definedName>
    <definedName name="_PPOS015Q_AGPQ__6" localSheetId="13">#REF!</definedName>
    <definedName name="_PPOS015Q_AGPQ__6" localSheetId="4">#REF!</definedName>
    <definedName name="_PPOS015Q_AGPQ__6">#REF!</definedName>
    <definedName name="_q">#REF!</definedName>
    <definedName name="_R" localSheetId="8">#REF!</definedName>
    <definedName name="_R" localSheetId="9">#REF!</definedName>
    <definedName name="_R" localSheetId="10">#REF!</definedName>
    <definedName name="_R" localSheetId="11">#REF!</definedName>
    <definedName name="_R" localSheetId="13">#REF!</definedName>
    <definedName name="_R" localSheetId="14">#REF!</definedName>
    <definedName name="_R" localSheetId="4">#REF!</definedName>
    <definedName name="_r">#REF!</definedName>
    <definedName name="_R_1" localSheetId="8">#REF!</definedName>
    <definedName name="_R_1" localSheetId="9">#REF!</definedName>
    <definedName name="_R_1" localSheetId="10">#REF!</definedName>
    <definedName name="_R_1" localSheetId="11">#REF!</definedName>
    <definedName name="_R_1" localSheetId="13">#REF!</definedName>
    <definedName name="_R_1" localSheetId="4">#REF!</definedName>
    <definedName name="_R_1">#REF!</definedName>
    <definedName name="_RAN1">#REF!</definedName>
    <definedName name="_REA1.N10_" localSheetId="8">#REF!</definedName>
    <definedName name="_REA1.N10_" localSheetId="9">#REF!</definedName>
    <definedName name="_REA1.N10_" localSheetId="10">#REF!</definedName>
    <definedName name="_REA1.N10_" localSheetId="11">#REF!</definedName>
    <definedName name="_REA1.N10_" localSheetId="13">#REF!</definedName>
    <definedName name="_REA1.N10_" localSheetId="4">#REF!</definedName>
    <definedName name="_REA1.N10_">[2]Reforma!#REF!</definedName>
    <definedName name="_s">#REF!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3" hidden="1">#REF!</definedName>
    <definedName name="_Sort" localSheetId="4" hidden="1">#REF!</definedName>
    <definedName name="_Sort" hidden="1">#REF!</definedName>
    <definedName name="_TIT1">#REF!</definedName>
    <definedName name="_TIT2">#REF!</definedName>
    <definedName name="_TR2">#REF!</definedName>
    <definedName name="_U" localSheetId="8">#REF!</definedName>
    <definedName name="_U" localSheetId="9">#REF!</definedName>
    <definedName name="_U" localSheetId="10">#REF!</definedName>
    <definedName name="_U" localSheetId="11">#REF!</definedName>
    <definedName name="_U" localSheetId="13">#REF!</definedName>
    <definedName name="_U" localSheetId="4">#REF!</definedName>
    <definedName name="_U">#REF!</definedName>
    <definedName name="_wal1">#REF!</definedName>
    <definedName name="_wal10">#REF!</definedName>
    <definedName name="_wal11">#REF!</definedName>
    <definedName name="_wal12">#REF!</definedName>
    <definedName name="_wal13">#REF!</definedName>
    <definedName name="_wal14">#REF!</definedName>
    <definedName name="_wal15">#REF!</definedName>
    <definedName name="_wal16">#REF!</definedName>
    <definedName name="_wal2">#REF!</definedName>
    <definedName name="_wal3">#REF!</definedName>
    <definedName name="_wal5">#REF!</definedName>
    <definedName name="_wal6">#REF!</definedName>
    <definedName name="_wal7">#REF!</definedName>
    <definedName name="_wal8">#REF!</definedName>
    <definedName name="_wal9">#REF!</definedName>
    <definedName name="_WCS13_" localSheetId="8">#REF!</definedName>
    <definedName name="_WCS13_" localSheetId="9">#REF!</definedName>
    <definedName name="_WCS13_" localSheetId="10">#REF!</definedName>
    <definedName name="_WCS13_" localSheetId="11">#REF!</definedName>
    <definedName name="_WCS13_" localSheetId="13">#REF!</definedName>
    <definedName name="_WCS13_" localSheetId="4">#REF!</definedName>
    <definedName name="_WCS13_">[2]Reforma!#REF!</definedName>
    <definedName name="_WCS43_" localSheetId="8">#REF!</definedName>
    <definedName name="_WCS43_" localSheetId="9">#REF!</definedName>
    <definedName name="_WCS43_" localSheetId="10">#REF!</definedName>
    <definedName name="_WCS43_" localSheetId="11">#REF!</definedName>
    <definedName name="_WCS43_" localSheetId="13">#REF!</definedName>
    <definedName name="_WCS43_" localSheetId="4">#REF!</definedName>
    <definedName name="_WCS43_">[2]Reforma!#REF!</definedName>
    <definedName name="_WDCN1.S1_" localSheetId="8">#REF!</definedName>
    <definedName name="_WDCN1.S1_" localSheetId="9">#REF!</definedName>
    <definedName name="_WDCN1.S1_" localSheetId="10">#REF!</definedName>
    <definedName name="_WDCN1.S1_" localSheetId="11">#REF!</definedName>
    <definedName name="_WDCN1.S1_" localSheetId="13">#REF!</definedName>
    <definedName name="_WDCN1.S1_" localSheetId="4">#REF!</definedName>
    <definedName name="_WDCN1.S1_">[2]Reforma!#REF!</definedName>
    <definedName name="_WGZY_" localSheetId="8">#REF!</definedName>
    <definedName name="_WGZY_" localSheetId="9">#REF!</definedName>
    <definedName name="_WGZY_" localSheetId="10">#REF!</definedName>
    <definedName name="_WGZY_" localSheetId="11">#REF!</definedName>
    <definedName name="_WGZY_" localSheetId="13">#REF!</definedName>
    <definedName name="_WGZY_" localSheetId="4">#REF!</definedName>
    <definedName name="_WGZY_">#REF!</definedName>
    <definedName name="_WGZY__6" localSheetId="8">#REF!</definedName>
    <definedName name="_WGZY__6" localSheetId="9">#REF!</definedName>
    <definedName name="_WGZY__6" localSheetId="10">#REF!</definedName>
    <definedName name="_WGZY__6" localSheetId="11">#REF!</definedName>
    <definedName name="_WGZY__6" localSheetId="13">#REF!</definedName>
    <definedName name="_WGZY__6" localSheetId="4">#REF!</definedName>
    <definedName name="_WGZY__6">#REF!</definedName>
    <definedName name="_WICE1_" localSheetId="8">#REF!</definedName>
    <definedName name="_WICE1_" localSheetId="9">#REF!</definedName>
    <definedName name="_WICE1_" localSheetId="10">#REF!</definedName>
    <definedName name="_WICE1_" localSheetId="11">#REF!</definedName>
    <definedName name="_WICE1_" localSheetId="13">#REF!</definedName>
    <definedName name="_WICE1_" localSheetId="4">#REF!</definedName>
    <definedName name="_WICE1_">[2]Reforma!#REF!</definedName>
    <definedName name="_WIRA1.A8_" localSheetId="8">#REF!</definedName>
    <definedName name="_WIRA1.A8_" localSheetId="9">#REF!</definedName>
    <definedName name="_WIRA1.A8_" localSheetId="10">#REF!</definedName>
    <definedName name="_WIRA1.A8_" localSheetId="11">#REF!</definedName>
    <definedName name="_WIRA1.A8_" localSheetId="13">#REF!</definedName>
    <definedName name="_WIRA1.A8_" localSheetId="4">#REF!</definedName>
    <definedName name="_WIRA1.A8_">[2]Reforma!#REF!</definedName>
    <definedName name="_x">#REF!</definedName>
    <definedName name="_Y" localSheetId="8">#REF!</definedName>
    <definedName name="_Y" localSheetId="9">#REF!</definedName>
    <definedName name="_Y" localSheetId="10">#REF!</definedName>
    <definedName name="_Y" localSheetId="11">#REF!</definedName>
    <definedName name="_Y" localSheetId="13">#REF!</definedName>
    <definedName name="_Y" localSheetId="4">#REF!</definedName>
    <definedName name="_Y">#REF!</definedName>
    <definedName name="_Y_1" localSheetId="8">#REF!</definedName>
    <definedName name="_Y_1" localSheetId="9">#REF!</definedName>
    <definedName name="_Y_1" localSheetId="10">#REF!</definedName>
    <definedName name="_Y_1" localSheetId="11">#REF!</definedName>
    <definedName name="_Y_1" localSheetId="13">#REF!</definedName>
    <definedName name="_Y_1" localSheetId="4">#REF!</definedName>
    <definedName name="_Y_1">#REF!</definedName>
    <definedName name="a" localSheetId="8">#REF!</definedName>
    <definedName name="a" localSheetId="9">#REF!</definedName>
    <definedName name="a" localSheetId="10">#REF!</definedName>
    <definedName name="a" localSheetId="11">#REF!</definedName>
    <definedName name="a" localSheetId="13">#REF!</definedName>
    <definedName name="a" localSheetId="14">#REF!</definedName>
    <definedName name="a" localSheetId="4">#REF!</definedName>
    <definedName name="A" hidden="1">{#N/A,#N/A,FALSE,"Planilha";#N/A,#N/A,FALSE,"Resumo";#N/A,#N/A,FALSE,"Fisico";#N/A,#N/A,FALSE,"Financeiro";#N/A,#N/A,FALSE,"Financeiro"}</definedName>
    <definedName name="aa" localSheetId="8">#REF!</definedName>
    <definedName name="aa" localSheetId="9">#REF!</definedName>
    <definedName name="aa" localSheetId="10">#REF!</definedName>
    <definedName name="aa" localSheetId="11">#REF!</definedName>
    <definedName name="aa" localSheetId="13">#REF!</definedName>
    <definedName name="aa" localSheetId="4">#REF!</definedName>
    <definedName name="aa">#REF!</definedName>
    <definedName name="AAA" localSheetId="8">#REF!</definedName>
    <definedName name="AAA" localSheetId="9">#REF!</definedName>
    <definedName name="AAA" localSheetId="10">#REF!</definedName>
    <definedName name="AAA" localSheetId="11">#REF!</definedName>
    <definedName name="AAA" localSheetId="13">#REF!</definedName>
    <definedName name="AAA" localSheetId="4">#REF!</definedName>
    <definedName name="AAA">#REF!</definedName>
    <definedName name="AAAA" localSheetId="8">#REF!</definedName>
    <definedName name="AAAA" localSheetId="9">#REF!</definedName>
    <definedName name="AAAA" localSheetId="10">#REF!</definedName>
    <definedName name="AAAA" localSheetId="11">#REF!</definedName>
    <definedName name="AAAA" localSheetId="13">#REF!</definedName>
    <definedName name="AAAA" localSheetId="4">#REF!</definedName>
    <definedName name="aaaa">#REF!</definedName>
    <definedName name="abc">#REF!</definedName>
    <definedName name="Ac" localSheetId="8">#REF!</definedName>
    <definedName name="Ac" localSheetId="9">#REF!</definedName>
    <definedName name="Ac" localSheetId="10">#REF!</definedName>
    <definedName name="Ac" localSheetId="11">#REF!</definedName>
    <definedName name="Ac" localSheetId="13">#REF!</definedName>
    <definedName name="Ac" localSheetId="4">#REF!</definedName>
    <definedName name="Ac">#REF!</definedName>
    <definedName name="acha.coluna" localSheetId="8">#REF!</definedName>
    <definedName name="acha.coluna" localSheetId="9">#REF!</definedName>
    <definedName name="acha.coluna" localSheetId="10">#REF!</definedName>
    <definedName name="acha.coluna" localSheetId="11">#REF!</definedName>
    <definedName name="acha.coluna" localSheetId="13">#REF!</definedName>
    <definedName name="acha.coluna" localSheetId="4">#REF!</definedName>
    <definedName name="acha.coluna">#REF!</definedName>
    <definedName name="acha.dados" localSheetId="8">#REF!</definedName>
    <definedName name="acha.dados" localSheetId="9">#REF!</definedName>
    <definedName name="acha.dados" localSheetId="10">#REF!</definedName>
    <definedName name="acha.dados" localSheetId="11">#REF!</definedName>
    <definedName name="acha.dados" localSheetId="13">#REF!</definedName>
    <definedName name="acha.dados" localSheetId="4">#REF!</definedName>
    <definedName name="acha.dados">#REF!</definedName>
    <definedName name="acha.linha" localSheetId="8">#REF!</definedName>
    <definedName name="acha.linha" localSheetId="9">#REF!</definedName>
    <definedName name="acha.linha" localSheetId="10">#REF!</definedName>
    <definedName name="acha.linha" localSheetId="11">#REF!</definedName>
    <definedName name="acha.linha" localSheetId="13">#REF!</definedName>
    <definedName name="acha.linha" localSheetId="4">#REF!</definedName>
    <definedName name="acha.linha">#REF!</definedName>
    <definedName name="Acomp">#REF!</definedName>
    <definedName name="agua">#REF!</definedName>
    <definedName name="alcool" localSheetId="8">#REF!</definedName>
    <definedName name="alcool" localSheetId="9">#REF!</definedName>
    <definedName name="alcool" localSheetId="10">#REF!</definedName>
    <definedName name="alcool" localSheetId="11">#REF!</definedName>
    <definedName name="alcool" localSheetId="13">#REF!</definedName>
    <definedName name="alcool" localSheetId="4">#REF!</definedName>
    <definedName name="alcool">#REF!</definedName>
    <definedName name="ANA" localSheetId="8">#REF!</definedName>
    <definedName name="ANA" localSheetId="9">#REF!</definedName>
    <definedName name="ANA" localSheetId="10">#REF!</definedName>
    <definedName name="ANA" localSheetId="11">#REF!</definedName>
    <definedName name="ANA" localSheetId="13">#REF!</definedName>
    <definedName name="ANA" localSheetId="4">#REF!</definedName>
    <definedName name="ana">[4]RESUMO!#REF!</definedName>
    <definedName name="ANO">#REF!</definedName>
    <definedName name="anscount" hidden="1">3</definedName>
    <definedName name="_xlnm.Extract">#REF!</definedName>
    <definedName name="_xlnm.Print_Area" localSheetId="7">BDI!$A$1:$H$52</definedName>
    <definedName name="_xlnm.Print_Area" localSheetId="8">Composição1a!$A$1:$F$40</definedName>
    <definedName name="_xlnm.Print_Area" localSheetId="9">Composição2!$A$1:$F$37</definedName>
    <definedName name="_xlnm.Print_Area" localSheetId="10">Composição3a!$A$1:$I$53</definedName>
    <definedName name="_xlnm.Print_Area" localSheetId="11">Composição5!$A$1:$F$40</definedName>
    <definedName name="_xlnm.Print_Area" localSheetId="12">Composição6!$A$1:$F$39</definedName>
    <definedName name="_xlnm.Print_Area" localSheetId="13">Composição7!$A$1:$F$40</definedName>
    <definedName name="_xlnm.Print_Area" localSheetId="15">'CPU I'!$A$1:$G$35</definedName>
    <definedName name="_xlnm.Print_Area" localSheetId="19">'CPU V'!$A$1:$G$41</definedName>
    <definedName name="_xlnm.Print_Area" localSheetId="20">'CPU VI'!$A$1:$G$41</definedName>
    <definedName name="_xlnm.Print_Area" localSheetId="22">'CPU VII'!$A$1:$G$55</definedName>
    <definedName name="_xlnm.Print_Area" localSheetId="23">'CPU VIII'!$A$1:$G$59</definedName>
    <definedName name="_xlnm.Print_Area" localSheetId="24">'CPU-cbuq'!$A$1:$G$46</definedName>
    <definedName name="_xlnm.Print_Area" localSheetId="16">CPUII!$A$1:$G$35</definedName>
    <definedName name="_xlnm.Print_Area" localSheetId="17">CPUIII!$A$1:$G$40</definedName>
    <definedName name="_xlnm.Print_Area" localSheetId="18">CPUIV!$A$1:$G$40</definedName>
    <definedName name="_xlnm.Print_Area" localSheetId="14">'CPU''S'!$A$1:$G$36</definedName>
    <definedName name="_xlnm.Print_Area" localSheetId="21">'CPU-VII'!$A$1:$G$46</definedName>
    <definedName name="_xlnm.Print_Area" localSheetId="5">CRONOGRAMA!$A$1:$AB$37</definedName>
    <definedName name="_xlnm.Print_Area" localSheetId="1">DADOS!$A$1:$R$50</definedName>
    <definedName name="_xlnm.Print_Area" localSheetId="2">'GERAL C INFRA'!$C$1:$K$155</definedName>
    <definedName name="_xlnm.Print_Area" localSheetId="4">'PREV INUNDAÇÕES'!$A$2:$H$115</definedName>
    <definedName name="_xlnm.Print_Area" localSheetId="0">RESUMO!$C$1:$H$25</definedName>
    <definedName name="_xlnm.Print_Area">#REF!</definedName>
    <definedName name="Área_impressão_IM" localSheetId="8">#REF!</definedName>
    <definedName name="Área_impressão_IM" localSheetId="9">#REF!</definedName>
    <definedName name="Área_impressão_IM" localSheetId="10">#REF!</definedName>
    <definedName name="Área_impressão_IM" localSheetId="11">#REF!</definedName>
    <definedName name="Área_impressão_IM" localSheetId="13">#REF!</definedName>
    <definedName name="Área_impressão_IM" localSheetId="4">#REF!</definedName>
    <definedName name="Área_impressão_IM">#REF!</definedName>
    <definedName name="as">#REF!</definedName>
    <definedName name="Asfaltic" localSheetId="10">Plan1</definedName>
    <definedName name="Asfaltic" localSheetId="4">Plan1</definedName>
    <definedName name="Asfaltic">Plan1</definedName>
    <definedName name="Assentamento" localSheetId="8">#REF!</definedName>
    <definedName name="Assentamento" localSheetId="9">#REF!</definedName>
    <definedName name="Assentamento" localSheetId="10">#REF!</definedName>
    <definedName name="Assentamento" localSheetId="11">#REF!</definedName>
    <definedName name="Assentamento" localSheetId="13">#REF!</definedName>
    <definedName name="Assentamento" localSheetId="4">#REF!</definedName>
    <definedName name="Assentamento">#REF!</definedName>
    <definedName name="Aterro_arenoso">#REF!</definedName>
    <definedName name="AUXILIARES" localSheetId="8">#REF!</definedName>
    <definedName name="AUXILIARES" localSheetId="9">#REF!</definedName>
    <definedName name="AUXILIARES" localSheetId="10">#REF!</definedName>
    <definedName name="AUXILIARES" localSheetId="11">#REF!</definedName>
    <definedName name="AUXILIARES" localSheetId="13">#REF!</definedName>
    <definedName name="AUXILIARES" localSheetId="14">#REF!</definedName>
    <definedName name="AUXILIARES" localSheetId="4">#REF!</definedName>
    <definedName name="AUXILIARES">#REF!</definedName>
    <definedName name="b" localSheetId="8">#REF!</definedName>
    <definedName name="b" localSheetId="9">#REF!</definedName>
    <definedName name="b" localSheetId="10">#REF!</definedName>
    <definedName name="b" localSheetId="11">#REF!</definedName>
    <definedName name="b" localSheetId="13">#REF!</definedName>
    <definedName name="b" localSheetId="4">#REF!</definedName>
    <definedName name="b">#REF!</definedName>
    <definedName name="BA" localSheetId="8">#REF!</definedName>
    <definedName name="BA" localSheetId="9">#REF!</definedName>
    <definedName name="BA" localSheetId="10">#REF!</definedName>
    <definedName name="BA" localSheetId="11">#REF!</definedName>
    <definedName name="BA" localSheetId="13">#REF!</definedName>
    <definedName name="BA" localSheetId="4">#REF!</definedName>
    <definedName name="BA">#REF!</definedName>
    <definedName name="BAA" localSheetId="8">#REF!</definedName>
    <definedName name="BAA" localSheetId="9">#REF!</definedName>
    <definedName name="BAA" localSheetId="10">#REF!</definedName>
    <definedName name="BAA" localSheetId="11">#REF!</definedName>
    <definedName name="BAA" localSheetId="13">#REF!</definedName>
    <definedName name="BAA" localSheetId="4">#REF!</definedName>
    <definedName name="BAA">#REF!</definedName>
    <definedName name="BAB" localSheetId="8">#REF!</definedName>
    <definedName name="BAB" localSheetId="9">#REF!</definedName>
    <definedName name="BAB" localSheetId="10">#REF!</definedName>
    <definedName name="BAB" localSheetId="11">#REF!</definedName>
    <definedName name="BAB" localSheetId="13">#REF!</definedName>
    <definedName name="BAB" localSheetId="4">#REF!</definedName>
    <definedName name="BAB">#REF!</definedName>
    <definedName name="BALSAS">#REF!</definedName>
    <definedName name="BANCO" localSheetId="8">#REF!</definedName>
    <definedName name="BANCO" localSheetId="9">#REF!</definedName>
    <definedName name="BANCO" localSheetId="10">#REF!</definedName>
    <definedName name="BANCO" localSheetId="11">#REF!</definedName>
    <definedName name="BANCO" localSheetId="13">#REF!</definedName>
    <definedName name="BANCO" localSheetId="4">#REF!</definedName>
    <definedName name="BANCO">#REF!</definedName>
    <definedName name="Banco_dados_IM" localSheetId="8">#REF!</definedName>
    <definedName name="Banco_dados_IM" localSheetId="9">#REF!</definedName>
    <definedName name="Banco_dados_IM" localSheetId="10">#REF!</definedName>
    <definedName name="Banco_dados_IM" localSheetId="11">#REF!</definedName>
    <definedName name="Banco_dados_IM" localSheetId="13">#REF!</definedName>
    <definedName name="Banco_dados_IM" localSheetId="4">#REF!</definedName>
    <definedName name="Banco_dados_IM">#REF!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3">#REF!</definedName>
    <definedName name="_xlnm.Database" localSheetId="4">#REF!</definedName>
    <definedName name="_xlnm.Database">#REF!</definedName>
    <definedName name="Bancos">#REF!</definedName>
    <definedName name="BARRA_DO_CORDA">#REF!</definedName>
    <definedName name="barre">#REF!</definedName>
    <definedName name="bb" localSheetId="8">#REF!</definedName>
    <definedName name="bb" localSheetId="9">#REF!</definedName>
    <definedName name="bb" localSheetId="10">#REF!</definedName>
    <definedName name="bb" localSheetId="11">#REF!</definedName>
    <definedName name="bb" localSheetId="13">#REF!</definedName>
    <definedName name="bb" localSheetId="4">#REF!</definedName>
    <definedName name="bb">#REF!</definedName>
    <definedName name="bbb" localSheetId="8">#REF!</definedName>
    <definedName name="bbb" localSheetId="9">#REF!</definedName>
    <definedName name="bbb" localSheetId="10">#REF!</definedName>
    <definedName name="bbb" localSheetId="11">#REF!</definedName>
    <definedName name="bbb" localSheetId="13">#REF!</definedName>
    <definedName name="bbb" localSheetId="4">#REF!</definedName>
    <definedName name="bbb">#REF!</definedName>
    <definedName name="bbcla">#REF!</definedName>
    <definedName name="BDI" localSheetId="8">#REF!</definedName>
    <definedName name="BDI" localSheetId="9">#REF!</definedName>
    <definedName name="BDI" localSheetId="10">#REF!</definedName>
    <definedName name="BDI" localSheetId="11">#REF!</definedName>
    <definedName name="BDI" localSheetId="13">#REF!</definedName>
    <definedName name="BDI" localSheetId="4">#REF!</definedName>
    <definedName name="BDI">#REF!</definedName>
    <definedName name="BDI_1" localSheetId="8">#REF!</definedName>
    <definedName name="BDI_1" localSheetId="9">#REF!</definedName>
    <definedName name="BDI_1" localSheetId="10">#REF!</definedName>
    <definedName name="BDI_1" localSheetId="11">#REF!</definedName>
    <definedName name="BDI_1" localSheetId="13">#REF!</definedName>
    <definedName name="BDI_1" localSheetId="4">#REF!</definedName>
    <definedName name="BDI_1">[5]RESUMO!#REF!</definedName>
    <definedName name="BDI_EQUIPAMENTOS">#REF!</definedName>
    <definedName name="BDI_REAL" localSheetId="8">#REF!</definedName>
    <definedName name="BDI_REAL" localSheetId="9">#REF!</definedName>
    <definedName name="BDI_REAL" localSheetId="10">#REF!</definedName>
    <definedName name="BDI_REAL" localSheetId="11">#REF!</definedName>
    <definedName name="BDI_REAL" localSheetId="13">#REF!</definedName>
    <definedName name="BDI_REAL" localSheetId="4">#REF!</definedName>
    <definedName name="BDI_REAL">#REF!</definedName>
    <definedName name="BDI_SERVIÇOS">#REF!</definedName>
    <definedName name="BDIc" localSheetId="8">#REF!</definedName>
    <definedName name="BDIc" localSheetId="9">#REF!</definedName>
    <definedName name="BDIc" localSheetId="10">#REF!</definedName>
    <definedName name="BDIc" localSheetId="11">#REF!</definedName>
    <definedName name="BDIc" localSheetId="13">#REF!</definedName>
    <definedName name="BDIc" localSheetId="4">#REF!</definedName>
    <definedName name="BDIc">#REF!</definedName>
    <definedName name="BDIf" localSheetId="8">#REF!</definedName>
    <definedName name="BDIf" localSheetId="9">#REF!</definedName>
    <definedName name="BDIf" localSheetId="10">#REF!</definedName>
    <definedName name="BDIf" localSheetId="11">#REF!</definedName>
    <definedName name="BDIf" localSheetId="13">#REF!</definedName>
    <definedName name="BDIf" localSheetId="4">#REF!</definedName>
    <definedName name="BDIf">#REF!</definedName>
    <definedName name="BDIIVS" localSheetId="8">#REF!</definedName>
    <definedName name="BDIIVS" localSheetId="9">#REF!</definedName>
    <definedName name="BDIIVS" localSheetId="10">#REF!</definedName>
    <definedName name="BDIIVS" localSheetId="11">#REF!</definedName>
    <definedName name="BDIIVS" localSheetId="13">#REF!</definedName>
    <definedName name="BDIIVS" localSheetId="4">#REF!</definedName>
    <definedName name="BDIIVS">#REF!</definedName>
    <definedName name="BI" localSheetId="8">#REF!</definedName>
    <definedName name="BI" localSheetId="9">#REF!</definedName>
    <definedName name="BI" localSheetId="10">#REF!</definedName>
    <definedName name="BI" localSheetId="11">#REF!</definedName>
    <definedName name="BI" localSheetId="13">#REF!</definedName>
    <definedName name="BI" localSheetId="4">#REF!</definedName>
    <definedName name="BI">#REF!</definedName>
    <definedName name="Bloco1">#REF!</definedName>
    <definedName name="Bloco1.2">#REF!</definedName>
    <definedName name="Bloco1.3">#REF!</definedName>
    <definedName name="Bloco10">#REF!</definedName>
    <definedName name="Bloco11">#REF!</definedName>
    <definedName name="Bloco12">#REF!</definedName>
    <definedName name="Bloco13">#REF!</definedName>
    <definedName name="Bloco14">#REF!</definedName>
    <definedName name="Bloco15">#REF!</definedName>
    <definedName name="Bloco16">#REF!</definedName>
    <definedName name="Bloco17">#REF!</definedName>
    <definedName name="Bloco18">#REF!</definedName>
    <definedName name="Bloco19">#REF!</definedName>
    <definedName name="Bloco2">#REF!</definedName>
    <definedName name="Bloco20">#REF!</definedName>
    <definedName name="Bloco203">#REF!</definedName>
    <definedName name="Bloco21">#REF!</definedName>
    <definedName name="Bloco22">#REF!</definedName>
    <definedName name="Bloco23">#REF!</definedName>
    <definedName name="Bloco24">#REF!</definedName>
    <definedName name="Bloco25">#REF!</definedName>
    <definedName name="Bloco3">#REF!</definedName>
    <definedName name="Bloco4">#REF!</definedName>
    <definedName name="Bloco5">#REF!</definedName>
    <definedName name="Bloco6">#REF!</definedName>
    <definedName name="Bloco7">#REF!</definedName>
    <definedName name="Bloco8">#REF!</definedName>
    <definedName name="Bloco9">#REF!</definedName>
    <definedName name="BLOCOS" localSheetId="14" hidden="1">{#N/A,#N/A,FALSE,"Plan1"}</definedName>
    <definedName name="BLOCOS" hidden="1">{#N/A,#N/A,FALSE,"Plan1"}</definedName>
    <definedName name="BM" localSheetId="8">#REF!</definedName>
    <definedName name="BM" localSheetId="9">#REF!</definedName>
    <definedName name="BM" localSheetId="10">#REF!</definedName>
    <definedName name="BM" localSheetId="11">#REF!</definedName>
    <definedName name="BM" localSheetId="13">#REF!</definedName>
    <definedName name="BM" localSheetId="4">#REF!</definedName>
    <definedName name="BM">#REF!</definedName>
    <definedName name="BMM" localSheetId="8">#REF!</definedName>
    <definedName name="BMM" localSheetId="9">#REF!</definedName>
    <definedName name="BMM" localSheetId="10">#REF!</definedName>
    <definedName name="BMM" localSheetId="11">#REF!</definedName>
    <definedName name="BMM" localSheetId="13">#REF!</definedName>
    <definedName name="BMM" localSheetId="4">#REF!</definedName>
    <definedName name="BMM">#REF!</definedName>
    <definedName name="BMMM" localSheetId="8">#REF!</definedName>
    <definedName name="BMMM" localSheetId="9">#REF!</definedName>
    <definedName name="BMMM" localSheetId="10">#REF!</definedName>
    <definedName name="BMMM" localSheetId="11">#REF!</definedName>
    <definedName name="BMMM" localSheetId="13">#REF!</definedName>
    <definedName name="BMMM" localSheetId="4">#REF!</definedName>
    <definedName name="BMMM">#REF!</definedName>
    <definedName name="BN" localSheetId="8">#REF!</definedName>
    <definedName name="BN" localSheetId="9">#REF!</definedName>
    <definedName name="BN" localSheetId="10">#REF!</definedName>
    <definedName name="BN" localSheetId="11">#REF!</definedName>
    <definedName name="BN" localSheetId="13">#REF!</definedName>
    <definedName name="BN" localSheetId="4">#REF!</definedName>
    <definedName name="BN">#REF!</definedName>
    <definedName name="BNN" localSheetId="8">#REF!</definedName>
    <definedName name="BNN" localSheetId="9">#REF!</definedName>
    <definedName name="BNN" localSheetId="10">#REF!</definedName>
    <definedName name="BNN" localSheetId="11">#REF!</definedName>
    <definedName name="BNN" localSheetId="13">#REF!</definedName>
    <definedName name="BNN" localSheetId="4">#REF!</definedName>
    <definedName name="BNN">#REF!</definedName>
    <definedName name="BNNN" localSheetId="8">#REF!</definedName>
    <definedName name="BNNN" localSheetId="9">#REF!</definedName>
    <definedName name="BNNN" localSheetId="10">#REF!</definedName>
    <definedName name="BNNN" localSheetId="11">#REF!</definedName>
    <definedName name="BNNN" localSheetId="13">#REF!</definedName>
    <definedName name="BNNN" localSheetId="4">#REF!</definedName>
    <definedName name="BNNN">#REF!</definedName>
    <definedName name="BO" localSheetId="8">#REF!</definedName>
    <definedName name="BO" localSheetId="9">#REF!</definedName>
    <definedName name="BO" localSheetId="10">#REF!</definedName>
    <definedName name="BO" localSheetId="11">#REF!</definedName>
    <definedName name="BO" localSheetId="13">#REF!</definedName>
    <definedName name="BO" localSheetId="4">#REF!</definedName>
    <definedName name="BO">#REF!</definedName>
    <definedName name="Bomba_putzmeister" localSheetId="8">#REF!</definedName>
    <definedName name="Bomba_putzmeister" localSheetId="9">#REF!</definedName>
    <definedName name="Bomba_putzmeister" localSheetId="10">#REF!</definedName>
    <definedName name="Bomba_putzmeister" localSheetId="11">#REF!</definedName>
    <definedName name="Bomba_putzmeister" localSheetId="13">#REF!</definedName>
    <definedName name="Bomba_putzmeister" localSheetId="4">#REF!</definedName>
    <definedName name="Bomba_putzmeister">#REF!</definedName>
    <definedName name="BR" localSheetId="8">#REF!</definedName>
    <definedName name="BR" localSheetId="9">#REF!</definedName>
    <definedName name="BR" localSheetId="10">#REF!</definedName>
    <definedName name="BR" localSheetId="11">#REF!</definedName>
    <definedName name="BR" localSheetId="13">#REF!</definedName>
    <definedName name="BR" localSheetId="4">#REF!</definedName>
    <definedName name="BR">#REF!</definedName>
    <definedName name="Búfalo">#REF!</definedName>
    <definedName name="ca" localSheetId="8">#REF!</definedName>
    <definedName name="ca" localSheetId="9">#REF!</definedName>
    <definedName name="ca" localSheetId="10">#REF!</definedName>
    <definedName name="ca" localSheetId="11">#REF!</definedName>
    <definedName name="ca" localSheetId="13">#REF!</definedName>
    <definedName name="ca" localSheetId="4">#REF!</definedName>
    <definedName name="ca">#REF!</definedName>
    <definedName name="calinsumos">#REF!</definedName>
    <definedName name="calpunit">#REF!</definedName>
    <definedName name="CAROLINA">#REF!</definedName>
    <definedName name="Carrinho_de_mão">#REF!</definedName>
    <definedName name="Cat">#REF!</definedName>
    <definedName name="Causas_de_Rescisão">#REF!</definedName>
    <definedName name="CBO">#REF!</definedName>
    <definedName name="CCCCCCCC" localSheetId="14" hidden="1">{#N/A,#N/A,FALSE,"Plan1"}</definedName>
    <definedName name="CCCCCCCC" hidden="1">{#N/A,#N/A,FALSE,"Plan1"}</definedName>
    <definedName name="CINSMG">#REF!</definedName>
    <definedName name="CNPJ">'[6]Cad.Fornecedores'!$A$1:$A$65536</definedName>
    <definedName name="Código" localSheetId="8">#REF!</definedName>
    <definedName name="Código" localSheetId="9">#REF!</definedName>
    <definedName name="Código" localSheetId="10">#REF!</definedName>
    <definedName name="Código" localSheetId="11">#REF!</definedName>
    <definedName name="Código" localSheetId="13">#REF!</definedName>
    <definedName name="Código" localSheetId="4">#REF!</definedName>
    <definedName name="Código">#REF!</definedName>
    <definedName name="CODO">#REF!</definedName>
    <definedName name="CODOR18">#REF!</definedName>
    <definedName name="CODOR19">#REF!</definedName>
    <definedName name="CODOR2">#REF!</definedName>
    <definedName name="CODOR3">#REF!</definedName>
    <definedName name="CODOR4">#REF!</definedName>
    <definedName name="CODOR5">#REF!</definedName>
    <definedName name="CODOR6">#REF!</definedName>
    <definedName name="CODOR7">#REF!</definedName>
    <definedName name="CODOR8">#REF!</definedName>
    <definedName name="CODOR9">#REF!</definedName>
    <definedName name="COMP" localSheetId="8">#REF!</definedName>
    <definedName name="COMP" localSheetId="9">#REF!</definedName>
    <definedName name="COMP" localSheetId="10">#REF!</definedName>
    <definedName name="COMP" localSheetId="11">#REF!</definedName>
    <definedName name="COMP" localSheetId="13">#REF!</definedName>
    <definedName name="COMP" localSheetId="4">#REF!</definedName>
    <definedName name="COMP">#REF!</definedName>
    <definedName name="Compactador_de_placa_vibratória">#REF!</definedName>
    <definedName name="compeqp" localSheetId="8">#REF!</definedName>
    <definedName name="compeqp" localSheetId="9">#REF!</definedName>
    <definedName name="compeqp" localSheetId="10">#REF!</definedName>
    <definedName name="compeqp" localSheetId="11">#REF!</definedName>
    <definedName name="compeqp" localSheetId="13">#REF!</definedName>
    <definedName name="compeqp" localSheetId="4">#REF!</definedName>
    <definedName name="compeqp">#REF!</definedName>
    <definedName name="COMPOSIÇÃO">#REF!</definedName>
    <definedName name="Comprimento_Equivalente" localSheetId="8">#REF!</definedName>
    <definedName name="Comprimento_Equivalente" localSheetId="9">#REF!</definedName>
    <definedName name="Comprimento_Equivalente" localSheetId="10">#REF!</definedName>
    <definedName name="Comprimento_Equivalente" localSheetId="11">#REF!</definedName>
    <definedName name="Comprimento_Equivalente" localSheetId="13">#REF!</definedName>
    <definedName name="Comprimento_Equivalente" localSheetId="4">#REF!</definedName>
    <definedName name="Comprimento_Equivalente">#REF!</definedName>
    <definedName name="Condulete_de_alumínio_diam_20mm">#REF!</definedName>
    <definedName name="Condulete_de_alumínio_diam_25mm">#REF!</definedName>
    <definedName name="Condulete_de_alumínio_diam_32mm">#REF!</definedName>
    <definedName name="CONSTRUÇÕES_E_COMÉRCIO">#REF!</definedName>
    <definedName name="Consumodemateriais" localSheetId="8">Plan1</definedName>
    <definedName name="Consumodemateriais" localSheetId="9">Plan1</definedName>
    <definedName name="Consumodemateriais" localSheetId="10">Plan1</definedName>
    <definedName name="Consumodemateriais" localSheetId="11">Plan1</definedName>
    <definedName name="Consumodemateriais" localSheetId="13">Plan1</definedName>
    <definedName name="Consumodemateriais" localSheetId="14">Plan1</definedName>
    <definedName name="Consumodemateriais" localSheetId="4">Plan1</definedName>
    <definedName name="Consumodemateriais">Plan1</definedName>
    <definedName name="contratada" localSheetId="8">#REF!</definedName>
    <definedName name="contratada" localSheetId="9">#REF!</definedName>
    <definedName name="contratada" localSheetId="10">#REF!</definedName>
    <definedName name="contratada" localSheetId="11">#REF!</definedName>
    <definedName name="contratada" localSheetId="13">#REF!</definedName>
    <definedName name="contratada" localSheetId="4">#REF!</definedName>
    <definedName name="contratada">#REF!</definedName>
    <definedName name="CONTRATO">#REF!</definedName>
    <definedName name="copia" localSheetId="8">#REF!</definedName>
    <definedName name="copia" localSheetId="9">#REF!</definedName>
    <definedName name="copia" localSheetId="10">#REF!</definedName>
    <definedName name="copia" localSheetId="11">#REF!</definedName>
    <definedName name="copia" localSheetId="13">#REF!</definedName>
    <definedName name="copia" localSheetId="4">#REF!</definedName>
    <definedName name="copia">#REF!</definedName>
    <definedName name="Cosanpa" localSheetId="10">Plan1</definedName>
    <definedName name="Cosanpa" localSheetId="4">Plan1</definedName>
    <definedName name="Cosanpa">Plan1</definedName>
    <definedName name="CRECHE" localSheetId="8">#REF!</definedName>
    <definedName name="CRECHE" localSheetId="9">#REF!</definedName>
    <definedName name="CRECHE" localSheetId="10">#REF!</definedName>
    <definedName name="CRECHE" localSheetId="11">#REF!</definedName>
    <definedName name="CRECHE" localSheetId="13">#REF!</definedName>
    <definedName name="CRECHE" localSheetId="4">#REF!</definedName>
    <definedName name="CRECHE">#REF!</definedName>
    <definedName name="crono" localSheetId="8">#REF!</definedName>
    <definedName name="crono" localSheetId="9">#REF!</definedName>
    <definedName name="crono" localSheetId="10">#REF!</definedName>
    <definedName name="crono" localSheetId="11">#REF!</definedName>
    <definedName name="crono" localSheetId="13">#REF!</definedName>
    <definedName name="crono" localSheetId="4">#REF!</definedName>
    <definedName name="crono">#REF!</definedName>
    <definedName name="cronomodificado" localSheetId="8">#REF!</definedName>
    <definedName name="cronomodificado" localSheetId="9">#REF!</definedName>
    <definedName name="cronomodificado" localSheetId="10">#REF!</definedName>
    <definedName name="cronomodificado" localSheetId="11">#REF!</definedName>
    <definedName name="cronomodificado" localSheetId="13">#REF!</definedName>
    <definedName name="cronomodificado" localSheetId="4">#REF!</definedName>
    <definedName name="cronomodificado">'[7]Planilha PROJETISTA'!#REF!</definedName>
    <definedName name="CU" localSheetId="8">#REF!</definedName>
    <definedName name="CU" localSheetId="9">#REF!</definedName>
    <definedName name="CU" localSheetId="10">#REF!</definedName>
    <definedName name="CU" localSheetId="11">#REF!</definedName>
    <definedName name="CU" localSheetId="13">#REF!</definedName>
    <definedName name="CU" localSheetId="4">#REF!</definedName>
    <definedName name="CU">#REF!</definedName>
    <definedName name="Curva_de_ferro_galvanizado_pesado_diam_20mm">#REF!</definedName>
    <definedName name="Curva_de_ferro_galvanizado_pesado_diam_25mm">#REF!</definedName>
    <definedName name="Curva_de_ferro_galvanizado_pesado_diam_32mm">#REF!</definedName>
    <definedName name="CustoReal" localSheetId="8">#REF!</definedName>
    <definedName name="CustoReal" localSheetId="9">#REF!</definedName>
    <definedName name="CustoReal" localSheetId="10">#REF!</definedName>
    <definedName name="CustoReal" localSheetId="11">#REF!</definedName>
    <definedName name="CustoReal" localSheetId="13">#REF!</definedName>
    <definedName name="CustoReal" localSheetId="4">#REF!</definedName>
    <definedName name="CustoReal">#REF!</definedName>
    <definedName name="D" localSheetId="8">#REF!</definedName>
    <definedName name="D" localSheetId="9">#REF!</definedName>
    <definedName name="D" localSheetId="10">#REF!</definedName>
    <definedName name="D" localSheetId="11">#REF!</definedName>
    <definedName name="D" localSheetId="13">#REF!</definedName>
    <definedName name="D" localSheetId="14">#REF!</definedName>
    <definedName name="D" localSheetId="4">#REF!</definedName>
    <definedName name="d" hidden="1">{#N/A,#N/A,FALSE,"Planilha";#N/A,#N/A,FALSE,"Resumo";#N/A,#N/A,FALSE,"Fisico";#N/A,#N/A,FALSE,"Financeiro";#N/A,#N/A,FALSE,"Financeiro"}</definedName>
    <definedName name="dados">#REF!</definedName>
    <definedName name="dados10">#REF!</definedName>
    <definedName name="dados2">#REF!</definedName>
    <definedName name="dados3">#REF!</definedName>
    <definedName name="dados5">#REF!</definedName>
    <definedName name="DADOS6">#REF!</definedName>
    <definedName name="dadosadutora">#REF!</definedName>
    <definedName name="dadosesgoto">#REF!</definedName>
    <definedName name="Data" localSheetId="8">#REF!</definedName>
    <definedName name="Data" localSheetId="9">#REF!</definedName>
    <definedName name="Data" localSheetId="10">#REF!</definedName>
    <definedName name="Data" localSheetId="11">#REF!</definedName>
    <definedName name="Data" localSheetId="13">#REF!</definedName>
    <definedName name="Data" localSheetId="14">#REF!</definedName>
    <definedName name="Data" localSheetId="4">#REF!</definedName>
    <definedName name="Data">#REF!</definedName>
    <definedName name="database" localSheetId="8">#REF!</definedName>
    <definedName name="database" localSheetId="9">#REF!</definedName>
    <definedName name="database" localSheetId="10">#REF!</definedName>
    <definedName name="database" localSheetId="11">#REF!</definedName>
    <definedName name="database" localSheetId="13">#REF!</definedName>
    <definedName name="database" localSheetId="4">#REF!</definedName>
    <definedName name="database">#REF!</definedName>
    <definedName name="DD" localSheetId="8">#REF!</definedName>
    <definedName name="DD" localSheetId="9">#REF!</definedName>
    <definedName name="DD" localSheetId="10">#REF!</definedName>
    <definedName name="DD" localSheetId="11">#REF!</definedName>
    <definedName name="DD" localSheetId="13">#REF!</definedName>
    <definedName name="DD" localSheetId="4">#REF!</definedName>
    <definedName name="DD">#REF!</definedName>
    <definedName name="DDDDDD" localSheetId="8">Plan1</definedName>
    <definedName name="DDDDDD" localSheetId="9">Plan1</definedName>
    <definedName name="DDDDDD" localSheetId="10">Plan1</definedName>
    <definedName name="DDDDDD" localSheetId="11">Plan1</definedName>
    <definedName name="DDDDDD" localSheetId="13">Plan1</definedName>
    <definedName name="DDDDDD" localSheetId="14">Plan1</definedName>
    <definedName name="DDDDDD" localSheetId="4">Plan1</definedName>
    <definedName name="DDDDDD">Plan1</definedName>
    <definedName name="def" hidden="1">#REF!</definedName>
    <definedName name="delta" localSheetId="10">Plan1</definedName>
    <definedName name="delta" localSheetId="4">Plan1</definedName>
    <definedName name="delta">Plan1</definedName>
    <definedName name="deltacastanhal" localSheetId="10">Plan1</definedName>
    <definedName name="deltacastanhal" localSheetId="4">Plan1</definedName>
    <definedName name="deltacastanhal">Plan1</definedName>
    <definedName name="demo">#REF!</definedName>
    <definedName name="dep.lote">#REF!</definedName>
    <definedName name="Df" localSheetId="8">#REF!</definedName>
    <definedName name="Df" localSheetId="9">#REF!</definedName>
    <definedName name="Df" localSheetId="10">#REF!</definedName>
    <definedName name="Df" localSheetId="11">#REF!</definedName>
    <definedName name="Df" localSheetId="13">#REF!</definedName>
    <definedName name="Df" localSheetId="4">#REF!</definedName>
    <definedName name="Df">#REF!</definedName>
    <definedName name="DFGGBB" hidden="1">#REF!</definedName>
    <definedName name="dflt1">'[8]Personalizar demonstrativo'!$F$21</definedName>
    <definedName name="dflt2">'[8]Personalizar demonstrativo'!$G$21</definedName>
    <definedName name="DFSGJSDFGLSDG" localSheetId="8">#REF!</definedName>
    <definedName name="DFSGJSDFGLSDG" localSheetId="9">#REF!</definedName>
    <definedName name="DFSGJSDFGLSDG" localSheetId="10">#REF!</definedName>
    <definedName name="DFSGJSDFGLSDG" localSheetId="11">#REF!</definedName>
    <definedName name="DFSGJSDFGLSDG" localSheetId="13">#REF!</definedName>
    <definedName name="DFSGJSDFGLSDG" localSheetId="4">#REF!</definedName>
    <definedName name="DFSGJSDFGLSDG">[9]PLANILHA!#REF!</definedName>
    <definedName name="DIAMETRO" localSheetId="8">#REF!</definedName>
    <definedName name="DIAMETRO" localSheetId="9">#REF!</definedName>
    <definedName name="DIAMETRO" localSheetId="10">#REF!</definedName>
    <definedName name="DIAMETRO" localSheetId="11">#REF!</definedName>
    <definedName name="DIAMETRO" localSheetId="13">#REF!</definedName>
    <definedName name="DIAMETRO" localSheetId="4">#REF!</definedName>
    <definedName name="DIAMETRO">#REF!</definedName>
    <definedName name="diesel" localSheetId="8">#REF!</definedName>
    <definedName name="diesel" localSheetId="9">#REF!</definedName>
    <definedName name="diesel" localSheetId="10">#REF!</definedName>
    <definedName name="diesel" localSheetId="11">#REF!</definedName>
    <definedName name="diesel" localSheetId="13">#REF!</definedName>
    <definedName name="diesel" localSheetId="4">#REF!</definedName>
    <definedName name="diesel">#REF!</definedName>
    <definedName name="DIST_PV1">#REF!</definedName>
    <definedName name="Drive" localSheetId="8">#REF!</definedName>
    <definedName name="Drive" localSheetId="9">#REF!</definedName>
    <definedName name="Drive" localSheetId="10">#REF!</definedName>
    <definedName name="Drive" localSheetId="11">#REF!</definedName>
    <definedName name="Drive" localSheetId="13">#REF!</definedName>
    <definedName name="Drive" localSheetId="4">#REF!</definedName>
    <definedName name="Drive">#REF!</definedName>
    <definedName name="DS">#REF!</definedName>
    <definedName name="dsafsafasf">#REF!</definedName>
    <definedName name="E" localSheetId="8">#REF!</definedName>
    <definedName name="E" localSheetId="9">#REF!</definedName>
    <definedName name="E" localSheetId="10">#REF!</definedName>
    <definedName name="E" localSheetId="11">#REF!</definedName>
    <definedName name="E" localSheetId="13">#REF!</definedName>
    <definedName name="E" localSheetId="14">#REF!</definedName>
    <definedName name="E" localSheetId="4">#REF!</definedName>
    <definedName name="E">#REF!</definedName>
    <definedName name="EDER">#REF!</definedName>
    <definedName name="ee" localSheetId="8">#REF!</definedName>
    <definedName name="ee" localSheetId="9">#REF!</definedName>
    <definedName name="ee" localSheetId="10">#REF!</definedName>
    <definedName name="ee" localSheetId="11">#REF!</definedName>
    <definedName name="ee" localSheetId="13">#REF!</definedName>
    <definedName name="ee" localSheetId="14">#REF!</definedName>
    <definedName name="ee" localSheetId="4">#REF!</definedName>
    <definedName name="EE">#REF!</definedName>
    <definedName name="EEEEE" localSheetId="8">#REF!</definedName>
    <definedName name="EEEEE" localSheetId="9">#REF!</definedName>
    <definedName name="EEEEE" localSheetId="10">#REF!</definedName>
    <definedName name="EEEEE" localSheetId="11">#REF!</definedName>
    <definedName name="EEEEE" localSheetId="13">#REF!</definedName>
    <definedName name="EEEEE" localSheetId="4">#REF!</definedName>
    <definedName name="EEEEE">#REF!</definedName>
    <definedName name="Eletroduto_de_ferro_galvanizado_pesado_diam_20mm">#REF!</definedName>
    <definedName name="Eletroduto_de_ferro_galvanizado_pesado_diam_25mm">#REF!</definedName>
    <definedName name="Eletroduto_de_ferro_galvanizado_pesado_diam_32mm">#REF!</definedName>
    <definedName name="Encarregado">#REF!</definedName>
    <definedName name="ENG_PROD">#REF!</definedName>
    <definedName name="EQPTO" localSheetId="8">#REF!</definedName>
    <definedName name="EQPTO" localSheetId="9">#REF!</definedName>
    <definedName name="EQPTO" localSheetId="10">#REF!</definedName>
    <definedName name="EQPTO" localSheetId="11">#REF!</definedName>
    <definedName name="EQPTO" localSheetId="13">#REF!</definedName>
    <definedName name="EQPTO" localSheetId="4">#REF!</definedName>
    <definedName name="EQPTO">#REF!</definedName>
    <definedName name="equipamento" localSheetId="8">#REF!</definedName>
    <definedName name="equipamento" localSheetId="9">#REF!</definedName>
    <definedName name="equipamento" localSheetId="10">#REF!</definedName>
    <definedName name="equipamento" localSheetId="11">#REF!</definedName>
    <definedName name="equipamento" localSheetId="13">#REF!</definedName>
    <definedName name="equipamento" localSheetId="4">#REF!</definedName>
    <definedName name="equipamento">#REF!</definedName>
    <definedName name="ER" localSheetId="8">#REF!</definedName>
    <definedName name="ER" localSheetId="9">#REF!</definedName>
    <definedName name="ER" localSheetId="10">#REF!</definedName>
    <definedName name="ER" localSheetId="11">#REF!</definedName>
    <definedName name="ER" localSheetId="13">#REF!</definedName>
    <definedName name="ER" localSheetId="4">#REF!</definedName>
    <definedName name="ER">#REF!</definedName>
    <definedName name="errrru" localSheetId="10">Plan1</definedName>
    <definedName name="errrru" localSheetId="4">Plan1</definedName>
    <definedName name="errrru">Plan1</definedName>
    <definedName name="ES" localSheetId="8">#REF!</definedName>
    <definedName name="ES" localSheetId="9">#REF!</definedName>
    <definedName name="ES" localSheetId="10">#REF!</definedName>
    <definedName name="ES" localSheetId="11">#REF!</definedName>
    <definedName name="ES" localSheetId="13">#REF!</definedName>
    <definedName name="ES" localSheetId="4">#REF!</definedName>
    <definedName name="ES">#REF!</definedName>
    <definedName name="ESCAV.MEC.CLAM.SHEL.DEP.LAT">#REF!</definedName>
    <definedName name="ESCAV.MEC.RETRO.DEP.LAT">#REF!</definedName>
    <definedName name="Est">#REF!</definedName>
    <definedName name="Estado_Civil" localSheetId="14">#REF!</definedName>
    <definedName name="Estado_Civil">#REF!</definedName>
    <definedName name="eu" localSheetId="14" hidden="1">{#N/A,#N/A,FALSE,"MO (2)"}</definedName>
    <definedName name="eu" hidden="1">{#N/A,#N/A,FALSE,"MO (2)"}</definedName>
    <definedName name="ex" localSheetId="8">#REF!</definedName>
    <definedName name="ex" localSheetId="9">#REF!</definedName>
    <definedName name="ex" localSheetId="10">#REF!</definedName>
    <definedName name="ex" localSheetId="11">#REF!</definedName>
    <definedName name="ex" localSheetId="13">#REF!</definedName>
    <definedName name="ex" localSheetId="4">#REF!</definedName>
    <definedName name="ex">#REF!</definedName>
    <definedName name="Excel_BuiltIn__FilterDatabase">#REF!</definedName>
    <definedName name="Excel_BuiltIn__FilterDatabase_10">#REF!</definedName>
    <definedName name="Excel_BuiltIn__FilterDatabase_11" localSheetId="8">#REF!</definedName>
    <definedName name="Excel_BuiltIn__FilterDatabase_11" localSheetId="9">#REF!</definedName>
    <definedName name="Excel_BuiltIn__FilterDatabase_11" localSheetId="10">#REF!</definedName>
    <definedName name="Excel_BuiltIn__FilterDatabase_11" localSheetId="11">#REF!</definedName>
    <definedName name="Excel_BuiltIn__FilterDatabase_11" localSheetId="13">#REF!</definedName>
    <definedName name="Excel_BuiltIn__FilterDatabase_11" localSheetId="4">#REF!</definedName>
    <definedName name="Excel_BuiltIn__FilterDatabase_11">#REF!</definedName>
    <definedName name="Excel_BuiltIn__FilterDatabase_12" localSheetId="8">#REF!</definedName>
    <definedName name="Excel_BuiltIn__FilterDatabase_12" localSheetId="9">#REF!</definedName>
    <definedName name="Excel_BuiltIn__FilterDatabase_12" localSheetId="10">#REF!</definedName>
    <definedName name="Excel_BuiltIn__FilterDatabase_12" localSheetId="11">#REF!</definedName>
    <definedName name="Excel_BuiltIn__FilterDatabase_12" localSheetId="13">#REF!</definedName>
    <definedName name="Excel_BuiltIn__FilterDatabase_12" localSheetId="4">#REF!</definedName>
    <definedName name="Excel_BuiltIn__FilterDatabase_12">#REF!</definedName>
    <definedName name="Excel_BuiltIn__FilterDatabase_14">#REF!</definedName>
    <definedName name="Excel_BuiltIn__FilterDatabase_2" localSheetId="8">#REF!</definedName>
    <definedName name="Excel_BuiltIn__FilterDatabase_2" localSheetId="9">#REF!</definedName>
    <definedName name="Excel_BuiltIn__FilterDatabase_2" localSheetId="10">#REF!</definedName>
    <definedName name="Excel_BuiltIn__FilterDatabase_2" localSheetId="11">#REF!</definedName>
    <definedName name="Excel_BuiltIn__FilterDatabase_2" localSheetId="13">#REF!</definedName>
    <definedName name="Excel_BuiltIn__FilterDatabase_2" localSheetId="4">#REF!</definedName>
    <definedName name="Excel_BuiltIn__FilterDatabase_2">#REF!</definedName>
    <definedName name="Excel_BuiltIn__FilterDatabase_3" localSheetId="8">#REF!</definedName>
    <definedName name="Excel_BuiltIn__FilterDatabase_3" localSheetId="9">#REF!</definedName>
    <definedName name="Excel_BuiltIn__FilterDatabase_3" localSheetId="10">#REF!</definedName>
    <definedName name="Excel_BuiltIn__FilterDatabase_3" localSheetId="11">#REF!</definedName>
    <definedName name="Excel_BuiltIn__FilterDatabase_3" localSheetId="13">#REF!</definedName>
    <definedName name="Excel_BuiltIn__FilterDatabase_3" localSheetId="4">#REF!</definedName>
    <definedName name="Excel_BuiltIn__FilterDatabase_3">#REF!</definedName>
    <definedName name="Excel_BuiltIn__FilterDatabase_4" localSheetId="8">#REF!</definedName>
    <definedName name="Excel_BuiltIn__FilterDatabase_4" localSheetId="9">#REF!</definedName>
    <definedName name="Excel_BuiltIn__FilterDatabase_4" localSheetId="10">#REF!</definedName>
    <definedName name="Excel_BuiltIn__FilterDatabase_4" localSheetId="11">#REF!</definedName>
    <definedName name="Excel_BuiltIn__FilterDatabase_4" localSheetId="13">#REF!</definedName>
    <definedName name="Excel_BuiltIn__FilterDatabase_4" localSheetId="4">#REF!</definedName>
    <definedName name="Excel_BuiltIn__FilterDatabase_4">#REF!</definedName>
    <definedName name="Excel_BuiltIn__FilterDatabase_5" localSheetId="8">#REF!</definedName>
    <definedName name="Excel_BuiltIn__FilterDatabase_5" localSheetId="9">#REF!</definedName>
    <definedName name="Excel_BuiltIn__FilterDatabase_5" localSheetId="10">#REF!</definedName>
    <definedName name="Excel_BuiltIn__FilterDatabase_5" localSheetId="11">#REF!</definedName>
    <definedName name="Excel_BuiltIn__FilterDatabase_5" localSheetId="13">#REF!</definedName>
    <definedName name="Excel_BuiltIn__FilterDatabase_5" localSheetId="4">#REF!</definedName>
    <definedName name="Excel_BuiltIn__FilterDatabase_5">#REF!</definedName>
    <definedName name="Excel_BuiltIn__FilterDatabase_6" localSheetId="8">#REF!</definedName>
    <definedName name="Excel_BuiltIn__FilterDatabase_6" localSheetId="9">#REF!</definedName>
    <definedName name="Excel_BuiltIn__FilterDatabase_6" localSheetId="10">#REF!</definedName>
    <definedName name="Excel_BuiltIn__FilterDatabase_6" localSheetId="11">#REF!</definedName>
    <definedName name="Excel_BuiltIn__FilterDatabase_6" localSheetId="13">#REF!</definedName>
    <definedName name="Excel_BuiltIn__FilterDatabase_6" localSheetId="4">#REF!</definedName>
    <definedName name="Excel_BuiltIn__FilterDatabase_6">#REF!</definedName>
    <definedName name="Excel_BuiltIn__FilterDatabase_7" localSheetId="8">#REF!</definedName>
    <definedName name="Excel_BuiltIn__FilterDatabase_7" localSheetId="9">#REF!</definedName>
    <definedName name="Excel_BuiltIn__FilterDatabase_7" localSheetId="10">#REF!</definedName>
    <definedName name="Excel_BuiltIn__FilterDatabase_7" localSheetId="11">#REF!</definedName>
    <definedName name="Excel_BuiltIn__FilterDatabase_7" localSheetId="13">#REF!</definedName>
    <definedName name="Excel_BuiltIn__FilterDatabase_7" localSheetId="4">#REF!</definedName>
    <definedName name="Excel_BuiltIn__FilterDatabase_7">#REF!</definedName>
    <definedName name="Excel_BuiltIn__FilterDatabase_8" localSheetId="8">#REF!</definedName>
    <definedName name="Excel_BuiltIn__FilterDatabase_8" localSheetId="9">#REF!</definedName>
    <definedName name="Excel_BuiltIn__FilterDatabase_8" localSheetId="10">#REF!</definedName>
    <definedName name="Excel_BuiltIn__FilterDatabase_8" localSheetId="11">#REF!</definedName>
    <definedName name="Excel_BuiltIn__FilterDatabase_8" localSheetId="13">#REF!</definedName>
    <definedName name="Excel_BuiltIn__FilterDatabase_8" localSheetId="4">#REF!</definedName>
    <definedName name="Excel_BuiltIn__FilterDatabase_8">#REF!</definedName>
    <definedName name="Excel_BuiltIn__FilterDatabase_9" localSheetId="8">#REF!</definedName>
    <definedName name="Excel_BuiltIn__FilterDatabase_9" localSheetId="9">#REF!</definedName>
    <definedName name="Excel_BuiltIn__FilterDatabase_9" localSheetId="10">#REF!</definedName>
    <definedName name="Excel_BuiltIn__FilterDatabase_9" localSheetId="11">#REF!</definedName>
    <definedName name="Excel_BuiltIn__FilterDatabase_9" localSheetId="13">#REF!</definedName>
    <definedName name="Excel_BuiltIn__FilterDatabase_9" localSheetId="4">#REF!</definedName>
    <definedName name="Excel_BuiltIn__FilterDatabase_9">#REF!</definedName>
    <definedName name="Excel_BuiltIn_Database" localSheetId="8">#REF!</definedName>
    <definedName name="Excel_BuiltIn_Database" localSheetId="9">#REF!</definedName>
    <definedName name="Excel_BuiltIn_Database" localSheetId="10">#REF!</definedName>
    <definedName name="Excel_BuiltIn_Database" localSheetId="11">#REF!</definedName>
    <definedName name="Excel_BuiltIn_Database" localSheetId="13">#REF!</definedName>
    <definedName name="Excel_BuiltIn_Database" localSheetId="4">#REF!</definedName>
    <definedName name="Excel_BuiltIn_Database">#REF!</definedName>
    <definedName name="Excel_BuiltIn_Database_1" localSheetId="8">#REF!</definedName>
    <definedName name="Excel_BuiltIn_Database_1" localSheetId="9">#REF!</definedName>
    <definedName name="Excel_BuiltIn_Database_1" localSheetId="10">#REF!</definedName>
    <definedName name="Excel_BuiltIn_Database_1" localSheetId="11">#REF!</definedName>
    <definedName name="Excel_BuiltIn_Database_1" localSheetId="13">#REF!</definedName>
    <definedName name="Excel_BuiltIn_Database_1" localSheetId="4">#REF!</definedName>
    <definedName name="Excel_BuiltIn_Database_1">#REF!</definedName>
    <definedName name="Excel_BuiltIn_Database_6" localSheetId="8">#REF!</definedName>
    <definedName name="Excel_BuiltIn_Database_6" localSheetId="9">#REF!</definedName>
    <definedName name="Excel_BuiltIn_Database_6" localSheetId="10">#REF!</definedName>
    <definedName name="Excel_BuiltIn_Database_6" localSheetId="11">#REF!</definedName>
    <definedName name="Excel_BuiltIn_Database_6" localSheetId="13">#REF!</definedName>
    <definedName name="Excel_BuiltIn_Database_6" localSheetId="4">#REF!</definedName>
    <definedName name="Excel_BuiltIn_Database_6">#REF!</definedName>
    <definedName name="Excel_BuiltIn_Print_Area">#REF!</definedName>
    <definedName name="Excel_BuiltIn_Print_Area_0">#REF!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6_1">#REF!</definedName>
    <definedName name="Excel_BuiltIn_Print_Area_2">#REF!</definedName>
    <definedName name="Excel_BuiltIn_Print_Area_2_1" localSheetId="8">#REF!</definedName>
    <definedName name="Excel_BuiltIn_Print_Area_2_1" localSheetId="9">#REF!</definedName>
    <definedName name="Excel_BuiltIn_Print_Area_2_1" localSheetId="10">#REF!</definedName>
    <definedName name="Excel_BuiltIn_Print_Area_2_1" localSheetId="11">#REF!</definedName>
    <definedName name="Excel_BuiltIn_Print_Area_2_1" localSheetId="13">#REF!</definedName>
    <definedName name="Excel_BuiltIn_Print_Area_2_1" localSheetId="4">#REF!</definedName>
    <definedName name="Excel_BuiltIn_Print_Area_2_1">#REF!</definedName>
    <definedName name="Excel_BuiltIn_Print_Area_3" localSheetId="8">#REF!</definedName>
    <definedName name="Excel_BuiltIn_Print_Area_3" localSheetId="9">#REF!</definedName>
    <definedName name="Excel_BuiltIn_Print_Area_3" localSheetId="10">#REF!</definedName>
    <definedName name="Excel_BuiltIn_Print_Area_3" localSheetId="11">#REF!</definedName>
    <definedName name="Excel_BuiltIn_Print_Area_3" localSheetId="13">#REF!</definedName>
    <definedName name="Excel_BuiltIn_Print_Area_3" localSheetId="4">#REF!</definedName>
    <definedName name="Excel_BuiltIn_Print_Area_3">#REF!</definedName>
    <definedName name="Excel_BuiltIn_Print_Area_4" localSheetId="8">#REF!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13">#REF!</definedName>
    <definedName name="Excel_BuiltIn_Print_Area_4" localSheetId="4">#REF!</definedName>
    <definedName name="Excel_BuiltIn_Print_Area_4">#REF!</definedName>
    <definedName name="Excel_BuiltIn_Print_Area_5">"$#REF!.$A$1:$I$104"</definedName>
    <definedName name="Excel_BuiltIn_Print_Area_6">"$#REF!.$A$1:$K$102"</definedName>
    <definedName name="Excel_BuiltIn_Print_Area_6_1" localSheetId="8">#REF!</definedName>
    <definedName name="Excel_BuiltIn_Print_Area_6_1" localSheetId="9">#REF!</definedName>
    <definedName name="Excel_BuiltIn_Print_Area_6_1" localSheetId="10">#REF!</definedName>
    <definedName name="Excel_BuiltIn_Print_Area_6_1" localSheetId="11">#REF!</definedName>
    <definedName name="Excel_BuiltIn_Print_Area_6_1" localSheetId="13">#REF!</definedName>
    <definedName name="Excel_BuiltIn_Print_Area_6_1" localSheetId="14">#REF!</definedName>
    <definedName name="Excel_BuiltIn_Print_Area_6_1" localSheetId="4">#REF!</definedName>
    <definedName name="Excel_BuiltIn_Print_Area_6_1">#REF!</definedName>
    <definedName name="Excel_BuiltIn_Print_Area_7">"$#REF!.$A$1:$M$101"</definedName>
    <definedName name="Excel_BuiltIn_Print_Titles">#REF!</definedName>
    <definedName name="Excel_BuiltIn_Print_Titles_0">#REF!</definedName>
    <definedName name="Excel_BuiltIn_Print_Titles_1">#REF!</definedName>
    <definedName name="Excel_BuiltIn_Print_Titles_1_1">#REF!</definedName>
    <definedName name="Excel_BuiltIn_Print_Titles_2" localSheetId="8">#REF!</definedName>
    <definedName name="Excel_BuiltIn_Print_Titles_2" localSheetId="9">#REF!</definedName>
    <definedName name="Excel_BuiltIn_Print_Titles_2" localSheetId="10">#REF!</definedName>
    <definedName name="Excel_BuiltIn_Print_Titles_2" localSheetId="11">#REF!</definedName>
    <definedName name="Excel_BuiltIn_Print_Titles_2" localSheetId="13">#REF!</definedName>
    <definedName name="Excel_BuiltIn_Print_Titles_2" localSheetId="4">#REF!</definedName>
    <definedName name="Excel_BuiltIn_Print_Titles_2">#REF!</definedName>
    <definedName name="Excel_BuiltIn_Print_Titles_3" localSheetId="8">#REF!</definedName>
    <definedName name="Excel_BuiltIn_Print_Titles_3" localSheetId="9">#REF!</definedName>
    <definedName name="Excel_BuiltIn_Print_Titles_3" localSheetId="10">#REF!</definedName>
    <definedName name="Excel_BuiltIn_Print_Titles_3" localSheetId="11">#REF!</definedName>
    <definedName name="Excel_BuiltIn_Print_Titles_3" localSheetId="13">#REF!</definedName>
    <definedName name="Excel_BuiltIn_Print_Titles_3" localSheetId="4">#REF!</definedName>
    <definedName name="Excel_BuiltIn_Print_Titles_3">#REF!</definedName>
    <definedName name="Excel_BuiltIn_Print_Titles_4" localSheetId="8">#REF!</definedName>
    <definedName name="Excel_BuiltIn_Print_Titles_4" localSheetId="9">#REF!</definedName>
    <definedName name="Excel_BuiltIn_Print_Titles_4" localSheetId="10">#REF!</definedName>
    <definedName name="Excel_BuiltIn_Print_Titles_4" localSheetId="11">#REF!</definedName>
    <definedName name="Excel_BuiltIn_Print_Titles_4" localSheetId="13">#REF!</definedName>
    <definedName name="Excel_BuiltIn_Print_Titles_4" localSheetId="4">#REF!</definedName>
    <definedName name="Excel_BuiltIn_Print_Titles_4">#REF!</definedName>
    <definedName name="Excel_BuiltIn_Print_Titles_5">"$#REF!.$A$1:$AMJ$16"</definedName>
    <definedName name="Excel_BuiltIn_Print_Titles_6">"$#REF!.$A$1:$AMJ$16"</definedName>
    <definedName name="Excel_BuiltIn_Print_Titles_6_1" localSheetId="8">#REF!</definedName>
    <definedName name="Excel_BuiltIn_Print_Titles_6_1" localSheetId="9">#REF!</definedName>
    <definedName name="Excel_BuiltIn_Print_Titles_6_1" localSheetId="10">#REF!</definedName>
    <definedName name="Excel_BuiltIn_Print_Titles_6_1" localSheetId="11">#REF!</definedName>
    <definedName name="Excel_BuiltIn_Print_Titles_6_1" localSheetId="13">#REF!</definedName>
    <definedName name="Excel_BuiltIn_Print_Titles_6_1" localSheetId="14">#REF!</definedName>
    <definedName name="Excel_BuiltIn_Print_Titles_6_1" localSheetId="4">#REF!</definedName>
    <definedName name="Excel_BuiltIn_Print_Titles_6_1">#REF!</definedName>
    <definedName name="Excel_BuiltIn_Print_Titles_7">"$#REF!.$A$1:$AMJ$16"</definedName>
    <definedName name="exe" localSheetId="8">#REF!</definedName>
    <definedName name="exe" localSheetId="9">#REF!</definedName>
    <definedName name="exe" localSheetId="10">#REF!</definedName>
    <definedName name="exe" localSheetId="11">#REF!</definedName>
    <definedName name="exe" localSheetId="13">#REF!</definedName>
    <definedName name="exe" localSheetId="14">#REF!</definedName>
    <definedName name="exe" localSheetId="4">#REF!</definedName>
    <definedName name="exe">#REF!</definedName>
    <definedName name="Exist" localSheetId="8">#REF!</definedName>
    <definedName name="Exist" localSheetId="9">#REF!</definedName>
    <definedName name="Exist" localSheetId="10">#REF!</definedName>
    <definedName name="Exist" localSheetId="11">#REF!</definedName>
    <definedName name="Exist" localSheetId="13">#REF!</definedName>
    <definedName name="Exist" localSheetId="4">#REF!</definedName>
    <definedName name="Exist">#REF!</definedName>
    <definedName name="F" localSheetId="8" hidden="1">#REF!</definedName>
    <definedName name="F" localSheetId="9" hidden="1">#REF!</definedName>
    <definedName name="F" localSheetId="10" hidden="1">#REF!</definedName>
    <definedName name="F" localSheetId="11" hidden="1">#REF!</definedName>
    <definedName name="F" localSheetId="13" hidden="1">#REF!</definedName>
    <definedName name="F" localSheetId="4" hidden="1">#REF!</definedName>
    <definedName name="F" hidden="1">#REF!</definedName>
    <definedName name="F_01_120" localSheetId="8">#REF!</definedName>
    <definedName name="F_01_120" localSheetId="9">#REF!</definedName>
    <definedName name="F_01_120" localSheetId="10">#REF!</definedName>
    <definedName name="F_01_120" localSheetId="11">#REF!</definedName>
    <definedName name="F_01_120" localSheetId="13">#REF!</definedName>
    <definedName name="F_01_120" localSheetId="4">#REF!</definedName>
    <definedName name="F_01_120">#REF!</definedName>
    <definedName name="F_01_150" localSheetId="8">#REF!</definedName>
    <definedName name="F_01_150" localSheetId="9">#REF!</definedName>
    <definedName name="F_01_150" localSheetId="10">#REF!</definedName>
    <definedName name="F_01_150" localSheetId="11">#REF!</definedName>
    <definedName name="F_01_150" localSheetId="13">#REF!</definedName>
    <definedName name="F_01_150" localSheetId="4">#REF!</definedName>
    <definedName name="F_01_150">#REF!</definedName>
    <definedName name="F_01_180" localSheetId="8">#REF!</definedName>
    <definedName name="F_01_180" localSheetId="9">#REF!</definedName>
    <definedName name="F_01_180" localSheetId="10">#REF!</definedName>
    <definedName name="F_01_180" localSheetId="11">#REF!</definedName>
    <definedName name="F_01_180" localSheetId="13">#REF!</definedName>
    <definedName name="F_01_180" localSheetId="4">#REF!</definedName>
    <definedName name="F_01_180">#REF!</definedName>
    <definedName name="F_01_210" localSheetId="8">#REF!</definedName>
    <definedName name="F_01_210" localSheetId="9">#REF!</definedName>
    <definedName name="F_01_210" localSheetId="10">#REF!</definedName>
    <definedName name="F_01_210" localSheetId="11">#REF!</definedName>
    <definedName name="F_01_210" localSheetId="13">#REF!</definedName>
    <definedName name="F_01_210" localSheetId="4">#REF!</definedName>
    <definedName name="F_01_210">#REF!</definedName>
    <definedName name="F_01_240" localSheetId="8">#REF!</definedName>
    <definedName name="F_01_240" localSheetId="9">#REF!</definedName>
    <definedName name="F_01_240" localSheetId="10">#REF!</definedName>
    <definedName name="F_01_240" localSheetId="11">#REF!</definedName>
    <definedName name="F_01_240" localSheetId="13">#REF!</definedName>
    <definedName name="F_01_240" localSheetId="4">#REF!</definedName>
    <definedName name="F_01_240">#REF!</definedName>
    <definedName name="F_01_270" localSheetId="8">#REF!</definedName>
    <definedName name="F_01_270" localSheetId="9">#REF!</definedName>
    <definedName name="F_01_270" localSheetId="10">#REF!</definedName>
    <definedName name="F_01_270" localSheetId="11">#REF!</definedName>
    <definedName name="F_01_270" localSheetId="13">#REF!</definedName>
    <definedName name="F_01_270" localSheetId="4">#REF!</definedName>
    <definedName name="F_01_270">#REF!</definedName>
    <definedName name="F_01_30" localSheetId="8">#REF!</definedName>
    <definedName name="F_01_30" localSheetId="9">#REF!</definedName>
    <definedName name="F_01_30" localSheetId="10">#REF!</definedName>
    <definedName name="F_01_30" localSheetId="11">#REF!</definedName>
    <definedName name="F_01_30" localSheetId="13">#REF!</definedName>
    <definedName name="F_01_30" localSheetId="4">#REF!</definedName>
    <definedName name="F_01_30">#REF!</definedName>
    <definedName name="F_01_300" localSheetId="8">#REF!</definedName>
    <definedName name="F_01_300" localSheetId="9">#REF!</definedName>
    <definedName name="F_01_300" localSheetId="10">#REF!</definedName>
    <definedName name="F_01_300" localSheetId="11">#REF!</definedName>
    <definedName name="F_01_300" localSheetId="13">#REF!</definedName>
    <definedName name="F_01_300" localSheetId="4">#REF!</definedName>
    <definedName name="F_01_300">#REF!</definedName>
    <definedName name="F_01_330" localSheetId="8">#REF!</definedName>
    <definedName name="F_01_330" localSheetId="9">#REF!</definedName>
    <definedName name="F_01_330" localSheetId="10">#REF!</definedName>
    <definedName name="F_01_330" localSheetId="11">#REF!</definedName>
    <definedName name="F_01_330" localSheetId="13">#REF!</definedName>
    <definedName name="F_01_330" localSheetId="4">#REF!</definedName>
    <definedName name="F_01_330">#REF!</definedName>
    <definedName name="F_01_360" localSheetId="8">#REF!</definedName>
    <definedName name="F_01_360" localSheetId="9">#REF!</definedName>
    <definedName name="F_01_360" localSheetId="10">#REF!</definedName>
    <definedName name="F_01_360" localSheetId="11">#REF!</definedName>
    <definedName name="F_01_360" localSheetId="13">#REF!</definedName>
    <definedName name="F_01_360" localSheetId="4">#REF!</definedName>
    <definedName name="F_01_360">#REF!</definedName>
    <definedName name="F_01_390" localSheetId="8">#REF!</definedName>
    <definedName name="F_01_390" localSheetId="9">#REF!</definedName>
    <definedName name="F_01_390" localSheetId="10">#REF!</definedName>
    <definedName name="F_01_390" localSheetId="11">#REF!</definedName>
    <definedName name="F_01_390" localSheetId="13">#REF!</definedName>
    <definedName name="F_01_390" localSheetId="4">#REF!</definedName>
    <definedName name="F_01_390">#REF!</definedName>
    <definedName name="F_01_420" localSheetId="8">#REF!</definedName>
    <definedName name="F_01_420" localSheetId="9">#REF!</definedName>
    <definedName name="F_01_420" localSheetId="10">#REF!</definedName>
    <definedName name="F_01_420" localSheetId="11">#REF!</definedName>
    <definedName name="F_01_420" localSheetId="13">#REF!</definedName>
    <definedName name="F_01_420" localSheetId="4">#REF!</definedName>
    <definedName name="F_01_420">#REF!</definedName>
    <definedName name="F_01_450" localSheetId="8">#REF!</definedName>
    <definedName name="F_01_450" localSheetId="9">#REF!</definedName>
    <definedName name="F_01_450" localSheetId="10">#REF!</definedName>
    <definedName name="F_01_450" localSheetId="11">#REF!</definedName>
    <definedName name="F_01_450" localSheetId="13">#REF!</definedName>
    <definedName name="F_01_450" localSheetId="4">#REF!</definedName>
    <definedName name="F_01_450">#REF!</definedName>
    <definedName name="F_01_480" localSheetId="8">#REF!</definedName>
    <definedName name="F_01_480" localSheetId="9">#REF!</definedName>
    <definedName name="F_01_480" localSheetId="10">#REF!</definedName>
    <definedName name="F_01_480" localSheetId="11">#REF!</definedName>
    <definedName name="F_01_480" localSheetId="13">#REF!</definedName>
    <definedName name="F_01_480" localSheetId="4">#REF!</definedName>
    <definedName name="F_01_480">#REF!</definedName>
    <definedName name="F_01_510" localSheetId="8">#REF!</definedName>
    <definedName name="F_01_510" localSheetId="9">#REF!</definedName>
    <definedName name="F_01_510" localSheetId="10">#REF!</definedName>
    <definedName name="F_01_510" localSheetId="11">#REF!</definedName>
    <definedName name="F_01_510" localSheetId="13">#REF!</definedName>
    <definedName name="F_01_510" localSheetId="4">#REF!</definedName>
    <definedName name="F_01_510">#REF!</definedName>
    <definedName name="F_01_540" localSheetId="8">#REF!</definedName>
    <definedName name="F_01_540" localSheetId="9">#REF!</definedName>
    <definedName name="F_01_540" localSheetId="10">#REF!</definedName>
    <definedName name="F_01_540" localSheetId="11">#REF!</definedName>
    <definedName name="F_01_540" localSheetId="13">#REF!</definedName>
    <definedName name="F_01_540" localSheetId="4">#REF!</definedName>
    <definedName name="F_01_540">#REF!</definedName>
    <definedName name="F_01_570" localSheetId="8">#REF!</definedName>
    <definedName name="F_01_570" localSheetId="9">#REF!</definedName>
    <definedName name="F_01_570" localSheetId="10">#REF!</definedName>
    <definedName name="F_01_570" localSheetId="11">#REF!</definedName>
    <definedName name="F_01_570" localSheetId="13">#REF!</definedName>
    <definedName name="F_01_570" localSheetId="4">#REF!</definedName>
    <definedName name="F_01_570">#REF!</definedName>
    <definedName name="F_01_60" localSheetId="8">#REF!</definedName>
    <definedName name="F_01_60" localSheetId="9">#REF!</definedName>
    <definedName name="F_01_60" localSheetId="10">#REF!</definedName>
    <definedName name="F_01_60" localSheetId="11">#REF!</definedName>
    <definedName name="F_01_60" localSheetId="13">#REF!</definedName>
    <definedName name="F_01_60" localSheetId="4">#REF!</definedName>
    <definedName name="F_01_60">#REF!</definedName>
    <definedName name="F_01_600" localSheetId="8">#REF!</definedName>
    <definedName name="F_01_600" localSheetId="9">#REF!</definedName>
    <definedName name="F_01_600" localSheetId="10">#REF!</definedName>
    <definedName name="F_01_600" localSheetId="11">#REF!</definedName>
    <definedName name="F_01_600" localSheetId="13">#REF!</definedName>
    <definedName name="F_01_600" localSheetId="4">#REF!</definedName>
    <definedName name="F_01_600">#REF!</definedName>
    <definedName name="F_01_630" localSheetId="8">#REF!</definedName>
    <definedName name="F_01_630" localSheetId="9">#REF!</definedName>
    <definedName name="F_01_630" localSheetId="10">#REF!</definedName>
    <definedName name="F_01_630" localSheetId="11">#REF!</definedName>
    <definedName name="F_01_630" localSheetId="13">#REF!</definedName>
    <definedName name="F_01_630" localSheetId="4">#REF!</definedName>
    <definedName name="F_01_630">#REF!</definedName>
    <definedName name="F_01_660" localSheetId="8">#REF!</definedName>
    <definedName name="F_01_660" localSheetId="9">#REF!</definedName>
    <definedName name="F_01_660" localSheetId="10">#REF!</definedName>
    <definedName name="F_01_660" localSheetId="11">#REF!</definedName>
    <definedName name="F_01_660" localSheetId="13">#REF!</definedName>
    <definedName name="F_01_660" localSheetId="4">#REF!</definedName>
    <definedName name="F_01_660">#REF!</definedName>
    <definedName name="F_01_690" localSheetId="8">#REF!</definedName>
    <definedName name="F_01_690" localSheetId="9">#REF!</definedName>
    <definedName name="F_01_690" localSheetId="10">#REF!</definedName>
    <definedName name="F_01_690" localSheetId="11">#REF!</definedName>
    <definedName name="F_01_690" localSheetId="13">#REF!</definedName>
    <definedName name="F_01_690" localSheetId="4">#REF!</definedName>
    <definedName name="F_01_690">#REF!</definedName>
    <definedName name="F_01_720" localSheetId="8">#REF!</definedName>
    <definedName name="F_01_720" localSheetId="9">#REF!</definedName>
    <definedName name="F_01_720" localSheetId="10">#REF!</definedName>
    <definedName name="F_01_720" localSheetId="11">#REF!</definedName>
    <definedName name="F_01_720" localSheetId="13">#REF!</definedName>
    <definedName name="F_01_720" localSheetId="4">#REF!</definedName>
    <definedName name="F_01_720">#REF!</definedName>
    <definedName name="F_01_90" localSheetId="8">#REF!</definedName>
    <definedName name="F_01_90" localSheetId="9">#REF!</definedName>
    <definedName name="F_01_90" localSheetId="10">#REF!</definedName>
    <definedName name="F_01_90" localSheetId="11">#REF!</definedName>
    <definedName name="F_01_90" localSheetId="13">#REF!</definedName>
    <definedName name="F_01_90" localSheetId="4">#REF!</definedName>
    <definedName name="F_01_90">#REF!</definedName>
    <definedName name="F_02_120" localSheetId="8">#REF!</definedName>
    <definedName name="F_02_120" localSheetId="9">#REF!</definedName>
    <definedName name="F_02_120" localSheetId="10">#REF!</definedName>
    <definedName name="F_02_120" localSheetId="11">#REF!</definedName>
    <definedName name="F_02_120" localSheetId="13">#REF!</definedName>
    <definedName name="F_02_120" localSheetId="4">#REF!</definedName>
    <definedName name="F_02_120">#REF!</definedName>
    <definedName name="F_02_150" localSheetId="8">#REF!</definedName>
    <definedName name="F_02_150" localSheetId="9">#REF!</definedName>
    <definedName name="F_02_150" localSheetId="10">#REF!</definedName>
    <definedName name="F_02_150" localSheetId="11">#REF!</definedName>
    <definedName name="F_02_150" localSheetId="13">#REF!</definedName>
    <definedName name="F_02_150" localSheetId="4">#REF!</definedName>
    <definedName name="F_02_150">#REF!</definedName>
    <definedName name="F_02_180" localSheetId="8">#REF!</definedName>
    <definedName name="F_02_180" localSheetId="9">#REF!</definedName>
    <definedName name="F_02_180" localSheetId="10">#REF!</definedName>
    <definedName name="F_02_180" localSheetId="11">#REF!</definedName>
    <definedName name="F_02_180" localSheetId="13">#REF!</definedName>
    <definedName name="F_02_180" localSheetId="4">#REF!</definedName>
    <definedName name="F_02_180">#REF!</definedName>
    <definedName name="F_02_210" localSheetId="8">#REF!</definedName>
    <definedName name="F_02_210" localSheetId="9">#REF!</definedName>
    <definedName name="F_02_210" localSheetId="10">#REF!</definedName>
    <definedName name="F_02_210" localSheetId="11">#REF!</definedName>
    <definedName name="F_02_210" localSheetId="13">#REF!</definedName>
    <definedName name="F_02_210" localSheetId="4">#REF!</definedName>
    <definedName name="F_02_210">#REF!</definedName>
    <definedName name="F_02_240" localSheetId="8">#REF!</definedName>
    <definedName name="F_02_240" localSheetId="9">#REF!</definedName>
    <definedName name="F_02_240" localSheetId="10">#REF!</definedName>
    <definedName name="F_02_240" localSheetId="11">#REF!</definedName>
    <definedName name="F_02_240" localSheetId="13">#REF!</definedName>
    <definedName name="F_02_240" localSheetId="4">#REF!</definedName>
    <definedName name="F_02_240">#REF!</definedName>
    <definedName name="F_02_270" localSheetId="8">#REF!</definedName>
    <definedName name="F_02_270" localSheetId="9">#REF!</definedName>
    <definedName name="F_02_270" localSheetId="10">#REF!</definedName>
    <definedName name="F_02_270" localSheetId="11">#REF!</definedName>
    <definedName name="F_02_270" localSheetId="13">#REF!</definedName>
    <definedName name="F_02_270" localSheetId="4">#REF!</definedName>
    <definedName name="F_02_270">#REF!</definedName>
    <definedName name="F_02_30" localSheetId="8">#REF!</definedName>
    <definedName name="F_02_30" localSheetId="9">#REF!</definedName>
    <definedName name="F_02_30" localSheetId="10">#REF!</definedName>
    <definedName name="F_02_30" localSheetId="11">#REF!</definedName>
    <definedName name="F_02_30" localSheetId="13">#REF!</definedName>
    <definedName name="F_02_30" localSheetId="4">#REF!</definedName>
    <definedName name="F_02_30">#REF!</definedName>
    <definedName name="F_02_300" localSheetId="8">#REF!</definedName>
    <definedName name="F_02_300" localSheetId="9">#REF!</definedName>
    <definedName name="F_02_300" localSheetId="10">#REF!</definedName>
    <definedName name="F_02_300" localSheetId="11">#REF!</definedName>
    <definedName name="F_02_300" localSheetId="13">#REF!</definedName>
    <definedName name="F_02_300" localSheetId="4">#REF!</definedName>
    <definedName name="F_02_300">#REF!</definedName>
    <definedName name="F_02_330" localSheetId="8">#REF!</definedName>
    <definedName name="F_02_330" localSheetId="9">#REF!</definedName>
    <definedName name="F_02_330" localSheetId="10">#REF!</definedName>
    <definedName name="F_02_330" localSheetId="11">#REF!</definedName>
    <definedName name="F_02_330" localSheetId="13">#REF!</definedName>
    <definedName name="F_02_330" localSheetId="4">#REF!</definedName>
    <definedName name="F_02_330">#REF!</definedName>
    <definedName name="F_02_360" localSheetId="8">#REF!</definedName>
    <definedName name="F_02_360" localSheetId="9">#REF!</definedName>
    <definedName name="F_02_360" localSheetId="10">#REF!</definedName>
    <definedName name="F_02_360" localSheetId="11">#REF!</definedName>
    <definedName name="F_02_360" localSheetId="13">#REF!</definedName>
    <definedName name="F_02_360" localSheetId="4">#REF!</definedName>
    <definedName name="F_02_360">#REF!</definedName>
    <definedName name="F_02_390" localSheetId="8">#REF!</definedName>
    <definedName name="F_02_390" localSheetId="9">#REF!</definedName>
    <definedName name="F_02_390" localSheetId="10">#REF!</definedName>
    <definedName name="F_02_390" localSheetId="11">#REF!</definedName>
    <definedName name="F_02_390" localSheetId="13">#REF!</definedName>
    <definedName name="F_02_390" localSheetId="4">#REF!</definedName>
    <definedName name="F_02_390">#REF!</definedName>
    <definedName name="F_02_420" localSheetId="8">#REF!</definedName>
    <definedName name="F_02_420" localSheetId="9">#REF!</definedName>
    <definedName name="F_02_420" localSheetId="10">#REF!</definedName>
    <definedName name="F_02_420" localSheetId="11">#REF!</definedName>
    <definedName name="F_02_420" localSheetId="13">#REF!</definedName>
    <definedName name="F_02_420" localSheetId="4">#REF!</definedName>
    <definedName name="F_02_420">#REF!</definedName>
    <definedName name="F_02_450" localSheetId="8">#REF!</definedName>
    <definedName name="F_02_450" localSheetId="9">#REF!</definedName>
    <definedName name="F_02_450" localSheetId="10">#REF!</definedName>
    <definedName name="F_02_450" localSheetId="11">#REF!</definedName>
    <definedName name="F_02_450" localSheetId="13">#REF!</definedName>
    <definedName name="F_02_450" localSheetId="4">#REF!</definedName>
    <definedName name="F_02_450">#REF!</definedName>
    <definedName name="F_02_480" localSheetId="8">#REF!</definedName>
    <definedName name="F_02_480" localSheetId="9">#REF!</definedName>
    <definedName name="F_02_480" localSheetId="10">#REF!</definedName>
    <definedName name="F_02_480" localSheetId="11">#REF!</definedName>
    <definedName name="F_02_480" localSheetId="13">#REF!</definedName>
    <definedName name="F_02_480" localSheetId="4">#REF!</definedName>
    <definedName name="F_02_480">#REF!</definedName>
    <definedName name="F_02_510" localSheetId="8">#REF!</definedName>
    <definedName name="F_02_510" localSheetId="9">#REF!</definedName>
    <definedName name="F_02_510" localSheetId="10">#REF!</definedName>
    <definedName name="F_02_510" localSheetId="11">#REF!</definedName>
    <definedName name="F_02_510" localSheetId="13">#REF!</definedName>
    <definedName name="F_02_510" localSheetId="4">#REF!</definedName>
    <definedName name="F_02_510">#REF!</definedName>
    <definedName name="F_02_540" localSheetId="8">#REF!</definedName>
    <definedName name="F_02_540" localSheetId="9">#REF!</definedName>
    <definedName name="F_02_540" localSheetId="10">#REF!</definedName>
    <definedName name="F_02_540" localSheetId="11">#REF!</definedName>
    <definedName name="F_02_540" localSheetId="13">#REF!</definedName>
    <definedName name="F_02_540" localSheetId="4">#REF!</definedName>
    <definedName name="F_02_540">#REF!</definedName>
    <definedName name="F_02_570" localSheetId="8">#REF!</definedName>
    <definedName name="F_02_570" localSheetId="9">#REF!</definedName>
    <definedName name="F_02_570" localSheetId="10">#REF!</definedName>
    <definedName name="F_02_570" localSheetId="11">#REF!</definedName>
    <definedName name="F_02_570" localSheetId="13">#REF!</definedName>
    <definedName name="F_02_570" localSheetId="4">#REF!</definedName>
    <definedName name="F_02_570">#REF!</definedName>
    <definedName name="F_02_60" localSheetId="8">#REF!</definedName>
    <definedName name="F_02_60" localSheetId="9">#REF!</definedName>
    <definedName name="F_02_60" localSheetId="10">#REF!</definedName>
    <definedName name="F_02_60" localSheetId="11">#REF!</definedName>
    <definedName name="F_02_60" localSheetId="13">#REF!</definedName>
    <definedName name="F_02_60" localSheetId="4">#REF!</definedName>
    <definedName name="F_02_60">#REF!</definedName>
    <definedName name="F_02_600" localSheetId="8">#REF!</definedName>
    <definedName name="F_02_600" localSheetId="9">#REF!</definedName>
    <definedName name="F_02_600" localSheetId="10">#REF!</definedName>
    <definedName name="F_02_600" localSheetId="11">#REF!</definedName>
    <definedName name="F_02_600" localSheetId="13">#REF!</definedName>
    <definedName name="F_02_600" localSheetId="4">#REF!</definedName>
    <definedName name="F_02_600">#REF!</definedName>
    <definedName name="F_02_630" localSheetId="8">#REF!</definedName>
    <definedName name="F_02_630" localSheetId="9">#REF!</definedName>
    <definedName name="F_02_630" localSheetId="10">#REF!</definedName>
    <definedName name="F_02_630" localSheetId="11">#REF!</definedName>
    <definedName name="F_02_630" localSheetId="13">#REF!</definedName>
    <definedName name="F_02_630" localSheetId="4">#REF!</definedName>
    <definedName name="F_02_630">#REF!</definedName>
    <definedName name="F_02_660" localSheetId="8">#REF!</definedName>
    <definedName name="F_02_660" localSheetId="9">#REF!</definedName>
    <definedName name="F_02_660" localSheetId="10">#REF!</definedName>
    <definedName name="F_02_660" localSheetId="11">#REF!</definedName>
    <definedName name="F_02_660" localSheetId="13">#REF!</definedName>
    <definedName name="F_02_660" localSheetId="4">#REF!</definedName>
    <definedName name="F_02_660">#REF!</definedName>
    <definedName name="F_02_690" localSheetId="8">#REF!</definedName>
    <definedName name="F_02_690" localSheetId="9">#REF!</definedName>
    <definedName name="F_02_690" localSheetId="10">#REF!</definedName>
    <definedName name="F_02_690" localSheetId="11">#REF!</definedName>
    <definedName name="F_02_690" localSheetId="13">#REF!</definedName>
    <definedName name="F_02_690" localSheetId="4">#REF!</definedName>
    <definedName name="F_02_690">#REF!</definedName>
    <definedName name="F_02_720" localSheetId="8">#REF!</definedName>
    <definedName name="F_02_720" localSheetId="9">#REF!</definedName>
    <definedName name="F_02_720" localSheetId="10">#REF!</definedName>
    <definedName name="F_02_720" localSheetId="11">#REF!</definedName>
    <definedName name="F_02_720" localSheetId="13">#REF!</definedName>
    <definedName name="F_02_720" localSheetId="4">#REF!</definedName>
    <definedName name="F_02_720">#REF!</definedName>
    <definedName name="F_02_90" localSheetId="8">#REF!</definedName>
    <definedName name="F_02_90" localSheetId="9">#REF!</definedName>
    <definedName name="F_02_90" localSheetId="10">#REF!</definedName>
    <definedName name="F_02_90" localSheetId="11">#REF!</definedName>
    <definedName name="F_02_90" localSheetId="13">#REF!</definedName>
    <definedName name="F_02_90" localSheetId="4">#REF!</definedName>
    <definedName name="F_02_90">#REF!</definedName>
    <definedName name="F_03_120" localSheetId="8">#REF!</definedName>
    <definedName name="F_03_120" localSheetId="9">#REF!</definedName>
    <definedName name="F_03_120" localSheetId="10">#REF!</definedName>
    <definedName name="F_03_120" localSheetId="11">#REF!</definedName>
    <definedName name="F_03_120" localSheetId="13">#REF!</definedName>
    <definedName name="F_03_120" localSheetId="4">#REF!</definedName>
    <definedName name="F_03_120">#REF!</definedName>
    <definedName name="F_03_150" localSheetId="8">#REF!</definedName>
    <definedName name="F_03_150" localSheetId="9">#REF!</definedName>
    <definedName name="F_03_150" localSheetId="10">#REF!</definedName>
    <definedName name="F_03_150" localSheetId="11">#REF!</definedName>
    <definedName name="F_03_150" localSheetId="13">#REF!</definedName>
    <definedName name="F_03_150" localSheetId="4">#REF!</definedName>
    <definedName name="F_03_150">#REF!</definedName>
    <definedName name="F_03_180" localSheetId="8">#REF!</definedName>
    <definedName name="F_03_180" localSheetId="9">#REF!</definedName>
    <definedName name="F_03_180" localSheetId="10">#REF!</definedName>
    <definedName name="F_03_180" localSheetId="11">#REF!</definedName>
    <definedName name="F_03_180" localSheetId="13">#REF!</definedName>
    <definedName name="F_03_180" localSheetId="4">#REF!</definedName>
    <definedName name="F_03_180">#REF!</definedName>
    <definedName name="F_03_210" localSheetId="8">#REF!</definedName>
    <definedName name="F_03_210" localSheetId="9">#REF!</definedName>
    <definedName name="F_03_210" localSheetId="10">#REF!</definedName>
    <definedName name="F_03_210" localSheetId="11">#REF!</definedName>
    <definedName name="F_03_210" localSheetId="13">#REF!</definedName>
    <definedName name="F_03_210" localSheetId="4">#REF!</definedName>
    <definedName name="F_03_210">#REF!</definedName>
    <definedName name="F_03_240" localSheetId="8">#REF!</definedName>
    <definedName name="F_03_240" localSheetId="9">#REF!</definedName>
    <definedName name="F_03_240" localSheetId="10">#REF!</definedName>
    <definedName name="F_03_240" localSheetId="11">#REF!</definedName>
    <definedName name="F_03_240" localSheetId="13">#REF!</definedName>
    <definedName name="F_03_240" localSheetId="4">#REF!</definedName>
    <definedName name="F_03_240">#REF!</definedName>
    <definedName name="F_03_270" localSheetId="8">#REF!</definedName>
    <definedName name="F_03_270" localSheetId="9">#REF!</definedName>
    <definedName name="F_03_270" localSheetId="10">#REF!</definedName>
    <definedName name="F_03_270" localSheetId="11">#REF!</definedName>
    <definedName name="F_03_270" localSheetId="13">#REF!</definedName>
    <definedName name="F_03_270" localSheetId="4">#REF!</definedName>
    <definedName name="F_03_270">#REF!</definedName>
    <definedName name="F_03_30" localSheetId="8">#REF!</definedName>
    <definedName name="F_03_30" localSheetId="9">#REF!</definedName>
    <definedName name="F_03_30" localSheetId="10">#REF!</definedName>
    <definedName name="F_03_30" localSheetId="11">#REF!</definedName>
    <definedName name="F_03_30" localSheetId="13">#REF!</definedName>
    <definedName name="F_03_30" localSheetId="4">#REF!</definedName>
    <definedName name="F_03_30">#REF!</definedName>
    <definedName name="F_03_300" localSheetId="8">#REF!</definedName>
    <definedName name="F_03_300" localSheetId="9">#REF!</definedName>
    <definedName name="F_03_300" localSheetId="10">#REF!</definedName>
    <definedName name="F_03_300" localSheetId="11">#REF!</definedName>
    <definedName name="F_03_300" localSheetId="13">#REF!</definedName>
    <definedName name="F_03_300" localSheetId="4">#REF!</definedName>
    <definedName name="F_03_300">#REF!</definedName>
    <definedName name="F_03_330" localSheetId="8">#REF!</definedName>
    <definedName name="F_03_330" localSheetId="9">#REF!</definedName>
    <definedName name="F_03_330" localSheetId="10">#REF!</definedName>
    <definedName name="F_03_330" localSheetId="11">#REF!</definedName>
    <definedName name="F_03_330" localSheetId="13">#REF!</definedName>
    <definedName name="F_03_330" localSheetId="4">#REF!</definedName>
    <definedName name="F_03_330">#REF!</definedName>
    <definedName name="F_03_360" localSheetId="8">#REF!</definedName>
    <definedName name="F_03_360" localSheetId="9">#REF!</definedName>
    <definedName name="F_03_360" localSheetId="10">#REF!</definedName>
    <definedName name="F_03_360" localSheetId="11">#REF!</definedName>
    <definedName name="F_03_360" localSheetId="13">#REF!</definedName>
    <definedName name="F_03_360" localSheetId="4">#REF!</definedName>
    <definedName name="F_03_360">#REF!</definedName>
    <definedName name="F_03_390" localSheetId="8">#REF!</definedName>
    <definedName name="F_03_390" localSheetId="9">#REF!</definedName>
    <definedName name="F_03_390" localSheetId="10">#REF!</definedName>
    <definedName name="F_03_390" localSheetId="11">#REF!</definedName>
    <definedName name="F_03_390" localSheetId="13">#REF!</definedName>
    <definedName name="F_03_390" localSheetId="4">#REF!</definedName>
    <definedName name="F_03_390">#REF!</definedName>
    <definedName name="F_03_420" localSheetId="8">#REF!</definedName>
    <definedName name="F_03_420" localSheetId="9">#REF!</definedName>
    <definedName name="F_03_420" localSheetId="10">#REF!</definedName>
    <definedName name="F_03_420" localSheetId="11">#REF!</definedName>
    <definedName name="F_03_420" localSheetId="13">#REF!</definedName>
    <definedName name="F_03_420" localSheetId="4">#REF!</definedName>
    <definedName name="F_03_420">#REF!</definedName>
    <definedName name="F_03_450" localSheetId="8">#REF!</definedName>
    <definedName name="F_03_450" localSheetId="9">#REF!</definedName>
    <definedName name="F_03_450" localSheetId="10">#REF!</definedName>
    <definedName name="F_03_450" localSheetId="11">#REF!</definedName>
    <definedName name="F_03_450" localSheetId="13">#REF!</definedName>
    <definedName name="F_03_450" localSheetId="4">#REF!</definedName>
    <definedName name="F_03_450">#REF!</definedName>
    <definedName name="F_03_480" localSheetId="8">#REF!</definedName>
    <definedName name="F_03_480" localSheetId="9">#REF!</definedName>
    <definedName name="F_03_480" localSheetId="10">#REF!</definedName>
    <definedName name="F_03_480" localSheetId="11">#REF!</definedName>
    <definedName name="F_03_480" localSheetId="13">#REF!</definedName>
    <definedName name="F_03_480" localSheetId="4">#REF!</definedName>
    <definedName name="F_03_480">#REF!</definedName>
    <definedName name="F_03_510" localSheetId="8">#REF!</definedName>
    <definedName name="F_03_510" localSheetId="9">#REF!</definedName>
    <definedName name="F_03_510" localSheetId="10">#REF!</definedName>
    <definedName name="F_03_510" localSheetId="11">#REF!</definedName>
    <definedName name="F_03_510" localSheetId="13">#REF!</definedName>
    <definedName name="F_03_510" localSheetId="4">#REF!</definedName>
    <definedName name="F_03_510">#REF!</definedName>
    <definedName name="F_03_540" localSheetId="8">#REF!</definedName>
    <definedName name="F_03_540" localSheetId="9">#REF!</definedName>
    <definedName name="F_03_540" localSheetId="10">#REF!</definedName>
    <definedName name="F_03_540" localSheetId="11">#REF!</definedName>
    <definedName name="F_03_540" localSheetId="13">#REF!</definedName>
    <definedName name="F_03_540" localSheetId="4">#REF!</definedName>
    <definedName name="F_03_540">#REF!</definedName>
    <definedName name="F_03_570" localSheetId="8">#REF!</definedName>
    <definedName name="F_03_570" localSheetId="9">#REF!</definedName>
    <definedName name="F_03_570" localSheetId="10">#REF!</definedName>
    <definedName name="F_03_570" localSheetId="11">#REF!</definedName>
    <definedName name="F_03_570" localSheetId="13">#REF!</definedName>
    <definedName name="F_03_570" localSheetId="4">#REF!</definedName>
    <definedName name="F_03_570">#REF!</definedName>
    <definedName name="F_03_60" localSheetId="8">#REF!</definedName>
    <definedName name="F_03_60" localSheetId="9">#REF!</definedName>
    <definedName name="F_03_60" localSheetId="10">#REF!</definedName>
    <definedName name="F_03_60" localSheetId="11">#REF!</definedName>
    <definedName name="F_03_60" localSheetId="13">#REF!</definedName>
    <definedName name="F_03_60" localSheetId="4">#REF!</definedName>
    <definedName name="F_03_60">#REF!</definedName>
    <definedName name="F_03_600" localSheetId="8">#REF!</definedName>
    <definedName name="F_03_600" localSheetId="9">#REF!</definedName>
    <definedName name="F_03_600" localSheetId="10">#REF!</definedName>
    <definedName name="F_03_600" localSheetId="11">#REF!</definedName>
    <definedName name="F_03_600" localSheetId="13">#REF!</definedName>
    <definedName name="F_03_600" localSheetId="4">#REF!</definedName>
    <definedName name="F_03_600">#REF!</definedName>
    <definedName name="F_03_630" localSheetId="8">#REF!</definedName>
    <definedName name="F_03_630" localSheetId="9">#REF!</definedName>
    <definedName name="F_03_630" localSheetId="10">#REF!</definedName>
    <definedName name="F_03_630" localSheetId="11">#REF!</definedName>
    <definedName name="F_03_630" localSheetId="13">#REF!</definedName>
    <definedName name="F_03_630" localSheetId="4">#REF!</definedName>
    <definedName name="F_03_630">#REF!</definedName>
    <definedName name="F_03_660" localSheetId="8">#REF!</definedName>
    <definedName name="F_03_660" localSheetId="9">#REF!</definedName>
    <definedName name="F_03_660" localSheetId="10">#REF!</definedName>
    <definedName name="F_03_660" localSheetId="11">#REF!</definedName>
    <definedName name="F_03_660" localSheetId="13">#REF!</definedName>
    <definedName name="F_03_660" localSheetId="4">#REF!</definedName>
    <definedName name="F_03_660">#REF!</definedName>
    <definedName name="F_03_690" localSheetId="8">#REF!</definedName>
    <definedName name="F_03_690" localSheetId="9">#REF!</definedName>
    <definedName name="F_03_690" localSheetId="10">#REF!</definedName>
    <definedName name="F_03_690" localSheetId="11">#REF!</definedName>
    <definedName name="F_03_690" localSheetId="13">#REF!</definedName>
    <definedName name="F_03_690" localSheetId="4">#REF!</definedName>
    <definedName name="F_03_690">#REF!</definedName>
    <definedName name="F_03_720" localSheetId="8">#REF!</definedName>
    <definedName name="F_03_720" localSheetId="9">#REF!</definedName>
    <definedName name="F_03_720" localSheetId="10">#REF!</definedName>
    <definedName name="F_03_720" localSheetId="11">#REF!</definedName>
    <definedName name="F_03_720" localSheetId="13">#REF!</definedName>
    <definedName name="F_03_720" localSheetId="4">#REF!</definedName>
    <definedName name="F_03_720">#REF!</definedName>
    <definedName name="F_03_90" localSheetId="8">#REF!</definedName>
    <definedName name="F_03_90" localSheetId="9">#REF!</definedName>
    <definedName name="F_03_90" localSheetId="10">#REF!</definedName>
    <definedName name="F_03_90" localSheetId="11">#REF!</definedName>
    <definedName name="F_03_90" localSheetId="13">#REF!</definedName>
    <definedName name="F_03_90" localSheetId="4">#REF!</definedName>
    <definedName name="F_03_90">#REF!</definedName>
    <definedName name="F_04_120" localSheetId="8">#REF!</definedName>
    <definedName name="F_04_120" localSheetId="9">#REF!</definedName>
    <definedName name="F_04_120" localSheetId="10">#REF!</definedName>
    <definedName name="F_04_120" localSheetId="11">#REF!</definedName>
    <definedName name="F_04_120" localSheetId="13">#REF!</definedName>
    <definedName name="F_04_120" localSheetId="4">#REF!</definedName>
    <definedName name="F_04_120">#REF!</definedName>
    <definedName name="F_04_150" localSheetId="8">#REF!</definedName>
    <definedName name="F_04_150" localSheetId="9">#REF!</definedName>
    <definedName name="F_04_150" localSheetId="10">#REF!</definedName>
    <definedName name="F_04_150" localSheetId="11">#REF!</definedName>
    <definedName name="F_04_150" localSheetId="13">#REF!</definedName>
    <definedName name="F_04_150" localSheetId="4">#REF!</definedName>
    <definedName name="F_04_150">#REF!</definedName>
    <definedName name="F_04_180" localSheetId="8">#REF!</definedName>
    <definedName name="F_04_180" localSheetId="9">#REF!</definedName>
    <definedName name="F_04_180" localSheetId="10">#REF!</definedName>
    <definedName name="F_04_180" localSheetId="11">#REF!</definedName>
    <definedName name="F_04_180" localSheetId="13">#REF!</definedName>
    <definedName name="F_04_180" localSheetId="4">#REF!</definedName>
    <definedName name="F_04_180">#REF!</definedName>
    <definedName name="F_04_210" localSheetId="8">#REF!</definedName>
    <definedName name="F_04_210" localSheetId="9">#REF!</definedName>
    <definedName name="F_04_210" localSheetId="10">#REF!</definedName>
    <definedName name="F_04_210" localSheetId="11">#REF!</definedName>
    <definedName name="F_04_210" localSheetId="13">#REF!</definedName>
    <definedName name="F_04_210" localSheetId="4">#REF!</definedName>
    <definedName name="F_04_210">#REF!</definedName>
    <definedName name="F_04_240" localSheetId="8">#REF!</definedName>
    <definedName name="F_04_240" localSheetId="9">#REF!</definedName>
    <definedName name="F_04_240" localSheetId="10">#REF!</definedName>
    <definedName name="F_04_240" localSheetId="11">#REF!</definedName>
    <definedName name="F_04_240" localSheetId="13">#REF!</definedName>
    <definedName name="F_04_240" localSheetId="4">#REF!</definedName>
    <definedName name="F_04_240">#REF!</definedName>
    <definedName name="F_04_270" localSheetId="8">#REF!</definedName>
    <definedName name="F_04_270" localSheetId="9">#REF!</definedName>
    <definedName name="F_04_270" localSheetId="10">#REF!</definedName>
    <definedName name="F_04_270" localSheetId="11">#REF!</definedName>
    <definedName name="F_04_270" localSheetId="13">#REF!</definedName>
    <definedName name="F_04_270" localSheetId="4">#REF!</definedName>
    <definedName name="F_04_270">#REF!</definedName>
    <definedName name="F_04_30" localSheetId="8">#REF!</definedName>
    <definedName name="F_04_30" localSheetId="9">#REF!</definedName>
    <definedName name="F_04_30" localSheetId="10">#REF!</definedName>
    <definedName name="F_04_30" localSheetId="11">#REF!</definedName>
    <definedName name="F_04_30" localSheetId="13">#REF!</definedName>
    <definedName name="F_04_30" localSheetId="4">#REF!</definedName>
    <definedName name="F_04_30">#REF!</definedName>
    <definedName name="F_04_300" localSheetId="8">#REF!</definedName>
    <definedName name="F_04_300" localSheetId="9">#REF!</definedName>
    <definedName name="F_04_300" localSheetId="10">#REF!</definedName>
    <definedName name="F_04_300" localSheetId="11">#REF!</definedName>
    <definedName name="F_04_300" localSheetId="13">#REF!</definedName>
    <definedName name="F_04_300" localSheetId="4">#REF!</definedName>
    <definedName name="F_04_300">#REF!</definedName>
    <definedName name="F_04_330" localSheetId="8">#REF!</definedName>
    <definedName name="F_04_330" localSheetId="9">#REF!</definedName>
    <definedName name="F_04_330" localSheetId="10">#REF!</definedName>
    <definedName name="F_04_330" localSheetId="11">#REF!</definedName>
    <definedName name="F_04_330" localSheetId="13">#REF!</definedName>
    <definedName name="F_04_330" localSheetId="4">#REF!</definedName>
    <definedName name="F_04_330">#REF!</definedName>
    <definedName name="F_04_360" localSheetId="8">#REF!</definedName>
    <definedName name="F_04_360" localSheetId="9">#REF!</definedName>
    <definedName name="F_04_360" localSheetId="10">#REF!</definedName>
    <definedName name="F_04_360" localSheetId="11">#REF!</definedName>
    <definedName name="F_04_360" localSheetId="13">#REF!</definedName>
    <definedName name="F_04_360" localSheetId="4">#REF!</definedName>
    <definedName name="F_04_360">#REF!</definedName>
    <definedName name="F_04_390" localSheetId="8">#REF!</definedName>
    <definedName name="F_04_390" localSheetId="9">#REF!</definedName>
    <definedName name="F_04_390" localSheetId="10">#REF!</definedName>
    <definedName name="F_04_390" localSheetId="11">#REF!</definedName>
    <definedName name="F_04_390" localSheetId="13">#REF!</definedName>
    <definedName name="F_04_390" localSheetId="4">#REF!</definedName>
    <definedName name="F_04_390">#REF!</definedName>
    <definedName name="F_04_420" localSheetId="8">#REF!</definedName>
    <definedName name="F_04_420" localSheetId="9">#REF!</definedName>
    <definedName name="F_04_420" localSheetId="10">#REF!</definedName>
    <definedName name="F_04_420" localSheetId="11">#REF!</definedName>
    <definedName name="F_04_420" localSheetId="13">#REF!</definedName>
    <definedName name="F_04_420" localSheetId="4">#REF!</definedName>
    <definedName name="F_04_420">#REF!</definedName>
    <definedName name="F_04_450" localSheetId="8">#REF!</definedName>
    <definedName name="F_04_450" localSheetId="9">#REF!</definedName>
    <definedName name="F_04_450" localSheetId="10">#REF!</definedName>
    <definedName name="F_04_450" localSheetId="11">#REF!</definedName>
    <definedName name="F_04_450" localSheetId="13">#REF!</definedName>
    <definedName name="F_04_450" localSheetId="4">#REF!</definedName>
    <definedName name="F_04_450">#REF!</definedName>
    <definedName name="F_04_480" localSheetId="8">#REF!</definedName>
    <definedName name="F_04_480" localSheetId="9">#REF!</definedName>
    <definedName name="F_04_480" localSheetId="10">#REF!</definedName>
    <definedName name="F_04_480" localSheetId="11">#REF!</definedName>
    <definedName name="F_04_480" localSheetId="13">#REF!</definedName>
    <definedName name="F_04_480" localSheetId="4">#REF!</definedName>
    <definedName name="F_04_480">#REF!</definedName>
    <definedName name="F_04_510" localSheetId="8">#REF!</definedName>
    <definedName name="F_04_510" localSheetId="9">#REF!</definedName>
    <definedName name="F_04_510" localSheetId="10">#REF!</definedName>
    <definedName name="F_04_510" localSheetId="11">#REF!</definedName>
    <definedName name="F_04_510" localSheetId="13">#REF!</definedName>
    <definedName name="F_04_510" localSheetId="4">#REF!</definedName>
    <definedName name="F_04_510">#REF!</definedName>
    <definedName name="F_04_540" localSheetId="8">#REF!</definedName>
    <definedName name="F_04_540" localSheetId="9">#REF!</definedName>
    <definedName name="F_04_540" localSheetId="10">#REF!</definedName>
    <definedName name="F_04_540" localSheetId="11">#REF!</definedName>
    <definedName name="F_04_540" localSheetId="13">#REF!</definedName>
    <definedName name="F_04_540" localSheetId="4">#REF!</definedName>
    <definedName name="F_04_540">#REF!</definedName>
    <definedName name="F_04_570" localSheetId="8">#REF!</definedName>
    <definedName name="F_04_570" localSheetId="9">#REF!</definedName>
    <definedName name="F_04_570" localSheetId="10">#REF!</definedName>
    <definedName name="F_04_570" localSheetId="11">#REF!</definedName>
    <definedName name="F_04_570" localSheetId="13">#REF!</definedName>
    <definedName name="F_04_570" localSheetId="4">#REF!</definedName>
    <definedName name="F_04_570">#REF!</definedName>
    <definedName name="F_04_60" localSheetId="8">#REF!</definedName>
    <definedName name="F_04_60" localSheetId="9">#REF!</definedName>
    <definedName name="F_04_60" localSheetId="10">#REF!</definedName>
    <definedName name="F_04_60" localSheetId="11">#REF!</definedName>
    <definedName name="F_04_60" localSheetId="13">#REF!</definedName>
    <definedName name="F_04_60" localSheetId="4">#REF!</definedName>
    <definedName name="F_04_60">#REF!</definedName>
    <definedName name="F_04_600" localSheetId="8">#REF!</definedName>
    <definedName name="F_04_600" localSheetId="9">#REF!</definedName>
    <definedName name="F_04_600" localSheetId="10">#REF!</definedName>
    <definedName name="F_04_600" localSheetId="11">#REF!</definedName>
    <definedName name="F_04_600" localSheetId="13">#REF!</definedName>
    <definedName name="F_04_600" localSheetId="4">#REF!</definedName>
    <definedName name="F_04_600">#REF!</definedName>
    <definedName name="F_04_630" localSheetId="8">#REF!</definedName>
    <definedName name="F_04_630" localSheetId="9">#REF!</definedName>
    <definedName name="F_04_630" localSheetId="10">#REF!</definedName>
    <definedName name="F_04_630" localSheetId="11">#REF!</definedName>
    <definedName name="F_04_630" localSheetId="13">#REF!</definedName>
    <definedName name="F_04_630" localSheetId="4">#REF!</definedName>
    <definedName name="F_04_630">#REF!</definedName>
    <definedName name="F_04_660" localSheetId="8">#REF!</definedName>
    <definedName name="F_04_660" localSheetId="9">#REF!</definedName>
    <definedName name="F_04_660" localSheetId="10">#REF!</definedName>
    <definedName name="F_04_660" localSheetId="11">#REF!</definedName>
    <definedName name="F_04_660" localSheetId="13">#REF!</definedName>
    <definedName name="F_04_660" localSheetId="4">#REF!</definedName>
    <definedName name="F_04_660">#REF!</definedName>
    <definedName name="F_04_690" localSheetId="8">#REF!</definedName>
    <definedName name="F_04_690" localSheetId="9">#REF!</definedName>
    <definedName name="F_04_690" localSheetId="10">#REF!</definedName>
    <definedName name="F_04_690" localSheetId="11">#REF!</definedName>
    <definedName name="F_04_690" localSheetId="13">#REF!</definedName>
    <definedName name="F_04_690" localSheetId="4">#REF!</definedName>
    <definedName name="F_04_690">#REF!</definedName>
    <definedName name="F_04_720" localSheetId="8">#REF!</definedName>
    <definedName name="F_04_720" localSheetId="9">#REF!</definedName>
    <definedName name="F_04_720" localSheetId="10">#REF!</definedName>
    <definedName name="F_04_720" localSheetId="11">#REF!</definedName>
    <definedName name="F_04_720" localSheetId="13">#REF!</definedName>
    <definedName name="F_04_720" localSheetId="4">#REF!</definedName>
    <definedName name="F_04_720">#REF!</definedName>
    <definedName name="F_04_90" localSheetId="8">#REF!</definedName>
    <definedName name="F_04_90" localSheetId="9">#REF!</definedName>
    <definedName name="F_04_90" localSheetId="10">#REF!</definedName>
    <definedName name="F_04_90" localSheetId="11">#REF!</definedName>
    <definedName name="F_04_90" localSheetId="13">#REF!</definedName>
    <definedName name="F_04_90" localSheetId="4">#REF!</definedName>
    <definedName name="F_04_90">#REF!</definedName>
    <definedName name="F_05_120" localSheetId="8">#REF!</definedName>
    <definedName name="F_05_120" localSheetId="9">#REF!</definedName>
    <definedName name="F_05_120" localSheetId="10">#REF!</definedName>
    <definedName name="F_05_120" localSheetId="11">#REF!</definedName>
    <definedName name="F_05_120" localSheetId="13">#REF!</definedName>
    <definedName name="F_05_120" localSheetId="4">#REF!</definedName>
    <definedName name="F_05_120">#REF!</definedName>
    <definedName name="F_05_150" localSheetId="8">#REF!</definedName>
    <definedName name="F_05_150" localSheetId="9">#REF!</definedName>
    <definedName name="F_05_150" localSheetId="10">#REF!</definedName>
    <definedName name="F_05_150" localSheetId="11">#REF!</definedName>
    <definedName name="F_05_150" localSheetId="13">#REF!</definedName>
    <definedName name="F_05_150" localSheetId="4">#REF!</definedName>
    <definedName name="F_05_150">#REF!</definedName>
    <definedName name="F_05_180" localSheetId="8">#REF!</definedName>
    <definedName name="F_05_180" localSheetId="9">#REF!</definedName>
    <definedName name="F_05_180" localSheetId="10">#REF!</definedName>
    <definedName name="F_05_180" localSheetId="11">#REF!</definedName>
    <definedName name="F_05_180" localSheetId="13">#REF!</definedName>
    <definedName name="F_05_180" localSheetId="4">#REF!</definedName>
    <definedName name="F_05_180">#REF!</definedName>
    <definedName name="F_05_210" localSheetId="8">#REF!</definedName>
    <definedName name="F_05_210" localSheetId="9">#REF!</definedName>
    <definedName name="F_05_210" localSheetId="10">#REF!</definedName>
    <definedName name="F_05_210" localSheetId="11">#REF!</definedName>
    <definedName name="F_05_210" localSheetId="13">#REF!</definedName>
    <definedName name="F_05_210" localSheetId="4">#REF!</definedName>
    <definedName name="F_05_210">#REF!</definedName>
    <definedName name="F_05_240" localSheetId="8">#REF!</definedName>
    <definedName name="F_05_240" localSheetId="9">#REF!</definedName>
    <definedName name="F_05_240" localSheetId="10">#REF!</definedName>
    <definedName name="F_05_240" localSheetId="11">#REF!</definedName>
    <definedName name="F_05_240" localSheetId="13">#REF!</definedName>
    <definedName name="F_05_240" localSheetId="4">#REF!</definedName>
    <definedName name="F_05_240">#REF!</definedName>
    <definedName name="F_05_270" localSheetId="8">#REF!</definedName>
    <definedName name="F_05_270" localSheetId="9">#REF!</definedName>
    <definedName name="F_05_270" localSheetId="10">#REF!</definedName>
    <definedName name="F_05_270" localSheetId="11">#REF!</definedName>
    <definedName name="F_05_270" localSheetId="13">#REF!</definedName>
    <definedName name="F_05_270" localSheetId="4">#REF!</definedName>
    <definedName name="F_05_270">#REF!</definedName>
    <definedName name="F_05_30" localSheetId="8">#REF!</definedName>
    <definedName name="F_05_30" localSheetId="9">#REF!</definedName>
    <definedName name="F_05_30" localSheetId="10">#REF!</definedName>
    <definedName name="F_05_30" localSheetId="11">#REF!</definedName>
    <definedName name="F_05_30" localSheetId="13">#REF!</definedName>
    <definedName name="F_05_30" localSheetId="4">#REF!</definedName>
    <definedName name="F_05_30">#REF!</definedName>
    <definedName name="F_05_300" localSheetId="8">#REF!</definedName>
    <definedName name="F_05_300" localSheetId="9">#REF!</definedName>
    <definedName name="F_05_300" localSheetId="10">#REF!</definedName>
    <definedName name="F_05_300" localSheetId="11">#REF!</definedName>
    <definedName name="F_05_300" localSheetId="13">#REF!</definedName>
    <definedName name="F_05_300" localSheetId="4">#REF!</definedName>
    <definedName name="F_05_300">#REF!</definedName>
    <definedName name="F_05_330" localSheetId="8">#REF!</definedName>
    <definedName name="F_05_330" localSheetId="9">#REF!</definedName>
    <definedName name="F_05_330" localSheetId="10">#REF!</definedName>
    <definedName name="F_05_330" localSheetId="11">#REF!</definedName>
    <definedName name="F_05_330" localSheetId="13">#REF!</definedName>
    <definedName name="F_05_330" localSheetId="4">#REF!</definedName>
    <definedName name="F_05_330">#REF!</definedName>
    <definedName name="F_05_360" localSheetId="8">#REF!</definedName>
    <definedName name="F_05_360" localSheetId="9">#REF!</definedName>
    <definedName name="F_05_360" localSheetId="10">#REF!</definedName>
    <definedName name="F_05_360" localSheetId="11">#REF!</definedName>
    <definedName name="F_05_360" localSheetId="13">#REF!</definedName>
    <definedName name="F_05_360" localSheetId="4">#REF!</definedName>
    <definedName name="F_05_360">#REF!</definedName>
    <definedName name="F_05_390" localSheetId="8">#REF!</definedName>
    <definedName name="F_05_390" localSheetId="9">#REF!</definedName>
    <definedName name="F_05_390" localSheetId="10">#REF!</definedName>
    <definedName name="F_05_390" localSheetId="11">#REF!</definedName>
    <definedName name="F_05_390" localSheetId="13">#REF!</definedName>
    <definedName name="F_05_390" localSheetId="4">#REF!</definedName>
    <definedName name="F_05_390">#REF!</definedName>
    <definedName name="F_05_420" localSheetId="8">#REF!</definedName>
    <definedName name="F_05_420" localSheetId="9">#REF!</definedName>
    <definedName name="F_05_420" localSheetId="10">#REF!</definedName>
    <definedName name="F_05_420" localSheetId="11">#REF!</definedName>
    <definedName name="F_05_420" localSheetId="13">#REF!</definedName>
    <definedName name="F_05_420" localSheetId="4">#REF!</definedName>
    <definedName name="F_05_420">#REF!</definedName>
    <definedName name="F_05_450" localSheetId="8">#REF!</definedName>
    <definedName name="F_05_450" localSheetId="9">#REF!</definedName>
    <definedName name="F_05_450" localSheetId="10">#REF!</definedName>
    <definedName name="F_05_450" localSheetId="11">#REF!</definedName>
    <definedName name="F_05_450" localSheetId="13">#REF!</definedName>
    <definedName name="F_05_450" localSheetId="4">#REF!</definedName>
    <definedName name="F_05_450">#REF!</definedName>
    <definedName name="F_05_480" localSheetId="8">#REF!</definedName>
    <definedName name="F_05_480" localSheetId="9">#REF!</definedName>
    <definedName name="F_05_480" localSheetId="10">#REF!</definedName>
    <definedName name="F_05_480" localSheetId="11">#REF!</definedName>
    <definedName name="F_05_480" localSheetId="13">#REF!</definedName>
    <definedName name="F_05_480" localSheetId="4">#REF!</definedName>
    <definedName name="F_05_480">#REF!</definedName>
    <definedName name="F_05_510" localSheetId="8">#REF!</definedName>
    <definedName name="F_05_510" localSheetId="9">#REF!</definedName>
    <definedName name="F_05_510" localSheetId="10">#REF!</definedName>
    <definedName name="F_05_510" localSheetId="11">#REF!</definedName>
    <definedName name="F_05_510" localSheetId="13">#REF!</definedName>
    <definedName name="F_05_510" localSheetId="4">#REF!</definedName>
    <definedName name="F_05_510">#REF!</definedName>
    <definedName name="F_05_540" localSheetId="8">#REF!</definedName>
    <definedName name="F_05_540" localSheetId="9">#REF!</definedName>
    <definedName name="F_05_540" localSheetId="10">#REF!</definedName>
    <definedName name="F_05_540" localSheetId="11">#REF!</definedName>
    <definedName name="F_05_540" localSheetId="13">#REF!</definedName>
    <definedName name="F_05_540" localSheetId="4">#REF!</definedName>
    <definedName name="F_05_540">#REF!</definedName>
    <definedName name="F_05_570" localSheetId="8">#REF!</definedName>
    <definedName name="F_05_570" localSheetId="9">#REF!</definedName>
    <definedName name="F_05_570" localSheetId="10">#REF!</definedName>
    <definedName name="F_05_570" localSheetId="11">#REF!</definedName>
    <definedName name="F_05_570" localSheetId="13">#REF!</definedName>
    <definedName name="F_05_570" localSheetId="4">#REF!</definedName>
    <definedName name="F_05_570">#REF!</definedName>
    <definedName name="F_05_60" localSheetId="8">#REF!</definedName>
    <definedName name="F_05_60" localSheetId="9">#REF!</definedName>
    <definedName name="F_05_60" localSheetId="10">#REF!</definedName>
    <definedName name="F_05_60" localSheetId="11">#REF!</definedName>
    <definedName name="F_05_60" localSheetId="13">#REF!</definedName>
    <definedName name="F_05_60" localSheetId="4">#REF!</definedName>
    <definedName name="F_05_60">#REF!</definedName>
    <definedName name="F_05_600" localSheetId="8">#REF!</definedName>
    <definedName name="F_05_600" localSheetId="9">#REF!</definedName>
    <definedName name="F_05_600" localSheetId="10">#REF!</definedName>
    <definedName name="F_05_600" localSheetId="11">#REF!</definedName>
    <definedName name="F_05_600" localSheetId="13">#REF!</definedName>
    <definedName name="F_05_600" localSheetId="4">#REF!</definedName>
    <definedName name="F_05_600">#REF!</definedName>
    <definedName name="F_05_630" localSheetId="8">#REF!</definedName>
    <definedName name="F_05_630" localSheetId="9">#REF!</definedName>
    <definedName name="F_05_630" localSheetId="10">#REF!</definedName>
    <definedName name="F_05_630" localSheetId="11">#REF!</definedName>
    <definedName name="F_05_630" localSheetId="13">#REF!</definedName>
    <definedName name="F_05_630" localSheetId="4">#REF!</definedName>
    <definedName name="F_05_630">#REF!</definedName>
    <definedName name="F_05_660" localSheetId="8">#REF!</definedName>
    <definedName name="F_05_660" localSheetId="9">#REF!</definedName>
    <definedName name="F_05_660" localSheetId="10">#REF!</definedName>
    <definedName name="F_05_660" localSheetId="11">#REF!</definedName>
    <definedName name="F_05_660" localSheetId="13">#REF!</definedName>
    <definedName name="F_05_660" localSheetId="4">#REF!</definedName>
    <definedName name="F_05_660">#REF!</definedName>
    <definedName name="F_05_690" localSheetId="8">#REF!</definedName>
    <definedName name="F_05_690" localSheetId="9">#REF!</definedName>
    <definedName name="F_05_690" localSheetId="10">#REF!</definedName>
    <definedName name="F_05_690" localSheetId="11">#REF!</definedName>
    <definedName name="F_05_690" localSheetId="13">#REF!</definedName>
    <definedName name="F_05_690" localSheetId="4">#REF!</definedName>
    <definedName name="F_05_690">#REF!</definedName>
    <definedName name="F_05_720" localSheetId="8">#REF!</definedName>
    <definedName name="F_05_720" localSheetId="9">#REF!</definedName>
    <definedName name="F_05_720" localSheetId="10">#REF!</definedName>
    <definedName name="F_05_720" localSheetId="11">#REF!</definedName>
    <definedName name="F_05_720" localSheetId="13">#REF!</definedName>
    <definedName name="F_05_720" localSheetId="4">#REF!</definedName>
    <definedName name="F_05_720">#REF!</definedName>
    <definedName name="F_05_90" localSheetId="8">#REF!</definedName>
    <definedName name="F_05_90" localSheetId="9">#REF!</definedName>
    <definedName name="F_05_90" localSheetId="10">#REF!</definedName>
    <definedName name="F_05_90" localSheetId="11">#REF!</definedName>
    <definedName name="F_05_90" localSheetId="13">#REF!</definedName>
    <definedName name="F_05_90" localSheetId="4">#REF!</definedName>
    <definedName name="F_05_90">#REF!</definedName>
    <definedName name="F_06_120" localSheetId="8">#REF!</definedName>
    <definedName name="F_06_120" localSheetId="9">#REF!</definedName>
    <definedName name="F_06_120" localSheetId="10">#REF!</definedName>
    <definedName name="F_06_120" localSheetId="11">#REF!</definedName>
    <definedName name="F_06_120" localSheetId="13">#REF!</definedName>
    <definedName name="F_06_120" localSheetId="4">#REF!</definedName>
    <definedName name="F_06_120">#REF!</definedName>
    <definedName name="F_06_150" localSheetId="8">#REF!</definedName>
    <definedName name="F_06_150" localSheetId="9">#REF!</definedName>
    <definedName name="F_06_150" localSheetId="10">#REF!</definedName>
    <definedName name="F_06_150" localSheetId="11">#REF!</definedName>
    <definedName name="F_06_150" localSheetId="13">#REF!</definedName>
    <definedName name="F_06_150" localSheetId="4">#REF!</definedName>
    <definedName name="F_06_150">#REF!</definedName>
    <definedName name="F_06_180" localSheetId="8">#REF!</definedName>
    <definedName name="F_06_180" localSheetId="9">#REF!</definedName>
    <definedName name="F_06_180" localSheetId="10">#REF!</definedName>
    <definedName name="F_06_180" localSheetId="11">#REF!</definedName>
    <definedName name="F_06_180" localSheetId="13">#REF!</definedName>
    <definedName name="F_06_180" localSheetId="4">#REF!</definedName>
    <definedName name="F_06_180">#REF!</definedName>
    <definedName name="F_06_210" localSheetId="8">#REF!</definedName>
    <definedName name="F_06_210" localSheetId="9">#REF!</definedName>
    <definedName name="F_06_210" localSheetId="10">#REF!</definedName>
    <definedName name="F_06_210" localSheetId="11">#REF!</definedName>
    <definedName name="F_06_210" localSheetId="13">#REF!</definedName>
    <definedName name="F_06_210" localSheetId="4">#REF!</definedName>
    <definedName name="F_06_210">#REF!</definedName>
    <definedName name="F_06_240" localSheetId="8">#REF!</definedName>
    <definedName name="F_06_240" localSheetId="9">#REF!</definedName>
    <definedName name="F_06_240" localSheetId="10">#REF!</definedName>
    <definedName name="F_06_240" localSheetId="11">#REF!</definedName>
    <definedName name="F_06_240" localSheetId="13">#REF!</definedName>
    <definedName name="F_06_240" localSheetId="4">#REF!</definedName>
    <definedName name="F_06_240">#REF!</definedName>
    <definedName name="F_06_270" localSheetId="8">#REF!</definedName>
    <definedName name="F_06_270" localSheetId="9">#REF!</definedName>
    <definedName name="F_06_270" localSheetId="10">#REF!</definedName>
    <definedName name="F_06_270" localSheetId="11">#REF!</definedName>
    <definedName name="F_06_270" localSheetId="13">#REF!</definedName>
    <definedName name="F_06_270" localSheetId="4">#REF!</definedName>
    <definedName name="F_06_270">#REF!</definedName>
    <definedName name="F_06_30" localSheetId="8">#REF!</definedName>
    <definedName name="F_06_30" localSheetId="9">#REF!</definedName>
    <definedName name="F_06_30" localSheetId="10">#REF!</definedName>
    <definedName name="F_06_30" localSheetId="11">#REF!</definedName>
    <definedName name="F_06_30" localSheetId="13">#REF!</definedName>
    <definedName name="F_06_30" localSheetId="4">#REF!</definedName>
    <definedName name="F_06_30">#REF!</definedName>
    <definedName name="F_06_300" localSheetId="8">#REF!</definedName>
    <definedName name="F_06_300" localSheetId="9">#REF!</definedName>
    <definedName name="F_06_300" localSheetId="10">#REF!</definedName>
    <definedName name="F_06_300" localSheetId="11">#REF!</definedName>
    <definedName name="F_06_300" localSheetId="13">#REF!</definedName>
    <definedName name="F_06_300" localSheetId="4">#REF!</definedName>
    <definedName name="F_06_300">#REF!</definedName>
    <definedName name="F_06_330" localSheetId="8">#REF!</definedName>
    <definedName name="F_06_330" localSheetId="9">#REF!</definedName>
    <definedName name="F_06_330" localSheetId="10">#REF!</definedName>
    <definedName name="F_06_330" localSheetId="11">#REF!</definedName>
    <definedName name="F_06_330" localSheetId="13">#REF!</definedName>
    <definedName name="F_06_330" localSheetId="4">#REF!</definedName>
    <definedName name="F_06_330">#REF!</definedName>
    <definedName name="F_06_360" localSheetId="8">#REF!</definedName>
    <definedName name="F_06_360" localSheetId="9">#REF!</definedName>
    <definedName name="F_06_360" localSheetId="10">#REF!</definedName>
    <definedName name="F_06_360" localSheetId="11">#REF!</definedName>
    <definedName name="F_06_360" localSheetId="13">#REF!</definedName>
    <definedName name="F_06_360" localSheetId="4">#REF!</definedName>
    <definedName name="F_06_360">#REF!</definedName>
    <definedName name="F_06_390" localSheetId="8">#REF!</definedName>
    <definedName name="F_06_390" localSheetId="9">#REF!</definedName>
    <definedName name="F_06_390" localSheetId="10">#REF!</definedName>
    <definedName name="F_06_390" localSheetId="11">#REF!</definedName>
    <definedName name="F_06_390" localSheetId="13">#REF!</definedName>
    <definedName name="F_06_390" localSheetId="4">#REF!</definedName>
    <definedName name="F_06_390">#REF!</definedName>
    <definedName name="F_06_420" localSheetId="8">#REF!</definedName>
    <definedName name="F_06_420" localSheetId="9">#REF!</definedName>
    <definedName name="F_06_420" localSheetId="10">#REF!</definedName>
    <definedName name="F_06_420" localSheetId="11">#REF!</definedName>
    <definedName name="F_06_420" localSheetId="13">#REF!</definedName>
    <definedName name="F_06_420" localSheetId="4">#REF!</definedName>
    <definedName name="F_06_420">#REF!</definedName>
    <definedName name="F_06_450" localSheetId="8">#REF!</definedName>
    <definedName name="F_06_450" localSheetId="9">#REF!</definedName>
    <definedName name="F_06_450" localSheetId="10">#REF!</definedName>
    <definedName name="F_06_450" localSheetId="11">#REF!</definedName>
    <definedName name="F_06_450" localSheetId="13">#REF!</definedName>
    <definedName name="F_06_450" localSheetId="4">#REF!</definedName>
    <definedName name="F_06_450">#REF!</definedName>
    <definedName name="F_06_480" localSheetId="8">#REF!</definedName>
    <definedName name="F_06_480" localSheetId="9">#REF!</definedName>
    <definedName name="F_06_480" localSheetId="10">#REF!</definedName>
    <definedName name="F_06_480" localSheetId="11">#REF!</definedName>
    <definedName name="F_06_480" localSheetId="13">#REF!</definedName>
    <definedName name="F_06_480" localSheetId="4">#REF!</definedName>
    <definedName name="F_06_480">#REF!</definedName>
    <definedName name="F_06_510" localSheetId="8">#REF!</definedName>
    <definedName name="F_06_510" localSheetId="9">#REF!</definedName>
    <definedName name="F_06_510" localSheetId="10">#REF!</definedName>
    <definedName name="F_06_510" localSheetId="11">#REF!</definedName>
    <definedName name="F_06_510" localSheetId="13">#REF!</definedName>
    <definedName name="F_06_510" localSheetId="4">#REF!</definedName>
    <definedName name="F_06_510">#REF!</definedName>
    <definedName name="F_06_540" localSheetId="8">#REF!</definedName>
    <definedName name="F_06_540" localSheetId="9">#REF!</definedName>
    <definedName name="F_06_540" localSheetId="10">#REF!</definedName>
    <definedName name="F_06_540" localSheetId="11">#REF!</definedName>
    <definedName name="F_06_540" localSheetId="13">#REF!</definedName>
    <definedName name="F_06_540" localSheetId="4">#REF!</definedName>
    <definedName name="F_06_540">#REF!</definedName>
    <definedName name="F_06_570" localSheetId="8">#REF!</definedName>
    <definedName name="F_06_570" localSheetId="9">#REF!</definedName>
    <definedName name="F_06_570" localSheetId="10">#REF!</definedName>
    <definedName name="F_06_570" localSheetId="11">#REF!</definedName>
    <definedName name="F_06_570" localSheetId="13">#REF!</definedName>
    <definedName name="F_06_570" localSheetId="4">#REF!</definedName>
    <definedName name="F_06_570">#REF!</definedName>
    <definedName name="F_06_60" localSheetId="8">#REF!</definedName>
    <definedName name="F_06_60" localSheetId="9">#REF!</definedName>
    <definedName name="F_06_60" localSheetId="10">#REF!</definedName>
    <definedName name="F_06_60" localSheetId="11">#REF!</definedName>
    <definedName name="F_06_60" localSheetId="13">#REF!</definedName>
    <definedName name="F_06_60" localSheetId="4">#REF!</definedName>
    <definedName name="F_06_60">#REF!</definedName>
    <definedName name="F_06_600" localSheetId="8">#REF!</definedName>
    <definedName name="F_06_600" localSheetId="9">#REF!</definedName>
    <definedName name="F_06_600" localSheetId="10">#REF!</definedName>
    <definedName name="F_06_600" localSheetId="11">#REF!</definedName>
    <definedName name="F_06_600" localSheetId="13">#REF!</definedName>
    <definedName name="F_06_600" localSheetId="4">#REF!</definedName>
    <definedName name="F_06_600">#REF!</definedName>
    <definedName name="F_06_630" localSheetId="8">#REF!</definedName>
    <definedName name="F_06_630" localSheetId="9">#REF!</definedName>
    <definedName name="F_06_630" localSheetId="10">#REF!</definedName>
    <definedName name="F_06_630" localSheetId="11">#REF!</definedName>
    <definedName name="F_06_630" localSheetId="13">#REF!</definedName>
    <definedName name="F_06_630" localSheetId="4">#REF!</definedName>
    <definedName name="F_06_630">#REF!</definedName>
    <definedName name="F_06_660" localSheetId="8">#REF!</definedName>
    <definedName name="F_06_660" localSheetId="9">#REF!</definedName>
    <definedName name="F_06_660" localSheetId="10">#REF!</definedName>
    <definedName name="F_06_660" localSheetId="11">#REF!</definedName>
    <definedName name="F_06_660" localSheetId="13">#REF!</definedName>
    <definedName name="F_06_660" localSheetId="4">#REF!</definedName>
    <definedName name="F_06_660">#REF!</definedName>
    <definedName name="F_06_690" localSheetId="8">#REF!</definedName>
    <definedName name="F_06_690" localSheetId="9">#REF!</definedName>
    <definedName name="F_06_690" localSheetId="10">#REF!</definedName>
    <definedName name="F_06_690" localSheetId="11">#REF!</definedName>
    <definedName name="F_06_690" localSheetId="13">#REF!</definedName>
    <definedName name="F_06_690" localSheetId="4">#REF!</definedName>
    <definedName name="F_06_690">#REF!</definedName>
    <definedName name="F_06_720" localSheetId="8">#REF!</definedName>
    <definedName name="F_06_720" localSheetId="9">#REF!</definedName>
    <definedName name="F_06_720" localSheetId="10">#REF!</definedName>
    <definedName name="F_06_720" localSheetId="11">#REF!</definedName>
    <definedName name="F_06_720" localSheetId="13">#REF!</definedName>
    <definedName name="F_06_720" localSheetId="4">#REF!</definedName>
    <definedName name="F_06_720">#REF!</definedName>
    <definedName name="F_06_90" localSheetId="8">#REF!</definedName>
    <definedName name="F_06_90" localSheetId="9">#REF!</definedName>
    <definedName name="F_06_90" localSheetId="10">#REF!</definedName>
    <definedName name="F_06_90" localSheetId="11">#REF!</definedName>
    <definedName name="F_06_90" localSheetId="13">#REF!</definedName>
    <definedName name="F_06_90" localSheetId="4">#REF!</definedName>
    <definedName name="F_06_90">#REF!</definedName>
    <definedName name="F_07_120" localSheetId="8">#REF!</definedName>
    <definedName name="F_07_120" localSheetId="9">#REF!</definedName>
    <definedName name="F_07_120" localSheetId="10">#REF!</definedName>
    <definedName name="F_07_120" localSheetId="11">#REF!</definedName>
    <definedName name="F_07_120" localSheetId="13">#REF!</definedName>
    <definedName name="F_07_120" localSheetId="4">#REF!</definedName>
    <definedName name="F_07_120">#REF!</definedName>
    <definedName name="F_07_150" localSheetId="8">#REF!</definedName>
    <definedName name="F_07_150" localSheetId="9">#REF!</definedName>
    <definedName name="F_07_150" localSheetId="10">#REF!</definedName>
    <definedName name="F_07_150" localSheetId="11">#REF!</definedName>
    <definedName name="F_07_150" localSheetId="13">#REF!</definedName>
    <definedName name="F_07_150" localSheetId="4">#REF!</definedName>
    <definedName name="F_07_150">#REF!</definedName>
    <definedName name="F_07_180" localSheetId="8">#REF!</definedName>
    <definedName name="F_07_180" localSheetId="9">#REF!</definedName>
    <definedName name="F_07_180" localSheetId="10">#REF!</definedName>
    <definedName name="F_07_180" localSheetId="11">#REF!</definedName>
    <definedName name="F_07_180" localSheetId="13">#REF!</definedName>
    <definedName name="F_07_180" localSheetId="4">#REF!</definedName>
    <definedName name="F_07_180">#REF!</definedName>
    <definedName name="F_07_210" localSheetId="8">#REF!</definedName>
    <definedName name="F_07_210" localSheetId="9">#REF!</definedName>
    <definedName name="F_07_210" localSheetId="10">#REF!</definedName>
    <definedName name="F_07_210" localSheetId="11">#REF!</definedName>
    <definedName name="F_07_210" localSheetId="13">#REF!</definedName>
    <definedName name="F_07_210" localSheetId="4">#REF!</definedName>
    <definedName name="F_07_210">#REF!</definedName>
    <definedName name="F_07_240" localSheetId="8">#REF!</definedName>
    <definedName name="F_07_240" localSheetId="9">#REF!</definedName>
    <definedName name="F_07_240" localSheetId="10">#REF!</definedName>
    <definedName name="F_07_240" localSheetId="11">#REF!</definedName>
    <definedName name="F_07_240" localSheetId="13">#REF!</definedName>
    <definedName name="F_07_240" localSheetId="4">#REF!</definedName>
    <definedName name="F_07_240">#REF!</definedName>
    <definedName name="F_07_270" localSheetId="8">#REF!</definedName>
    <definedName name="F_07_270" localSheetId="9">#REF!</definedName>
    <definedName name="F_07_270" localSheetId="10">#REF!</definedName>
    <definedName name="F_07_270" localSheetId="11">#REF!</definedName>
    <definedName name="F_07_270" localSheetId="13">#REF!</definedName>
    <definedName name="F_07_270" localSheetId="4">#REF!</definedName>
    <definedName name="F_07_270">#REF!</definedName>
    <definedName name="F_07_30" localSheetId="8">#REF!</definedName>
    <definedName name="F_07_30" localSheetId="9">#REF!</definedName>
    <definedName name="F_07_30" localSheetId="10">#REF!</definedName>
    <definedName name="F_07_30" localSheetId="11">#REF!</definedName>
    <definedName name="F_07_30" localSheetId="13">#REF!</definedName>
    <definedName name="F_07_30" localSheetId="4">#REF!</definedName>
    <definedName name="F_07_30">#REF!</definedName>
    <definedName name="F_07_300" localSheetId="8">#REF!</definedName>
    <definedName name="F_07_300" localSheetId="9">#REF!</definedName>
    <definedName name="F_07_300" localSheetId="10">#REF!</definedName>
    <definedName name="F_07_300" localSheetId="11">#REF!</definedName>
    <definedName name="F_07_300" localSheetId="13">#REF!</definedName>
    <definedName name="F_07_300" localSheetId="4">#REF!</definedName>
    <definedName name="F_07_300">#REF!</definedName>
    <definedName name="F_07_330" localSheetId="8">#REF!</definedName>
    <definedName name="F_07_330" localSheetId="9">#REF!</definedName>
    <definedName name="F_07_330" localSheetId="10">#REF!</definedName>
    <definedName name="F_07_330" localSheetId="11">#REF!</definedName>
    <definedName name="F_07_330" localSheetId="13">#REF!</definedName>
    <definedName name="F_07_330" localSheetId="4">#REF!</definedName>
    <definedName name="F_07_330">#REF!</definedName>
    <definedName name="F_07_360" localSheetId="8">#REF!</definedName>
    <definedName name="F_07_360" localSheetId="9">#REF!</definedName>
    <definedName name="F_07_360" localSheetId="10">#REF!</definedName>
    <definedName name="F_07_360" localSheetId="11">#REF!</definedName>
    <definedName name="F_07_360" localSheetId="13">#REF!</definedName>
    <definedName name="F_07_360" localSheetId="4">#REF!</definedName>
    <definedName name="F_07_360">#REF!</definedName>
    <definedName name="F_07_390" localSheetId="8">#REF!</definedName>
    <definedName name="F_07_390" localSheetId="9">#REF!</definedName>
    <definedName name="F_07_390" localSheetId="10">#REF!</definedName>
    <definedName name="F_07_390" localSheetId="11">#REF!</definedName>
    <definedName name="F_07_390" localSheetId="13">#REF!</definedName>
    <definedName name="F_07_390" localSheetId="4">#REF!</definedName>
    <definedName name="F_07_390">#REF!</definedName>
    <definedName name="F_07_420" localSheetId="8">#REF!</definedName>
    <definedName name="F_07_420" localSheetId="9">#REF!</definedName>
    <definedName name="F_07_420" localSheetId="10">#REF!</definedName>
    <definedName name="F_07_420" localSheetId="11">#REF!</definedName>
    <definedName name="F_07_420" localSheetId="13">#REF!</definedName>
    <definedName name="F_07_420" localSheetId="4">#REF!</definedName>
    <definedName name="F_07_420">#REF!</definedName>
    <definedName name="F_07_450" localSheetId="8">#REF!</definedName>
    <definedName name="F_07_450" localSheetId="9">#REF!</definedName>
    <definedName name="F_07_450" localSheetId="10">#REF!</definedName>
    <definedName name="F_07_450" localSheetId="11">#REF!</definedName>
    <definedName name="F_07_450" localSheetId="13">#REF!</definedName>
    <definedName name="F_07_450" localSheetId="4">#REF!</definedName>
    <definedName name="F_07_450">#REF!</definedName>
    <definedName name="F_07_480" localSheetId="8">#REF!</definedName>
    <definedName name="F_07_480" localSheetId="9">#REF!</definedName>
    <definedName name="F_07_480" localSheetId="10">#REF!</definedName>
    <definedName name="F_07_480" localSheetId="11">#REF!</definedName>
    <definedName name="F_07_480" localSheetId="13">#REF!</definedName>
    <definedName name="F_07_480" localSheetId="4">#REF!</definedName>
    <definedName name="F_07_480">#REF!</definedName>
    <definedName name="F_07_510" localSheetId="8">#REF!</definedName>
    <definedName name="F_07_510" localSheetId="9">#REF!</definedName>
    <definedName name="F_07_510" localSheetId="10">#REF!</definedName>
    <definedName name="F_07_510" localSheetId="11">#REF!</definedName>
    <definedName name="F_07_510" localSheetId="13">#REF!</definedName>
    <definedName name="F_07_510" localSheetId="4">#REF!</definedName>
    <definedName name="F_07_510">#REF!</definedName>
    <definedName name="F_07_540" localSheetId="8">#REF!</definedName>
    <definedName name="F_07_540" localSheetId="9">#REF!</definedName>
    <definedName name="F_07_540" localSheetId="10">#REF!</definedName>
    <definedName name="F_07_540" localSheetId="11">#REF!</definedName>
    <definedName name="F_07_540" localSheetId="13">#REF!</definedName>
    <definedName name="F_07_540" localSheetId="4">#REF!</definedName>
    <definedName name="F_07_540">#REF!</definedName>
    <definedName name="F_07_570" localSheetId="8">#REF!</definedName>
    <definedName name="F_07_570" localSheetId="9">#REF!</definedName>
    <definedName name="F_07_570" localSheetId="10">#REF!</definedName>
    <definedName name="F_07_570" localSheetId="11">#REF!</definedName>
    <definedName name="F_07_570" localSheetId="13">#REF!</definedName>
    <definedName name="F_07_570" localSheetId="4">#REF!</definedName>
    <definedName name="F_07_570">#REF!</definedName>
    <definedName name="F_07_60" localSheetId="8">#REF!</definedName>
    <definedName name="F_07_60" localSheetId="9">#REF!</definedName>
    <definedName name="F_07_60" localSheetId="10">#REF!</definedName>
    <definedName name="F_07_60" localSheetId="11">#REF!</definedName>
    <definedName name="F_07_60" localSheetId="13">#REF!</definedName>
    <definedName name="F_07_60" localSheetId="4">#REF!</definedName>
    <definedName name="F_07_60">#REF!</definedName>
    <definedName name="F_07_600" localSheetId="8">#REF!</definedName>
    <definedName name="F_07_600" localSheetId="9">#REF!</definedName>
    <definedName name="F_07_600" localSheetId="10">#REF!</definedName>
    <definedName name="F_07_600" localSheetId="11">#REF!</definedName>
    <definedName name="F_07_600" localSheetId="13">#REF!</definedName>
    <definedName name="F_07_600" localSheetId="4">#REF!</definedName>
    <definedName name="F_07_600">#REF!</definedName>
    <definedName name="F_07_630" localSheetId="8">#REF!</definedName>
    <definedName name="F_07_630" localSheetId="9">#REF!</definedName>
    <definedName name="F_07_630" localSheetId="10">#REF!</definedName>
    <definedName name="F_07_630" localSheetId="11">#REF!</definedName>
    <definedName name="F_07_630" localSheetId="13">#REF!</definedName>
    <definedName name="F_07_630" localSheetId="4">#REF!</definedName>
    <definedName name="F_07_630">#REF!</definedName>
    <definedName name="F_07_660" localSheetId="8">#REF!</definedName>
    <definedName name="F_07_660" localSheetId="9">#REF!</definedName>
    <definedName name="F_07_660" localSheetId="10">#REF!</definedName>
    <definedName name="F_07_660" localSheetId="11">#REF!</definedName>
    <definedName name="F_07_660" localSheetId="13">#REF!</definedName>
    <definedName name="F_07_660" localSheetId="4">#REF!</definedName>
    <definedName name="F_07_660">#REF!</definedName>
    <definedName name="F_07_690" localSheetId="8">#REF!</definedName>
    <definedName name="F_07_690" localSheetId="9">#REF!</definedName>
    <definedName name="F_07_690" localSheetId="10">#REF!</definedName>
    <definedName name="F_07_690" localSheetId="11">#REF!</definedName>
    <definedName name="F_07_690" localSheetId="13">#REF!</definedName>
    <definedName name="F_07_690" localSheetId="4">#REF!</definedName>
    <definedName name="F_07_690">#REF!</definedName>
    <definedName name="F_07_720" localSheetId="8">#REF!</definedName>
    <definedName name="F_07_720" localSheetId="9">#REF!</definedName>
    <definedName name="F_07_720" localSheetId="10">#REF!</definedName>
    <definedName name="F_07_720" localSheetId="11">#REF!</definedName>
    <definedName name="F_07_720" localSheetId="13">#REF!</definedName>
    <definedName name="F_07_720" localSheetId="4">#REF!</definedName>
    <definedName name="F_07_720">#REF!</definedName>
    <definedName name="F_07_90" localSheetId="8">#REF!</definedName>
    <definedName name="F_07_90" localSheetId="9">#REF!</definedName>
    <definedName name="F_07_90" localSheetId="10">#REF!</definedName>
    <definedName name="F_07_90" localSheetId="11">#REF!</definedName>
    <definedName name="F_07_90" localSheetId="13">#REF!</definedName>
    <definedName name="F_07_90" localSheetId="4">#REF!</definedName>
    <definedName name="F_07_90">#REF!</definedName>
    <definedName name="F_08_120" localSheetId="8">#REF!</definedName>
    <definedName name="F_08_120" localSheetId="9">#REF!</definedName>
    <definedName name="F_08_120" localSheetId="10">#REF!</definedName>
    <definedName name="F_08_120" localSheetId="11">#REF!</definedName>
    <definedName name="F_08_120" localSheetId="13">#REF!</definedName>
    <definedName name="F_08_120" localSheetId="4">#REF!</definedName>
    <definedName name="F_08_120">#REF!</definedName>
    <definedName name="F_08_150" localSheetId="8">#REF!</definedName>
    <definedName name="F_08_150" localSheetId="9">#REF!</definedName>
    <definedName name="F_08_150" localSheetId="10">#REF!</definedName>
    <definedName name="F_08_150" localSheetId="11">#REF!</definedName>
    <definedName name="F_08_150" localSheetId="13">#REF!</definedName>
    <definedName name="F_08_150" localSheetId="4">#REF!</definedName>
    <definedName name="F_08_150">#REF!</definedName>
    <definedName name="F_08_180" localSheetId="8">#REF!</definedName>
    <definedName name="F_08_180" localSheetId="9">#REF!</definedName>
    <definedName name="F_08_180" localSheetId="10">#REF!</definedName>
    <definedName name="F_08_180" localSheetId="11">#REF!</definedName>
    <definedName name="F_08_180" localSheetId="13">#REF!</definedName>
    <definedName name="F_08_180" localSheetId="4">#REF!</definedName>
    <definedName name="F_08_180">#REF!</definedName>
    <definedName name="F_08_210" localSheetId="8">#REF!</definedName>
    <definedName name="F_08_210" localSheetId="9">#REF!</definedName>
    <definedName name="F_08_210" localSheetId="10">#REF!</definedName>
    <definedName name="F_08_210" localSheetId="11">#REF!</definedName>
    <definedName name="F_08_210" localSheetId="13">#REF!</definedName>
    <definedName name="F_08_210" localSheetId="4">#REF!</definedName>
    <definedName name="F_08_210">#REF!</definedName>
    <definedName name="F_08_240" localSheetId="8">#REF!</definedName>
    <definedName name="F_08_240" localSheetId="9">#REF!</definedName>
    <definedName name="F_08_240" localSheetId="10">#REF!</definedName>
    <definedName name="F_08_240" localSheetId="11">#REF!</definedName>
    <definedName name="F_08_240" localSheetId="13">#REF!</definedName>
    <definedName name="F_08_240" localSheetId="4">#REF!</definedName>
    <definedName name="F_08_240">#REF!</definedName>
    <definedName name="F_08_270" localSheetId="8">#REF!</definedName>
    <definedName name="F_08_270" localSheetId="9">#REF!</definedName>
    <definedName name="F_08_270" localSheetId="10">#REF!</definedName>
    <definedName name="F_08_270" localSheetId="11">#REF!</definedName>
    <definedName name="F_08_270" localSheetId="13">#REF!</definedName>
    <definedName name="F_08_270" localSheetId="4">#REF!</definedName>
    <definedName name="F_08_270">#REF!</definedName>
    <definedName name="F_08_30" localSheetId="8">#REF!</definedName>
    <definedName name="F_08_30" localSheetId="9">#REF!</definedName>
    <definedName name="F_08_30" localSheetId="10">#REF!</definedName>
    <definedName name="F_08_30" localSheetId="11">#REF!</definedName>
    <definedName name="F_08_30" localSheetId="13">#REF!</definedName>
    <definedName name="F_08_30" localSheetId="4">#REF!</definedName>
    <definedName name="F_08_30">#REF!</definedName>
    <definedName name="F_08_300" localSheetId="8">#REF!</definedName>
    <definedName name="F_08_300" localSheetId="9">#REF!</definedName>
    <definedName name="F_08_300" localSheetId="10">#REF!</definedName>
    <definedName name="F_08_300" localSheetId="11">#REF!</definedName>
    <definedName name="F_08_300" localSheetId="13">#REF!</definedName>
    <definedName name="F_08_300" localSheetId="4">#REF!</definedName>
    <definedName name="F_08_300">#REF!</definedName>
    <definedName name="F_08_330" localSheetId="8">#REF!</definedName>
    <definedName name="F_08_330" localSheetId="9">#REF!</definedName>
    <definedName name="F_08_330" localSheetId="10">#REF!</definedName>
    <definedName name="F_08_330" localSheetId="11">#REF!</definedName>
    <definedName name="F_08_330" localSheetId="13">#REF!</definedName>
    <definedName name="F_08_330" localSheetId="4">#REF!</definedName>
    <definedName name="F_08_330">#REF!</definedName>
    <definedName name="F_08_360" localSheetId="8">#REF!</definedName>
    <definedName name="F_08_360" localSheetId="9">#REF!</definedName>
    <definedName name="F_08_360" localSheetId="10">#REF!</definedName>
    <definedName name="F_08_360" localSheetId="11">#REF!</definedName>
    <definedName name="F_08_360" localSheetId="13">#REF!</definedName>
    <definedName name="F_08_360" localSheetId="4">#REF!</definedName>
    <definedName name="F_08_360">#REF!</definedName>
    <definedName name="F_08_390" localSheetId="8">#REF!</definedName>
    <definedName name="F_08_390" localSheetId="9">#REF!</definedName>
    <definedName name="F_08_390" localSheetId="10">#REF!</definedName>
    <definedName name="F_08_390" localSheetId="11">#REF!</definedName>
    <definedName name="F_08_390" localSheetId="13">#REF!</definedName>
    <definedName name="F_08_390" localSheetId="4">#REF!</definedName>
    <definedName name="F_08_390">#REF!</definedName>
    <definedName name="F_08_420" localSheetId="8">#REF!</definedName>
    <definedName name="F_08_420" localSheetId="9">#REF!</definedName>
    <definedName name="F_08_420" localSheetId="10">#REF!</definedName>
    <definedName name="F_08_420" localSheetId="11">#REF!</definedName>
    <definedName name="F_08_420" localSheetId="13">#REF!</definedName>
    <definedName name="F_08_420" localSheetId="4">#REF!</definedName>
    <definedName name="F_08_420">#REF!</definedName>
    <definedName name="F_08_450" localSheetId="8">#REF!</definedName>
    <definedName name="F_08_450" localSheetId="9">#REF!</definedName>
    <definedName name="F_08_450" localSheetId="10">#REF!</definedName>
    <definedName name="F_08_450" localSheetId="11">#REF!</definedName>
    <definedName name="F_08_450" localSheetId="13">#REF!</definedName>
    <definedName name="F_08_450" localSheetId="4">#REF!</definedName>
    <definedName name="F_08_450">#REF!</definedName>
    <definedName name="F_08_480" localSheetId="8">#REF!</definedName>
    <definedName name="F_08_480" localSheetId="9">#REF!</definedName>
    <definedName name="F_08_480" localSheetId="10">#REF!</definedName>
    <definedName name="F_08_480" localSheetId="11">#REF!</definedName>
    <definedName name="F_08_480" localSheetId="13">#REF!</definedName>
    <definedName name="F_08_480" localSheetId="4">#REF!</definedName>
    <definedName name="F_08_480">#REF!</definedName>
    <definedName name="F_08_510" localSheetId="8">#REF!</definedName>
    <definedName name="F_08_510" localSheetId="9">#REF!</definedName>
    <definedName name="F_08_510" localSheetId="10">#REF!</definedName>
    <definedName name="F_08_510" localSheetId="11">#REF!</definedName>
    <definedName name="F_08_510" localSheetId="13">#REF!</definedName>
    <definedName name="F_08_510" localSheetId="4">#REF!</definedName>
    <definedName name="F_08_510">#REF!</definedName>
    <definedName name="F_08_540" localSheetId="8">#REF!</definedName>
    <definedName name="F_08_540" localSheetId="9">#REF!</definedName>
    <definedName name="F_08_540" localSheetId="10">#REF!</definedName>
    <definedName name="F_08_540" localSheetId="11">#REF!</definedName>
    <definedName name="F_08_540" localSheetId="13">#REF!</definedName>
    <definedName name="F_08_540" localSheetId="4">#REF!</definedName>
    <definedName name="F_08_540">#REF!</definedName>
    <definedName name="F_08_570" localSheetId="8">#REF!</definedName>
    <definedName name="F_08_570" localSheetId="9">#REF!</definedName>
    <definedName name="F_08_570" localSheetId="10">#REF!</definedName>
    <definedName name="F_08_570" localSheetId="11">#REF!</definedName>
    <definedName name="F_08_570" localSheetId="13">#REF!</definedName>
    <definedName name="F_08_570" localSheetId="4">#REF!</definedName>
    <definedName name="F_08_570">#REF!</definedName>
    <definedName name="F_08_60" localSheetId="8">#REF!</definedName>
    <definedName name="F_08_60" localSheetId="9">#REF!</definedName>
    <definedName name="F_08_60" localSheetId="10">#REF!</definedName>
    <definedName name="F_08_60" localSheetId="11">#REF!</definedName>
    <definedName name="F_08_60" localSheetId="13">#REF!</definedName>
    <definedName name="F_08_60" localSheetId="4">#REF!</definedName>
    <definedName name="F_08_60">#REF!</definedName>
    <definedName name="F_08_600" localSheetId="8">#REF!</definedName>
    <definedName name="F_08_600" localSheetId="9">#REF!</definedName>
    <definedName name="F_08_600" localSheetId="10">#REF!</definedName>
    <definedName name="F_08_600" localSheetId="11">#REF!</definedName>
    <definedName name="F_08_600" localSheetId="13">#REF!</definedName>
    <definedName name="F_08_600" localSheetId="4">#REF!</definedName>
    <definedName name="F_08_600">#REF!</definedName>
    <definedName name="F_08_630" localSheetId="8">#REF!</definedName>
    <definedName name="F_08_630" localSheetId="9">#REF!</definedName>
    <definedName name="F_08_630" localSheetId="10">#REF!</definedName>
    <definedName name="F_08_630" localSheetId="11">#REF!</definedName>
    <definedName name="F_08_630" localSheetId="13">#REF!</definedName>
    <definedName name="F_08_630" localSheetId="4">#REF!</definedName>
    <definedName name="F_08_630">#REF!</definedName>
    <definedName name="F_08_660" localSheetId="8">#REF!</definedName>
    <definedName name="F_08_660" localSheetId="9">#REF!</definedName>
    <definedName name="F_08_660" localSheetId="10">#REF!</definedName>
    <definedName name="F_08_660" localSheetId="11">#REF!</definedName>
    <definedName name="F_08_660" localSheetId="13">#REF!</definedName>
    <definedName name="F_08_660" localSheetId="4">#REF!</definedName>
    <definedName name="F_08_660">#REF!</definedName>
    <definedName name="F_08_690" localSheetId="8">#REF!</definedName>
    <definedName name="F_08_690" localSheetId="9">#REF!</definedName>
    <definedName name="F_08_690" localSheetId="10">#REF!</definedName>
    <definedName name="F_08_690" localSheetId="11">#REF!</definedName>
    <definedName name="F_08_690" localSheetId="13">#REF!</definedName>
    <definedName name="F_08_690" localSheetId="4">#REF!</definedName>
    <definedName name="F_08_690">#REF!</definedName>
    <definedName name="F_08_720" localSheetId="8">#REF!</definedName>
    <definedName name="F_08_720" localSheetId="9">#REF!</definedName>
    <definedName name="F_08_720" localSheetId="10">#REF!</definedName>
    <definedName name="F_08_720" localSheetId="11">#REF!</definedName>
    <definedName name="F_08_720" localSheetId="13">#REF!</definedName>
    <definedName name="F_08_720" localSheetId="4">#REF!</definedName>
    <definedName name="F_08_720">#REF!</definedName>
    <definedName name="F_08_90" localSheetId="8">#REF!</definedName>
    <definedName name="F_08_90" localSheetId="9">#REF!</definedName>
    <definedName name="F_08_90" localSheetId="10">#REF!</definedName>
    <definedName name="F_08_90" localSheetId="11">#REF!</definedName>
    <definedName name="F_08_90" localSheetId="13">#REF!</definedName>
    <definedName name="F_08_90" localSheetId="4">#REF!</definedName>
    <definedName name="F_08_90">#REF!</definedName>
    <definedName name="F_09_120" localSheetId="8">#REF!</definedName>
    <definedName name="F_09_120" localSheetId="9">#REF!</definedName>
    <definedName name="F_09_120" localSheetId="10">#REF!</definedName>
    <definedName name="F_09_120" localSheetId="11">#REF!</definedName>
    <definedName name="F_09_120" localSheetId="13">#REF!</definedName>
    <definedName name="F_09_120" localSheetId="4">#REF!</definedName>
    <definedName name="F_09_120">#REF!</definedName>
    <definedName name="F_09_150" localSheetId="8">#REF!</definedName>
    <definedName name="F_09_150" localSheetId="9">#REF!</definedName>
    <definedName name="F_09_150" localSheetId="10">#REF!</definedName>
    <definedName name="F_09_150" localSheetId="11">#REF!</definedName>
    <definedName name="F_09_150" localSheetId="13">#REF!</definedName>
    <definedName name="F_09_150" localSheetId="4">#REF!</definedName>
    <definedName name="F_09_150">#REF!</definedName>
    <definedName name="F_09_180" localSheetId="8">#REF!</definedName>
    <definedName name="F_09_180" localSheetId="9">#REF!</definedName>
    <definedName name="F_09_180" localSheetId="10">#REF!</definedName>
    <definedName name="F_09_180" localSheetId="11">#REF!</definedName>
    <definedName name="F_09_180" localSheetId="13">#REF!</definedName>
    <definedName name="F_09_180" localSheetId="4">#REF!</definedName>
    <definedName name="F_09_180">#REF!</definedName>
    <definedName name="F_09_210" localSheetId="8">#REF!</definedName>
    <definedName name="F_09_210" localSheetId="9">#REF!</definedName>
    <definedName name="F_09_210" localSheetId="10">#REF!</definedName>
    <definedName name="F_09_210" localSheetId="11">#REF!</definedName>
    <definedName name="F_09_210" localSheetId="13">#REF!</definedName>
    <definedName name="F_09_210" localSheetId="4">#REF!</definedName>
    <definedName name="F_09_210">#REF!</definedName>
    <definedName name="F_09_240" localSheetId="8">#REF!</definedName>
    <definedName name="F_09_240" localSheetId="9">#REF!</definedName>
    <definedName name="F_09_240" localSheetId="10">#REF!</definedName>
    <definedName name="F_09_240" localSheetId="11">#REF!</definedName>
    <definedName name="F_09_240" localSheetId="13">#REF!</definedName>
    <definedName name="F_09_240" localSheetId="4">#REF!</definedName>
    <definedName name="F_09_240">#REF!</definedName>
    <definedName name="F_09_270" localSheetId="8">#REF!</definedName>
    <definedName name="F_09_270" localSheetId="9">#REF!</definedName>
    <definedName name="F_09_270" localSheetId="10">#REF!</definedName>
    <definedName name="F_09_270" localSheetId="11">#REF!</definedName>
    <definedName name="F_09_270" localSheetId="13">#REF!</definedName>
    <definedName name="F_09_270" localSheetId="4">#REF!</definedName>
    <definedName name="F_09_270">#REF!</definedName>
    <definedName name="F_09_30" localSheetId="8">#REF!</definedName>
    <definedName name="F_09_30" localSheetId="9">#REF!</definedName>
    <definedName name="F_09_30" localSheetId="10">#REF!</definedName>
    <definedName name="F_09_30" localSheetId="11">#REF!</definedName>
    <definedName name="F_09_30" localSheetId="13">#REF!</definedName>
    <definedName name="F_09_30" localSheetId="4">#REF!</definedName>
    <definedName name="F_09_30">#REF!</definedName>
    <definedName name="F_09_300" localSheetId="8">#REF!</definedName>
    <definedName name="F_09_300" localSheetId="9">#REF!</definedName>
    <definedName name="F_09_300" localSheetId="10">#REF!</definedName>
    <definedName name="F_09_300" localSheetId="11">#REF!</definedName>
    <definedName name="F_09_300" localSheetId="13">#REF!</definedName>
    <definedName name="F_09_300" localSheetId="4">#REF!</definedName>
    <definedName name="F_09_300">#REF!</definedName>
    <definedName name="F_09_330" localSheetId="8">#REF!</definedName>
    <definedName name="F_09_330" localSheetId="9">#REF!</definedName>
    <definedName name="F_09_330" localSheetId="10">#REF!</definedName>
    <definedName name="F_09_330" localSheetId="11">#REF!</definedName>
    <definedName name="F_09_330" localSheetId="13">#REF!</definedName>
    <definedName name="F_09_330" localSheetId="4">#REF!</definedName>
    <definedName name="F_09_330">#REF!</definedName>
    <definedName name="F_09_360" localSheetId="8">#REF!</definedName>
    <definedName name="F_09_360" localSheetId="9">#REF!</definedName>
    <definedName name="F_09_360" localSheetId="10">#REF!</definedName>
    <definedName name="F_09_360" localSheetId="11">#REF!</definedName>
    <definedName name="F_09_360" localSheetId="13">#REF!</definedName>
    <definedName name="F_09_360" localSheetId="4">#REF!</definedName>
    <definedName name="F_09_360">#REF!</definedName>
    <definedName name="F_09_390" localSheetId="8">#REF!</definedName>
    <definedName name="F_09_390" localSheetId="9">#REF!</definedName>
    <definedName name="F_09_390" localSheetId="10">#REF!</definedName>
    <definedName name="F_09_390" localSheetId="11">#REF!</definedName>
    <definedName name="F_09_390" localSheetId="13">#REF!</definedName>
    <definedName name="F_09_390" localSheetId="4">#REF!</definedName>
    <definedName name="F_09_390">#REF!</definedName>
    <definedName name="F_09_420" localSheetId="8">#REF!</definedName>
    <definedName name="F_09_420" localSheetId="9">#REF!</definedName>
    <definedName name="F_09_420" localSheetId="10">#REF!</definedName>
    <definedName name="F_09_420" localSheetId="11">#REF!</definedName>
    <definedName name="F_09_420" localSheetId="13">#REF!</definedName>
    <definedName name="F_09_420" localSheetId="4">#REF!</definedName>
    <definedName name="F_09_420">#REF!</definedName>
    <definedName name="F_09_450" localSheetId="8">#REF!</definedName>
    <definedName name="F_09_450" localSheetId="9">#REF!</definedName>
    <definedName name="F_09_450" localSheetId="10">#REF!</definedName>
    <definedName name="F_09_450" localSheetId="11">#REF!</definedName>
    <definedName name="F_09_450" localSheetId="13">#REF!</definedName>
    <definedName name="F_09_450" localSheetId="4">#REF!</definedName>
    <definedName name="F_09_450">#REF!</definedName>
    <definedName name="F_09_480" localSheetId="8">#REF!</definedName>
    <definedName name="F_09_480" localSheetId="9">#REF!</definedName>
    <definedName name="F_09_480" localSheetId="10">#REF!</definedName>
    <definedName name="F_09_480" localSheetId="11">#REF!</definedName>
    <definedName name="F_09_480" localSheetId="13">#REF!</definedName>
    <definedName name="F_09_480" localSheetId="4">#REF!</definedName>
    <definedName name="F_09_480">#REF!</definedName>
    <definedName name="F_09_510" localSheetId="8">#REF!</definedName>
    <definedName name="F_09_510" localSheetId="9">#REF!</definedName>
    <definedName name="F_09_510" localSheetId="10">#REF!</definedName>
    <definedName name="F_09_510" localSheetId="11">#REF!</definedName>
    <definedName name="F_09_510" localSheetId="13">#REF!</definedName>
    <definedName name="F_09_510" localSheetId="4">#REF!</definedName>
    <definedName name="F_09_510">#REF!</definedName>
    <definedName name="F_09_540" localSheetId="8">#REF!</definedName>
    <definedName name="F_09_540" localSheetId="9">#REF!</definedName>
    <definedName name="F_09_540" localSheetId="10">#REF!</definedName>
    <definedName name="F_09_540" localSheetId="11">#REF!</definedName>
    <definedName name="F_09_540" localSheetId="13">#REF!</definedName>
    <definedName name="F_09_540" localSheetId="4">#REF!</definedName>
    <definedName name="F_09_540">#REF!</definedName>
    <definedName name="F_09_570" localSheetId="8">#REF!</definedName>
    <definedName name="F_09_570" localSheetId="9">#REF!</definedName>
    <definedName name="F_09_570" localSheetId="10">#REF!</definedName>
    <definedName name="F_09_570" localSheetId="11">#REF!</definedName>
    <definedName name="F_09_570" localSheetId="13">#REF!</definedName>
    <definedName name="F_09_570" localSheetId="4">#REF!</definedName>
    <definedName name="F_09_570">#REF!</definedName>
    <definedName name="F_09_60" localSheetId="8">#REF!</definedName>
    <definedName name="F_09_60" localSheetId="9">#REF!</definedName>
    <definedName name="F_09_60" localSheetId="10">#REF!</definedName>
    <definedName name="F_09_60" localSheetId="11">#REF!</definedName>
    <definedName name="F_09_60" localSheetId="13">#REF!</definedName>
    <definedName name="F_09_60" localSheetId="4">#REF!</definedName>
    <definedName name="F_09_60">#REF!</definedName>
    <definedName name="F_09_600" localSheetId="8">#REF!</definedName>
    <definedName name="F_09_600" localSheetId="9">#REF!</definedName>
    <definedName name="F_09_600" localSheetId="10">#REF!</definedName>
    <definedName name="F_09_600" localSheetId="11">#REF!</definedName>
    <definedName name="F_09_600" localSheetId="13">#REF!</definedName>
    <definedName name="F_09_600" localSheetId="4">#REF!</definedName>
    <definedName name="F_09_600">#REF!</definedName>
    <definedName name="F_09_630" localSheetId="8">#REF!</definedName>
    <definedName name="F_09_630" localSheetId="9">#REF!</definedName>
    <definedName name="F_09_630" localSheetId="10">#REF!</definedName>
    <definedName name="F_09_630" localSheetId="11">#REF!</definedName>
    <definedName name="F_09_630" localSheetId="13">#REF!</definedName>
    <definedName name="F_09_630" localSheetId="4">#REF!</definedName>
    <definedName name="F_09_630">#REF!</definedName>
    <definedName name="F_09_660" localSheetId="8">#REF!</definedName>
    <definedName name="F_09_660" localSheetId="9">#REF!</definedName>
    <definedName name="F_09_660" localSheetId="10">#REF!</definedName>
    <definedName name="F_09_660" localSheetId="11">#REF!</definedName>
    <definedName name="F_09_660" localSheetId="13">#REF!</definedName>
    <definedName name="F_09_660" localSheetId="4">#REF!</definedName>
    <definedName name="F_09_660">#REF!</definedName>
    <definedName name="F_09_690" localSheetId="8">#REF!</definedName>
    <definedName name="F_09_690" localSheetId="9">#REF!</definedName>
    <definedName name="F_09_690" localSheetId="10">#REF!</definedName>
    <definedName name="F_09_690" localSheetId="11">#REF!</definedName>
    <definedName name="F_09_690" localSheetId="13">#REF!</definedName>
    <definedName name="F_09_690" localSheetId="4">#REF!</definedName>
    <definedName name="F_09_690">#REF!</definedName>
    <definedName name="F_09_720" localSheetId="8">#REF!</definedName>
    <definedName name="F_09_720" localSheetId="9">#REF!</definedName>
    <definedName name="F_09_720" localSheetId="10">#REF!</definedName>
    <definedName name="F_09_720" localSheetId="11">#REF!</definedName>
    <definedName name="F_09_720" localSheetId="13">#REF!</definedName>
    <definedName name="F_09_720" localSheetId="4">#REF!</definedName>
    <definedName name="F_09_720">#REF!</definedName>
    <definedName name="F_09_90" localSheetId="8">#REF!</definedName>
    <definedName name="F_09_90" localSheetId="9">#REF!</definedName>
    <definedName name="F_09_90" localSheetId="10">#REF!</definedName>
    <definedName name="F_09_90" localSheetId="11">#REF!</definedName>
    <definedName name="F_09_90" localSheetId="13">#REF!</definedName>
    <definedName name="F_09_90" localSheetId="4">#REF!</definedName>
    <definedName name="F_09_90">#REF!</definedName>
    <definedName name="F_10_120" localSheetId="8">#REF!</definedName>
    <definedName name="F_10_120" localSheetId="9">#REF!</definedName>
    <definedName name="F_10_120" localSheetId="10">#REF!</definedName>
    <definedName name="F_10_120" localSheetId="11">#REF!</definedName>
    <definedName name="F_10_120" localSheetId="13">#REF!</definedName>
    <definedName name="F_10_120" localSheetId="4">#REF!</definedName>
    <definedName name="F_10_120">#REF!</definedName>
    <definedName name="F_10_150" localSheetId="8">#REF!</definedName>
    <definedName name="F_10_150" localSheetId="9">#REF!</definedName>
    <definedName name="F_10_150" localSheetId="10">#REF!</definedName>
    <definedName name="F_10_150" localSheetId="11">#REF!</definedName>
    <definedName name="F_10_150" localSheetId="13">#REF!</definedName>
    <definedName name="F_10_150" localSheetId="4">#REF!</definedName>
    <definedName name="F_10_150">#REF!</definedName>
    <definedName name="F_10_180" localSheetId="8">#REF!</definedName>
    <definedName name="F_10_180" localSheetId="9">#REF!</definedName>
    <definedName name="F_10_180" localSheetId="10">#REF!</definedName>
    <definedName name="F_10_180" localSheetId="11">#REF!</definedName>
    <definedName name="F_10_180" localSheetId="13">#REF!</definedName>
    <definedName name="F_10_180" localSheetId="4">#REF!</definedName>
    <definedName name="F_10_180">#REF!</definedName>
    <definedName name="F_10_210" localSheetId="8">#REF!</definedName>
    <definedName name="F_10_210" localSheetId="9">#REF!</definedName>
    <definedName name="F_10_210" localSheetId="10">#REF!</definedName>
    <definedName name="F_10_210" localSheetId="11">#REF!</definedName>
    <definedName name="F_10_210" localSheetId="13">#REF!</definedName>
    <definedName name="F_10_210" localSheetId="4">#REF!</definedName>
    <definedName name="F_10_210">#REF!</definedName>
    <definedName name="F_10_240" localSheetId="8">#REF!</definedName>
    <definedName name="F_10_240" localSheetId="9">#REF!</definedName>
    <definedName name="F_10_240" localSheetId="10">#REF!</definedName>
    <definedName name="F_10_240" localSheetId="11">#REF!</definedName>
    <definedName name="F_10_240" localSheetId="13">#REF!</definedName>
    <definedName name="F_10_240" localSheetId="4">#REF!</definedName>
    <definedName name="F_10_240">#REF!</definedName>
    <definedName name="F_10_270" localSheetId="8">#REF!</definedName>
    <definedName name="F_10_270" localSheetId="9">#REF!</definedName>
    <definedName name="F_10_270" localSheetId="10">#REF!</definedName>
    <definedName name="F_10_270" localSheetId="11">#REF!</definedName>
    <definedName name="F_10_270" localSheetId="13">#REF!</definedName>
    <definedName name="F_10_270" localSheetId="4">#REF!</definedName>
    <definedName name="F_10_270">#REF!</definedName>
    <definedName name="F_10_30" localSheetId="8">#REF!</definedName>
    <definedName name="F_10_30" localSheetId="9">#REF!</definedName>
    <definedName name="F_10_30" localSheetId="10">#REF!</definedName>
    <definedName name="F_10_30" localSheetId="11">#REF!</definedName>
    <definedName name="F_10_30" localSheetId="13">#REF!</definedName>
    <definedName name="F_10_30" localSheetId="4">#REF!</definedName>
    <definedName name="F_10_30">#REF!</definedName>
    <definedName name="F_10_300" localSheetId="8">#REF!</definedName>
    <definedName name="F_10_300" localSheetId="9">#REF!</definedName>
    <definedName name="F_10_300" localSheetId="10">#REF!</definedName>
    <definedName name="F_10_300" localSheetId="11">#REF!</definedName>
    <definedName name="F_10_300" localSheetId="13">#REF!</definedName>
    <definedName name="F_10_300" localSheetId="4">#REF!</definedName>
    <definedName name="F_10_300">#REF!</definedName>
    <definedName name="F_10_330" localSheetId="8">#REF!</definedName>
    <definedName name="F_10_330" localSheetId="9">#REF!</definedName>
    <definedName name="F_10_330" localSheetId="10">#REF!</definedName>
    <definedName name="F_10_330" localSheetId="11">#REF!</definedName>
    <definedName name="F_10_330" localSheetId="13">#REF!</definedName>
    <definedName name="F_10_330" localSheetId="4">#REF!</definedName>
    <definedName name="F_10_330">#REF!</definedName>
    <definedName name="F_10_360" localSheetId="8">#REF!</definedName>
    <definedName name="F_10_360" localSheetId="9">#REF!</definedName>
    <definedName name="F_10_360" localSheetId="10">#REF!</definedName>
    <definedName name="F_10_360" localSheetId="11">#REF!</definedName>
    <definedName name="F_10_360" localSheetId="13">#REF!</definedName>
    <definedName name="F_10_360" localSheetId="4">#REF!</definedName>
    <definedName name="F_10_360">#REF!</definedName>
    <definedName name="F_10_390" localSheetId="8">#REF!</definedName>
    <definedName name="F_10_390" localSheetId="9">#REF!</definedName>
    <definedName name="F_10_390" localSheetId="10">#REF!</definedName>
    <definedName name="F_10_390" localSheetId="11">#REF!</definedName>
    <definedName name="F_10_390" localSheetId="13">#REF!</definedName>
    <definedName name="F_10_390" localSheetId="4">#REF!</definedName>
    <definedName name="F_10_390">#REF!</definedName>
    <definedName name="F_10_420" localSheetId="8">#REF!</definedName>
    <definedName name="F_10_420" localSheetId="9">#REF!</definedName>
    <definedName name="F_10_420" localSheetId="10">#REF!</definedName>
    <definedName name="F_10_420" localSheetId="11">#REF!</definedName>
    <definedName name="F_10_420" localSheetId="13">#REF!</definedName>
    <definedName name="F_10_420" localSheetId="4">#REF!</definedName>
    <definedName name="F_10_420">#REF!</definedName>
    <definedName name="F_10_450" localSheetId="8">#REF!</definedName>
    <definedName name="F_10_450" localSheetId="9">#REF!</definedName>
    <definedName name="F_10_450" localSheetId="10">#REF!</definedName>
    <definedName name="F_10_450" localSheetId="11">#REF!</definedName>
    <definedName name="F_10_450" localSheetId="13">#REF!</definedName>
    <definedName name="F_10_450" localSheetId="4">#REF!</definedName>
    <definedName name="F_10_450">#REF!</definedName>
    <definedName name="F_10_480" localSheetId="8">#REF!</definedName>
    <definedName name="F_10_480" localSheetId="9">#REF!</definedName>
    <definedName name="F_10_480" localSheetId="10">#REF!</definedName>
    <definedName name="F_10_480" localSheetId="11">#REF!</definedName>
    <definedName name="F_10_480" localSheetId="13">#REF!</definedName>
    <definedName name="F_10_480" localSheetId="4">#REF!</definedName>
    <definedName name="F_10_480">#REF!</definedName>
    <definedName name="F_10_510" localSheetId="8">#REF!</definedName>
    <definedName name="F_10_510" localSheetId="9">#REF!</definedName>
    <definedName name="F_10_510" localSheetId="10">#REF!</definedName>
    <definedName name="F_10_510" localSheetId="11">#REF!</definedName>
    <definedName name="F_10_510" localSheetId="13">#REF!</definedName>
    <definedName name="F_10_510" localSheetId="4">#REF!</definedName>
    <definedName name="F_10_510">#REF!</definedName>
    <definedName name="F_10_540" localSheetId="8">#REF!</definedName>
    <definedName name="F_10_540" localSheetId="9">#REF!</definedName>
    <definedName name="F_10_540" localSheetId="10">#REF!</definedName>
    <definedName name="F_10_540" localSheetId="11">#REF!</definedName>
    <definedName name="F_10_540" localSheetId="13">#REF!</definedName>
    <definedName name="F_10_540" localSheetId="4">#REF!</definedName>
    <definedName name="F_10_540">#REF!</definedName>
    <definedName name="F_10_570" localSheetId="8">#REF!</definedName>
    <definedName name="F_10_570" localSheetId="9">#REF!</definedName>
    <definedName name="F_10_570" localSheetId="10">#REF!</definedName>
    <definedName name="F_10_570" localSheetId="11">#REF!</definedName>
    <definedName name="F_10_570" localSheetId="13">#REF!</definedName>
    <definedName name="F_10_570" localSheetId="4">#REF!</definedName>
    <definedName name="F_10_570">#REF!</definedName>
    <definedName name="F_10_60" localSheetId="8">#REF!</definedName>
    <definedName name="F_10_60" localSheetId="9">#REF!</definedName>
    <definedName name="F_10_60" localSheetId="10">#REF!</definedName>
    <definedName name="F_10_60" localSheetId="11">#REF!</definedName>
    <definedName name="F_10_60" localSheetId="13">#REF!</definedName>
    <definedName name="F_10_60" localSheetId="4">#REF!</definedName>
    <definedName name="F_10_60">#REF!</definedName>
    <definedName name="F_10_600" localSheetId="8">#REF!</definedName>
    <definedName name="F_10_600" localSheetId="9">#REF!</definedName>
    <definedName name="F_10_600" localSheetId="10">#REF!</definedName>
    <definedName name="F_10_600" localSheetId="11">#REF!</definedName>
    <definedName name="F_10_600" localSheetId="13">#REF!</definedName>
    <definedName name="F_10_600" localSheetId="4">#REF!</definedName>
    <definedName name="F_10_600">#REF!</definedName>
    <definedName name="F_10_630" localSheetId="8">#REF!</definedName>
    <definedName name="F_10_630" localSheetId="9">#REF!</definedName>
    <definedName name="F_10_630" localSheetId="10">#REF!</definedName>
    <definedName name="F_10_630" localSheetId="11">#REF!</definedName>
    <definedName name="F_10_630" localSheetId="13">#REF!</definedName>
    <definedName name="F_10_630" localSheetId="4">#REF!</definedName>
    <definedName name="F_10_630">#REF!</definedName>
    <definedName name="F_10_660" localSheetId="8">#REF!</definedName>
    <definedName name="F_10_660" localSheetId="9">#REF!</definedName>
    <definedName name="F_10_660" localSheetId="10">#REF!</definedName>
    <definedName name="F_10_660" localSheetId="11">#REF!</definedName>
    <definedName name="F_10_660" localSheetId="13">#REF!</definedName>
    <definedName name="F_10_660" localSheetId="4">#REF!</definedName>
    <definedName name="F_10_660">#REF!</definedName>
    <definedName name="F_10_690" localSheetId="8">#REF!</definedName>
    <definedName name="F_10_690" localSheetId="9">#REF!</definedName>
    <definedName name="F_10_690" localSheetId="10">#REF!</definedName>
    <definedName name="F_10_690" localSheetId="11">#REF!</definedName>
    <definedName name="F_10_690" localSheetId="13">#REF!</definedName>
    <definedName name="F_10_690" localSheetId="4">#REF!</definedName>
    <definedName name="F_10_690">#REF!</definedName>
    <definedName name="F_10_720" localSheetId="8">#REF!</definedName>
    <definedName name="F_10_720" localSheetId="9">#REF!</definedName>
    <definedName name="F_10_720" localSheetId="10">#REF!</definedName>
    <definedName name="F_10_720" localSheetId="11">#REF!</definedName>
    <definedName name="F_10_720" localSheetId="13">#REF!</definedName>
    <definedName name="F_10_720" localSheetId="4">#REF!</definedName>
    <definedName name="F_10_720">#REF!</definedName>
    <definedName name="F_10_90" localSheetId="8">#REF!</definedName>
    <definedName name="F_10_90" localSheetId="9">#REF!</definedName>
    <definedName name="F_10_90" localSheetId="10">#REF!</definedName>
    <definedName name="F_10_90" localSheetId="11">#REF!</definedName>
    <definedName name="F_10_90" localSheetId="13">#REF!</definedName>
    <definedName name="F_10_90" localSheetId="4">#REF!</definedName>
    <definedName name="F_10_90">#REF!</definedName>
    <definedName name="F_11_120" localSheetId="8">#REF!</definedName>
    <definedName name="F_11_120" localSheetId="9">#REF!</definedName>
    <definedName name="F_11_120" localSheetId="10">#REF!</definedName>
    <definedName name="F_11_120" localSheetId="11">#REF!</definedName>
    <definedName name="F_11_120" localSheetId="13">#REF!</definedName>
    <definedName name="F_11_120" localSheetId="4">#REF!</definedName>
    <definedName name="F_11_120">#REF!</definedName>
    <definedName name="F_11_150" localSheetId="8">#REF!</definedName>
    <definedName name="F_11_150" localSheetId="9">#REF!</definedName>
    <definedName name="F_11_150" localSheetId="10">#REF!</definedName>
    <definedName name="F_11_150" localSheetId="11">#REF!</definedName>
    <definedName name="F_11_150" localSheetId="13">#REF!</definedName>
    <definedName name="F_11_150" localSheetId="4">#REF!</definedName>
    <definedName name="F_11_150">#REF!</definedName>
    <definedName name="F_11_180" localSheetId="8">#REF!</definedName>
    <definedName name="F_11_180" localSheetId="9">#REF!</definedName>
    <definedName name="F_11_180" localSheetId="10">#REF!</definedName>
    <definedName name="F_11_180" localSheetId="11">#REF!</definedName>
    <definedName name="F_11_180" localSheetId="13">#REF!</definedName>
    <definedName name="F_11_180" localSheetId="4">#REF!</definedName>
    <definedName name="F_11_180">#REF!</definedName>
    <definedName name="F_11_210" localSheetId="8">#REF!</definedName>
    <definedName name="F_11_210" localSheetId="9">#REF!</definedName>
    <definedName name="F_11_210" localSheetId="10">#REF!</definedName>
    <definedName name="F_11_210" localSheetId="11">#REF!</definedName>
    <definedName name="F_11_210" localSheetId="13">#REF!</definedName>
    <definedName name="F_11_210" localSheetId="4">#REF!</definedName>
    <definedName name="F_11_210">#REF!</definedName>
    <definedName name="F_11_240" localSheetId="8">#REF!</definedName>
    <definedName name="F_11_240" localSheetId="9">#REF!</definedName>
    <definedName name="F_11_240" localSheetId="10">#REF!</definedName>
    <definedName name="F_11_240" localSheetId="11">#REF!</definedName>
    <definedName name="F_11_240" localSheetId="13">#REF!</definedName>
    <definedName name="F_11_240" localSheetId="4">#REF!</definedName>
    <definedName name="F_11_240">#REF!</definedName>
    <definedName name="F_11_270" localSheetId="8">#REF!</definedName>
    <definedName name="F_11_270" localSheetId="9">#REF!</definedName>
    <definedName name="F_11_270" localSheetId="10">#REF!</definedName>
    <definedName name="F_11_270" localSheetId="11">#REF!</definedName>
    <definedName name="F_11_270" localSheetId="13">#REF!</definedName>
    <definedName name="F_11_270" localSheetId="4">#REF!</definedName>
    <definedName name="F_11_270">#REF!</definedName>
    <definedName name="F_11_30" localSheetId="8">#REF!</definedName>
    <definedName name="F_11_30" localSheetId="9">#REF!</definedName>
    <definedName name="F_11_30" localSheetId="10">#REF!</definedName>
    <definedName name="F_11_30" localSheetId="11">#REF!</definedName>
    <definedName name="F_11_30" localSheetId="13">#REF!</definedName>
    <definedName name="F_11_30" localSheetId="4">#REF!</definedName>
    <definedName name="F_11_30">#REF!</definedName>
    <definedName name="F_11_300" localSheetId="8">#REF!</definedName>
    <definedName name="F_11_300" localSheetId="9">#REF!</definedName>
    <definedName name="F_11_300" localSheetId="10">#REF!</definedName>
    <definedName name="F_11_300" localSheetId="11">#REF!</definedName>
    <definedName name="F_11_300" localSheetId="13">#REF!</definedName>
    <definedName name="F_11_300" localSheetId="4">#REF!</definedName>
    <definedName name="F_11_300">#REF!</definedName>
    <definedName name="F_11_330" localSheetId="8">#REF!</definedName>
    <definedName name="F_11_330" localSheetId="9">#REF!</definedName>
    <definedName name="F_11_330" localSheetId="10">#REF!</definedName>
    <definedName name="F_11_330" localSheetId="11">#REF!</definedName>
    <definedName name="F_11_330" localSheetId="13">#REF!</definedName>
    <definedName name="F_11_330" localSheetId="4">#REF!</definedName>
    <definedName name="F_11_330">#REF!</definedName>
    <definedName name="F_11_360" localSheetId="8">#REF!</definedName>
    <definedName name="F_11_360" localSheetId="9">#REF!</definedName>
    <definedName name="F_11_360" localSheetId="10">#REF!</definedName>
    <definedName name="F_11_360" localSheetId="11">#REF!</definedName>
    <definedName name="F_11_360" localSheetId="13">#REF!</definedName>
    <definedName name="F_11_360" localSheetId="4">#REF!</definedName>
    <definedName name="F_11_360">#REF!</definedName>
    <definedName name="F_11_390" localSheetId="8">#REF!</definedName>
    <definedName name="F_11_390" localSheetId="9">#REF!</definedName>
    <definedName name="F_11_390" localSheetId="10">#REF!</definedName>
    <definedName name="F_11_390" localSheetId="11">#REF!</definedName>
    <definedName name="F_11_390" localSheetId="13">#REF!</definedName>
    <definedName name="F_11_390" localSheetId="4">#REF!</definedName>
    <definedName name="F_11_390">#REF!</definedName>
    <definedName name="F_11_420" localSheetId="8">#REF!</definedName>
    <definedName name="F_11_420" localSheetId="9">#REF!</definedName>
    <definedName name="F_11_420" localSheetId="10">#REF!</definedName>
    <definedName name="F_11_420" localSheetId="11">#REF!</definedName>
    <definedName name="F_11_420" localSheetId="13">#REF!</definedName>
    <definedName name="F_11_420" localSheetId="4">#REF!</definedName>
    <definedName name="F_11_420">#REF!</definedName>
    <definedName name="F_11_450" localSheetId="8">#REF!</definedName>
    <definedName name="F_11_450" localSheetId="9">#REF!</definedName>
    <definedName name="F_11_450" localSheetId="10">#REF!</definedName>
    <definedName name="F_11_450" localSheetId="11">#REF!</definedName>
    <definedName name="F_11_450" localSheetId="13">#REF!</definedName>
    <definedName name="F_11_450" localSheetId="4">#REF!</definedName>
    <definedName name="F_11_450">#REF!</definedName>
    <definedName name="F_11_480" localSheetId="8">#REF!</definedName>
    <definedName name="F_11_480" localSheetId="9">#REF!</definedName>
    <definedName name="F_11_480" localSheetId="10">#REF!</definedName>
    <definedName name="F_11_480" localSheetId="11">#REF!</definedName>
    <definedName name="F_11_480" localSheetId="13">#REF!</definedName>
    <definedName name="F_11_480" localSheetId="4">#REF!</definedName>
    <definedName name="F_11_480">#REF!</definedName>
    <definedName name="F_11_510" localSheetId="8">#REF!</definedName>
    <definedName name="F_11_510" localSheetId="9">#REF!</definedName>
    <definedName name="F_11_510" localSheetId="10">#REF!</definedName>
    <definedName name="F_11_510" localSheetId="11">#REF!</definedName>
    <definedName name="F_11_510" localSheetId="13">#REF!</definedName>
    <definedName name="F_11_510" localSheetId="4">#REF!</definedName>
    <definedName name="F_11_510">#REF!</definedName>
    <definedName name="F_11_540" localSheetId="8">#REF!</definedName>
    <definedName name="F_11_540" localSheetId="9">#REF!</definedName>
    <definedName name="F_11_540" localSheetId="10">#REF!</definedName>
    <definedName name="F_11_540" localSheetId="11">#REF!</definedName>
    <definedName name="F_11_540" localSheetId="13">#REF!</definedName>
    <definedName name="F_11_540" localSheetId="4">#REF!</definedName>
    <definedName name="F_11_540">#REF!</definedName>
    <definedName name="F_11_570" localSheetId="8">#REF!</definedName>
    <definedName name="F_11_570" localSheetId="9">#REF!</definedName>
    <definedName name="F_11_570" localSheetId="10">#REF!</definedName>
    <definedName name="F_11_570" localSheetId="11">#REF!</definedName>
    <definedName name="F_11_570" localSheetId="13">#REF!</definedName>
    <definedName name="F_11_570" localSheetId="4">#REF!</definedName>
    <definedName name="F_11_570">#REF!</definedName>
    <definedName name="F_11_60" localSheetId="8">#REF!</definedName>
    <definedName name="F_11_60" localSheetId="9">#REF!</definedName>
    <definedName name="F_11_60" localSheetId="10">#REF!</definedName>
    <definedName name="F_11_60" localSheetId="11">#REF!</definedName>
    <definedName name="F_11_60" localSheetId="13">#REF!</definedName>
    <definedName name="F_11_60" localSheetId="4">#REF!</definedName>
    <definedName name="F_11_60">#REF!</definedName>
    <definedName name="F_11_600" localSheetId="8">#REF!</definedName>
    <definedName name="F_11_600" localSheetId="9">#REF!</definedName>
    <definedName name="F_11_600" localSheetId="10">#REF!</definedName>
    <definedName name="F_11_600" localSheetId="11">#REF!</definedName>
    <definedName name="F_11_600" localSheetId="13">#REF!</definedName>
    <definedName name="F_11_600" localSheetId="4">#REF!</definedName>
    <definedName name="F_11_600">#REF!</definedName>
    <definedName name="F_11_630" localSheetId="8">#REF!</definedName>
    <definedName name="F_11_630" localSheetId="9">#REF!</definedName>
    <definedName name="F_11_630" localSheetId="10">#REF!</definedName>
    <definedName name="F_11_630" localSheetId="11">#REF!</definedName>
    <definedName name="F_11_630" localSheetId="13">#REF!</definedName>
    <definedName name="F_11_630" localSheetId="4">#REF!</definedName>
    <definedName name="F_11_630">#REF!</definedName>
    <definedName name="F_11_660" localSheetId="8">#REF!</definedName>
    <definedName name="F_11_660" localSheetId="9">#REF!</definedName>
    <definedName name="F_11_660" localSheetId="10">#REF!</definedName>
    <definedName name="F_11_660" localSheetId="11">#REF!</definedName>
    <definedName name="F_11_660" localSheetId="13">#REF!</definedName>
    <definedName name="F_11_660" localSheetId="4">#REF!</definedName>
    <definedName name="F_11_660">#REF!</definedName>
    <definedName name="F_11_690" localSheetId="8">#REF!</definedName>
    <definedName name="F_11_690" localSheetId="9">#REF!</definedName>
    <definedName name="F_11_690" localSheetId="10">#REF!</definedName>
    <definedName name="F_11_690" localSheetId="11">#REF!</definedName>
    <definedName name="F_11_690" localSheetId="13">#REF!</definedName>
    <definedName name="F_11_690" localSheetId="4">#REF!</definedName>
    <definedName name="F_11_690">#REF!</definedName>
    <definedName name="F_11_720" localSheetId="8">#REF!</definedName>
    <definedName name="F_11_720" localSheetId="9">#REF!</definedName>
    <definedName name="F_11_720" localSheetId="10">#REF!</definedName>
    <definedName name="F_11_720" localSheetId="11">#REF!</definedName>
    <definedName name="F_11_720" localSheetId="13">#REF!</definedName>
    <definedName name="F_11_720" localSheetId="4">#REF!</definedName>
    <definedName name="F_11_720">#REF!</definedName>
    <definedName name="F_11_90" localSheetId="8">#REF!</definedName>
    <definedName name="F_11_90" localSheetId="9">#REF!</definedName>
    <definedName name="F_11_90" localSheetId="10">#REF!</definedName>
    <definedName name="F_11_90" localSheetId="11">#REF!</definedName>
    <definedName name="F_11_90" localSheetId="13">#REF!</definedName>
    <definedName name="F_11_90" localSheetId="4">#REF!</definedName>
    <definedName name="F_11_90">#REF!</definedName>
    <definedName name="F_12_120" localSheetId="8">#REF!</definedName>
    <definedName name="F_12_120" localSheetId="9">#REF!</definedName>
    <definedName name="F_12_120" localSheetId="10">#REF!</definedName>
    <definedName name="F_12_120" localSheetId="11">#REF!</definedName>
    <definedName name="F_12_120" localSheetId="13">#REF!</definedName>
    <definedName name="F_12_120" localSheetId="4">#REF!</definedName>
    <definedName name="F_12_120">#REF!</definedName>
    <definedName name="F_12_150" localSheetId="8">#REF!</definedName>
    <definedName name="F_12_150" localSheetId="9">#REF!</definedName>
    <definedName name="F_12_150" localSheetId="10">#REF!</definedName>
    <definedName name="F_12_150" localSheetId="11">#REF!</definedName>
    <definedName name="F_12_150" localSheetId="13">#REF!</definedName>
    <definedName name="F_12_150" localSheetId="4">#REF!</definedName>
    <definedName name="F_12_150">#REF!</definedName>
    <definedName name="F_12_180" localSheetId="8">#REF!</definedName>
    <definedName name="F_12_180" localSheetId="9">#REF!</definedName>
    <definedName name="F_12_180" localSheetId="10">#REF!</definedName>
    <definedName name="F_12_180" localSheetId="11">#REF!</definedName>
    <definedName name="F_12_180" localSheetId="13">#REF!</definedName>
    <definedName name="F_12_180" localSheetId="4">#REF!</definedName>
    <definedName name="F_12_180">#REF!</definedName>
    <definedName name="F_12_210" localSheetId="8">#REF!</definedName>
    <definedName name="F_12_210" localSheetId="9">#REF!</definedName>
    <definedName name="F_12_210" localSheetId="10">#REF!</definedName>
    <definedName name="F_12_210" localSheetId="11">#REF!</definedName>
    <definedName name="F_12_210" localSheetId="13">#REF!</definedName>
    <definedName name="F_12_210" localSheetId="4">#REF!</definedName>
    <definedName name="F_12_210">#REF!</definedName>
    <definedName name="F_12_240" localSheetId="8">#REF!</definedName>
    <definedName name="F_12_240" localSheetId="9">#REF!</definedName>
    <definedName name="F_12_240" localSheetId="10">#REF!</definedName>
    <definedName name="F_12_240" localSheetId="11">#REF!</definedName>
    <definedName name="F_12_240" localSheetId="13">#REF!</definedName>
    <definedName name="F_12_240" localSheetId="4">#REF!</definedName>
    <definedName name="F_12_240">#REF!</definedName>
    <definedName name="F_12_270" localSheetId="8">#REF!</definedName>
    <definedName name="F_12_270" localSheetId="9">#REF!</definedName>
    <definedName name="F_12_270" localSheetId="10">#REF!</definedName>
    <definedName name="F_12_270" localSheetId="11">#REF!</definedName>
    <definedName name="F_12_270" localSheetId="13">#REF!</definedName>
    <definedName name="F_12_270" localSheetId="4">#REF!</definedName>
    <definedName name="F_12_270">#REF!</definedName>
    <definedName name="F_12_30" localSheetId="8">#REF!</definedName>
    <definedName name="F_12_30" localSheetId="9">#REF!</definedName>
    <definedName name="F_12_30" localSheetId="10">#REF!</definedName>
    <definedName name="F_12_30" localSheetId="11">#REF!</definedName>
    <definedName name="F_12_30" localSheetId="13">#REF!</definedName>
    <definedName name="F_12_30" localSheetId="4">#REF!</definedName>
    <definedName name="F_12_30">#REF!</definedName>
    <definedName name="F_12_300" localSheetId="8">#REF!</definedName>
    <definedName name="F_12_300" localSheetId="9">#REF!</definedName>
    <definedName name="F_12_300" localSheetId="10">#REF!</definedName>
    <definedName name="F_12_300" localSheetId="11">#REF!</definedName>
    <definedName name="F_12_300" localSheetId="13">#REF!</definedName>
    <definedName name="F_12_300" localSheetId="4">#REF!</definedName>
    <definedName name="F_12_300">#REF!</definedName>
    <definedName name="F_12_330" localSheetId="8">#REF!</definedName>
    <definedName name="F_12_330" localSheetId="9">#REF!</definedName>
    <definedName name="F_12_330" localSheetId="10">#REF!</definedName>
    <definedName name="F_12_330" localSheetId="11">#REF!</definedName>
    <definedName name="F_12_330" localSheetId="13">#REF!</definedName>
    <definedName name="F_12_330" localSheetId="4">#REF!</definedName>
    <definedName name="F_12_330">#REF!</definedName>
    <definedName name="F_12_360" localSheetId="8">#REF!</definedName>
    <definedName name="F_12_360" localSheetId="9">#REF!</definedName>
    <definedName name="F_12_360" localSheetId="10">#REF!</definedName>
    <definedName name="F_12_360" localSheetId="11">#REF!</definedName>
    <definedName name="F_12_360" localSheetId="13">#REF!</definedName>
    <definedName name="F_12_360" localSheetId="4">#REF!</definedName>
    <definedName name="F_12_360">#REF!</definedName>
    <definedName name="F_12_390" localSheetId="8">#REF!</definedName>
    <definedName name="F_12_390" localSheetId="9">#REF!</definedName>
    <definedName name="F_12_390" localSheetId="10">#REF!</definedName>
    <definedName name="F_12_390" localSheetId="11">#REF!</definedName>
    <definedName name="F_12_390" localSheetId="13">#REF!</definedName>
    <definedName name="F_12_390" localSheetId="4">#REF!</definedName>
    <definedName name="F_12_390">#REF!</definedName>
    <definedName name="F_12_420" localSheetId="8">#REF!</definedName>
    <definedName name="F_12_420" localSheetId="9">#REF!</definedName>
    <definedName name="F_12_420" localSheetId="10">#REF!</definedName>
    <definedName name="F_12_420" localSheetId="11">#REF!</definedName>
    <definedName name="F_12_420" localSheetId="13">#REF!</definedName>
    <definedName name="F_12_420" localSheetId="4">#REF!</definedName>
    <definedName name="F_12_420">#REF!</definedName>
    <definedName name="F_12_450" localSheetId="8">#REF!</definedName>
    <definedName name="F_12_450" localSheetId="9">#REF!</definedName>
    <definedName name="F_12_450" localSheetId="10">#REF!</definedName>
    <definedName name="F_12_450" localSheetId="11">#REF!</definedName>
    <definedName name="F_12_450" localSheetId="13">#REF!</definedName>
    <definedName name="F_12_450" localSheetId="4">#REF!</definedName>
    <definedName name="F_12_450">#REF!</definedName>
    <definedName name="F_12_480" localSheetId="8">#REF!</definedName>
    <definedName name="F_12_480" localSheetId="9">#REF!</definedName>
    <definedName name="F_12_480" localSheetId="10">#REF!</definedName>
    <definedName name="F_12_480" localSheetId="11">#REF!</definedName>
    <definedName name="F_12_480" localSheetId="13">#REF!</definedName>
    <definedName name="F_12_480" localSheetId="4">#REF!</definedName>
    <definedName name="F_12_480">#REF!</definedName>
    <definedName name="F_12_510" localSheetId="8">#REF!</definedName>
    <definedName name="F_12_510" localSheetId="9">#REF!</definedName>
    <definedName name="F_12_510" localSheetId="10">#REF!</definedName>
    <definedName name="F_12_510" localSheetId="11">#REF!</definedName>
    <definedName name="F_12_510" localSheetId="13">#REF!</definedName>
    <definedName name="F_12_510" localSheetId="4">#REF!</definedName>
    <definedName name="F_12_510">#REF!</definedName>
    <definedName name="F_12_540" localSheetId="8">#REF!</definedName>
    <definedName name="F_12_540" localSheetId="9">#REF!</definedName>
    <definedName name="F_12_540" localSheetId="10">#REF!</definedName>
    <definedName name="F_12_540" localSheetId="11">#REF!</definedName>
    <definedName name="F_12_540" localSheetId="13">#REF!</definedName>
    <definedName name="F_12_540" localSheetId="4">#REF!</definedName>
    <definedName name="F_12_540">#REF!</definedName>
    <definedName name="F_12_570" localSheetId="8">#REF!</definedName>
    <definedName name="F_12_570" localSheetId="9">#REF!</definedName>
    <definedName name="F_12_570" localSheetId="10">#REF!</definedName>
    <definedName name="F_12_570" localSheetId="11">#REF!</definedName>
    <definedName name="F_12_570" localSheetId="13">#REF!</definedName>
    <definedName name="F_12_570" localSheetId="4">#REF!</definedName>
    <definedName name="F_12_570">#REF!</definedName>
    <definedName name="F_12_60" localSheetId="8">#REF!</definedName>
    <definedName name="F_12_60" localSheetId="9">#REF!</definedName>
    <definedName name="F_12_60" localSheetId="10">#REF!</definedName>
    <definedName name="F_12_60" localSheetId="11">#REF!</definedName>
    <definedName name="F_12_60" localSheetId="13">#REF!</definedName>
    <definedName name="F_12_60" localSheetId="4">#REF!</definedName>
    <definedName name="F_12_60">#REF!</definedName>
    <definedName name="F_12_600" localSheetId="8">#REF!</definedName>
    <definedName name="F_12_600" localSheetId="9">#REF!</definedName>
    <definedName name="F_12_600" localSheetId="10">#REF!</definedName>
    <definedName name="F_12_600" localSheetId="11">#REF!</definedName>
    <definedName name="F_12_600" localSheetId="13">#REF!</definedName>
    <definedName name="F_12_600" localSheetId="4">#REF!</definedName>
    <definedName name="F_12_600">#REF!</definedName>
    <definedName name="F_12_630" localSheetId="8">#REF!</definedName>
    <definedName name="F_12_630" localSheetId="9">#REF!</definedName>
    <definedName name="F_12_630" localSheetId="10">#REF!</definedName>
    <definedName name="F_12_630" localSheetId="11">#REF!</definedName>
    <definedName name="F_12_630" localSheetId="13">#REF!</definedName>
    <definedName name="F_12_630" localSheetId="4">#REF!</definedName>
    <definedName name="F_12_630">#REF!</definedName>
    <definedName name="F_12_660" localSheetId="8">#REF!</definedName>
    <definedName name="F_12_660" localSheetId="9">#REF!</definedName>
    <definedName name="F_12_660" localSheetId="10">#REF!</definedName>
    <definedName name="F_12_660" localSheetId="11">#REF!</definedName>
    <definedName name="F_12_660" localSheetId="13">#REF!</definedName>
    <definedName name="F_12_660" localSheetId="4">#REF!</definedName>
    <definedName name="F_12_660">#REF!</definedName>
    <definedName name="F_12_690" localSheetId="8">#REF!</definedName>
    <definedName name="F_12_690" localSheetId="9">#REF!</definedName>
    <definedName name="F_12_690" localSheetId="10">#REF!</definedName>
    <definedName name="F_12_690" localSheetId="11">#REF!</definedName>
    <definedName name="F_12_690" localSheetId="13">#REF!</definedName>
    <definedName name="F_12_690" localSheetId="4">#REF!</definedName>
    <definedName name="F_12_690">#REF!</definedName>
    <definedName name="F_12_720" localSheetId="8">#REF!</definedName>
    <definedName name="F_12_720" localSheetId="9">#REF!</definedName>
    <definedName name="F_12_720" localSheetId="10">#REF!</definedName>
    <definedName name="F_12_720" localSheetId="11">#REF!</definedName>
    <definedName name="F_12_720" localSheetId="13">#REF!</definedName>
    <definedName name="F_12_720" localSheetId="4">#REF!</definedName>
    <definedName name="F_12_720">#REF!</definedName>
    <definedName name="F_12_90" localSheetId="8">#REF!</definedName>
    <definedName name="F_12_90" localSheetId="9">#REF!</definedName>
    <definedName name="F_12_90" localSheetId="10">#REF!</definedName>
    <definedName name="F_12_90" localSheetId="11">#REF!</definedName>
    <definedName name="F_12_90" localSheetId="13">#REF!</definedName>
    <definedName name="F_12_90" localSheetId="4">#REF!</definedName>
    <definedName name="F_12_90">#REF!</definedName>
    <definedName name="F_13_120" localSheetId="8">#REF!</definedName>
    <definedName name="F_13_120" localSheetId="9">#REF!</definedName>
    <definedName name="F_13_120" localSheetId="10">#REF!</definedName>
    <definedName name="F_13_120" localSheetId="11">#REF!</definedName>
    <definedName name="F_13_120" localSheetId="13">#REF!</definedName>
    <definedName name="F_13_120" localSheetId="4">#REF!</definedName>
    <definedName name="F_13_120">#REF!</definedName>
    <definedName name="F_13_150" localSheetId="8">#REF!</definedName>
    <definedName name="F_13_150" localSheetId="9">#REF!</definedName>
    <definedName name="F_13_150" localSheetId="10">#REF!</definedName>
    <definedName name="F_13_150" localSheetId="11">#REF!</definedName>
    <definedName name="F_13_150" localSheetId="13">#REF!</definedName>
    <definedName name="F_13_150" localSheetId="4">#REF!</definedName>
    <definedName name="F_13_150">#REF!</definedName>
    <definedName name="F_13_180" localSheetId="8">#REF!</definedName>
    <definedName name="F_13_180" localSheetId="9">#REF!</definedName>
    <definedName name="F_13_180" localSheetId="10">#REF!</definedName>
    <definedName name="F_13_180" localSheetId="11">#REF!</definedName>
    <definedName name="F_13_180" localSheetId="13">#REF!</definedName>
    <definedName name="F_13_180" localSheetId="4">#REF!</definedName>
    <definedName name="F_13_180">#REF!</definedName>
    <definedName name="F_13_210" localSheetId="8">#REF!</definedName>
    <definedName name="F_13_210" localSheetId="9">#REF!</definedName>
    <definedName name="F_13_210" localSheetId="10">#REF!</definedName>
    <definedName name="F_13_210" localSheetId="11">#REF!</definedName>
    <definedName name="F_13_210" localSheetId="13">#REF!</definedName>
    <definedName name="F_13_210" localSheetId="4">#REF!</definedName>
    <definedName name="F_13_210">#REF!</definedName>
    <definedName name="F_13_240" localSheetId="8">#REF!</definedName>
    <definedName name="F_13_240" localSheetId="9">#REF!</definedName>
    <definedName name="F_13_240" localSheetId="10">#REF!</definedName>
    <definedName name="F_13_240" localSheetId="11">#REF!</definedName>
    <definedName name="F_13_240" localSheetId="13">#REF!</definedName>
    <definedName name="F_13_240" localSheetId="4">#REF!</definedName>
    <definedName name="F_13_240">#REF!</definedName>
    <definedName name="F_13_270" localSheetId="8">#REF!</definedName>
    <definedName name="F_13_270" localSheetId="9">#REF!</definedName>
    <definedName name="F_13_270" localSheetId="10">#REF!</definedName>
    <definedName name="F_13_270" localSheetId="11">#REF!</definedName>
    <definedName name="F_13_270" localSheetId="13">#REF!</definedName>
    <definedName name="F_13_270" localSheetId="4">#REF!</definedName>
    <definedName name="F_13_270">#REF!</definedName>
    <definedName name="F_13_30" localSheetId="8">#REF!</definedName>
    <definedName name="F_13_30" localSheetId="9">#REF!</definedName>
    <definedName name="F_13_30" localSheetId="10">#REF!</definedName>
    <definedName name="F_13_30" localSheetId="11">#REF!</definedName>
    <definedName name="F_13_30" localSheetId="13">#REF!</definedName>
    <definedName name="F_13_30" localSheetId="4">#REF!</definedName>
    <definedName name="F_13_30">#REF!</definedName>
    <definedName name="F_13_300" localSheetId="8">#REF!</definedName>
    <definedName name="F_13_300" localSheetId="9">#REF!</definedName>
    <definedName name="F_13_300" localSheetId="10">#REF!</definedName>
    <definedName name="F_13_300" localSheetId="11">#REF!</definedName>
    <definedName name="F_13_300" localSheetId="13">#REF!</definedName>
    <definedName name="F_13_300" localSheetId="4">#REF!</definedName>
    <definedName name="F_13_300">#REF!</definedName>
    <definedName name="F_13_330" localSheetId="8">#REF!</definedName>
    <definedName name="F_13_330" localSheetId="9">#REF!</definedName>
    <definedName name="F_13_330" localSheetId="10">#REF!</definedName>
    <definedName name="F_13_330" localSheetId="11">#REF!</definedName>
    <definedName name="F_13_330" localSheetId="13">#REF!</definedName>
    <definedName name="F_13_330" localSheetId="4">#REF!</definedName>
    <definedName name="F_13_330">#REF!</definedName>
    <definedName name="F_13_360" localSheetId="8">#REF!</definedName>
    <definedName name="F_13_360" localSheetId="9">#REF!</definedName>
    <definedName name="F_13_360" localSheetId="10">#REF!</definedName>
    <definedName name="F_13_360" localSheetId="11">#REF!</definedName>
    <definedName name="F_13_360" localSheetId="13">#REF!</definedName>
    <definedName name="F_13_360" localSheetId="4">#REF!</definedName>
    <definedName name="F_13_360">#REF!</definedName>
    <definedName name="F_13_390" localSheetId="8">#REF!</definedName>
    <definedName name="F_13_390" localSheetId="9">#REF!</definedName>
    <definedName name="F_13_390" localSheetId="10">#REF!</definedName>
    <definedName name="F_13_390" localSheetId="11">#REF!</definedName>
    <definedName name="F_13_390" localSheetId="13">#REF!</definedName>
    <definedName name="F_13_390" localSheetId="4">#REF!</definedName>
    <definedName name="F_13_390">#REF!</definedName>
    <definedName name="F_13_420" localSheetId="8">#REF!</definedName>
    <definedName name="F_13_420" localSheetId="9">#REF!</definedName>
    <definedName name="F_13_420" localSheetId="10">#REF!</definedName>
    <definedName name="F_13_420" localSheetId="11">#REF!</definedName>
    <definedName name="F_13_420" localSheetId="13">#REF!</definedName>
    <definedName name="F_13_420" localSheetId="4">#REF!</definedName>
    <definedName name="F_13_420">#REF!</definedName>
    <definedName name="F_13_450" localSheetId="8">#REF!</definedName>
    <definedName name="F_13_450" localSheetId="9">#REF!</definedName>
    <definedName name="F_13_450" localSheetId="10">#REF!</definedName>
    <definedName name="F_13_450" localSheetId="11">#REF!</definedName>
    <definedName name="F_13_450" localSheetId="13">#REF!</definedName>
    <definedName name="F_13_450" localSheetId="4">#REF!</definedName>
    <definedName name="F_13_450">#REF!</definedName>
    <definedName name="F_13_480" localSheetId="8">#REF!</definedName>
    <definedName name="F_13_480" localSheetId="9">#REF!</definedName>
    <definedName name="F_13_480" localSheetId="10">#REF!</definedName>
    <definedName name="F_13_480" localSheetId="11">#REF!</definedName>
    <definedName name="F_13_480" localSheetId="13">#REF!</definedName>
    <definedName name="F_13_480" localSheetId="4">#REF!</definedName>
    <definedName name="F_13_480">#REF!</definedName>
    <definedName name="F_13_510" localSheetId="8">#REF!</definedName>
    <definedName name="F_13_510" localSheetId="9">#REF!</definedName>
    <definedName name="F_13_510" localSheetId="10">#REF!</definedName>
    <definedName name="F_13_510" localSheetId="11">#REF!</definedName>
    <definedName name="F_13_510" localSheetId="13">#REF!</definedName>
    <definedName name="F_13_510" localSheetId="4">#REF!</definedName>
    <definedName name="F_13_510">#REF!</definedName>
    <definedName name="F_13_540" localSheetId="8">#REF!</definedName>
    <definedName name="F_13_540" localSheetId="9">#REF!</definedName>
    <definedName name="F_13_540" localSheetId="10">#REF!</definedName>
    <definedName name="F_13_540" localSheetId="11">#REF!</definedName>
    <definedName name="F_13_540" localSheetId="13">#REF!</definedName>
    <definedName name="F_13_540" localSheetId="4">#REF!</definedName>
    <definedName name="F_13_540">#REF!</definedName>
    <definedName name="F_13_570" localSheetId="8">#REF!</definedName>
    <definedName name="F_13_570" localSheetId="9">#REF!</definedName>
    <definedName name="F_13_570" localSheetId="10">#REF!</definedName>
    <definedName name="F_13_570" localSheetId="11">#REF!</definedName>
    <definedName name="F_13_570" localSheetId="13">#REF!</definedName>
    <definedName name="F_13_570" localSheetId="4">#REF!</definedName>
    <definedName name="F_13_570">#REF!</definedName>
    <definedName name="F_13_60" localSheetId="8">#REF!</definedName>
    <definedName name="F_13_60" localSheetId="9">#REF!</definedName>
    <definedName name="F_13_60" localSheetId="10">#REF!</definedName>
    <definedName name="F_13_60" localSheetId="11">#REF!</definedName>
    <definedName name="F_13_60" localSheetId="13">#REF!</definedName>
    <definedName name="F_13_60" localSheetId="4">#REF!</definedName>
    <definedName name="F_13_60">#REF!</definedName>
    <definedName name="F_13_600" localSheetId="8">#REF!</definedName>
    <definedName name="F_13_600" localSheetId="9">#REF!</definedName>
    <definedName name="F_13_600" localSheetId="10">#REF!</definedName>
    <definedName name="F_13_600" localSheetId="11">#REF!</definedName>
    <definedName name="F_13_600" localSheetId="13">#REF!</definedName>
    <definedName name="F_13_600" localSheetId="4">#REF!</definedName>
    <definedName name="F_13_600">#REF!</definedName>
    <definedName name="F_13_630" localSheetId="8">#REF!</definedName>
    <definedName name="F_13_630" localSheetId="9">#REF!</definedName>
    <definedName name="F_13_630" localSheetId="10">#REF!</definedName>
    <definedName name="F_13_630" localSheetId="11">#REF!</definedName>
    <definedName name="F_13_630" localSheetId="13">#REF!</definedName>
    <definedName name="F_13_630" localSheetId="4">#REF!</definedName>
    <definedName name="F_13_630">#REF!</definedName>
    <definedName name="F_13_660" localSheetId="8">#REF!</definedName>
    <definedName name="F_13_660" localSheetId="9">#REF!</definedName>
    <definedName name="F_13_660" localSheetId="10">#REF!</definedName>
    <definedName name="F_13_660" localSheetId="11">#REF!</definedName>
    <definedName name="F_13_660" localSheetId="13">#REF!</definedName>
    <definedName name="F_13_660" localSheetId="4">#REF!</definedName>
    <definedName name="F_13_660">#REF!</definedName>
    <definedName name="F_13_690" localSheetId="8">#REF!</definedName>
    <definedName name="F_13_690" localSheetId="9">#REF!</definedName>
    <definedName name="F_13_690" localSheetId="10">#REF!</definedName>
    <definedName name="F_13_690" localSheetId="11">#REF!</definedName>
    <definedName name="F_13_690" localSheetId="13">#REF!</definedName>
    <definedName name="F_13_690" localSheetId="4">#REF!</definedName>
    <definedName name="F_13_690">#REF!</definedName>
    <definedName name="F_13_720" localSheetId="8">#REF!</definedName>
    <definedName name="F_13_720" localSheetId="9">#REF!</definedName>
    <definedName name="F_13_720" localSheetId="10">#REF!</definedName>
    <definedName name="F_13_720" localSheetId="11">#REF!</definedName>
    <definedName name="F_13_720" localSheetId="13">#REF!</definedName>
    <definedName name="F_13_720" localSheetId="4">#REF!</definedName>
    <definedName name="F_13_720">#REF!</definedName>
    <definedName name="F_13_90" localSheetId="8">#REF!</definedName>
    <definedName name="F_13_90" localSheetId="9">#REF!</definedName>
    <definedName name="F_13_90" localSheetId="10">#REF!</definedName>
    <definedName name="F_13_90" localSheetId="11">#REF!</definedName>
    <definedName name="F_13_90" localSheetId="13">#REF!</definedName>
    <definedName name="F_13_90" localSheetId="4">#REF!</definedName>
    <definedName name="F_13_90">#REF!</definedName>
    <definedName name="F_14_120" localSheetId="8">#REF!</definedName>
    <definedName name="F_14_120" localSheetId="9">#REF!</definedName>
    <definedName name="F_14_120" localSheetId="10">#REF!</definedName>
    <definedName name="F_14_120" localSheetId="11">#REF!</definedName>
    <definedName name="F_14_120" localSheetId="13">#REF!</definedName>
    <definedName name="F_14_120" localSheetId="4">#REF!</definedName>
    <definedName name="F_14_120">#REF!</definedName>
    <definedName name="F_14_150" localSheetId="8">#REF!</definedName>
    <definedName name="F_14_150" localSheetId="9">#REF!</definedName>
    <definedName name="F_14_150" localSheetId="10">#REF!</definedName>
    <definedName name="F_14_150" localSheetId="11">#REF!</definedName>
    <definedName name="F_14_150" localSheetId="13">#REF!</definedName>
    <definedName name="F_14_150" localSheetId="4">#REF!</definedName>
    <definedName name="F_14_150">#REF!</definedName>
    <definedName name="F_14_180" localSheetId="8">#REF!</definedName>
    <definedName name="F_14_180" localSheetId="9">#REF!</definedName>
    <definedName name="F_14_180" localSheetId="10">#REF!</definedName>
    <definedName name="F_14_180" localSheetId="11">#REF!</definedName>
    <definedName name="F_14_180" localSheetId="13">#REF!</definedName>
    <definedName name="F_14_180" localSheetId="4">#REF!</definedName>
    <definedName name="F_14_180">#REF!</definedName>
    <definedName name="F_14_210" localSheetId="8">#REF!</definedName>
    <definedName name="F_14_210" localSheetId="9">#REF!</definedName>
    <definedName name="F_14_210" localSheetId="10">#REF!</definedName>
    <definedName name="F_14_210" localSheetId="11">#REF!</definedName>
    <definedName name="F_14_210" localSheetId="13">#REF!</definedName>
    <definedName name="F_14_210" localSheetId="4">#REF!</definedName>
    <definedName name="F_14_210">#REF!</definedName>
    <definedName name="F_14_240" localSheetId="8">#REF!</definedName>
    <definedName name="F_14_240" localSheetId="9">#REF!</definedName>
    <definedName name="F_14_240" localSheetId="10">#REF!</definedName>
    <definedName name="F_14_240" localSheetId="11">#REF!</definedName>
    <definedName name="F_14_240" localSheetId="13">#REF!</definedName>
    <definedName name="F_14_240" localSheetId="4">#REF!</definedName>
    <definedName name="F_14_240">#REF!</definedName>
    <definedName name="F_14_270" localSheetId="8">#REF!</definedName>
    <definedName name="F_14_270" localSheetId="9">#REF!</definedName>
    <definedName name="F_14_270" localSheetId="10">#REF!</definedName>
    <definedName name="F_14_270" localSheetId="11">#REF!</definedName>
    <definedName name="F_14_270" localSheetId="13">#REF!</definedName>
    <definedName name="F_14_270" localSheetId="4">#REF!</definedName>
    <definedName name="F_14_270">#REF!</definedName>
    <definedName name="F_14_30" localSheetId="8">#REF!</definedName>
    <definedName name="F_14_30" localSheetId="9">#REF!</definedName>
    <definedName name="F_14_30" localSheetId="10">#REF!</definedName>
    <definedName name="F_14_30" localSheetId="11">#REF!</definedName>
    <definedName name="F_14_30" localSheetId="13">#REF!</definedName>
    <definedName name="F_14_30" localSheetId="4">#REF!</definedName>
    <definedName name="F_14_30">#REF!</definedName>
    <definedName name="F_14_300" localSheetId="8">#REF!</definedName>
    <definedName name="F_14_300" localSheetId="9">#REF!</definedName>
    <definedName name="F_14_300" localSheetId="10">#REF!</definedName>
    <definedName name="F_14_300" localSheetId="11">#REF!</definedName>
    <definedName name="F_14_300" localSheetId="13">#REF!</definedName>
    <definedName name="F_14_300" localSheetId="4">#REF!</definedName>
    <definedName name="F_14_300">#REF!</definedName>
    <definedName name="F_14_330" localSheetId="8">#REF!</definedName>
    <definedName name="F_14_330" localSheetId="9">#REF!</definedName>
    <definedName name="F_14_330" localSheetId="10">#REF!</definedName>
    <definedName name="F_14_330" localSheetId="11">#REF!</definedName>
    <definedName name="F_14_330" localSheetId="13">#REF!</definedName>
    <definedName name="F_14_330" localSheetId="4">#REF!</definedName>
    <definedName name="F_14_330">#REF!</definedName>
    <definedName name="F_14_360" localSheetId="8">#REF!</definedName>
    <definedName name="F_14_360" localSheetId="9">#REF!</definedName>
    <definedName name="F_14_360" localSheetId="10">#REF!</definedName>
    <definedName name="F_14_360" localSheetId="11">#REF!</definedName>
    <definedName name="F_14_360" localSheetId="13">#REF!</definedName>
    <definedName name="F_14_360" localSheetId="4">#REF!</definedName>
    <definedName name="F_14_360">#REF!</definedName>
    <definedName name="F_14_390" localSheetId="8">#REF!</definedName>
    <definedName name="F_14_390" localSheetId="9">#REF!</definedName>
    <definedName name="F_14_390" localSheetId="10">#REF!</definedName>
    <definedName name="F_14_390" localSheetId="11">#REF!</definedName>
    <definedName name="F_14_390" localSheetId="13">#REF!</definedName>
    <definedName name="F_14_390" localSheetId="4">#REF!</definedName>
    <definedName name="F_14_390">#REF!</definedName>
    <definedName name="F_14_420" localSheetId="8">#REF!</definedName>
    <definedName name="F_14_420" localSheetId="9">#REF!</definedName>
    <definedName name="F_14_420" localSheetId="10">#REF!</definedName>
    <definedName name="F_14_420" localSheetId="11">#REF!</definedName>
    <definedName name="F_14_420" localSheetId="13">#REF!</definedName>
    <definedName name="F_14_420" localSheetId="4">#REF!</definedName>
    <definedName name="F_14_420">#REF!</definedName>
    <definedName name="F_14_450" localSheetId="8">#REF!</definedName>
    <definedName name="F_14_450" localSheetId="9">#REF!</definedName>
    <definedName name="F_14_450" localSheetId="10">#REF!</definedName>
    <definedName name="F_14_450" localSheetId="11">#REF!</definedName>
    <definedName name="F_14_450" localSheetId="13">#REF!</definedName>
    <definedName name="F_14_450" localSheetId="4">#REF!</definedName>
    <definedName name="F_14_450">#REF!</definedName>
    <definedName name="F_14_480" localSheetId="8">#REF!</definedName>
    <definedName name="F_14_480" localSheetId="9">#REF!</definedName>
    <definedName name="F_14_480" localSheetId="10">#REF!</definedName>
    <definedName name="F_14_480" localSheetId="11">#REF!</definedName>
    <definedName name="F_14_480" localSheetId="13">#REF!</definedName>
    <definedName name="F_14_480" localSheetId="4">#REF!</definedName>
    <definedName name="F_14_480">#REF!</definedName>
    <definedName name="F_14_510" localSheetId="8">#REF!</definedName>
    <definedName name="F_14_510" localSheetId="9">#REF!</definedName>
    <definedName name="F_14_510" localSheetId="10">#REF!</definedName>
    <definedName name="F_14_510" localSheetId="11">#REF!</definedName>
    <definedName name="F_14_510" localSheetId="13">#REF!</definedName>
    <definedName name="F_14_510" localSheetId="4">#REF!</definedName>
    <definedName name="F_14_510">#REF!</definedName>
    <definedName name="F_14_540" localSheetId="8">#REF!</definedName>
    <definedName name="F_14_540" localSheetId="9">#REF!</definedName>
    <definedName name="F_14_540" localSheetId="10">#REF!</definedName>
    <definedName name="F_14_540" localSheetId="11">#REF!</definedName>
    <definedName name="F_14_540" localSheetId="13">#REF!</definedName>
    <definedName name="F_14_540" localSheetId="4">#REF!</definedName>
    <definedName name="F_14_540">#REF!</definedName>
    <definedName name="F_14_570" localSheetId="8">#REF!</definedName>
    <definedName name="F_14_570" localSheetId="9">#REF!</definedName>
    <definedName name="F_14_570" localSheetId="10">#REF!</definedName>
    <definedName name="F_14_570" localSheetId="11">#REF!</definedName>
    <definedName name="F_14_570" localSheetId="13">#REF!</definedName>
    <definedName name="F_14_570" localSheetId="4">#REF!</definedName>
    <definedName name="F_14_570">#REF!</definedName>
    <definedName name="F_14_60" localSheetId="8">#REF!</definedName>
    <definedName name="F_14_60" localSheetId="9">#REF!</definedName>
    <definedName name="F_14_60" localSheetId="10">#REF!</definedName>
    <definedName name="F_14_60" localSheetId="11">#REF!</definedName>
    <definedName name="F_14_60" localSheetId="13">#REF!</definedName>
    <definedName name="F_14_60" localSheetId="4">#REF!</definedName>
    <definedName name="F_14_60">#REF!</definedName>
    <definedName name="F_14_600" localSheetId="8">#REF!</definedName>
    <definedName name="F_14_600" localSheetId="9">#REF!</definedName>
    <definedName name="F_14_600" localSheetId="10">#REF!</definedName>
    <definedName name="F_14_600" localSheetId="11">#REF!</definedName>
    <definedName name="F_14_600" localSheetId="13">#REF!</definedName>
    <definedName name="F_14_600" localSheetId="4">#REF!</definedName>
    <definedName name="F_14_600">#REF!</definedName>
    <definedName name="F_14_630" localSheetId="8">#REF!</definedName>
    <definedName name="F_14_630" localSheetId="9">#REF!</definedName>
    <definedName name="F_14_630" localSheetId="10">#REF!</definedName>
    <definedName name="F_14_630" localSheetId="11">#REF!</definedName>
    <definedName name="F_14_630" localSheetId="13">#REF!</definedName>
    <definedName name="F_14_630" localSheetId="4">#REF!</definedName>
    <definedName name="F_14_630">#REF!</definedName>
    <definedName name="F_14_660" localSheetId="8">#REF!</definedName>
    <definedName name="F_14_660" localSheetId="9">#REF!</definedName>
    <definedName name="F_14_660" localSheetId="10">#REF!</definedName>
    <definedName name="F_14_660" localSheetId="11">#REF!</definedName>
    <definedName name="F_14_660" localSheetId="13">#REF!</definedName>
    <definedName name="F_14_660" localSheetId="4">#REF!</definedName>
    <definedName name="F_14_660">#REF!</definedName>
    <definedName name="F_14_690" localSheetId="8">#REF!</definedName>
    <definedName name="F_14_690" localSheetId="9">#REF!</definedName>
    <definedName name="F_14_690" localSheetId="10">#REF!</definedName>
    <definedName name="F_14_690" localSheetId="11">#REF!</definedName>
    <definedName name="F_14_690" localSheetId="13">#REF!</definedName>
    <definedName name="F_14_690" localSheetId="4">#REF!</definedName>
    <definedName name="F_14_690">#REF!</definedName>
    <definedName name="F_14_720" localSheetId="8">#REF!</definedName>
    <definedName name="F_14_720" localSheetId="9">#REF!</definedName>
    <definedName name="F_14_720" localSheetId="10">#REF!</definedName>
    <definedName name="F_14_720" localSheetId="11">#REF!</definedName>
    <definedName name="F_14_720" localSheetId="13">#REF!</definedName>
    <definedName name="F_14_720" localSheetId="4">#REF!</definedName>
    <definedName name="F_14_720">#REF!</definedName>
    <definedName name="F_14_90" localSheetId="8">#REF!</definedName>
    <definedName name="F_14_90" localSheetId="9">#REF!</definedName>
    <definedName name="F_14_90" localSheetId="10">#REF!</definedName>
    <definedName name="F_14_90" localSheetId="11">#REF!</definedName>
    <definedName name="F_14_90" localSheetId="13">#REF!</definedName>
    <definedName name="F_14_90" localSheetId="4">#REF!</definedName>
    <definedName name="F_14_90">#REF!</definedName>
    <definedName name="F_15_120" localSheetId="8">#REF!</definedName>
    <definedName name="F_15_120" localSheetId="9">#REF!</definedName>
    <definedName name="F_15_120" localSheetId="10">#REF!</definedName>
    <definedName name="F_15_120" localSheetId="11">#REF!</definedName>
    <definedName name="F_15_120" localSheetId="13">#REF!</definedName>
    <definedName name="F_15_120" localSheetId="4">#REF!</definedName>
    <definedName name="F_15_120">#REF!</definedName>
    <definedName name="F_15_150" localSheetId="8">#REF!</definedName>
    <definedName name="F_15_150" localSheetId="9">#REF!</definedName>
    <definedName name="F_15_150" localSheetId="10">#REF!</definedName>
    <definedName name="F_15_150" localSheetId="11">#REF!</definedName>
    <definedName name="F_15_150" localSheetId="13">#REF!</definedName>
    <definedName name="F_15_150" localSheetId="4">#REF!</definedName>
    <definedName name="F_15_150">#REF!</definedName>
    <definedName name="F_15_180" localSheetId="8">#REF!</definedName>
    <definedName name="F_15_180" localSheetId="9">#REF!</definedName>
    <definedName name="F_15_180" localSheetId="10">#REF!</definedName>
    <definedName name="F_15_180" localSheetId="11">#REF!</definedName>
    <definedName name="F_15_180" localSheetId="13">#REF!</definedName>
    <definedName name="F_15_180" localSheetId="4">#REF!</definedName>
    <definedName name="F_15_180">#REF!</definedName>
    <definedName name="F_15_210" localSheetId="8">#REF!</definedName>
    <definedName name="F_15_210" localSheetId="9">#REF!</definedName>
    <definedName name="F_15_210" localSheetId="10">#REF!</definedName>
    <definedName name="F_15_210" localSheetId="11">#REF!</definedName>
    <definedName name="F_15_210" localSheetId="13">#REF!</definedName>
    <definedName name="F_15_210" localSheetId="4">#REF!</definedName>
    <definedName name="F_15_210">#REF!</definedName>
    <definedName name="F_15_240" localSheetId="8">#REF!</definedName>
    <definedName name="F_15_240" localSheetId="9">#REF!</definedName>
    <definedName name="F_15_240" localSheetId="10">#REF!</definedName>
    <definedName name="F_15_240" localSheetId="11">#REF!</definedName>
    <definedName name="F_15_240" localSheetId="13">#REF!</definedName>
    <definedName name="F_15_240" localSheetId="4">#REF!</definedName>
    <definedName name="F_15_240">#REF!</definedName>
    <definedName name="F_15_270" localSheetId="8">#REF!</definedName>
    <definedName name="F_15_270" localSheetId="9">#REF!</definedName>
    <definedName name="F_15_270" localSheetId="10">#REF!</definedName>
    <definedName name="F_15_270" localSheetId="11">#REF!</definedName>
    <definedName name="F_15_270" localSheetId="13">#REF!</definedName>
    <definedName name="F_15_270" localSheetId="4">#REF!</definedName>
    <definedName name="F_15_270">#REF!</definedName>
    <definedName name="F_15_30" localSheetId="8">#REF!</definedName>
    <definedName name="F_15_30" localSheetId="9">#REF!</definedName>
    <definedName name="F_15_30" localSheetId="10">#REF!</definedName>
    <definedName name="F_15_30" localSheetId="11">#REF!</definedName>
    <definedName name="F_15_30" localSheetId="13">#REF!</definedName>
    <definedName name="F_15_30" localSheetId="4">#REF!</definedName>
    <definedName name="F_15_30">#REF!</definedName>
    <definedName name="F_15_300" localSheetId="8">#REF!</definedName>
    <definedName name="F_15_300" localSheetId="9">#REF!</definedName>
    <definedName name="F_15_300" localSheetId="10">#REF!</definedName>
    <definedName name="F_15_300" localSheetId="11">#REF!</definedName>
    <definedName name="F_15_300" localSheetId="13">#REF!</definedName>
    <definedName name="F_15_300" localSheetId="4">#REF!</definedName>
    <definedName name="F_15_300">#REF!</definedName>
    <definedName name="F_15_330" localSheetId="8">#REF!</definedName>
    <definedName name="F_15_330" localSheetId="9">#REF!</definedName>
    <definedName name="F_15_330" localSheetId="10">#REF!</definedName>
    <definedName name="F_15_330" localSheetId="11">#REF!</definedName>
    <definedName name="F_15_330" localSheetId="13">#REF!</definedName>
    <definedName name="F_15_330" localSheetId="4">#REF!</definedName>
    <definedName name="F_15_330">#REF!</definedName>
    <definedName name="F_15_360" localSheetId="8">#REF!</definedName>
    <definedName name="F_15_360" localSheetId="9">#REF!</definedName>
    <definedName name="F_15_360" localSheetId="10">#REF!</definedName>
    <definedName name="F_15_360" localSheetId="11">#REF!</definedName>
    <definedName name="F_15_360" localSheetId="13">#REF!</definedName>
    <definedName name="F_15_360" localSheetId="4">#REF!</definedName>
    <definedName name="F_15_360">#REF!</definedName>
    <definedName name="F_15_390" localSheetId="8">#REF!</definedName>
    <definedName name="F_15_390" localSheetId="9">#REF!</definedName>
    <definedName name="F_15_390" localSheetId="10">#REF!</definedName>
    <definedName name="F_15_390" localSheetId="11">#REF!</definedName>
    <definedName name="F_15_390" localSheetId="13">#REF!</definedName>
    <definedName name="F_15_390" localSheetId="4">#REF!</definedName>
    <definedName name="F_15_390">#REF!</definedName>
    <definedName name="F_15_420" localSheetId="8">#REF!</definedName>
    <definedName name="F_15_420" localSheetId="9">#REF!</definedName>
    <definedName name="F_15_420" localSheetId="10">#REF!</definedName>
    <definedName name="F_15_420" localSheetId="11">#REF!</definedName>
    <definedName name="F_15_420" localSheetId="13">#REF!</definedName>
    <definedName name="F_15_420" localSheetId="4">#REF!</definedName>
    <definedName name="F_15_420">#REF!</definedName>
    <definedName name="F_15_450" localSheetId="8">#REF!</definedName>
    <definedName name="F_15_450" localSheetId="9">#REF!</definedName>
    <definedName name="F_15_450" localSheetId="10">#REF!</definedName>
    <definedName name="F_15_450" localSheetId="11">#REF!</definedName>
    <definedName name="F_15_450" localSheetId="13">#REF!</definedName>
    <definedName name="F_15_450" localSheetId="4">#REF!</definedName>
    <definedName name="F_15_450">#REF!</definedName>
    <definedName name="F_15_480" localSheetId="8">#REF!</definedName>
    <definedName name="F_15_480" localSheetId="9">#REF!</definedName>
    <definedName name="F_15_480" localSheetId="10">#REF!</definedName>
    <definedName name="F_15_480" localSheetId="11">#REF!</definedName>
    <definedName name="F_15_480" localSheetId="13">#REF!</definedName>
    <definedName name="F_15_480" localSheetId="4">#REF!</definedName>
    <definedName name="F_15_480">#REF!</definedName>
    <definedName name="F_15_510" localSheetId="8">#REF!</definedName>
    <definedName name="F_15_510" localSheetId="9">#REF!</definedName>
    <definedName name="F_15_510" localSheetId="10">#REF!</definedName>
    <definedName name="F_15_510" localSheetId="11">#REF!</definedName>
    <definedName name="F_15_510" localSheetId="13">#REF!</definedName>
    <definedName name="F_15_510" localSheetId="4">#REF!</definedName>
    <definedName name="F_15_510">#REF!</definedName>
    <definedName name="F_15_540" localSheetId="8">#REF!</definedName>
    <definedName name="F_15_540" localSheetId="9">#REF!</definedName>
    <definedName name="F_15_540" localSheetId="10">#REF!</definedName>
    <definedName name="F_15_540" localSheetId="11">#REF!</definedName>
    <definedName name="F_15_540" localSheetId="13">#REF!</definedName>
    <definedName name="F_15_540" localSheetId="4">#REF!</definedName>
    <definedName name="F_15_540">#REF!</definedName>
    <definedName name="F_15_570" localSheetId="8">#REF!</definedName>
    <definedName name="F_15_570" localSheetId="9">#REF!</definedName>
    <definedName name="F_15_570" localSheetId="10">#REF!</definedName>
    <definedName name="F_15_570" localSheetId="11">#REF!</definedName>
    <definedName name="F_15_570" localSheetId="13">#REF!</definedName>
    <definedName name="F_15_570" localSheetId="4">#REF!</definedName>
    <definedName name="F_15_570">#REF!</definedName>
    <definedName name="F_15_60" localSheetId="8">#REF!</definedName>
    <definedName name="F_15_60" localSheetId="9">#REF!</definedName>
    <definedName name="F_15_60" localSheetId="10">#REF!</definedName>
    <definedName name="F_15_60" localSheetId="11">#REF!</definedName>
    <definedName name="F_15_60" localSheetId="13">#REF!</definedName>
    <definedName name="F_15_60" localSheetId="4">#REF!</definedName>
    <definedName name="F_15_60">#REF!</definedName>
    <definedName name="F_15_600" localSheetId="8">#REF!</definedName>
    <definedName name="F_15_600" localSheetId="9">#REF!</definedName>
    <definedName name="F_15_600" localSheetId="10">#REF!</definedName>
    <definedName name="F_15_600" localSheetId="11">#REF!</definedName>
    <definedName name="F_15_600" localSheetId="13">#REF!</definedName>
    <definedName name="F_15_600" localSheetId="4">#REF!</definedName>
    <definedName name="F_15_600">#REF!</definedName>
    <definedName name="F_15_630" localSheetId="8">#REF!</definedName>
    <definedName name="F_15_630" localSheetId="9">#REF!</definedName>
    <definedName name="F_15_630" localSheetId="10">#REF!</definedName>
    <definedName name="F_15_630" localSheetId="11">#REF!</definedName>
    <definedName name="F_15_630" localSheetId="13">#REF!</definedName>
    <definedName name="F_15_630" localSheetId="4">#REF!</definedName>
    <definedName name="F_15_630">#REF!</definedName>
    <definedName name="F_15_660" localSheetId="8">#REF!</definedName>
    <definedName name="F_15_660" localSheetId="9">#REF!</definedName>
    <definedName name="F_15_660" localSheetId="10">#REF!</definedName>
    <definedName name="F_15_660" localSheetId="11">#REF!</definedName>
    <definedName name="F_15_660" localSheetId="13">#REF!</definedName>
    <definedName name="F_15_660" localSheetId="4">#REF!</definedName>
    <definedName name="F_15_660">#REF!</definedName>
    <definedName name="F_15_690" localSheetId="8">#REF!</definedName>
    <definedName name="F_15_690" localSheetId="9">#REF!</definedName>
    <definedName name="F_15_690" localSheetId="10">#REF!</definedName>
    <definedName name="F_15_690" localSheetId="11">#REF!</definedName>
    <definedName name="F_15_690" localSheetId="13">#REF!</definedName>
    <definedName name="F_15_690" localSheetId="4">#REF!</definedName>
    <definedName name="F_15_690">#REF!</definedName>
    <definedName name="F_15_720" localSheetId="8">#REF!</definedName>
    <definedName name="F_15_720" localSheetId="9">#REF!</definedName>
    <definedName name="F_15_720" localSheetId="10">#REF!</definedName>
    <definedName name="F_15_720" localSheetId="11">#REF!</definedName>
    <definedName name="F_15_720" localSheetId="13">#REF!</definedName>
    <definedName name="F_15_720" localSheetId="4">#REF!</definedName>
    <definedName name="F_15_720">#REF!</definedName>
    <definedName name="F_15_90" localSheetId="8">#REF!</definedName>
    <definedName name="F_15_90" localSheetId="9">#REF!</definedName>
    <definedName name="F_15_90" localSheetId="10">#REF!</definedName>
    <definedName name="F_15_90" localSheetId="11">#REF!</definedName>
    <definedName name="F_15_90" localSheetId="13">#REF!</definedName>
    <definedName name="F_15_90" localSheetId="4">#REF!</definedName>
    <definedName name="F_15_90">#REF!</definedName>
    <definedName name="F_16_120" localSheetId="8">#REF!</definedName>
    <definedName name="F_16_120" localSheetId="9">#REF!</definedName>
    <definedName name="F_16_120" localSheetId="10">#REF!</definedName>
    <definedName name="F_16_120" localSheetId="11">#REF!</definedName>
    <definedName name="F_16_120" localSheetId="13">#REF!</definedName>
    <definedName name="F_16_120" localSheetId="4">#REF!</definedName>
    <definedName name="F_16_120">#REF!</definedName>
    <definedName name="F_16_150" localSheetId="8">#REF!</definedName>
    <definedName name="F_16_150" localSheetId="9">#REF!</definedName>
    <definedName name="F_16_150" localSheetId="10">#REF!</definedName>
    <definedName name="F_16_150" localSheetId="11">#REF!</definedName>
    <definedName name="F_16_150" localSheetId="13">#REF!</definedName>
    <definedName name="F_16_150" localSheetId="4">#REF!</definedName>
    <definedName name="F_16_150">#REF!</definedName>
    <definedName name="F_16_180" localSheetId="8">#REF!</definedName>
    <definedName name="F_16_180" localSheetId="9">#REF!</definedName>
    <definedName name="F_16_180" localSheetId="10">#REF!</definedName>
    <definedName name="F_16_180" localSheetId="11">#REF!</definedName>
    <definedName name="F_16_180" localSheetId="13">#REF!</definedName>
    <definedName name="F_16_180" localSheetId="4">#REF!</definedName>
    <definedName name="F_16_180">#REF!</definedName>
    <definedName name="F_16_210" localSheetId="8">#REF!</definedName>
    <definedName name="F_16_210" localSheetId="9">#REF!</definedName>
    <definedName name="F_16_210" localSheetId="10">#REF!</definedName>
    <definedName name="F_16_210" localSheetId="11">#REF!</definedName>
    <definedName name="F_16_210" localSheetId="13">#REF!</definedName>
    <definedName name="F_16_210" localSheetId="4">#REF!</definedName>
    <definedName name="F_16_210">#REF!</definedName>
    <definedName name="F_16_240" localSheetId="8">#REF!</definedName>
    <definedName name="F_16_240" localSheetId="9">#REF!</definedName>
    <definedName name="F_16_240" localSheetId="10">#REF!</definedName>
    <definedName name="F_16_240" localSheetId="11">#REF!</definedName>
    <definedName name="F_16_240" localSheetId="13">#REF!</definedName>
    <definedName name="F_16_240" localSheetId="4">#REF!</definedName>
    <definedName name="F_16_240">#REF!</definedName>
    <definedName name="F_16_270" localSheetId="8">#REF!</definedName>
    <definedName name="F_16_270" localSheetId="9">#REF!</definedName>
    <definedName name="F_16_270" localSheetId="10">#REF!</definedName>
    <definedName name="F_16_270" localSheetId="11">#REF!</definedName>
    <definedName name="F_16_270" localSheetId="13">#REF!</definedName>
    <definedName name="F_16_270" localSheetId="4">#REF!</definedName>
    <definedName name="F_16_270">#REF!</definedName>
    <definedName name="F_16_30" localSheetId="8">#REF!</definedName>
    <definedName name="F_16_30" localSheetId="9">#REF!</definedName>
    <definedName name="F_16_30" localSheetId="10">#REF!</definedName>
    <definedName name="F_16_30" localSheetId="11">#REF!</definedName>
    <definedName name="F_16_30" localSheetId="13">#REF!</definedName>
    <definedName name="F_16_30" localSheetId="4">#REF!</definedName>
    <definedName name="F_16_30">#REF!</definedName>
    <definedName name="F_16_300" localSheetId="8">#REF!</definedName>
    <definedName name="F_16_300" localSheetId="9">#REF!</definedName>
    <definedName name="F_16_300" localSheetId="10">#REF!</definedName>
    <definedName name="F_16_300" localSheetId="11">#REF!</definedName>
    <definedName name="F_16_300" localSheetId="13">#REF!</definedName>
    <definedName name="F_16_300" localSheetId="4">#REF!</definedName>
    <definedName name="F_16_300">#REF!</definedName>
    <definedName name="F_16_330" localSheetId="8">#REF!</definedName>
    <definedName name="F_16_330" localSheetId="9">#REF!</definedName>
    <definedName name="F_16_330" localSheetId="10">#REF!</definedName>
    <definedName name="F_16_330" localSheetId="11">#REF!</definedName>
    <definedName name="F_16_330" localSheetId="13">#REF!</definedName>
    <definedName name="F_16_330" localSheetId="4">#REF!</definedName>
    <definedName name="F_16_330">#REF!</definedName>
    <definedName name="F_16_360" localSheetId="8">#REF!</definedName>
    <definedName name="F_16_360" localSheetId="9">#REF!</definedName>
    <definedName name="F_16_360" localSheetId="10">#REF!</definedName>
    <definedName name="F_16_360" localSheetId="11">#REF!</definedName>
    <definedName name="F_16_360" localSheetId="13">#REF!</definedName>
    <definedName name="F_16_360" localSheetId="4">#REF!</definedName>
    <definedName name="F_16_360">#REF!</definedName>
    <definedName name="F_16_390" localSheetId="8">#REF!</definedName>
    <definedName name="F_16_390" localSheetId="9">#REF!</definedName>
    <definedName name="F_16_390" localSheetId="10">#REF!</definedName>
    <definedName name="F_16_390" localSheetId="11">#REF!</definedName>
    <definedName name="F_16_390" localSheetId="13">#REF!</definedName>
    <definedName name="F_16_390" localSheetId="4">#REF!</definedName>
    <definedName name="F_16_390">#REF!</definedName>
    <definedName name="F_16_420" localSheetId="8">#REF!</definedName>
    <definedName name="F_16_420" localSheetId="9">#REF!</definedName>
    <definedName name="F_16_420" localSheetId="10">#REF!</definedName>
    <definedName name="F_16_420" localSheetId="11">#REF!</definedName>
    <definedName name="F_16_420" localSheetId="13">#REF!</definedName>
    <definedName name="F_16_420" localSheetId="4">#REF!</definedName>
    <definedName name="F_16_420">#REF!</definedName>
    <definedName name="F_16_450" localSheetId="8">#REF!</definedName>
    <definedName name="F_16_450" localSheetId="9">#REF!</definedName>
    <definedName name="F_16_450" localSheetId="10">#REF!</definedName>
    <definedName name="F_16_450" localSheetId="11">#REF!</definedName>
    <definedName name="F_16_450" localSheetId="13">#REF!</definedName>
    <definedName name="F_16_450" localSheetId="4">#REF!</definedName>
    <definedName name="F_16_450">#REF!</definedName>
    <definedName name="F_16_480" localSheetId="8">#REF!</definedName>
    <definedName name="F_16_480" localSheetId="9">#REF!</definedName>
    <definedName name="F_16_480" localSheetId="10">#REF!</definedName>
    <definedName name="F_16_480" localSheetId="11">#REF!</definedName>
    <definedName name="F_16_480" localSheetId="13">#REF!</definedName>
    <definedName name="F_16_480" localSheetId="4">#REF!</definedName>
    <definedName name="F_16_480">#REF!</definedName>
    <definedName name="F_16_510" localSheetId="8">#REF!</definedName>
    <definedName name="F_16_510" localSheetId="9">#REF!</definedName>
    <definedName name="F_16_510" localSheetId="10">#REF!</definedName>
    <definedName name="F_16_510" localSheetId="11">#REF!</definedName>
    <definedName name="F_16_510" localSheetId="13">#REF!</definedName>
    <definedName name="F_16_510" localSheetId="4">#REF!</definedName>
    <definedName name="F_16_510">#REF!</definedName>
    <definedName name="F_16_540" localSheetId="8">#REF!</definedName>
    <definedName name="F_16_540" localSheetId="9">#REF!</definedName>
    <definedName name="F_16_540" localSheetId="10">#REF!</definedName>
    <definedName name="F_16_540" localSheetId="11">#REF!</definedName>
    <definedName name="F_16_540" localSheetId="13">#REF!</definedName>
    <definedName name="F_16_540" localSheetId="4">#REF!</definedName>
    <definedName name="F_16_540">#REF!</definedName>
    <definedName name="F_16_570" localSheetId="8">#REF!</definedName>
    <definedName name="F_16_570" localSheetId="9">#REF!</definedName>
    <definedName name="F_16_570" localSheetId="10">#REF!</definedName>
    <definedName name="F_16_570" localSheetId="11">#REF!</definedName>
    <definedName name="F_16_570" localSheetId="13">#REF!</definedName>
    <definedName name="F_16_570" localSheetId="4">#REF!</definedName>
    <definedName name="F_16_570">#REF!</definedName>
    <definedName name="F_16_60" localSheetId="8">#REF!</definedName>
    <definedName name="F_16_60" localSheetId="9">#REF!</definedName>
    <definedName name="F_16_60" localSheetId="10">#REF!</definedName>
    <definedName name="F_16_60" localSheetId="11">#REF!</definedName>
    <definedName name="F_16_60" localSheetId="13">#REF!</definedName>
    <definedName name="F_16_60" localSheetId="4">#REF!</definedName>
    <definedName name="F_16_60">#REF!</definedName>
    <definedName name="F_16_600" localSheetId="8">#REF!</definedName>
    <definedName name="F_16_600" localSheetId="9">#REF!</definedName>
    <definedName name="F_16_600" localSheetId="10">#REF!</definedName>
    <definedName name="F_16_600" localSheetId="11">#REF!</definedName>
    <definedName name="F_16_600" localSheetId="13">#REF!</definedName>
    <definedName name="F_16_600" localSheetId="4">#REF!</definedName>
    <definedName name="F_16_600">#REF!</definedName>
    <definedName name="F_16_630" localSheetId="8">#REF!</definedName>
    <definedName name="F_16_630" localSheetId="9">#REF!</definedName>
    <definedName name="F_16_630" localSheetId="10">#REF!</definedName>
    <definedName name="F_16_630" localSheetId="11">#REF!</definedName>
    <definedName name="F_16_630" localSheetId="13">#REF!</definedName>
    <definedName name="F_16_630" localSheetId="4">#REF!</definedName>
    <definedName name="F_16_630">#REF!</definedName>
    <definedName name="F_16_660" localSheetId="8">#REF!</definedName>
    <definedName name="F_16_660" localSheetId="9">#REF!</definedName>
    <definedName name="F_16_660" localSheetId="10">#REF!</definedName>
    <definedName name="F_16_660" localSheetId="11">#REF!</definedName>
    <definedName name="F_16_660" localSheetId="13">#REF!</definedName>
    <definedName name="F_16_660" localSheetId="4">#REF!</definedName>
    <definedName name="F_16_660">#REF!</definedName>
    <definedName name="F_16_690" localSheetId="8">#REF!</definedName>
    <definedName name="F_16_690" localSheetId="9">#REF!</definedName>
    <definedName name="F_16_690" localSheetId="10">#REF!</definedName>
    <definedName name="F_16_690" localSheetId="11">#REF!</definedName>
    <definedName name="F_16_690" localSheetId="13">#REF!</definedName>
    <definedName name="F_16_690" localSheetId="4">#REF!</definedName>
    <definedName name="F_16_690">#REF!</definedName>
    <definedName name="F_16_720" localSheetId="8">#REF!</definedName>
    <definedName name="F_16_720" localSheetId="9">#REF!</definedName>
    <definedName name="F_16_720" localSheetId="10">#REF!</definedName>
    <definedName name="F_16_720" localSheetId="11">#REF!</definedName>
    <definedName name="F_16_720" localSheetId="13">#REF!</definedName>
    <definedName name="F_16_720" localSheetId="4">#REF!</definedName>
    <definedName name="F_16_720">#REF!</definedName>
    <definedName name="F_16_90" localSheetId="8">#REF!</definedName>
    <definedName name="F_16_90" localSheetId="9">#REF!</definedName>
    <definedName name="F_16_90" localSheetId="10">#REF!</definedName>
    <definedName name="F_16_90" localSheetId="11">#REF!</definedName>
    <definedName name="F_16_90" localSheetId="13">#REF!</definedName>
    <definedName name="F_16_90" localSheetId="4">#REF!</definedName>
    <definedName name="F_16_90">#REF!</definedName>
    <definedName name="F_17_120" localSheetId="8">#REF!</definedName>
    <definedName name="F_17_120" localSheetId="9">#REF!</definedName>
    <definedName name="F_17_120" localSheetId="10">#REF!</definedName>
    <definedName name="F_17_120" localSheetId="11">#REF!</definedName>
    <definedName name="F_17_120" localSheetId="13">#REF!</definedName>
    <definedName name="F_17_120" localSheetId="4">#REF!</definedName>
    <definedName name="F_17_120">#REF!</definedName>
    <definedName name="F_17_150" localSheetId="8">#REF!</definedName>
    <definedName name="F_17_150" localSheetId="9">#REF!</definedName>
    <definedName name="F_17_150" localSheetId="10">#REF!</definedName>
    <definedName name="F_17_150" localSheetId="11">#REF!</definedName>
    <definedName name="F_17_150" localSheetId="13">#REF!</definedName>
    <definedName name="F_17_150" localSheetId="4">#REF!</definedName>
    <definedName name="F_17_150">#REF!</definedName>
    <definedName name="F_17_180" localSheetId="8">#REF!</definedName>
    <definedName name="F_17_180" localSheetId="9">#REF!</definedName>
    <definedName name="F_17_180" localSheetId="10">#REF!</definedName>
    <definedName name="F_17_180" localSheetId="11">#REF!</definedName>
    <definedName name="F_17_180" localSheetId="13">#REF!</definedName>
    <definedName name="F_17_180" localSheetId="4">#REF!</definedName>
    <definedName name="F_17_180">#REF!</definedName>
    <definedName name="F_17_210" localSheetId="8">#REF!</definedName>
    <definedName name="F_17_210" localSheetId="9">#REF!</definedName>
    <definedName name="F_17_210" localSheetId="10">#REF!</definedName>
    <definedName name="F_17_210" localSheetId="11">#REF!</definedName>
    <definedName name="F_17_210" localSheetId="13">#REF!</definedName>
    <definedName name="F_17_210" localSheetId="4">#REF!</definedName>
    <definedName name="F_17_210">#REF!</definedName>
    <definedName name="F_17_240" localSheetId="8">#REF!</definedName>
    <definedName name="F_17_240" localSheetId="9">#REF!</definedName>
    <definedName name="F_17_240" localSheetId="10">#REF!</definedName>
    <definedName name="F_17_240" localSheetId="11">#REF!</definedName>
    <definedName name="F_17_240" localSheetId="13">#REF!</definedName>
    <definedName name="F_17_240" localSheetId="4">#REF!</definedName>
    <definedName name="F_17_240">#REF!</definedName>
    <definedName name="F_17_270" localSheetId="8">#REF!</definedName>
    <definedName name="F_17_270" localSheetId="9">#REF!</definedName>
    <definedName name="F_17_270" localSheetId="10">#REF!</definedName>
    <definedName name="F_17_270" localSheetId="11">#REF!</definedName>
    <definedName name="F_17_270" localSheetId="13">#REF!</definedName>
    <definedName name="F_17_270" localSheetId="4">#REF!</definedName>
    <definedName name="F_17_270">#REF!</definedName>
    <definedName name="F_17_30" localSheetId="8">#REF!</definedName>
    <definedName name="F_17_30" localSheetId="9">#REF!</definedName>
    <definedName name="F_17_30" localSheetId="10">#REF!</definedName>
    <definedName name="F_17_30" localSheetId="11">#REF!</definedName>
    <definedName name="F_17_30" localSheetId="13">#REF!</definedName>
    <definedName name="F_17_30" localSheetId="4">#REF!</definedName>
    <definedName name="F_17_30">#REF!</definedName>
    <definedName name="F_17_300" localSheetId="8">#REF!</definedName>
    <definedName name="F_17_300" localSheetId="9">#REF!</definedName>
    <definedName name="F_17_300" localSheetId="10">#REF!</definedName>
    <definedName name="F_17_300" localSheetId="11">#REF!</definedName>
    <definedName name="F_17_300" localSheetId="13">#REF!</definedName>
    <definedName name="F_17_300" localSheetId="4">#REF!</definedName>
    <definedName name="F_17_300">#REF!</definedName>
    <definedName name="F_17_330" localSheetId="8">#REF!</definedName>
    <definedName name="F_17_330" localSheetId="9">#REF!</definedName>
    <definedName name="F_17_330" localSheetId="10">#REF!</definedName>
    <definedName name="F_17_330" localSheetId="11">#REF!</definedName>
    <definedName name="F_17_330" localSheetId="13">#REF!</definedName>
    <definedName name="F_17_330" localSheetId="4">#REF!</definedName>
    <definedName name="F_17_330">#REF!</definedName>
    <definedName name="F_17_360" localSheetId="8">#REF!</definedName>
    <definedName name="F_17_360" localSheetId="9">#REF!</definedName>
    <definedName name="F_17_360" localSheetId="10">#REF!</definedName>
    <definedName name="F_17_360" localSheetId="11">#REF!</definedName>
    <definedName name="F_17_360" localSheetId="13">#REF!</definedName>
    <definedName name="F_17_360" localSheetId="4">#REF!</definedName>
    <definedName name="F_17_360">#REF!</definedName>
    <definedName name="F_17_390" localSheetId="8">#REF!</definedName>
    <definedName name="F_17_390" localSheetId="9">#REF!</definedName>
    <definedName name="F_17_390" localSheetId="10">#REF!</definedName>
    <definedName name="F_17_390" localSheetId="11">#REF!</definedName>
    <definedName name="F_17_390" localSheetId="13">#REF!</definedName>
    <definedName name="F_17_390" localSheetId="4">#REF!</definedName>
    <definedName name="F_17_390">#REF!</definedName>
    <definedName name="F_17_420" localSheetId="8">#REF!</definedName>
    <definedName name="F_17_420" localSheetId="9">#REF!</definedName>
    <definedName name="F_17_420" localSheetId="10">#REF!</definedName>
    <definedName name="F_17_420" localSheetId="11">#REF!</definedName>
    <definedName name="F_17_420" localSheetId="13">#REF!</definedName>
    <definedName name="F_17_420" localSheetId="4">#REF!</definedName>
    <definedName name="F_17_420">#REF!</definedName>
    <definedName name="F_17_450" localSheetId="8">#REF!</definedName>
    <definedName name="F_17_450" localSheetId="9">#REF!</definedName>
    <definedName name="F_17_450" localSheetId="10">#REF!</definedName>
    <definedName name="F_17_450" localSheetId="11">#REF!</definedName>
    <definedName name="F_17_450" localSheetId="13">#REF!</definedName>
    <definedName name="F_17_450" localSheetId="4">#REF!</definedName>
    <definedName name="F_17_450">#REF!</definedName>
    <definedName name="F_17_480" localSheetId="8">#REF!</definedName>
    <definedName name="F_17_480" localSheetId="9">#REF!</definedName>
    <definedName name="F_17_480" localSheetId="10">#REF!</definedName>
    <definedName name="F_17_480" localSheetId="11">#REF!</definedName>
    <definedName name="F_17_480" localSheetId="13">#REF!</definedName>
    <definedName name="F_17_480" localSheetId="4">#REF!</definedName>
    <definedName name="F_17_480">#REF!</definedName>
    <definedName name="F_17_510" localSheetId="8">#REF!</definedName>
    <definedName name="F_17_510" localSheetId="9">#REF!</definedName>
    <definedName name="F_17_510" localSheetId="10">#REF!</definedName>
    <definedName name="F_17_510" localSheetId="11">#REF!</definedName>
    <definedName name="F_17_510" localSheetId="13">#REF!</definedName>
    <definedName name="F_17_510" localSheetId="4">#REF!</definedName>
    <definedName name="F_17_510">#REF!</definedName>
    <definedName name="F_17_540" localSheetId="8">#REF!</definedName>
    <definedName name="F_17_540" localSheetId="9">#REF!</definedName>
    <definedName name="F_17_540" localSheetId="10">#REF!</definedName>
    <definedName name="F_17_540" localSheetId="11">#REF!</definedName>
    <definedName name="F_17_540" localSheetId="13">#REF!</definedName>
    <definedName name="F_17_540" localSheetId="4">#REF!</definedName>
    <definedName name="F_17_540">#REF!</definedName>
    <definedName name="F_17_570" localSheetId="8">#REF!</definedName>
    <definedName name="F_17_570" localSheetId="9">#REF!</definedName>
    <definedName name="F_17_570" localSheetId="10">#REF!</definedName>
    <definedName name="F_17_570" localSheetId="11">#REF!</definedName>
    <definedName name="F_17_570" localSheetId="13">#REF!</definedName>
    <definedName name="F_17_570" localSheetId="4">#REF!</definedName>
    <definedName name="F_17_570">#REF!</definedName>
    <definedName name="F_17_60" localSheetId="8">#REF!</definedName>
    <definedName name="F_17_60" localSheetId="9">#REF!</definedName>
    <definedName name="F_17_60" localSheetId="10">#REF!</definedName>
    <definedName name="F_17_60" localSheetId="11">#REF!</definedName>
    <definedName name="F_17_60" localSheetId="13">#REF!</definedName>
    <definedName name="F_17_60" localSheetId="4">#REF!</definedName>
    <definedName name="F_17_60">#REF!</definedName>
    <definedName name="F_17_600" localSheetId="8">#REF!</definedName>
    <definedName name="F_17_600" localSheetId="9">#REF!</definedName>
    <definedName name="F_17_600" localSheetId="10">#REF!</definedName>
    <definedName name="F_17_600" localSheetId="11">#REF!</definedName>
    <definedName name="F_17_600" localSheetId="13">#REF!</definedName>
    <definedName name="F_17_600" localSheetId="4">#REF!</definedName>
    <definedName name="F_17_600">#REF!</definedName>
    <definedName name="F_17_630" localSheetId="8">#REF!</definedName>
    <definedName name="F_17_630" localSheetId="9">#REF!</definedName>
    <definedName name="F_17_630" localSheetId="10">#REF!</definedName>
    <definedName name="F_17_630" localSheetId="11">#REF!</definedName>
    <definedName name="F_17_630" localSheetId="13">#REF!</definedName>
    <definedName name="F_17_630" localSheetId="4">#REF!</definedName>
    <definedName name="F_17_630">#REF!</definedName>
    <definedName name="F_17_660" localSheetId="8">#REF!</definedName>
    <definedName name="F_17_660" localSheetId="9">#REF!</definedName>
    <definedName name="F_17_660" localSheetId="10">#REF!</definedName>
    <definedName name="F_17_660" localSheetId="11">#REF!</definedName>
    <definedName name="F_17_660" localSheetId="13">#REF!</definedName>
    <definedName name="F_17_660" localSheetId="4">#REF!</definedName>
    <definedName name="F_17_660">#REF!</definedName>
    <definedName name="F_17_690" localSheetId="8">#REF!</definedName>
    <definedName name="F_17_690" localSheetId="9">#REF!</definedName>
    <definedName name="F_17_690" localSheetId="10">#REF!</definedName>
    <definedName name="F_17_690" localSheetId="11">#REF!</definedName>
    <definedName name="F_17_690" localSheetId="13">#REF!</definedName>
    <definedName name="F_17_690" localSheetId="4">#REF!</definedName>
    <definedName name="F_17_690">#REF!</definedName>
    <definedName name="F_17_720" localSheetId="8">#REF!</definedName>
    <definedName name="F_17_720" localSheetId="9">#REF!</definedName>
    <definedName name="F_17_720" localSheetId="10">#REF!</definedName>
    <definedName name="F_17_720" localSheetId="11">#REF!</definedName>
    <definedName name="F_17_720" localSheetId="13">#REF!</definedName>
    <definedName name="F_17_720" localSheetId="4">#REF!</definedName>
    <definedName name="F_17_720">#REF!</definedName>
    <definedName name="F_17_90" localSheetId="8">#REF!</definedName>
    <definedName name="F_17_90" localSheetId="9">#REF!</definedName>
    <definedName name="F_17_90" localSheetId="10">#REF!</definedName>
    <definedName name="F_17_90" localSheetId="11">#REF!</definedName>
    <definedName name="F_17_90" localSheetId="13">#REF!</definedName>
    <definedName name="F_17_90" localSheetId="4">#REF!</definedName>
    <definedName name="F_17_90">#REF!</definedName>
    <definedName name="F_18_120" localSheetId="8">#REF!</definedName>
    <definedName name="F_18_120" localSheetId="9">#REF!</definedName>
    <definedName name="F_18_120" localSheetId="10">#REF!</definedName>
    <definedName name="F_18_120" localSheetId="11">#REF!</definedName>
    <definedName name="F_18_120" localSheetId="13">#REF!</definedName>
    <definedName name="F_18_120" localSheetId="4">#REF!</definedName>
    <definedName name="F_18_120">#REF!</definedName>
    <definedName name="F_18_150" localSheetId="8">#REF!</definedName>
    <definedName name="F_18_150" localSheetId="9">#REF!</definedName>
    <definedName name="F_18_150" localSheetId="10">#REF!</definedName>
    <definedName name="F_18_150" localSheetId="11">#REF!</definedName>
    <definedName name="F_18_150" localSheetId="13">#REF!</definedName>
    <definedName name="F_18_150" localSheetId="4">#REF!</definedName>
    <definedName name="F_18_150">#REF!</definedName>
    <definedName name="F_18_180" localSheetId="8">#REF!</definedName>
    <definedName name="F_18_180" localSheetId="9">#REF!</definedName>
    <definedName name="F_18_180" localSheetId="10">#REF!</definedName>
    <definedName name="F_18_180" localSheetId="11">#REF!</definedName>
    <definedName name="F_18_180" localSheetId="13">#REF!</definedName>
    <definedName name="F_18_180" localSheetId="4">#REF!</definedName>
    <definedName name="F_18_180">#REF!</definedName>
    <definedName name="F_18_210" localSheetId="8">#REF!</definedName>
    <definedName name="F_18_210" localSheetId="9">#REF!</definedName>
    <definedName name="F_18_210" localSheetId="10">#REF!</definedName>
    <definedName name="F_18_210" localSheetId="11">#REF!</definedName>
    <definedName name="F_18_210" localSheetId="13">#REF!</definedName>
    <definedName name="F_18_210" localSheetId="4">#REF!</definedName>
    <definedName name="F_18_210">#REF!</definedName>
    <definedName name="F_18_240" localSheetId="8">#REF!</definedName>
    <definedName name="F_18_240" localSheetId="9">#REF!</definedName>
    <definedName name="F_18_240" localSheetId="10">#REF!</definedName>
    <definedName name="F_18_240" localSheetId="11">#REF!</definedName>
    <definedName name="F_18_240" localSheetId="13">#REF!</definedName>
    <definedName name="F_18_240" localSheetId="4">#REF!</definedName>
    <definedName name="F_18_240">#REF!</definedName>
    <definedName name="F_18_270" localSheetId="8">#REF!</definedName>
    <definedName name="F_18_270" localSheetId="9">#REF!</definedName>
    <definedName name="F_18_270" localSheetId="10">#REF!</definedName>
    <definedName name="F_18_270" localSheetId="11">#REF!</definedName>
    <definedName name="F_18_270" localSheetId="13">#REF!</definedName>
    <definedName name="F_18_270" localSheetId="4">#REF!</definedName>
    <definedName name="F_18_270">#REF!</definedName>
    <definedName name="F_18_30" localSheetId="8">#REF!</definedName>
    <definedName name="F_18_30" localSheetId="9">#REF!</definedName>
    <definedName name="F_18_30" localSheetId="10">#REF!</definedName>
    <definedName name="F_18_30" localSheetId="11">#REF!</definedName>
    <definedName name="F_18_30" localSheetId="13">#REF!</definedName>
    <definedName name="F_18_30" localSheetId="4">#REF!</definedName>
    <definedName name="F_18_30">#REF!</definedName>
    <definedName name="F_18_300" localSheetId="8">#REF!</definedName>
    <definedName name="F_18_300" localSheetId="9">#REF!</definedName>
    <definedName name="F_18_300" localSheetId="10">#REF!</definedName>
    <definedName name="F_18_300" localSheetId="11">#REF!</definedName>
    <definedName name="F_18_300" localSheetId="13">#REF!</definedName>
    <definedName name="F_18_300" localSheetId="4">#REF!</definedName>
    <definedName name="F_18_300">#REF!</definedName>
    <definedName name="F_18_330" localSheetId="8">#REF!</definedName>
    <definedName name="F_18_330" localSheetId="9">#REF!</definedName>
    <definedName name="F_18_330" localSheetId="10">#REF!</definedName>
    <definedName name="F_18_330" localSheetId="11">#REF!</definedName>
    <definedName name="F_18_330" localSheetId="13">#REF!</definedName>
    <definedName name="F_18_330" localSheetId="4">#REF!</definedName>
    <definedName name="F_18_330">#REF!</definedName>
    <definedName name="F_18_360" localSheetId="8">#REF!</definedName>
    <definedName name="F_18_360" localSheetId="9">#REF!</definedName>
    <definedName name="F_18_360" localSheetId="10">#REF!</definedName>
    <definedName name="F_18_360" localSheetId="11">#REF!</definedName>
    <definedName name="F_18_360" localSheetId="13">#REF!</definedName>
    <definedName name="F_18_360" localSheetId="4">#REF!</definedName>
    <definedName name="F_18_360">#REF!</definedName>
    <definedName name="F_18_390" localSheetId="8">#REF!</definedName>
    <definedName name="F_18_390" localSheetId="9">#REF!</definedName>
    <definedName name="F_18_390" localSheetId="10">#REF!</definedName>
    <definedName name="F_18_390" localSheetId="11">#REF!</definedName>
    <definedName name="F_18_390" localSheetId="13">#REF!</definedName>
    <definedName name="F_18_390" localSheetId="4">#REF!</definedName>
    <definedName name="F_18_390">#REF!</definedName>
    <definedName name="F_18_420" localSheetId="8">#REF!</definedName>
    <definedName name="F_18_420" localSheetId="9">#REF!</definedName>
    <definedName name="F_18_420" localSheetId="10">#REF!</definedName>
    <definedName name="F_18_420" localSheetId="11">#REF!</definedName>
    <definedName name="F_18_420" localSheetId="13">#REF!</definedName>
    <definedName name="F_18_420" localSheetId="4">#REF!</definedName>
    <definedName name="F_18_420">#REF!</definedName>
    <definedName name="F_18_450" localSheetId="8">#REF!</definedName>
    <definedName name="F_18_450" localSheetId="9">#REF!</definedName>
    <definedName name="F_18_450" localSheetId="10">#REF!</definedName>
    <definedName name="F_18_450" localSheetId="11">#REF!</definedName>
    <definedName name="F_18_450" localSheetId="13">#REF!</definedName>
    <definedName name="F_18_450" localSheetId="4">#REF!</definedName>
    <definedName name="F_18_450">#REF!</definedName>
    <definedName name="F_18_480" localSheetId="8">#REF!</definedName>
    <definedName name="F_18_480" localSheetId="9">#REF!</definedName>
    <definedName name="F_18_480" localSheetId="10">#REF!</definedName>
    <definedName name="F_18_480" localSheetId="11">#REF!</definedName>
    <definedName name="F_18_480" localSheetId="13">#REF!</definedName>
    <definedName name="F_18_480" localSheetId="4">#REF!</definedName>
    <definedName name="F_18_480">#REF!</definedName>
    <definedName name="F_18_510" localSheetId="8">#REF!</definedName>
    <definedName name="F_18_510" localSheetId="9">#REF!</definedName>
    <definedName name="F_18_510" localSheetId="10">#REF!</definedName>
    <definedName name="F_18_510" localSheetId="11">#REF!</definedName>
    <definedName name="F_18_510" localSheetId="13">#REF!</definedName>
    <definedName name="F_18_510" localSheetId="4">#REF!</definedName>
    <definedName name="F_18_510">#REF!</definedName>
    <definedName name="F_18_540" localSheetId="8">#REF!</definedName>
    <definedName name="F_18_540" localSheetId="9">#REF!</definedName>
    <definedName name="F_18_540" localSheetId="10">#REF!</definedName>
    <definedName name="F_18_540" localSheetId="11">#REF!</definedName>
    <definedName name="F_18_540" localSheetId="13">#REF!</definedName>
    <definedName name="F_18_540" localSheetId="4">#REF!</definedName>
    <definedName name="F_18_540">#REF!</definedName>
    <definedName name="F_18_570" localSheetId="8">#REF!</definedName>
    <definedName name="F_18_570" localSheetId="9">#REF!</definedName>
    <definedName name="F_18_570" localSheetId="10">#REF!</definedName>
    <definedName name="F_18_570" localSheetId="11">#REF!</definedName>
    <definedName name="F_18_570" localSheetId="13">#REF!</definedName>
    <definedName name="F_18_570" localSheetId="4">#REF!</definedName>
    <definedName name="F_18_570">#REF!</definedName>
    <definedName name="F_18_60" localSheetId="8">#REF!</definedName>
    <definedName name="F_18_60" localSheetId="9">#REF!</definedName>
    <definedName name="F_18_60" localSheetId="10">#REF!</definedName>
    <definedName name="F_18_60" localSheetId="11">#REF!</definedName>
    <definedName name="F_18_60" localSheetId="13">#REF!</definedName>
    <definedName name="F_18_60" localSheetId="4">#REF!</definedName>
    <definedName name="F_18_60">#REF!</definedName>
    <definedName name="F_18_600" localSheetId="8">#REF!</definedName>
    <definedName name="F_18_600" localSheetId="9">#REF!</definedName>
    <definedName name="F_18_600" localSheetId="10">#REF!</definedName>
    <definedName name="F_18_600" localSheetId="11">#REF!</definedName>
    <definedName name="F_18_600" localSheetId="13">#REF!</definedName>
    <definedName name="F_18_600" localSheetId="4">#REF!</definedName>
    <definedName name="F_18_600">#REF!</definedName>
    <definedName name="F_18_630" localSheetId="8">#REF!</definedName>
    <definedName name="F_18_630" localSheetId="9">#REF!</definedName>
    <definedName name="F_18_630" localSheetId="10">#REF!</definedName>
    <definedName name="F_18_630" localSheetId="11">#REF!</definedName>
    <definedName name="F_18_630" localSheetId="13">#REF!</definedName>
    <definedName name="F_18_630" localSheetId="4">#REF!</definedName>
    <definedName name="F_18_630">#REF!</definedName>
    <definedName name="F_18_660" localSheetId="8">#REF!</definedName>
    <definedName name="F_18_660" localSheetId="9">#REF!</definedName>
    <definedName name="F_18_660" localSheetId="10">#REF!</definedName>
    <definedName name="F_18_660" localSheetId="11">#REF!</definedName>
    <definedName name="F_18_660" localSheetId="13">#REF!</definedName>
    <definedName name="F_18_660" localSheetId="4">#REF!</definedName>
    <definedName name="F_18_660">#REF!</definedName>
    <definedName name="F_18_690" localSheetId="8">#REF!</definedName>
    <definedName name="F_18_690" localSheetId="9">#REF!</definedName>
    <definedName name="F_18_690" localSheetId="10">#REF!</definedName>
    <definedName name="F_18_690" localSheetId="11">#REF!</definedName>
    <definedName name="F_18_690" localSheetId="13">#REF!</definedName>
    <definedName name="F_18_690" localSheetId="4">#REF!</definedName>
    <definedName name="F_18_690">#REF!</definedName>
    <definedName name="F_18_720" localSheetId="8">#REF!</definedName>
    <definedName name="F_18_720" localSheetId="9">#REF!</definedName>
    <definedName name="F_18_720" localSheetId="10">#REF!</definedName>
    <definedName name="F_18_720" localSheetId="11">#REF!</definedName>
    <definedName name="F_18_720" localSheetId="13">#REF!</definedName>
    <definedName name="F_18_720" localSheetId="4">#REF!</definedName>
    <definedName name="F_18_720">#REF!</definedName>
    <definedName name="F_18_90" localSheetId="8">#REF!</definedName>
    <definedName name="F_18_90" localSheetId="9">#REF!</definedName>
    <definedName name="F_18_90" localSheetId="10">#REF!</definedName>
    <definedName name="F_18_90" localSheetId="11">#REF!</definedName>
    <definedName name="F_18_90" localSheetId="13">#REF!</definedName>
    <definedName name="F_18_90" localSheetId="4">#REF!</definedName>
    <definedName name="F_18_90">#REF!</definedName>
    <definedName name="F_19_120" localSheetId="8">#REF!</definedName>
    <definedName name="F_19_120" localSheetId="9">#REF!</definedName>
    <definedName name="F_19_120" localSheetId="10">#REF!</definedName>
    <definedName name="F_19_120" localSheetId="11">#REF!</definedName>
    <definedName name="F_19_120" localSheetId="13">#REF!</definedName>
    <definedName name="F_19_120" localSheetId="4">#REF!</definedName>
    <definedName name="F_19_120">#REF!</definedName>
    <definedName name="F_19_150" localSheetId="8">#REF!</definedName>
    <definedName name="F_19_150" localSheetId="9">#REF!</definedName>
    <definedName name="F_19_150" localSheetId="10">#REF!</definedName>
    <definedName name="F_19_150" localSheetId="11">#REF!</definedName>
    <definedName name="F_19_150" localSheetId="13">#REF!</definedName>
    <definedName name="F_19_150" localSheetId="4">#REF!</definedName>
    <definedName name="F_19_150">#REF!</definedName>
    <definedName name="F_19_180" localSheetId="8">#REF!</definedName>
    <definedName name="F_19_180" localSheetId="9">#REF!</definedName>
    <definedName name="F_19_180" localSheetId="10">#REF!</definedName>
    <definedName name="F_19_180" localSheetId="11">#REF!</definedName>
    <definedName name="F_19_180" localSheetId="13">#REF!</definedName>
    <definedName name="F_19_180" localSheetId="4">#REF!</definedName>
    <definedName name="F_19_180">#REF!</definedName>
    <definedName name="F_19_210" localSheetId="8">#REF!</definedName>
    <definedName name="F_19_210" localSheetId="9">#REF!</definedName>
    <definedName name="F_19_210" localSheetId="10">#REF!</definedName>
    <definedName name="F_19_210" localSheetId="11">#REF!</definedName>
    <definedName name="F_19_210" localSheetId="13">#REF!</definedName>
    <definedName name="F_19_210" localSheetId="4">#REF!</definedName>
    <definedName name="F_19_210">#REF!</definedName>
    <definedName name="F_19_240" localSheetId="8">#REF!</definedName>
    <definedName name="F_19_240" localSheetId="9">#REF!</definedName>
    <definedName name="F_19_240" localSheetId="10">#REF!</definedName>
    <definedName name="F_19_240" localSheetId="11">#REF!</definedName>
    <definedName name="F_19_240" localSheetId="13">#REF!</definedName>
    <definedName name="F_19_240" localSheetId="4">#REF!</definedName>
    <definedName name="F_19_240">#REF!</definedName>
    <definedName name="F_19_270" localSheetId="8">#REF!</definedName>
    <definedName name="F_19_270" localSheetId="9">#REF!</definedName>
    <definedName name="F_19_270" localSheetId="10">#REF!</definedName>
    <definedName name="F_19_270" localSheetId="11">#REF!</definedName>
    <definedName name="F_19_270" localSheetId="13">#REF!</definedName>
    <definedName name="F_19_270" localSheetId="4">#REF!</definedName>
    <definedName name="F_19_270">#REF!</definedName>
    <definedName name="F_19_30" localSheetId="8">#REF!</definedName>
    <definedName name="F_19_30" localSheetId="9">#REF!</definedName>
    <definedName name="F_19_30" localSheetId="10">#REF!</definedName>
    <definedName name="F_19_30" localSheetId="11">#REF!</definedName>
    <definedName name="F_19_30" localSheetId="13">#REF!</definedName>
    <definedName name="F_19_30" localSheetId="4">#REF!</definedName>
    <definedName name="F_19_30">#REF!</definedName>
    <definedName name="F_19_300" localSheetId="8">#REF!</definedName>
    <definedName name="F_19_300" localSheetId="9">#REF!</definedName>
    <definedName name="F_19_300" localSheetId="10">#REF!</definedName>
    <definedName name="F_19_300" localSheetId="11">#REF!</definedName>
    <definedName name="F_19_300" localSheetId="13">#REF!</definedName>
    <definedName name="F_19_300" localSheetId="4">#REF!</definedName>
    <definedName name="F_19_300">#REF!</definedName>
    <definedName name="F_19_330" localSheetId="8">#REF!</definedName>
    <definedName name="F_19_330" localSheetId="9">#REF!</definedName>
    <definedName name="F_19_330" localSheetId="10">#REF!</definedName>
    <definedName name="F_19_330" localSheetId="11">#REF!</definedName>
    <definedName name="F_19_330" localSheetId="13">#REF!</definedName>
    <definedName name="F_19_330" localSheetId="4">#REF!</definedName>
    <definedName name="F_19_330">#REF!</definedName>
    <definedName name="F_19_360" localSheetId="8">#REF!</definedName>
    <definedName name="F_19_360" localSheetId="9">#REF!</definedName>
    <definedName name="F_19_360" localSheetId="10">#REF!</definedName>
    <definedName name="F_19_360" localSheetId="11">#REF!</definedName>
    <definedName name="F_19_360" localSheetId="13">#REF!</definedName>
    <definedName name="F_19_360" localSheetId="4">#REF!</definedName>
    <definedName name="F_19_360">#REF!</definedName>
    <definedName name="F_19_390" localSheetId="8">#REF!</definedName>
    <definedName name="F_19_390" localSheetId="9">#REF!</definedName>
    <definedName name="F_19_390" localSheetId="10">#REF!</definedName>
    <definedName name="F_19_390" localSheetId="11">#REF!</definedName>
    <definedName name="F_19_390" localSheetId="13">#REF!</definedName>
    <definedName name="F_19_390" localSheetId="4">#REF!</definedName>
    <definedName name="F_19_390">#REF!</definedName>
    <definedName name="F_19_420" localSheetId="8">#REF!</definedName>
    <definedName name="F_19_420" localSheetId="9">#REF!</definedName>
    <definedName name="F_19_420" localSheetId="10">#REF!</definedName>
    <definedName name="F_19_420" localSheetId="11">#REF!</definedName>
    <definedName name="F_19_420" localSheetId="13">#REF!</definedName>
    <definedName name="F_19_420" localSheetId="4">#REF!</definedName>
    <definedName name="F_19_420">#REF!</definedName>
    <definedName name="F_19_450" localSheetId="8">#REF!</definedName>
    <definedName name="F_19_450" localSheetId="9">#REF!</definedName>
    <definedName name="F_19_450" localSheetId="10">#REF!</definedName>
    <definedName name="F_19_450" localSheetId="11">#REF!</definedName>
    <definedName name="F_19_450" localSheetId="13">#REF!</definedName>
    <definedName name="F_19_450" localSheetId="4">#REF!</definedName>
    <definedName name="F_19_450">#REF!</definedName>
    <definedName name="F_19_480" localSheetId="8">#REF!</definedName>
    <definedName name="F_19_480" localSheetId="9">#REF!</definedName>
    <definedName name="F_19_480" localSheetId="10">#REF!</definedName>
    <definedName name="F_19_480" localSheetId="11">#REF!</definedName>
    <definedName name="F_19_480" localSheetId="13">#REF!</definedName>
    <definedName name="F_19_480" localSheetId="4">#REF!</definedName>
    <definedName name="F_19_480">#REF!</definedName>
    <definedName name="F_19_510" localSheetId="8">#REF!</definedName>
    <definedName name="F_19_510" localSheetId="9">#REF!</definedName>
    <definedName name="F_19_510" localSheetId="10">#REF!</definedName>
    <definedName name="F_19_510" localSheetId="11">#REF!</definedName>
    <definedName name="F_19_510" localSheetId="13">#REF!</definedName>
    <definedName name="F_19_510" localSheetId="4">#REF!</definedName>
    <definedName name="F_19_510">#REF!</definedName>
    <definedName name="F_19_540" localSheetId="8">#REF!</definedName>
    <definedName name="F_19_540" localSheetId="9">#REF!</definedName>
    <definedName name="F_19_540" localSheetId="10">#REF!</definedName>
    <definedName name="F_19_540" localSheetId="11">#REF!</definedName>
    <definedName name="F_19_540" localSheetId="13">#REF!</definedName>
    <definedName name="F_19_540" localSheetId="4">#REF!</definedName>
    <definedName name="F_19_540">#REF!</definedName>
    <definedName name="F_19_570" localSheetId="8">#REF!</definedName>
    <definedName name="F_19_570" localSheetId="9">#REF!</definedName>
    <definedName name="F_19_570" localSheetId="10">#REF!</definedName>
    <definedName name="F_19_570" localSheetId="11">#REF!</definedName>
    <definedName name="F_19_570" localSheetId="13">#REF!</definedName>
    <definedName name="F_19_570" localSheetId="4">#REF!</definedName>
    <definedName name="F_19_570">#REF!</definedName>
    <definedName name="F_19_60" localSheetId="8">#REF!</definedName>
    <definedName name="F_19_60" localSheetId="9">#REF!</definedName>
    <definedName name="F_19_60" localSheetId="10">#REF!</definedName>
    <definedName name="F_19_60" localSheetId="11">#REF!</definedName>
    <definedName name="F_19_60" localSheetId="13">#REF!</definedName>
    <definedName name="F_19_60" localSheetId="4">#REF!</definedName>
    <definedName name="F_19_60">#REF!</definedName>
    <definedName name="F_19_600" localSheetId="8">#REF!</definedName>
    <definedName name="F_19_600" localSheetId="9">#REF!</definedName>
    <definedName name="F_19_600" localSheetId="10">#REF!</definedName>
    <definedName name="F_19_600" localSheetId="11">#REF!</definedName>
    <definedName name="F_19_600" localSheetId="13">#REF!</definedName>
    <definedName name="F_19_600" localSheetId="4">#REF!</definedName>
    <definedName name="F_19_600">#REF!</definedName>
    <definedName name="F_19_630" localSheetId="8">#REF!</definedName>
    <definedName name="F_19_630" localSheetId="9">#REF!</definedName>
    <definedName name="F_19_630" localSheetId="10">#REF!</definedName>
    <definedName name="F_19_630" localSheetId="11">#REF!</definedName>
    <definedName name="F_19_630" localSheetId="13">#REF!</definedName>
    <definedName name="F_19_630" localSheetId="4">#REF!</definedName>
    <definedName name="F_19_630">#REF!</definedName>
    <definedName name="F_19_660" localSheetId="8">#REF!</definedName>
    <definedName name="F_19_660" localSheetId="9">#REF!</definedName>
    <definedName name="F_19_660" localSheetId="10">#REF!</definedName>
    <definedName name="F_19_660" localSheetId="11">#REF!</definedName>
    <definedName name="F_19_660" localSheetId="13">#REF!</definedName>
    <definedName name="F_19_660" localSheetId="4">#REF!</definedName>
    <definedName name="F_19_660">#REF!</definedName>
    <definedName name="F_19_690" localSheetId="8">#REF!</definedName>
    <definedName name="F_19_690" localSheetId="9">#REF!</definedName>
    <definedName name="F_19_690" localSheetId="10">#REF!</definedName>
    <definedName name="F_19_690" localSheetId="11">#REF!</definedName>
    <definedName name="F_19_690" localSheetId="13">#REF!</definedName>
    <definedName name="F_19_690" localSheetId="4">#REF!</definedName>
    <definedName name="F_19_690">#REF!</definedName>
    <definedName name="F_19_720" localSheetId="8">#REF!</definedName>
    <definedName name="F_19_720" localSheetId="9">#REF!</definedName>
    <definedName name="F_19_720" localSheetId="10">#REF!</definedName>
    <definedName name="F_19_720" localSheetId="11">#REF!</definedName>
    <definedName name="F_19_720" localSheetId="13">#REF!</definedName>
    <definedName name="F_19_720" localSheetId="4">#REF!</definedName>
    <definedName name="F_19_720">#REF!</definedName>
    <definedName name="F_19_90" localSheetId="8">#REF!</definedName>
    <definedName name="F_19_90" localSheetId="9">#REF!</definedName>
    <definedName name="F_19_90" localSheetId="10">#REF!</definedName>
    <definedName name="F_19_90" localSheetId="11">#REF!</definedName>
    <definedName name="F_19_90" localSheetId="13">#REF!</definedName>
    <definedName name="F_19_90" localSheetId="4">#REF!</definedName>
    <definedName name="F_19_90">#REF!</definedName>
    <definedName name="F_20_120" localSheetId="8">#REF!</definedName>
    <definedName name="F_20_120" localSheetId="9">#REF!</definedName>
    <definedName name="F_20_120" localSheetId="10">#REF!</definedName>
    <definedName name="F_20_120" localSheetId="11">#REF!</definedName>
    <definedName name="F_20_120" localSheetId="13">#REF!</definedName>
    <definedName name="F_20_120" localSheetId="4">#REF!</definedName>
    <definedName name="F_20_120">#REF!</definedName>
    <definedName name="F_20_150" localSheetId="8">#REF!</definedName>
    <definedName name="F_20_150" localSheetId="9">#REF!</definedName>
    <definedName name="F_20_150" localSheetId="10">#REF!</definedName>
    <definedName name="F_20_150" localSheetId="11">#REF!</definedName>
    <definedName name="F_20_150" localSheetId="13">#REF!</definedName>
    <definedName name="F_20_150" localSheetId="4">#REF!</definedName>
    <definedName name="F_20_150">#REF!</definedName>
    <definedName name="F_20_180" localSheetId="8">#REF!</definedName>
    <definedName name="F_20_180" localSheetId="9">#REF!</definedName>
    <definedName name="F_20_180" localSheetId="10">#REF!</definedName>
    <definedName name="F_20_180" localSheetId="11">#REF!</definedName>
    <definedName name="F_20_180" localSheetId="13">#REF!</definedName>
    <definedName name="F_20_180" localSheetId="4">#REF!</definedName>
    <definedName name="F_20_180">#REF!</definedName>
    <definedName name="F_20_210" localSheetId="8">#REF!</definedName>
    <definedName name="F_20_210" localSheetId="9">#REF!</definedName>
    <definedName name="F_20_210" localSheetId="10">#REF!</definedName>
    <definedName name="F_20_210" localSheetId="11">#REF!</definedName>
    <definedName name="F_20_210" localSheetId="13">#REF!</definedName>
    <definedName name="F_20_210" localSheetId="4">#REF!</definedName>
    <definedName name="F_20_210">#REF!</definedName>
    <definedName name="F_20_240" localSheetId="8">#REF!</definedName>
    <definedName name="F_20_240" localSheetId="9">#REF!</definedName>
    <definedName name="F_20_240" localSheetId="10">#REF!</definedName>
    <definedName name="F_20_240" localSheetId="11">#REF!</definedName>
    <definedName name="F_20_240" localSheetId="13">#REF!</definedName>
    <definedName name="F_20_240" localSheetId="4">#REF!</definedName>
    <definedName name="F_20_240">#REF!</definedName>
    <definedName name="F_20_270" localSheetId="8">#REF!</definedName>
    <definedName name="F_20_270" localSheetId="9">#REF!</definedName>
    <definedName name="F_20_270" localSheetId="10">#REF!</definedName>
    <definedName name="F_20_270" localSheetId="11">#REF!</definedName>
    <definedName name="F_20_270" localSheetId="13">#REF!</definedName>
    <definedName name="F_20_270" localSheetId="4">#REF!</definedName>
    <definedName name="F_20_270">#REF!</definedName>
    <definedName name="F_20_30" localSheetId="8">#REF!</definedName>
    <definedName name="F_20_30" localSheetId="9">#REF!</definedName>
    <definedName name="F_20_30" localSheetId="10">#REF!</definedName>
    <definedName name="F_20_30" localSheetId="11">#REF!</definedName>
    <definedName name="F_20_30" localSheetId="13">#REF!</definedName>
    <definedName name="F_20_30" localSheetId="4">#REF!</definedName>
    <definedName name="F_20_30">#REF!</definedName>
    <definedName name="F_20_300" localSheetId="8">#REF!</definedName>
    <definedName name="F_20_300" localSheetId="9">#REF!</definedName>
    <definedName name="F_20_300" localSheetId="10">#REF!</definedName>
    <definedName name="F_20_300" localSheetId="11">#REF!</definedName>
    <definedName name="F_20_300" localSheetId="13">#REF!</definedName>
    <definedName name="F_20_300" localSheetId="4">#REF!</definedName>
    <definedName name="F_20_300">#REF!</definedName>
    <definedName name="F_20_330" localSheetId="8">#REF!</definedName>
    <definedName name="F_20_330" localSheetId="9">#REF!</definedName>
    <definedName name="F_20_330" localSheetId="10">#REF!</definedName>
    <definedName name="F_20_330" localSheetId="11">#REF!</definedName>
    <definedName name="F_20_330" localSheetId="13">#REF!</definedName>
    <definedName name="F_20_330" localSheetId="4">#REF!</definedName>
    <definedName name="F_20_330">#REF!</definedName>
    <definedName name="F_20_360" localSheetId="8">#REF!</definedName>
    <definedName name="F_20_360" localSheetId="9">#REF!</definedName>
    <definedName name="F_20_360" localSheetId="10">#REF!</definedName>
    <definedName name="F_20_360" localSheetId="11">#REF!</definedName>
    <definedName name="F_20_360" localSheetId="13">#REF!</definedName>
    <definedName name="F_20_360" localSheetId="4">#REF!</definedName>
    <definedName name="F_20_360">#REF!</definedName>
    <definedName name="F_20_390" localSheetId="8">#REF!</definedName>
    <definedName name="F_20_390" localSheetId="9">#REF!</definedName>
    <definedName name="F_20_390" localSheetId="10">#REF!</definedName>
    <definedName name="F_20_390" localSheetId="11">#REF!</definedName>
    <definedName name="F_20_390" localSheetId="13">#REF!</definedName>
    <definedName name="F_20_390" localSheetId="4">#REF!</definedName>
    <definedName name="F_20_390">#REF!</definedName>
    <definedName name="F_20_420" localSheetId="8">#REF!</definedName>
    <definedName name="F_20_420" localSheetId="9">#REF!</definedName>
    <definedName name="F_20_420" localSheetId="10">#REF!</definedName>
    <definedName name="F_20_420" localSheetId="11">#REF!</definedName>
    <definedName name="F_20_420" localSheetId="13">#REF!</definedName>
    <definedName name="F_20_420" localSheetId="4">#REF!</definedName>
    <definedName name="F_20_420">#REF!</definedName>
    <definedName name="F_20_450" localSheetId="8">#REF!</definedName>
    <definedName name="F_20_450" localSheetId="9">#REF!</definedName>
    <definedName name="F_20_450" localSheetId="10">#REF!</definedName>
    <definedName name="F_20_450" localSheetId="11">#REF!</definedName>
    <definedName name="F_20_450" localSheetId="13">#REF!</definedName>
    <definedName name="F_20_450" localSheetId="4">#REF!</definedName>
    <definedName name="F_20_450">#REF!</definedName>
    <definedName name="F_20_480" localSheetId="8">#REF!</definedName>
    <definedName name="F_20_480" localSheetId="9">#REF!</definedName>
    <definedName name="F_20_480" localSheetId="10">#REF!</definedName>
    <definedName name="F_20_480" localSheetId="11">#REF!</definedName>
    <definedName name="F_20_480" localSheetId="13">#REF!</definedName>
    <definedName name="F_20_480" localSheetId="4">#REF!</definedName>
    <definedName name="F_20_480">#REF!</definedName>
    <definedName name="F_20_510" localSheetId="8">#REF!</definedName>
    <definedName name="F_20_510" localSheetId="9">#REF!</definedName>
    <definedName name="F_20_510" localSheetId="10">#REF!</definedName>
    <definedName name="F_20_510" localSheetId="11">#REF!</definedName>
    <definedName name="F_20_510" localSheetId="13">#REF!</definedName>
    <definedName name="F_20_510" localSheetId="4">#REF!</definedName>
    <definedName name="F_20_510">#REF!</definedName>
    <definedName name="F_20_540" localSheetId="8">#REF!</definedName>
    <definedName name="F_20_540" localSheetId="9">#REF!</definedName>
    <definedName name="F_20_540" localSheetId="10">#REF!</definedName>
    <definedName name="F_20_540" localSheetId="11">#REF!</definedName>
    <definedName name="F_20_540" localSheetId="13">#REF!</definedName>
    <definedName name="F_20_540" localSheetId="4">#REF!</definedName>
    <definedName name="F_20_540">#REF!</definedName>
    <definedName name="F_20_570" localSheetId="8">#REF!</definedName>
    <definedName name="F_20_570" localSheetId="9">#REF!</definedName>
    <definedName name="F_20_570" localSheetId="10">#REF!</definedName>
    <definedName name="F_20_570" localSheetId="11">#REF!</definedName>
    <definedName name="F_20_570" localSheetId="13">#REF!</definedName>
    <definedName name="F_20_570" localSheetId="4">#REF!</definedName>
    <definedName name="F_20_570">#REF!</definedName>
    <definedName name="F_20_60" localSheetId="8">#REF!</definedName>
    <definedName name="F_20_60" localSheetId="9">#REF!</definedName>
    <definedName name="F_20_60" localSheetId="10">#REF!</definedName>
    <definedName name="F_20_60" localSheetId="11">#REF!</definedName>
    <definedName name="F_20_60" localSheetId="13">#REF!</definedName>
    <definedName name="F_20_60" localSheetId="4">#REF!</definedName>
    <definedName name="F_20_60">#REF!</definedName>
    <definedName name="F_20_600" localSheetId="8">#REF!</definedName>
    <definedName name="F_20_600" localSheetId="9">#REF!</definedName>
    <definedName name="F_20_600" localSheetId="10">#REF!</definedName>
    <definedName name="F_20_600" localSheetId="11">#REF!</definedName>
    <definedName name="F_20_600" localSheetId="13">#REF!</definedName>
    <definedName name="F_20_600" localSheetId="4">#REF!</definedName>
    <definedName name="F_20_600">#REF!</definedName>
    <definedName name="F_20_630" localSheetId="8">#REF!</definedName>
    <definedName name="F_20_630" localSheetId="9">#REF!</definedName>
    <definedName name="F_20_630" localSheetId="10">#REF!</definedName>
    <definedName name="F_20_630" localSheetId="11">#REF!</definedName>
    <definedName name="F_20_630" localSheetId="13">#REF!</definedName>
    <definedName name="F_20_630" localSheetId="4">#REF!</definedName>
    <definedName name="F_20_630">#REF!</definedName>
    <definedName name="F_20_660" localSheetId="8">#REF!</definedName>
    <definedName name="F_20_660" localSheetId="9">#REF!</definedName>
    <definedName name="F_20_660" localSheetId="10">#REF!</definedName>
    <definedName name="F_20_660" localSheetId="11">#REF!</definedName>
    <definedName name="F_20_660" localSheetId="13">#REF!</definedName>
    <definedName name="F_20_660" localSheetId="4">#REF!</definedName>
    <definedName name="F_20_660">#REF!</definedName>
    <definedName name="F_20_690" localSheetId="8">#REF!</definedName>
    <definedName name="F_20_690" localSheetId="9">#REF!</definedName>
    <definedName name="F_20_690" localSheetId="10">#REF!</definedName>
    <definedName name="F_20_690" localSheetId="11">#REF!</definedName>
    <definedName name="F_20_690" localSheetId="13">#REF!</definedName>
    <definedName name="F_20_690" localSheetId="4">#REF!</definedName>
    <definedName name="F_20_690">#REF!</definedName>
    <definedName name="F_20_720" localSheetId="8">#REF!</definedName>
    <definedName name="F_20_720" localSheetId="9">#REF!</definedName>
    <definedName name="F_20_720" localSheetId="10">#REF!</definedName>
    <definedName name="F_20_720" localSheetId="11">#REF!</definedName>
    <definedName name="F_20_720" localSheetId="13">#REF!</definedName>
    <definedName name="F_20_720" localSheetId="4">#REF!</definedName>
    <definedName name="F_20_720">#REF!</definedName>
    <definedName name="F_20_90" localSheetId="8">#REF!</definedName>
    <definedName name="F_20_90" localSheetId="9">#REF!</definedName>
    <definedName name="F_20_90" localSheetId="10">#REF!</definedName>
    <definedName name="F_20_90" localSheetId="11">#REF!</definedName>
    <definedName name="F_20_90" localSheetId="13">#REF!</definedName>
    <definedName name="F_20_90" localSheetId="4">#REF!</definedName>
    <definedName name="F_20_90">#REF!</definedName>
    <definedName name="FATOR_1" localSheetId="8">#REF!</definedName>
    <definedName name="FATOR_1" localSheetId="9">#REF!</definedName>
    <definedName name="FATOR_1" localSheetId="10">#REF!</definedName>
    <definedName name="FATOR_1" localSheetId="11">#REF!</definedName>
    <definedName name="FATOR_1" localSheetId="13">#REF!</definedName>
    <definedName name="FATOR_1" localSheetId="14">#REF!</definedName>
    <definedName name="FATOR_1" localSheetId="4">#REF!</definedName>
    <definedName name="FATOR_1">[5]RESUMO!#REF!</definedName>
    <definedName name="FATOR1" localSheetId="8">#REF!</definedName>
    <definedName name="FATOR1" localSheetId="9">#REF!</definedName>
    <definedName name="FATOR1" localSheetId="10">#REF!</definedName>
    <definedName name="FATOR1" localSheetId="11">#REF!</definedName>
    <definedName name="FATOR1" localSheetId="13">#REF!</definedName>
    <definedName name="FATOR1" localSheetId="14">#REF!</definedName>
    <definedName name="FATOR1" localSheetId="4">#REF!</definedName>
    <definedName name="FATOR1">[9]PLANILHA!#REF!</definedName>
    <definedName name="FATOR2" localSheetId="8">#REF!</definedName>
    <definedName name="FATOR2" localSheetId="9">#REF!</definedName>
    <definedName name="FATOR2" localSheetId="10">#REF!</definedName>
    <definedName name="FATOR2" localSheetId="11">#REF!</definedName>
    <definedName name="FATOR2" localSheetId="13">#REF!</definedName>
    <definedName name="FATOR2" localSheetId="14">#REF!</definedName>
    <definedName name="FATOR2" localSheetId="4">#REF!</definedName>
    <definedName name="FATOR2">[9]PLANILHA!#REF!</definedName>
    <definedName name="FATOR3" localSheetId="8">#REF!</definedName>
    <definedName name="FATOR3" localSheetId="9">#REF!</definedName>
    <definedName name="FATOR3" localSheetId="10">#REF!</definedName>
    <definedName name="FATOR3" localSheetId="11">#REF!</definedName>
    <definedName name="FATOR3" localSheetId="13">#REF!</definedName>
    <definedName name="FATOR3" localSheetId="14">#REF!</definedName>
    <definedName name="FATOR3" localSheetId="4">#REF!</definedName>
    <definedName name="FATOR3">[9]PLANILHA!#REF!</definedName>
    <definedName name="FATOR4" localSheetId="8">#REF!</definedName>
    <definedName name="FATOR4" localSheetId="9">#REF!</definedName>
    <definedName name="FATOR4" localSheetId="10">#REF!</definedName>
    <definedName name="FATOR4" localSheetId="11">#REF!</definedName>
    <definedName name="FATOR4" localSheetId="13">#REF!</definedName>
    <definedName name="FATOR4" localSheetId="14">#REF!</definedName>
    <definedName name="FATOR4" localSheetId="4">#REF!</definedName>
    <definedName name="FATOR4">[9]PLANILHA!#REF!</definedName>
    <definedName name="FATOR5">#REF!</definedName>
    <definedName name="FatSabadoOut">'[10]TrafContExpan-NoPrint'!$O$5</definedName>
    <definedName name="FatSextaOut">'[10]TrafContExpan-NoPrint'!$O$4</definedName>
    <definedName name="Fd" localSheetId="8">#REF!</definedName>
    <definedName name="Fd" localSheetId="9">#REF!</definedName>
    <definedName name="Fd" localSheetId="10">#REF!</definedName>
    <definedName name="Fd" localSheetId="11">#REF!</definedName>
    <definedName name="Fd" localSheetId="13">#REF!</definedName>
    <definedName name="Fd" localSheetId="4">#REF!</definedName>
    <definedName name="Fd">#REF!</definedName>
    <definedName name="fe" localSheetId="8">Plan1</definedName>
    <definedName name="fe" localSheetId="9">Plan1</definedName>
    <definedName name="fe" localSheetId="10">Plan1</definedName>
    <definedName name="fe" localSheetId="11">Plan1</definedName>
    <definedName name="fe" localSheetId="13">Plan1</definedName>
    <definedName name="fe" localSheetId="14">Plan1</definedName>
    <definedName name="fe" localSheetId="4">Plan1</definedName>
    <definedName name="fe">Plan1</definedName>
    <definedName name="fer">#REF!</definedName>
    <definedName name="FF" localSheetId="8">#REF!</definedName>
    <definedName name="FF" localSheetId="9">#REF!</definedName>
    <definedName name="FF" localSheetId="10">#REF!</definedName>
    <definedName name="FF" localSheetId="11">#REF!</definedName>
    <definedName name="FF" localSheetId="13">#REF!</definedName>
    <definedName name="FF" localSheetId="4">#REF!</definedName>
    <definedName name="FF">#REF!</definedName>
    <definedName name="FFF" hidden="1">#REF!</definedName>
    <definedName name="FFFFFFFFFF" hidden="1">#REF!</definedName>
    <definedName name="FOOR" localSheetId="14" hidden="1">{#N/A,#N/A,FALSE,"Plan1"}</definedName>
    <definedName name="FOOR" hidden="1">{#N/A,#N/A,FALSE,"Plan1"}</definedName>
    <definedName name="Formula" localSheetId="8">#REF!</definedName>
    <definedName name="Formula" localSheetId="9">#REF!</definedName>
    <definedName name="Formula" localSheetId="10">#REF!</definedName>
    <definedName name="Formula" localSheetId="11">#REF!</definedName>
    <definedName name="Formula" localSheetId="13">#REF!</definedName>
    <definedName name="Formula" localSheetId="4">#REF!</definedName>
    <definedName name="Formula">#REF!</definedName>
    <definedName name="Formula_1" localSheetId="8">#REF!</definedName>
    <definedName name="Formula_1" localSheetId="9">#REF!</definedName>
    <definedName name="Formula_1" localSheetId="10">#REF!</definedName>
    <definedName name="Formula_1" localSheetId="11">#REF!</definedName>
    <definedName name="Formula_1" localSheetId="13">#REF!</definedName>
    <definedName name="Formula_1" localSheetId="4">#REF!</definedName>
    <definedName name="Formula_1">#REF!</definedName>
    <definedName name="Formula_10" localSheetId="8">#REF!</definedName>
    <definedName name="Formula_10" localSheetId="9">#REF!</definedName>
    <definedName name="Formula_10" localSheetId="10">#REF!</definedName>
    <definedName name="Formula_10" localSheetId="11">#REF!</definedName>
    <definedName name="Formula_10" localSheetId="13">#REF!</definedName>
    <definedName name="Formula_10" localSheetId="4">#REF!</definedName>
    <definedName name="Formula_10">#REF!</definedName>
    <definedName name="Formula_2" localSheetId="8">#REF!</definedName>
    <definedName name="Formula_2" localSheetId="9">#REF!</definedName>
    <definedName name="Formula_2" localSheetId="10">#REF!</definedName>
    <definedName name="Formula_2" localSheetId="11">#REF!</definedName>
    <definedName name="Formula_2" localSheetId="13">#REF!</definedName>
    <definedName name="Formula_2" localSheetId="4">#REF!</definedName>
    <definedName name="Formula_2">#REF!</definedName>
    <definedName name="Formula_3" localSheetId="8">#REF!</definedName>
    <definedName name="Formula_3" localSheetId="9">#REF!</definedName>
    <definedName name="Formula_3" localSheetId="10">#REF!</definedName>
    <definedName name="Formula_3" localSheetId="11">#REF!</definedName>
    <definedName name="Formula_3" localSheetId="13">#REF!</definedName>
    <definedName name="Formula_3" localSheetId="4">#REF!</definedName>
    <definedName name="Formula_3">#REF!</definedName>
    <definedName name="Formula_4" localSheetId="8">#REF!</definedName>
    <definedName name="Formula_4" localSheetId="9">#REF!</definedName>
    <definedName name="Formula_4" localSheetId="10">#REF!</definedName>
    <definedName name="Formula_4" localSheetId="11">#REF!</definedName>
    <definedName name="Formula_4" localSheetId="13">#REF!</definedName>
    <definedName name="Formula_4" localSheetId="4">#REF!</definedName>
    <definedName name="Formula_4">#REF!</definedName>
    <definedName name="Formula_5" localSheetId="8">#REF!</definedName>
    <definedName name="Formula_5" localSheetId="9">#REF!</definedName>
    <definedName name="Formula_5" localSheetId="10">#REF!</definedName>
    <definedName name="Formula_5" localSheetId="11">#REF!</definedName>
    <definedName name="Formula_5" localSheetId="13">#REF!</definedName>
    <definedName name="Formula_5" localSheetId="4">#REF!</definedName>
    <definedName name="Formula_5">#REF!</definedName>
    <definedName name="Formula_5_1" localSheetId="8">#REF!</definedName>
    <definedName name="Formula_5_1" localSheetId="9">#REF!</definedName>
    <definedName name="Formula_5_1" localSheetId="10">#REF!</definedName>
    <definedName name="Formula_5_1" localSheetId="11">#REF!</definedName>
    <definedName name="Formula_5_1" localSheetId="13">#REF!</definedName>
    <definedName name="Formula_5_1" localSheetId="4">#REF!</definedName>
    <definedName name="Formula_5_1">#REF!</definedName>
    <definedName name="Formula_6" localSheetId="8">#REF!</definedName>
    <definedName name="Formula_6" localSheetId="9">#REF!</definedName>
    <definedName name="Formula_6" localSheetId="10">#REF!</definedName>
    <definedName name="Formula_6" localSheetId="11">#REF!</definedName>
    <definedName name="Formula_6" localSheetId="13">#REF!</definedName>
    <definedName name="Formula_6" localSheetId="4">#REF!</definedName>
    <definedName name="Formula_6">#REF!</definedName>
    <definedName name="FORMULÁRIO" localSheetId="14" hidden="1">{#N/A,#N/A,FALSE,"Plan1"}</definedName>
    <definedName name="FORMULÁRIO" hidden="1">{#N/A,#N/A,FALSE,"Plan1"}</definedName>
    <definedName name="FORRO" localSheetId="14" hidden="1">{#N/A,#N/A,FALSE,"Plan1"}</definedName>
    <definedName name="FORRO" hidden="1">{#N/A,#N/A,FALSE,"Plan1"}</definedName>
    <definedName name="Frete" localSheetId="8">#REF!</definedName>
    <definedName name="Frete" localSheetId="9">#REF!</definedName>
    <definedName name="Frete" localSheetId="10">#REF!</definedName>
    <definedName name="Frete" localSheetId="11">#REF!</definedName>
    <definedName name="Frete" localSheetId="13">#REF!</definedName>
    <definedName name="Frete" localSheetId="4">#REF!</definedName>
    <definedName name="Frete">#REF!</definedName>
    <definedName name="FRR" localSheetId="14" hidden="1">{#N/A,#N/A,FALSE,"Plan1"}</definedName>
    <definedName name="FRR" hidden="1">{#N/A,#N/A,FALSE,"Plan1"}</definedName>
    <definedName name="FS" localSheetId="8">#REF!</definedName>
    <definedName name="FS" localSheetId="9">#REF!</definedName>
    <definedName name="FS" localSheetId="10">#REF!</definedName>
    <definedName name="FS" localSheetId="11">#REF!</definedName>
    <definedName name="FS" localSheetId="13">#REF!</definedName>
    <definedName name="FS" localSheetId="4">#REF!</definedName>
    <definedName name="FS">#REF!</definedName>
    <definedName name="fuel" localSheetId="8">#REF!</definedName>
    <definedName name="fuel" localSheetId="9">#REF!</definedName>
    <definedName name="fuel" localSheetId="10">#REF!</definedName>
    <definedName name="fuel" localSheetId="11">#REF!</definedName>
    <definedName name="fuel" localSheetId="13">#REF!</definedName>
    <definedName name="fuel" localSheetId="4">#REF!</definedName>
    <definedName name="fuel">#REF!</definedName>
    <definedName name="FUNDAÇÃO">#REF!</definedName>
    <definedName name="FUNDAÇÃO2">#REF!</definedName>
    <definedName name="FUNDAÇÃOREL">#REF!</definedName>
    <definedName name="G_01_1" localSheetId="8">#REF!</definedName>
    <definedName name="G_01_1" localSheetId="9">#REF!</definedName>
    <definedName name="G_01_1" localSheetId="10">#REF!</definedName>
    <definedName name="G_01_1" localSheetId="11">#REF!</definedName>
    <definedName name="G_01_1" localSheetId="13">#REF!</definedName>
    <definedName name="G_01_1" localSheetId="4">#REF!</definedName>
    <definedName name="G_01_1">[5]RESUMO!#REF!</definedName>
    <definedName name="G_02_1" localSheetId="8">#REF!</definedName>
    <definedName name="G_02_1" localSheetId="9">#REF!</definedName>
    <definedName name="G_02_1" localSheetId="10">#REF!</definedName>
    <definedName name="G_02_1" localSheetId="11">#REF!</definedName>
    <definedName name="G_02_1" localSheetId="13">#REF!</definedName>
    <definedName name="G_02_1" localSheetId="4">#REF!</definedName>
    <definedName name="G_02_1">[5]RESUMO!#REF!</definedName>
    <definedName name="G_03_1" localSheetId="8">#REF!</definedName>
    <definedName name="G_03_1" localSheetId="9">#REF!</definedName>
    <definedName name="G_03_1" localSheetId="10">#REF!</definedName>
    <definedName name="G_03_1" localSheetId="11">#REF!</definedName>
    <definedName name="G_03_1" localSheetId="13">#REF!</definedName>
    <definedName name="G_03_1" localSheetId="4">#REF!</definedName>
    <definedName name="G_03_1">[5]RESUMO!#REF!</definedName>
    <definedName name="G_04_1" localSheetId="8">#REF!</definedName>
    <definedName name="G_04_1" localSheetId="9">#REF!</definedName>
    <definedName name="G_04_1" localSheetId="10">#REF!</definedName>
    <definedName name="G_04_1" localSheetId="11">#REF!</definedName>
    <definedName name="G_04_1" localSheetId="13">#REF!</definedName>
    <definedName name="G_04_1" localSheetId="4">#REF!</definedName>
    <definedName name="G_04_1">[5]RESUMO!#REF!</definedName>
    <definedName name="G_05_1" localSheetId="8">#REF!</definedName>
    <definedName name="G_05_1" localSheetId="9">#REF!</definedName>
    <definedName name="G_05_1" localSheetId="10">#REF!</definedName>
    <definedName name="G_05_1" localSheetId="11">#REF!</definedName>
    <definedName name="G_05_1" localSheetId="13">#REF!</definedName>
    <definedName name="G_05_1" localSheetId="4">#REF!</definedName>
    <definedName name="G_05_1">[5]RESUMO!#REF!</definedName>
    <definedName name="G_06_1" localSheetId="8">#REF!</definedName>
    <definedName name="G_06_1" localSheetId="9">#REF!</definedName>
    <definedName name="G_06_1" localSheetId="10">#REF!</definedName>
    <definedName name="G_06_1" localSheetId="11">#REF!</definedName>
    <definedName name="G_06_1" localSheetId="13">#REF!</definedName>
    <definedName name="G_06_1" localSheetId="4">#REF!</definedName>
    <definedName name="G_06_1">[5]RESUMO!#REF!</definedName>
    <definedName name="G_07_1" localSheetId="8">#REF!</definedName>
    <definedName name="G_07_1" localSheetId="9">#REF!</definedName>
    <definedName name="G_07_1" localSheetId="10">#REF!</definedName>
    <definedName name="G_07_1" localSheetId="11">#REF!</definedName>
    <definedName name="G_07_1" localSheetId="13">#REF!</definedName>
    <definedName name="G_07_1" localSheetId="4">#REF!</definedName>
    <definedName name="G_07_1">[5]RESUMO!#REF!</definedName>
    <definedName name="G_08_1" localSheetId="8">#REF!</definedName>
    <definedName name="G_08_1" localSheetId="9">#REF!</definedName>
    <definedName name="G_08_1" localSheetId="10">#REF!</definedName>
    <definedName name="G_08_1" localSheetId="11">#REF!</definedName>
    <definedName name="G_08_1" localSheetId="13">#REF!</definedName>
    <definedName name="G_08_1" localSheetId="4">#REF!</definedName>
    <definedName name="G_08_1">[5]RESUMO!#REF!</definedName>
    <definedName name="G_09_1" localSheetId="8">#REF!</definedName>
    <definedName name="G_09_1" localSheetId="9">#REF!</definedName>
    <definedName name="G_09_1" localSheetId="10">#REF!</definedName>
    <definedName name="G_09_1" localSheetId="11">#REF!</definedName>
    <definedName name="G_09_1" localSheetId="13">#REF!</definedName>
    <definedName name="G_09_1" localSheetId="4">#REF!</definedName>
    <definedName name="G_09_1">[5]RESUMO!#REF!</definedName>
    <definedName name="G_10_1" localSheetId="8">#REF!</definedName>
    <definedName name="G_10_1" localSheetId="9">#REF!</definedName>
    <definedName name="G_10_1" localSheetId="10">#REF!</definedName>
    <definedName name="G_10_1" localSheetId="11">#REF!</definedName>
    <definedName name="G_10_1" localSheetId="13">#REF!</definedName>
    <definedName name="G_10_1" localSheetId="4">#REF!</definedName>
    <definedName name="G_10_1">[5]RESUMO!#REF!</definedName>
    <definedName name="G_11_1" localSheetId="8">#REF!</definedName>
    <definedName name="G_11_1" localSheetId="9">#REF!</definedName>
    <definedName name="G_11_1" localSheetId="10">#REF!</definedName>
    <definedName name="G_11_1" localSheetId="11">#REF!</definedName>
    <definedName name="G_11_1" localSheetId="13">#REF!</definedName>
    <definedName name="G_11_1" localSheetId="4">#REF!</definedName>
    <definedName name="G_11_1">[5]RESUMO!#REF!</definedName>
    <definedName name="G_12_1" localSheetId="8">#REF!</definedName>
    <definedName name="G_12_1" localSheetId="9">#REF!</definedName>
    <definedName name="G_12_1" localSheetId="10">#REF!</definedName>
    <definedName name="G_12_1" localSheetId="11">#REF!</definedName>
    <definedName name="G_12_1" localSheetId="13">#REF!</definedName>
    <definedName name="G_12_1" localSheetId="4">#REF!</definedName>
    <definedName name="G_12_1">[5]RESUMO!#REF!</definedName>
    <definedName name="G_13_1" localSheetId="8">#REF!</definedName>
    <definedName name="G_13_1" localSheetId="9">#REF!</definedName>
    <definedName name="G_13_1" localSheetId="10">#REF!</definedName>
    <definedName name="G_13_1" localSheetId="11">#REF!</definedName>
    <definedName name="G_13_1" localSheetId="13">#REF!</definedName>
    <definedName name="G_13_1" localSheetId="4">#REF!</definedName>
    <definedName name="G_13_1">[5]RESUMO!#REF!</definedName>
    <definedName name="G_14_1" localSheetId="8">#REF!</definedName>
    <definedName name="G_14_1" localSheetId="9">#REF!</definedName>
    <definedName name="G_14_1" localSheetId="10">#REF!</definedName>
    <definedName name="G_14_1" localSheetId="11">#REF!</definedName>
    <definedName name="G_14_1" localSheetId="13">#REF!</definedName>
    <definedName name="G_14_1" localSheetId="4">#REF!</definedName>
    <definedName name="G_14_1">[5]RESUMO!#REF!</definedName>
    <definedName name="G_15_1" localSheetId="8">#REF!</definedName>
    <definedName name="G_15_1" localSheetId="9">#REF!</definedName>
    <definedName name="G_15_1" localSheetId="10">#REF!</definedName>
    <definedName name="G_15_1" localSheetId="11">#REF!</definedName>
    <definedName name="G_15_1" localSheetId="13">#REF!</definedName>
    <definedName name="G_15_1" localSheetId="4">#REF!</definedName>
    <definedName name="G_15_1">[5]RESUMO!#REF!</definedName>
    <definedName name="G_16_1" localSheetId="8">#REF!</definedName>
    <definedName name="G_16_1" localSheetId="9">#REF!</definedName>
    <definedName name="G_16_1" localSheetId="10">#REF!</definedName>
    <definedName name="G_16_1" localSheetId="11">#REF!</definedName>
    <definedName name="G_16_1" localSheetId="13">#REF!</definedName>
    <definedName name="G_16_1" localSheetId="4">#REF!</definedName>
    <definedName name="G_16_1">[5]RESUMO!#REF!</definedName>
    <definedName name="G_17_1" localSheetId="8">#REF!</definedName>
    <definedName name="G_17_1" localSheetId="9">#REF!</definedName>
    <definedName name="G_17_1" localSheetId="10">#REF!</definedName>
    <definedName name="G_17_1" localSheetId="11">#REF!</definedName>
    <definedName name="G_17_1" localSheetId="13">#REF!</definedName>
    <definedName name="G_17_1" localSheetId="4">#REF!</definedName>
    <definedName name="G_17_1">[5]RESUMO!#REF!</definedName>
    <definedName name="G_18_1" localSheetId="8">#REF!</definedName>
    <definedName name="G_18_1" localSheetId="9">#REF!</definedName>
    <definedName name="G_18_1" localSheetId="10">#REF!</definedName>
    <definedName name="G_18_1" localSheetId="11">#REF!</definedName>
    <definedName name="G_18_1" localSheetId="13">#REF!</definedName>
    <definedName name="G_18_1" localSheetId="4">#REF!</definedName>
    <definedName name="G_18_1">[5]RESUMO!#REF!</definedName>
    <definedName name="G_19_1" localSheetId="8">#REF!</definedName>
    <definedName name="G_19_1" localSheetId="9">#REF!</definedName>
    <definedName name="G_19_1" localSheetId="10">#REF!</definedName>
    <definedName name="G_19_1" localSheetId="11">#REF!</definedName>
    <definedName name="G_19_1" localSheetId="13">#REF!</definedName>
    <definedName name="G_19_1" localSheetId="4">#REF!</definedName>
    <definedName name="G_19_1">[5]RESUMO!#REF!</definedName>
    <definedName name="G_20_1" localSheetId="8">#REF!</definedName>
    <definedName name="G_20_1" localSheetId="9">#REF!</definedName>
    <definedName name="G_20_1" localSheetId="10">#REF!</definedName>
    <definedName name="G_20_1" localSheetId="11">#REF!</definedName>
    <definedName name="G_20_1" localSheetId="13">#REF!</definedName>
    <definedName name="G_20_1" localSheetId="4">#REF!</definedName>
    <definedName name="G_20_1">[5]RESUMO!#REF!</definedName>
    <definedName name="GABARITO">#REF!</definedName>
    <definedName name="gas" localSheetId="8">#REF!</definedName>
    <definedName name="gas" localSheetId="9">#REF!</definedName>
    <definedName name="gas" localSheetId="10">#REF!</definedName>
    <definedName name="gas" localSheetId="11">#REF!</definedName>
    <definedName name="gas" localSheetId="13">#REF!</definedName>
    <definedName name="gas" localSheetId="4">#REF!</definedName>
    <definedName name="gas">#REF!</definedName>
    <definedName name="gen" localSheetId="8">#REF!</definedName>
    <definedName name="gen" localSheetId="9">#REF!</definedName>
    <definedName name="gen" localSheetId="10">#REF!</definedName>
    <definedName name="gen" localSheetId="11">#REF!</definedName>
    <definedName name="gen" localSheetId="13">#REF!</definedName>
    <definedName name="gen" localSheetId="4">#REF!</definedName>
    <definedName name="gen">#REF!</definedName>
    <definedName name="GER" localSheetId="8">#REF!</definedName>
    <definedName name="GER" localSheetId="9">#REF!</definedName>
    <definedName name="GER" localSheetId="10">#REF!</definedName>
    <definedName name="GER" localSheetId="11">#REF!</definedName>
    <definedName name="GER" localSheetId="13">#REF!</definedName>
    <definedName name="GER" localSheetId="4">#REF!</definedName>
    <definedName name="GER">[2]Reforma!#REF!</definedName>
    <definedName name="GER_PROJETO">#REF!</definedName>
    <definedName name="GERAL">#REF!</definedName>
    <definedName name="gerenciamento" localSheetId="8">#REF!</definedName>
    <definedName name="gerenciamento" localSheetId="9">#REF!</definedName>
    <definedName name="gerenciamento" localSheetId="10">#REF!</definedName>
    <definedName name="gerenciamento" localSheetId="11">#REF!</definedName>
    <definedName name="gerenciamento" localSheetId="13">#REF!</definedName>
    <definedName name="gerenciamento" localSheetId="4">#REF!</definedName>
    <definedName name="gerenciamento">#REF!</definedName>
    <definedName name="GGGG" localSheetId="8">#REF!</definedName>
    <definedName name="GGGG" localSheetId="9">#REF!</definedName>
    <definedName name="GGGG" localSheetId="10">#REF!</definedName>
    <definedName name="GGGG" localSheetId="11">#REF!</definedName>
    <definedName name="GGGG" localSheetId="13">#REF!</definedName>
    <definedName name="GGGG" localSheetId="4">#REF!</definedName>
    <definedName name="GGGG">#REF!</definedName>
    <definedName name="gh" localSheetId="8">#REF!</definedName>
    <definedName name="gh" localSheetId="9">#REF!</definedName>
    <definedName name="gh" localSheetId="10">#REF!</definedName>
    <definedName name="gh" localSheetId="11">#REF!</definedName>
    <definedName name="gh" localSheetId="13">#REF!</definedName>
    <definedName name="gh" localSheetId="4">#REF!</definedName>
    <definedName name="gh">#REF!</definedName>
    <definedName name="GRAMA" localSheetId="14" hidden="1">{#N/A,#N/A,FALSE,"Plan1"}</definedName>
    <definedName name="GRAMA" hidden="1">{#N/A,#N/A,FALSE,"Plan1"}</definedName>
    <definedName name="Grau_de_Instrução" localSheetId="14">#REF!</definedName>
    <definedName name="Grau_de_Instrução">#REF!</definedName>
    <definedName name="Grau_de_Parentesco" localSheetId="14">#REF!</definedName>
    <definedName name="Grau_de_Parentesco">#REF!</definedName>
    <definedName name="gvggg">#REF!</definedName>
    <definedName name="hgt" localSheetId="10">Plan1</definedName>
    <definedName name="hgt" localSheetId="4">Plan1</definedName>
    <definedName name="hgt">Plan1</definedName>
    <definedName name="hhhh" localSheetId="8">#REF!</definedName>
    <definedName name="hhhh" localSheetId="9">#REF!</definedName>
    <definedName name="hhhh" localSheetId="10">#REF!</definedName>
    <definedName name="hhhh" localSheetId="11">#REF!</definedName>
    <definedName name="hhhh" localSheetId="13">#REF!</definedName>
    <definedName name="hhhh" localSheetId="4">#REF!</definedName>
    <definedName name="hhhh">#REF!</definedName>
    <definedName name="hora" localSheetId="8">#REF!</definedName>
    <definedName name="hora" localSheetId="9">#REF!</definedName>
    <definedName name="hora" localSheetId="10">#REF!</definedName>
    <definedName name="hora" localSheetId="11">#REF!</definedName>
    <definedName name="hora" localSheetId="13">#REF!</definedName>
    <definedName name="hora" localSheetId="4">#REF!</definedName>
    <definedName name="hora">#REF!</definedName>
    <definedName name="HSJDDOW">#REF!</definedName>
    <definedName name="I" localSheetId="8" hidden="1">#REF!</definedName>
    <definedName name="I" localSheetId="9" hidden="1">#REF!</definedName>
    <definedName name="I" localSheetId="10" hidden="1">#REF!</definedName>
    <definedName name="I" localSheetId="11" hidden="1">#REF!</definedName>
    <definedName name="I" localSheetId="13" hidden="1">#REF!</definedName>
    <definedName name="I" localSheetId="4" hidden="1">#REF!</definedName>
    <definedName name="I" hidden="1">[11]Poço!#REF!</definedName>
    <definedName name="Im" localSheetId="8">#REF!</definedName>
    <definedName name="Im" localSheetId="9">#REF!</definedName>
    <definedName name="Im" localSheetId="10">#REF!</definedName>
    <definedName name="Im" localSheetId="11">#REF!</definedName>
    <definedName name="Im" localSheetId="13">#REF!</definedName>
    <definedName name="Im" localSheetId="4">#REF!</definedName>
    <definedName name="Im">#REF!</definedName>
    <definedName name="Impostos" localSheetId="8">#REF!</definedName>
    <definedName name="Impostos" localSheetId="9">#REF!</definedName>
    <definedName name="Impostos" localSheetId="10">#REF!</definedName>
    <definedName name="Impostos" localSheetId="11">#REF!</definedName>
    <definedName name="Impostos" localSheetId="13">#REF!</definedName>
    <definedName name="Impostos" localSheetId="4">#REF!</definedName>
    <definedName name="Impostos">#REF!</definedName>
    <definedName name="inss">#REF!</definedName>
    <definedName name="insumos" localSheetId="8">#REF!</definedName>
    <definedName name="insumos" localSheetId="9">#REF!</definedName>
    <definedName name="insumos" localSheetId="10">#REF!</definedName>
    <definedName name="insumos" localSheetId="11">#REF!</definedName>
    <definedName name="insumos" localSheetId="13">#REF!</definedName>
    <definedName name="insumos" localSheetId="4">#REF!</definedName>
    <definedName name="insumos">#REF!</definedName>
    <definedName name="Io" localSheetId="8">#REF!</definedName>
    <definedName name="Io" localSheetId="9">#REF!</definedName>
    <definedName name="Io" localSheetId="10">#REF!</definedName>
    <definedName name="Io" localSheetId="11">#REF!</definedName>
    <definedName name="Io" localSheetId="13">#REF!</definedName>
    <definedName name="Io" localSheetId="14">#REF!</definedName>
    <definedName name="Io" localSheetId="4">#REF!</definedName>
    <definedName name="Io">#REF!</definedName>
    <definedName name="ISS" localSheetId="8">#REF!</definedName>
    <definedName name="ISS" localSheetId="9">#REF!</definedName>
    <definedName name="ISS" localSheetId="10">#REF!</definedName>
    <definedName name="ISS" localSheetId="11">#REF!</definedName>
    <definedName name="ISS" localSheetId="13">#REF!</definedName>
    <definedName name="ISS" localSheetId="4">#REF!</definedName>
    <definedName name="ISS">#REF!</definedName>
    <definedName name="IT" localSheetId="8">#REF!</definedName>
    <definedName name="IT" localSheetId="9">#REF!</definedName>
    <definedName name="IT" localSheetId="10">#REF!</definedName>
    <definedName name="IT" localSheetId="11">#REF!</definedName>
    <definedName name="IT" localSheetId="13">#REF!</definedName>
    <definedName name="IT" localSheetId="4">#REF!</definedName>
    <definedName name="IT">#REF!</definedName>
    <definedName name="ITAPECURU">#REF!</definedName>
    <definedName name="ITEM" localSheetId="8">#REF!</definedName>
    <definedName name="ITEM" localSheetId="9">#REF!</definedName>
    <definedName name="ITEM" localSheetId="10">#REF!</definedName>
    <definedName name="ITEM" localSheetId="11">#REF!</definedName>
    <definedName name="ITEM" localSheetId="13">#REF!</definedName>
    <definedName name="ITEM" localSheetId="4">#REF!</definedName>
    <definedName name="ITEM">#REF!</definedName>
    <definedName name="item1.1" localSheetId="8">#REF!</definedName>
    <definedName name="item1.1" localSheetId="9">#REF!</definedName>
    <definedName name="item1.1" localSheetId="10">#REF!</definedName>
    <definedName name="item1.1" localSheetId="11">#REF!</definedName>
    <definedName name="item1.1" localSheetId="13">#REF!</definedName>
    <definedName name="item1.1" localSheetId="4">#REF!</definedName>
    <definedName name="item1.1">#REF!</definedName>
    <definedName name="item1.2" localSheetId="8">#REF!</definedName>
    <definedName name="item1.2" localSheetId="9">#REF!</definedName>
    <definedName name="item1.2" localSheetId="10">#REF!</definedName>
    <definedName name="item1.2" localSheetId="11">#REF!</definedName>
    <definedName name="item1.2" localSheetId="13">#REF!</definedName>
    <definedName name="item1.2" localSheetId="4">#REF!</definedName>
    <definedName name="item1.2">#REF!</definedName>
    <definedName name="item1.3" localSheetId="8">#REF!</definedName>
    <definedName name="item1.3" localSheetId="9">#REF!</definedName>
    <definedName name="item1.3" localSheetId="10">#REF!</definedName>
    <definedName name="item1.3" localSheetId="11">#REF!</definedName>
    <definedName name="item1.3" localSheetId="13">#REF!</definedName>
    <definedName name="item1.3" localSheetId="4">#REF!</definedName>
    <definedName name="item1.3">#REF!</definedName>
    <definedName name="item1.4" localSheetId="8">#REF!</definedName>
    <definedName name="item1.4" localSheetId="9">#REF!</definedName>
    <definedName name="item1.4" localSheetId="10">#REF!</definedName>
    <definedName name="item1.4" localSheetId="11">#REF!</definedName>
    <definedName name="item1.4" localSheetId="13">#REF!</definedName>
    <definedName name="item1.4" localSheetId="4">#REF!</definedName>
    <definedName name="item1.4">#REF!</definedName>
    <definedName name="item1.5" localSheetId="8">#REF!</definedName>
    <definedName name="item1.5" localSheetId="9">#REF!</definedName>
    <definedName name="item1.5" localSheetId="10">#REF!</definedName>
    <definedName name="item1.5" localSheetId="11">#REF!</definedName>
    <definedName name="item1.5" localSheetId="13">#REF!</definedName>
    <definedName name="item1.5" localSheetId="4">#REF!</definedName>
    <definedName name="item1.5">#REF!</definedName>
    <definedName name="item1.6" localSheetId="8">#REF!</definedName>
    <definedName name="item1.6" localSheetId="9">#REF!</definedName>
    <definedName name="item1.6" localSheetId="10">#REF!</definedName>
    <definedName name="item1.6" localSheetId="11">#REF!</definedName>
    <definedName name="item1.6" localSheetId="13">#REF!</definedName>
    <definedName name="item1.6" localSheetId="4">#REF!</definedName>
    <definedName name="item1.6">#REF!</definedName>
    <definedName name="item10.1" localSheetId="8">#REF!</definedName>
    <definedName name="item10.1" localSheetId="9">#REF!</definedName>
    <definedName name="item10.1" localSheetId="10">#REF!</definedName>
    <definedName name="item10.1" localSheetId="11">#REF!</definedName>
    <definedName name="item10.1" localSheetId="13">#REF!</definedName>
    <definedName name="item10.1" localSheetId="4">#REF!</definedName>
    <definedName name="item10.1">#REF!</definedName>
    <definedName name="item10.10" localSheetId="8">#REF!</definedName>
    <definedName name="item10.10" localSheetId="9">#REF!</definedName>
    <definedName name="item10.10" localSheetId="10">#REF!</definedName>
    <definedName name="item10.10" localSheetId="11">#REF!</definedName>
    <definedName name="item10.10" localSheetId="13">#REF!</definedName>
    <definedName name="item10.10" localSheetId="4">#REF!</definedName>
    <definedName name="item10.10">#REF!</definedName>
    <definedName name="item10.11" localSheetId="8">#REF!</definedName>
    <definedName name="item10.11" localSheetId="9">#REF!</definedName>
    <definedName name="item10.11" localSheetId="10">#REF!</definedName>
    <definedName name="item10.11" localSheetId="11">#REF!</definedName>
    <definedName name="item10.11" localSheetId="13">#REF!</definedName>
    <definedName name="item10.11" localSheetId="4">#REF!</definedName>
    <definedName name="item10.11">#REF!</definedName>
    <definedName name="item10.12" localSheetId="8">#REF!</definedName>
    <definedName name="item10.12" localSheetId="9">#REF!</definedName>
    <definedName name="item10.12" localSheetId="10">#REF!</definedName>
    <definedName name="item10.12" localSheetId="11">#REF!</definedName>
    <definedName name="item10.12" localSheetId="13">#REF!</definedName>
    <definedName name="item10.12" localSheetId="4">#REF!</definedName>
    <definedName name="item10.12">#REF!</definedName>
    <definedName name="item10.13" localSheetId="8">#REF!</definedName>
    <definedName name="item10.13" localSheetId="9">#REF!</definedName>
    <definedName name="item10.13" localSheetId="10">#REF!</definedName>
    <definedName name="item10.13" localSheetId="11">#REF!</definedName>
    <definedName name="item10.13" localSheetId="13">#REF!</definedName>
    <definedName name="item10.13" localSheetId="4">#REF!</definedName>
    <definedName name="item10.13">#REF!</definedName>
    <definedName name="item10.14" localSheetId="8">#REF!</definedName>
    <definedName name="item10.14" localSheetId="9">#REF!</definedName>
    <definedName name="item10.14" localSheetId="10">#REF!</definedName>
    <definedName name="item10.14" localSheetId="11">#REF!</definedName>
    <definedName name="item10.14" localSheetId="13">#REF!</definedName>
    <definedName name="item10.14" localSheetId="4">#REF!</definedName>
    <definedName name="item10.14">#REF!</definedName>
    <definedName name="item10.15" localSheetId="8">#REF!</definedName>
    <definedName name="item10.15" localSheetId="9">#REF!</definedName>
    <definedName name="item10.15" localSheetId="10">#REF!</definedName>
    <definedName name="item10.15" localSheetId="11">#REF!</definedName>
    <definedName name="item10.15" localSheetId="13">#REF!</definedName>
    <definedName name="item10.15" localSheetId="4">#REF!</definedName>
    <definedName name="item10.15">#REF!</definedName>
    <definedName name="item10.16" localSheetId="8">#REF!</definedName>
    <definedName name="item10.16" localSheetId="9">#REF!</definedName>
    <definedName name="item10.16" localSheetId="10">#REF!</definedName>
    <definedName name="item10.16" localSheetId="11">#REF!</definedName>
    <definedName name="item10.16" localSheetId="13">#REF!</definedName>
    <definedName name="item10.16" localSheetId="4">#REF!</definedName>
    <definedName name="item10.16">#REF!</definedName>
    <definedName name="item10.17" localSheetId="8">#REF!</definedName>
    <definedName name="item10.17" localSheetId="9">#REF!</definedName>
    <definedName name="item10.17" localSheetId="10">#REF!</definedName>
    <definedName name="item10.17" localSheetId="11">#REF!</definedName>
    <definedName name="item10.17" localSheetId="13">#REF!</definedName>
    <definedName name="item10.17" localSheetId="4">#REF!</definedName>
    <definedName name="item10.17">#REF!</definedName>
    <definedName name="item10.18" localSheetId="8">#REF!</definedName>
    <definedName name="item10.18" localSheetId="9">#REF!</definedName>
    <definedName name="item10.18" localSheetId="10">#REF!</definedName>
    <definedName name="item10.18" localSheetId="11">#REF!</definedName>
    <definedName name="item10.18" localSheetId="13">#REF!</definedName>
    <definedName name="item10.18" localSheetId="4">#REF!</definedName>
    <definedName name="item10.18">#REF!</definedName>
    <definedName name="item10.19" localSheetId="8">#REF!</definedName>
    <definedName name="item10.19" localSheetId="9">#REF!</definedName>
    <definedName name="item10.19" localSheetId="10">#REF!</definedName>
    <definedName name="item10.19" localSheetId="11">#REF!</definedName>
    <definedName name="item10.19" localSheetId="13">#REF!</definedName>
    <definedName name="item10.19" localSheetId="4">#REF!</definedName>
    <definedName name="item10.19">#REF!</definedName>
    <definedName name="item10.2" localSheetId="8">#REF!</definedName>
    <definedName name="item10.2" localSheetId="9">#REF!</definedName>
    <definedName name="item10.2" localSheetId="10">#REF!</definedName>
    <definedName name="item10.2" localSheetId="11">#REF!</definedName>
    <definedName name="item10.2" localSheetId="13">#REF!</definedName>
    <definedName name="item10.2" localSheetId="4">#REF!</definedName>
    <definedName name="item10.2">#REF!</definedName>
    <definedName name="item10.3" localSheetId="8">#REF!</definedName>
    <definedName name="item10.3" localSheetId="9">#REF!</definedName>
    <definedName name="item10.3" localSheetId="10">#REF!</definedName>
    <definedName name="item10.3" localSheetId="11">#REF!</definedName>
    <definedName name="item10.3" localSheetId="13">#REF!</definedName>
    <definedName name="item10.3" localSheetId="4">#REF!</definedName>
    <definedName name="item10.3">#REF!</definedName>
    <definedName name="item10.4" localSheetId="8">#REF!</definedName>
    <definedName name="item10.4" localSheetId="9">#REF!</definedName>
    <definedName name="item10.4" localSheetId="10">#REF!</definedName>
    <definedName name="item10.4" localSheetId="11">#REF!</definedName>
    <definedName name="item10.4" localSheetId="13">#REF!</definedName>
    <definedName name="item10.4" localSheetId="4">#REF!</definedName>
    <definedName name="item10.4">#REF!</definedName>
    <definedName name="item10.5" localSheetId="8">#REF!</definedName>
    <definedName name="item10.5" localSheetId="9">#REF!</definedName>
    <definedName name="item10.5" localSheetId="10">#REF!</definedName>
    <definedName name="item10.5" localSheetId="11">#REF!</definedName>
    <definedName name="item10.5" localSheetId="13">#REF!</definedName>
    <definedName name="item10.5" localSheetId="4">#REF!</definedName>
    <definedName name="item10.5">#REF!</definedName>
    <definedName name="item10.6" localSheetId="8">#REF!</definedName>
    <definedName name="item10.6" localSheetId="9">#REF!</definedName>
    <definedName name="item10.6" localSheetId="10">#REF!</definedName>
    <definedName name="item10.6" localSheetId="11">#REF!</definedName>
    <definedName name="item10.6" localSheetId="13">#REF!</definedName>
    <definedName name="item10.6" localSheetId="4">#REF!</definedName>
    <definedName name="item10.6">#REF!</definedName>
    <definedName name="item10.7" localSheetId="8">#REF!</definedName>
    <definedName name="item10.7" localSheetId="9">#REF!</definedName>
    <definedName name="item10.7" localSheetId="10">#REF!</definedName>
    <definedName name="item10.7" localSheetId="11">#REF!</definedName>
    <definedName name="item10.7" localSheetId="13">#REF!</definedName>
    <definedName name="item10.7" localSheetId="4">#REF!</definedName>
    <definedName name="item10.7">#REF!</definedName>
    <definedName name="item10.8" localSheetId="8">#REF!</definedName>
    <definedName name="item10.8" localSheetId="9">#REF!</definedName>
    <definedName name="item10.8" localSheetId="10">#REF!</definedName>
    <definedName name="item10.8" localSheetId="11">#REF!</definedName>
    <definedName name="item10.8" localSheetId="13">#REF!</definedName>
    <definedName name="item10.8" localSheetId="4">#REF!</definedName>
    <definedName name="item10.8">#REF!</definedName>
    <definedName name="item10.9" localSheetId="8">#REF!</definedName>
    <definedName name="item10.9" localSheetId="9">#REF!</definedName>
    <definedName name="item10.9" localSheetId="10">#REF!</definedName>
    <definedName name="item10.9" localSheetId="11">#REF!</definedName>
    <definedName name="item10.9" localSheetId="13">#REF!</definedName>
    <definedName name="item10.9" localSheetId="4">#REF!</definedName>
    <definedName name="item10.9">#REF!</definedName>
    <definedName name="item11.1" localSheetId="8">#REF!</definedName>
    <definedName name="item11.1" localSheetId="9">#REF!</definedName>
    <definedName name="item11.1" localSheetId="10">#REF!</definedName>
    <definedName name="item11.1" localSheetId="11">#REF!</definedName>
    <definedName name="item11.1" localSheetId="13">#REF!</definedName>
    <definedName name="item11.1" localSheetId="4">#REF!</definedName>
    <definedName name="item11.1">#REF!</definedName>
    <definedName name="item11.10" localSheetId="8">#REF!</definedName>
    <definedName name="item11.10" localSheetId="9">#REF!</definedName>
    <definedName name="item11.10" localSheetId="10">#REF!</definedName>
    <definedName name="item11.10" localSheetId="11">#REF!</definedName>
    <definedName name="item11.10" localSheetId="13">#REF!</definedName>
    <definedName name="item11.10" localSheetId="4">#REF!</definedName>
    <definedName name="item11.10">#REF!</definedName>
    <definedName name="item11.11" localSheetId="8">#REF!</definedName>
    <definedName name="item11.11" localSheetId="9">#REF!</definedName>
    <definedName name="item11.11" localSheetId="10">#REF!</definedName>
    <definedName name="item11.11" localSheetId="11">#REF!</definedName>
    <definedName name="item11.11" localSheetId="13">#REF!</definedName>
    <definedName name="item11.11" localSheetId="4">#REF!</definedName>
    <definedName name="item11.11">#REF!</definedName>
    <definedName name="item11.12" localSheetId="8">#REF!</definedName>
    <definedName name="item11.12" localSheetId="9">#REF!</definedName>
    <definedName name="item11.12" localSheetId="10">#REF!</definedName>
    <definedName name="item11.12" localSheetId="11">#REF!</definedName>
    <definedName name="item11.12" localSheetId="13">#REF!</definedName>
    <definedName name="item11.12" localSheetId="4">#REF!</definedName>
    <definedName name="item11.12">#REF!</definedName>
    <definedName name="item11.13" localSheetId="8">#REF!</definedName>
    <definedName name="item11.13" localSheetId="9">#REF!</definedName>
    <definedName name="item11.13" localSheetId="10">#REF!</definedName>
    <definedName name="item11.13" localSheetId="11">#REF!</definedName>
    <definedName name="item11.13" localSheetId="13">#REF!</definedName>
    <definedName name="item11.13" localSheetId="4">#REF!</definedName>
    <definedName name="item11.13">#REF!</definedName>
    <definedName name="item11.14" localSheetId="8">#REF!</definedName>
    <definedName name="item11.14" localSheetId="9">#REF!</definedName>
    <definedName name="item11.14" localSheetId="10">#REF!</definedName>
    <definedName name="item11.14" localSheetId="11">#REF!</definedName>
    <definedName name="item11.14" localSheetId="13">#REF!</definedName>
    <definedName name="item11.14" localSheetId="4">#REF!</definedName>
    <definedName name="item11.14">#REF!</definedName>
    <definedName name="item11.15" localSheetId="8">#REF!</definedName>
    <definedName name="item11.15" localSheetId="9">#REF!</definedName>
    <definedName name="item11.15" localSheetId="10">#REF!</definedName>
    <definedName name="item11.15" localSheetId="11">#REF!</definedName>
    <definedName name="item11.15" localSheetId="13">#REF!</definedName>
    <definedName name="item11.15" localSheetId="4">#REF!</definedName>
    <definedName name="item11.15">#REF!</definedName>
    <definedName name="item11.16" localSheetId="8">#REF!</definedName>
    <definedName name="item11.16" localSheetId="9">#REF!</definedName>
    <definedName name="item11.16" localSheetId="10">#REF!</definedName>
    <definedName name="item11.16" localSheetId="11">#REF!</definedName>
    <definedName name="item11.16" localSheetId="13">#REF!</definedName>
    <definedName name="item11.16" localSheetId="4">#REF!</definedName>
    <definedName name="item11.16">#REF!</definedName>
    <definedName name="item11.17" localSheetId="8">#REF!</definedName>
    <definedName name="item11.17" localSheetId="9">#REF!</definedName>
    <definedName name="item11.17" localSheetId="10">#REF!</definedName>
    <definedName name="item11.17" localSheetId="11">#REF!</definedName>
    <definedName name="item11.17" localSheetId="13">#REF!</definedName>
    <definedName name="item11.17" localSheetId="4">#REF!</definedName>
    <definedName name="item11.17">#REF!</definedName>
    <definedName name="item11.18" localSheetId="8">#REF!</definedName>
    <definedName name="item11.18" localSheetId="9">#REF!</definedName>
    <definedName name="item11.18" localSheetId="10">#REF!</definedName>
    <definedName name="item11.18" localSheetId="11">#REF!</definedName>
    <definedName name="item11.18" localSheetId="13">#REF!</definedName>
    <definedName name="item11.18" localSheetId="4">#REF!</definedName>
    <definedName name="item11.18">#REF!</definedName>
    <definedName name="item11.19" localSheetId="8">#REF!</definedName>
    <definedName name="item11.19" localSheetId="9">#REF!</definedName>
    <definedName name="item11.19" localSheetId="10">#REF!</definedName>
    <definedName name="item11.19" localSheetId="11">#REF!</definedName>
    <definedName name="item11.19" localSheetId="13">#REF!</definedName>
    <definedName name="item11.19" localSheetId="4">#REF!</definedName>
    <definedName name="item11.19">#REF!</definedName>
    <definedName name="item11.2" localSheetId="8">#REF!</definedName>
    <definedName name="item11.2" localSheetId="9">#REF!</definedName>
    <definedName name="item11.2" localSheetId="10">#REF!</definedName>
    <definedName name="item11.2" localSheetId="11">#REF!</definedName>
    <definedName name="item11.2" localSheetId="13">#REF!</definedName>
    <definedName name="item11.2" localSheetId="4">#REF!</definedName>
    <definedName name="item11.2">#REF!</definedName>
    <definedName name="item11.20" localSheetId="8">#REF!</definedName>
    <definedName name="item11.20" localSheetId="9">#REF!</definedName>
    <definedName name="item11.20" localSheetId="10">#REF!</definedName>
    <definedName name="item11.20" localSheetId="11">#REF!</definedName>
    <definedName name="item11.20" localSheetId="13">#REF!</definedName>
    <definedName name="item11.20" localSheetId="4">#REF!</definedName>
    <definedName name="item11.20">#REF!</definedName>
    <definedName name="item11.21" localSheetId="8">#REF!</definedName>
    <definedName name="item11.21" localSheetId="9">#REF!</definedName>
    <definedName name="item11.21" localSheetId="10">#REF!</definedName>
    <definedName name="item11.21" localSheetId="11">#REF!</definedName>
    <definedName name="item11.21" localSheetId="13">#REF!</definedName>
    <definedName name="item11.21" localSheetId="4">#REF!</definedName>
    <definedName name="item11.21">#REF!</definedName>
    <definedName name="item11.22" localSheetId="8">#REF!</definedName>
    <definedName name="item11.22" localSheetId="9">#REF!</definedName>
    <definedName name="item11.22" localSheetId="10">#REF!</definedName>
    <definedName name="item11.22" localSheetId="11">#REF!</definedName>
    <definedName name="item11.22" localSheetId="13">#REF!</definedName>
    <definedName name="item11.22" localSheetId="4">#REF!</definedName>
    <definedName name="item11.22">#REF!</definedName>
    <definedName name="item11.23" localSheetId="8">#REF!</definedName>
    <definedName name="item11.23" localSheetId="9">#REF!</definedName>
    <definedName name="item11.23" localSheetId="10">#REF!</definedName>
    <definedName name="item11.23" localSheetId="11">#REF!</definedName>
    <definedName name="item11.23" localSheetId="13">#REF!</definedName>
    <definedName name="item11.23" localSheetId="4">#REF!</definedName>
    <definedName name="item11.23">#REF!</definedName>
    <definedName name="item11.24" localSheetId="8">#REF!</definedName>
    <definedName name="item11.24" localSheetId="9">#REF!</definedName>
    <definedName name="item11.24" localSheetId="10">#REF!</definedName>
    <definedName name="item11.24" localSheetId="11">#REF!</definedName>
    <definedName name="item11.24" localSheetId="13">#REF!</definedName>
    <definedName name="item11.24" localSheetId="4">#REF!</definedName>
    <definedName name="item11.24">#REF!</definedName>
    <definedName name="item11.25" localSheetId="8">#REF!</definedName>
    <definedName name="item11.25" localSheetId="9">#REF!</definedName>
    <definedName name="item11.25" localSheetId="10">#REF!</definedName>
    <definedName name="item11.25" localSheetId="11">#REF!</definedName>
    <definedName name="item11.25" localSheetId="13">#REF!</definedName>
    <definedName name="item11.25" localSheetId="4">#REF!</definedName>
    <definedName name="item11.25">#REF!</definedName>
    <definedName name="item11.26" localSheetId="8">#REF!</definedName>
    <definedName name="item11.26" localSheetId="9">#REF!</definedName>
    <definedName name="item11.26" localSheetId="10">#REF!</definedName>
    <definedName name="item11.26" localSheetId="11">#REF!</definedName>
    <definedName name="item11.26" localSheetId="13">#REF!</definedName>
    <definedName name="item11.26" localSheetId="4">#REF!</definedName>
    <definedName name="item11.26">#REF!</definedName>
    <definedName name="item11.27" localSheetId="8">#REF!</definedName>
    <definedName name="item11.27" localSheetId="9">#REF!</definedName>
    <definedName name="item11.27" localSheetId="10">#REF!</definedName>
    <definedName name="item11.27" localSheetId="11">#REF!</definedName>
    <definedName name="item11.27" localSheetId="13">#REF!</definedName>
    <definedName name="item11.27" localSheetId="4">#REF!</definedName>
    <definedName name="item11.27">#REF!</definedName>
    <definedName name="item11.28" localSheetId="8">#REF!</definedName>
    <definedName name="item11.28" localSheetId="9">#REF!</definedName>
    <definedName name="item11.28" localSheetId="10">#REF!</definedName>
    <definedName name="item11.28" localSheetId="11">#REF!</definedName>
    <definedName name="item11.28" localSheetId="13">#REF!</definedName>
    <definedName name="item11.28" localSheetId="4">#REF!</definedName>
    <definedName name="item11.28">#REF!</definedName>
    <definedName name="item11.3" localSheetId="8">#REF!</definedName>
    <definedName name="item11.3" localSheetId="9">#REF!</definedName>
    <definedName name="item11.3" localSheetId="10">#REF!</definedName>
    <definedName name="item11.3" localSheetId="11">#REF!</definedName>
    <definedName name="item11.3" localSheetId="13">#REF!</definedName>
    <definedName name="item11.3" localSheetId="4">#REF!</definedName>
    <definedName name="item11.3">#REF!</definedName>
    <definedName name="item11.4" localSheetId="8">#REF!</definedName>
    <definedName name="item11.4" localSheetId="9">#REF!</definedName>
    <definedName name="item11.4" localSheetId="10">#REF!</definedName>
    <definedName name="item11.4" localSheetId="11">#REF!</definedName>
    <definedName name="item11.4" localSheetId="13">#REF!</definedName>
    <definedName name="item11.4" localSheetId="4">#REF!</definedName>
    <definedName name="item11.4">#REF!</definedName>
    <definedName name="item11.5" localSheetId="8">#REF!</definedName>
    <definedName name="item11.5" localSheetId="9">#REF!</definedName>
    <definedName name="item11.5" localSheetId="10">#REF!</definedName>
    <definedName name="item11.5" localSheetId="11">#REF!</definedName>
    <definedName name="item11.5" localSheetId="13">#REF!</definedName>
    <definedName name="item11.5" localSheetId="4">#REF!</definedName>
    <definedName name="item11.5">#REF!</definedName>
    <definedName name="item11.6" localSheetId="8">#REF!</definedName>
    <definedName name="item11.6" localSheetId="9">#REF!</definedName>
    <definedName name="item11.6" localSheetId="10">#REF!</definedName>
    <definedName name="item11.6" localSheetId="11">#REF!</definedName>
    <definedName name="item11.6" localSheetId="13">#REF!</definedName>
    <definedName name="item11.6" localSheetId="4">#REF!</definedName>
    <definedName name="item11.6">#REF!</definedName>
    <definedName name="item11.7" localSheetId="8">#REF!</definedName>
    <definedName name="item11.7" localSheetId="9">#REF!</definedName>
    <definedName name="item11.7" localSheetId="10">#REF!</definedName>
    <definedName name="item11.7" localSheetId="11">#REF!</definedName>
    <definedName name="item11.7" localSheetId="13">#REF!</definedName>
    <definedName name="item11.7" localSheetId="4">#REF!</definedName>
    <definedName name="item11.7">#REF!</definedName>
    <definedName name="item11.8" localSheetId="8">#REF!</definedName>
    <definedName name="item11.8" localSheetId="9">#REF!</definedName>
    <definedName name="item11.8" localSheetId="10">#REF!</definedName>
    <definedName name="item11.8" localSheetId="11">#REF!</definedName>
    <definedName name="item11.8" localSheetId="13">#REF!</definedName>
    <definedName name="item11.8" localSheetId="4">#REF!</definedName>
    <definedName name="item11.8">#REF!</definedName>
    <definedName name="item11.9" localSheetId="8">#REF!</definedName>
    <definedName name="item11.9" localSheetId="9">#REF!</definedName>
    <definedName name="item11.9" localSheetId="10">#REF!</definedName>
    <definedName name="item11.9" localSheetId="11">#REF!</definedName>
    <definedName name="item11.9" localSheetId="13">#REF!</definedName>
    <definedName name="item11.9" localSheetId="4">#REF!</definedName>
    <definedName name="item11.9">#REF!</definedName>
    <definedName name="item12.0" localSheetId="8">#REF!</definedName>
    <definedName name="item12.0" localSheetId="9">#REF!</definedName>
    <definedName name="item12.0" localSheetId="10">#REF!</definedName>
    <definedName name="item12.0" localSheetId="11">#REF!</definedName>
    <definedName name="item12.0" localSheetId="13">#REF!</definedName>
    <definedName name="item12.0" localSheetId="4">#REF!</definedName>
    <definedName name="item12.0">#REF!</definedName>
    <definedName name="item12.1" localSheetId="8">#REF!</definedName>
    <definedName name="item12.1" localSheetId="9">#REF!</definedName>
    <definedName name="item12.1" localSheetId="10">#REF!</definedName>
    <definedName name="item12.1" localSheetId="11">#REF!</definedName>
    <definedName name="item12.1" localSheetId="13">#REF!</definedName>
    <definedName name="item12.1" localSheetId="4">#REF!</definedName>
    <definedName name="item12.1">#REF!</definedName>
    <definedName name="item12.10" localSheetId="8">#REF!</definedName>
    <definedName name="item12.10" localSheetId="9">#REF!</definedName>
    <definedName name="item12.10" localSheetId="10">#REF!</definedName>
    <definedName name="item12.10" localSheetId="11">#REF!</definedName>
    <definedName name="item12.10" localSheetId="13">#REF!</definedName>
    <definedName name="item12.10" localSheetId="4">#REF!</definedName>
    <definedName name="item12.10">#REF!</definedName>
    <definedName name="item12.11" localSheetId="8">#REF!</definedName>
    <definedName name="item12.11" localSheetId="9">#REF!</definedName>
    <definedName name="item12.11" localSheetId="10">#REF!</definedName>
    <definedName name="item12.11" localSheetId="11">#REF!</definedName>
    <definedName name="item12.11" localSheetId="13">#REF!</definedName>
    <definedName name="item12.11" localSheetId="4">#REF!</definedName>
    <definedName name="item12.11">#REF!</definedName>
    <definedName name="item12.12" localSheetId="8">#REF!</definedName>
    <definedName name="item12.12" localSheetId="9">#REF!</definedName>
    <definedName name="item12.12" localSheetId="10">#REF!</definedName>
    <definedName name="item12.12" localSheetId="11">#REF!</definedName>
    <definedName name="item12.12" localSheetId="13">#REF!</definedName>
    <definedName name="item12.12" localSheetId="4">#REF!</definedName>
    <definedName name="item12.12">#REF!</definedName>
    <definedName name="item12.13" localSheetId="8">#REF!</definedName>
    <definedName name="item12.13" localSheetId="9">#REF!</definedName>
    <definedName name="item12.13" localSheetId="10">#REF!</definedName>
    <definedName name="item12.13" localSheetId="11">#REF!</definedName>
    <definedName name="item12.13" localSheetId="13">#REF!</definedName>
    <definedName name="item12.13" localSheetId="4">#REF!</definedName>
    <definedName name="item12.13">#REF!</definedName>
    <definedName name="item12.14" localSheetId="8">#REF!</definedName>
    <definedName name="item12.14" localSheetId="9">#REF!</definedName>
    <definedName name="item12.14" localSheetId="10">#REF!</definedName>
    <definedName name="item12.14" localSheetId="11">#REF!</definedName>
    <definedName name="item12.14" localSheetId="13">#REF!</definedName>
    <definedName name="item12.14" localSheetId="4">#REF!</definedName>
    <definedName name="item12.14">#REF!</definedName>
    <definedName name="item12.15" localSheetId="8">#REF!</definedName>
    <definedName name="item12.15" localSheetId="9">#REF!</definedName>
    <definedName name="item12.15" localSheetId="10">#REF!</definedName>
    <definedName name="item12.15" localSheetId="11">#REF!</definedName>
    <definedName name="item12.15" localSheetId="13">#REF!</definedName>
    <definedName name="item12.15" localSheetId="4">#REF!</definedName>
    <definedName name="item12.15">#REF!</definedName>
    <definedName name="item12.16" localSheetId="8">#REF!</definedName>
    <definedName name="item12.16" localSheetId="9">#REF!</definedName>
    <definedName name="item12.16" localSheetId="10">#REF!</definedName>
    <definedName name="item12.16" localSheetId="11">#REF!</definedName>
    <definedName name="item12.16" localSheetId="13">#REF!</definedName>
    <definedName name="item12.16" localSheetId="4">#REF!</definedName>
    <definedName name="item12.16">#REF!</definedName>
    <definedName name="item12.17" localSheetId="8">#REF!</definedName>
    <definedName name="item12.17" localSheetId="9">#REF!</definedName>
    <definedName name="item12.17" localSheetId="10">#REF!</definedName>
    <definedName name="item12.17" localSheetId="11">#REF!</definedName>
    <definedName name="item12.17" localSheetId="13">#REF!</definedName>
    <definedName name="item12.17" localSheetId="4">#REF!</definedName>
    <definedName name="item12.17">#REF!</definedName>
    <definedName name="item12.18" localSheetId="8">#REF!</definedName>
    <definedName name="item12.18" localSheetId="9">#REF!</definedName>
    <definedName name="item12.18" localSheetId="10">#REF!</definedName>
    <definedName name="item12.18" localSheetId="11">#REF!</definedName>
    <definedName name="item12.18" localSheetId="13">#REF!</definedName>
    <definedName name="item12.18" localSheetId="4">#REF!</definedName>
    <definedName name="item12.18">#REF!</definedName>
    <definedName name="item12.19" localSheetId="8">#REF!</definedName>
    <definedName name="item12.19" localSheetId="9">#REF!</definedName>
    <definedName name="item12.19" localSheetId="10">#REF!</definedName>
    <definedName name="item12.19" localSheetId="11">#REF!</definedName>
    <definedName name="item12.19" localSheetId="13">#REF!</definedName>
    <definedName name="item12.19" localSheetId="4">#REF!</definedName>
    <definedName name="item12.19">#REF!</definedName>
    <definedName name="item12.2" localSheetId="8">#REF!</definedName>
    <definedName name="item12.2" localSheetId="9">#REF!</definedName>
    <definedName name="item12.2" localSheetId="10">#REF!</definedName>
    <definedName name="item12.2" localSheetId="11">#REF!</definedName>
    <definedName name="item12.2" localSheetId="13">#REF!</definedName>
    <definedName name="item12.2" localSheetId="4">#REF!</definedName>
    <definedName name="item12.2">#REF!</definedName>
    <definedName name="item12.20" localSheetId="8">#REF!</definedName>
    <definedName name="item12.20" localSheetId="9">#REF!</definedName>
    <definedName name="item12.20" localSheetId="10">#REF!</definedName>
    <definedName name="item12.20" localSheetId="11">#REF!</definedName>
    <definedName name="item12.20" localSheetId="13">#REF!</definedName>
    <definedName name="item12.20" localSheetId="4">#REF!</definedName>
    <definedName name="item12.20">#REF!</definedName>
    <definedName name="item12.21" localSheetId="8">#REF!</definedName>
    <definedName name="item12.21" localSheetId="9">#REF!</definedName>
    <definedName name="item12.21" localSheetId="10">#REF!</definedName>
    <definedName name="item12.21" localSheetId="11">#REF!</definedName>
    <definedName name="item12.21" localSheetId="13">#REF!</definedName>
    <definedName name="item12.21" localSheetId="4">#REF!</definedName>
    <definedName name="item12.21">#REF!</definedName>
    <definedName name="item12.22" localSheetId="8">#REF!</definedName>
    <definedName name="item12.22" localSheetId="9">#REF!</definedName>
    <definedName name="item12.22" localSheetId="10">#REF!</definedName>
    <definedName name="item12.22" localSheetId="11">#REF!</definedName>
    <definedName name="item12.22" localSheetId="13">#REF!</definedName>
    <definedName name="item12.22" localSheetId="4">#REF!</definedName>
    <definedName name="item12.22">#REF!</definedName>
    <definedName name="item12.23" localSheetId="8">#REF!</definedName>
    <definedName name="item12.23" localSheetId="9">#REF!</definedName>
    <definedName name="item12.23" localSheetId="10">#REF!</definedName>
    <definedName name="item12.23" localSheetId="11">#REF!</definedName>
    <definedName name="item12.23" localSheetId="13">#REF!</definedName>
    <definedName name="item12.23" localSheetId="4">#REF!</definedName>
    <definedName name="item12.23">#REF!</definedName>
    <definedName name="item12.24" localSheetId="8">#REF!</definedName>
    <definedName name="item12.24" localSheetId="9">#REF!</definedName>
    <definedName name="item12.24" localSheetId="10">#REF!</definedName>
    <definedName name="item12.24" localSheetId="11">#REF!</definedName>
    <definedName name="item12.24" localSheetId="13">#REF!</definedName>
    <definedName name="item12.24" localSheetId="4">#REF!</definedName>
    <definedName name="item12.24">#REF!</definedName>
    <definedName name="item12.25" localSheetId="8">#REF!</definedName>
    <definedName name="item12.25" localSheetId="9">#REF!</definedName>
    <definedName name="item12.25" localSheetId="10">#REF!</definedName>
    <definedName name="item12.25" localSheetId="11">#REF!</definedName>
    <definedName name="item12.25" localSheetId="13">#REF!</definedName>
    <definedName name="item12.25" localSheetId="4">#REF!</definedName>
    <definedName name="item12.25">#REF!</definedName>
    <definedName name="item12.26" localSheetId="8">#REF!</definedName>
    <definedName name="item12.26" localSheetId="9">#REF!</definedName>
    <definedName name="item12.26" localSheetId="10">#REF!</definedName>
    <definedName name="item12.26" localSheetId="11">#REF!</definedName>
    <definedName name="item12.26" localSheetId="13">#REF!</definedName>
    <definedName name="item12.26" localSheetId="4">#REF!</definedName>
    <definedName name="item12.26">#REF!</definedName>
    <definedName name="item12.27" localSheetId="8">#REF!</definedName>
    <definedName name="item12.27" localSheetId="9">#REF!</definedName>
    <definedName name="item12.27" localSheetId="10">#REF!</definedName>
    <definedName name="item12.27" localSheetId="11">#REF!</definedName>
    <definedName name="item12.27" localSheetId="13">#REF!</definedName>
    <definedName name="item12.27" localSheetId="4">#REF!</definedName>
    <definedName name="item12.27">#REF!</definedName>
    <definedName name="item12.3" localSheetId="8">#REF!</definedName>
    <definedName name="item12.3" localSheetId="9">#REF!</definedName>
    <definedName name="item12.3" localSheetId="10">#REF!</definedName>
    <definedName name="item12.3" localSheetId="11">#REF!</definedName>
    <definedName name="item12.3" localSheetId="13">#REF!</definedName>
    <definedName name="item12.3" localSheetId="4">#REF!</definedName>
    <definedName name="item12.3">#REF!</definedName>
    <definedName name="item12.4" localSheetId="8">#REF!</definedName>
    <definedName name="item12.4" localSheetId="9">#REF!</definedName>
    <definedName name="item12.4" localSheetId="10">#REF!</definedName>
    <definedName name="item12.4" localSheetId="11">#REF!</definedName>
    <definedName name="item12.4" localSheetId="13">#REF!</definedName>
    <definedName name="item12.4" localSheetId="4">#REF!</definedName>
    <definedName name="item12.4">#REF!</definedName>
    <definedName name="item12.5" localSheetId="8">#REF!</definedName>
    <definedName name="item12.5" localSheetId="9">#REF!</definedName>
    <definedName name="item12.5" localSheetId="10">#REF!</definedName>
    <definedName name="item12.5" localSheetId="11">#REF!</definedName>
    <definedName name="item12.5" localSheetId="13">#REF!</definedName>
    <definedName name="item12.5" localSheetId="4">#REF!</definedName>
    <definedName name="item12.5">#REF!</definedName>
    <definedName name="item12.6" localSheetId="8">#REF!</definedName>
    <definedName name="item12.6" localSheetId="9">#REF!</definedName>
    <definedName name="item12.6" localSheetId="10">#REF!</definedName>
    <definedName name="item12.6" localSheetId="11">#REF!</definedName>
    <definedName name="item12.6" localSheetId="13">#REF!</definedName>
    <definedName name="item12.6" localSheetId="4">#REF!</definedName>
    <definedName name="item12.6">#REF!</definedName>
    <definedName name="item12.7" localSheetId="8">#REF!</definedName>
    <definedName name="item12.7" localSheetId="9">#REF!</definedName>
    <definedName name="item12.7" localSheetId="10">#REF!</definedName>
    <definedName name="item12.7" localSheetId="11">#REF!</definedName>
    <definedName name="item12.7" localSheetId="13">#REF!</definedName>
    <definedName name="item12.7" localSheetId="4">#REF!</definedName>
    <definedName name="item12.7">#REF!</definedName>
    <definedName name="item12.8" localSheetId="8">#REF!</definedName>
    <definedName name="item12.8" localSheetId="9">#REF!</definedName>
    <definedName name="item12.8" localSheetId="10">#REF!</definedName>
    <definedName name="item12.8" localSheetId="11">#REF!</definedName>
    <definedName name="item12.8" localSheetId="13">#REF!</definedName>
    <definedName name="item12.8" localSheetId="4">#REF!</definedName>
    <definedName name="item12.8">#REF!</definedName>
    <definedName name="item12.9" localSheetId="8">#REF!</definedName>
    <definedName name="item12.9" localSheetId="9">#REF!</definedName>
    <definedName name="item12.9" localSheetId="10">#REF!</definedName>
    <definedName name="item12.9" localSheetId="11">#REF!</definedName>
    <definedName name="item12.9" localSheetId="13">#REF!</definedName>
    <definedName name="item12.9" localSheetId="4">#REF!</definedName>
    <definedName name="item12.9">#REF!</definedName>
    <definedName name="item13.1" localSheetId="8">#REF!</definedName>
    <definedName name="item13.1" localSheetId="9">#REF!</definedName>
    <definedName name="item13.1" localSheetId="10">#REF!</definedName>
    <definedName name="item13.1" localSheetId="11">#REF!</definedName>
    <definedName name="item13.1" localSheetId="13">#REF!</definedName>
    <definedName name="item13.1" localSheetId="4">#REF!</definedName>
    <definedName name="item13.1">#REF!</definedName>
    <definedName name="item13.10" localSheetId="8">#REF!</definedName>
    <definedName name="item13.10" localSheetId="9">#REF!</definedName>
    <definedName name="item13.10" localSheetId="10">#REF!</definedName>
    <definedName name="item13.10" localSheetId="11">#REF!</definedName>
    <definedName name="item13.10" localSheetId="13">#REF!</definedName>
    <definedName name="item13.10" localSheetId="4">#REF!</definedName>
    <definedName name="item13.10">#REF!</definedName>
    <definedName name="item13.11" localSheetId="8">#REF!</definedName>
    <definedName name="item13.11" localSheetId="9">#REF!</definedName>
    <definedName name="item13.11" localSheetId="10">#REF!</definedName>
    <definedName name="item13.11" localSheetId="11">#REF!</definedName>
    <definedName name="item13.11" localSheetId="13">#REF!</definedName>
    <definedName name="item13.11" localSheetId="4">#REF!</definedName>
    <definedName name="item13.11">#REF!</definedName>
    <definedName name="item13.12" localSheetId="8">#REF!</definedName>
    <definedName name="item13.12" localSheetId="9">#REF!</definedName>
    <definedName name="item13.12" localSheetId="10">#REF!</definedName>
    <definedName name="item13.12" localSheetId="11">#REF!</definedName>
    <definedName name="item13.12" localSheetId="13">#REF!</definedName>
    <definedName name="item13.12" localSheetId="4">#REF!</definedName>
    <definedName name="item13.12">#REF!</definedName>
    <definedName name="item13.13" localSheetId="8">#REF!</definedName>
    <definedName name="item13.13" localSheetId="9">#REF!</definedName>
    <definedName name="item13.13" localSheetId="10">#REF!</definedName>
    <definedName name="item13.13" localSheetId="11">#REF!</definedName>
    <definedName name="item13.13" localSheetId="13">#REF!</definedName>
    <definedName name="item13.13" localSheetId="4">#REF!</definedName>
    <definedName name="item13.13">#REF!</definedName>
    <definedName name="item13.2" localSheetId="8">#REF!</definedName>
    <definedName name="item13.2" localSheetId="9">#REF!</definedName>
    <definedName name="item13.2" localSheetId="10">#REF!</definedName>
    <definedName name="item13.2" localSheetId="11">#REF!</definedName>
    <definedName name="item13.2" localSheetId="13">#REF!</definedName>
    <definedName name="item13.2" localSheetId="4">#REF!</definedName>
    <definedName name="item13.2">#REF!</definedName>
    <definedName name="item13.3" localSheetId="8">#REF!</definedName>
    <definedName name="item13.3" localSheetId="9">#REF!</definedName>
    <definedName name="item13.3" localSheetId="10">#REF!</definedName>
    <definedName name="item13.3" localSheetId="11">#REF!</definedName>
    <definedName name="item13.3" localSheetId="13">#REF!</definedName>
    <definedName name="item13.3" localSheetId="4">#REF!</definedName>
    <definedName name="item13.3">#REF!</definedName>
    <definedName name="item13.4" localSheetId="8">#REF!</definedName>
    <definedName name="item13.4" localSheetId="9">#REF!</definedName>
    <definedName name="item13.4" localSheetId="10">#REF!</definedName>
    <definedName name="item13.4" localSheetId="11">#REF!</definedName>
    <definedName name="item13.4" localSheetId="13">#REF!</definedName>
    <definedName name="item13.4" localSheetId="4">#REF!</definedName>
    <definedName name="item13.4">#REF!</definedName>
    <definedName name="item13.5" localSheetId="8">#REF!</definedName>
    <definedName name="item13.5" localSheetId="9">#REF!</definedName>
    <definedName name="item13.5" localSheetId="10">#REF!</definedName>
    <definedName name="item13.5" localSheetId="11">#REF!</definedName>
    <definedName name="item13.5" localSheetId="13">#REF!</definedName>
    <definedName name="item13.5" localSheetId="4">#REF!</definedName>
    <definedName name="item13.5">#REF!</definedName>
    <definedName name="item13.6" localSheetId="8">#REF!</definedName>
    <definedName name="item13.6" localSheetId="9">#REF!</definedName>
    <definedName name="item13.6" localSheetId="10">#REF!</definedName>
    <definedName name="item13.6" localSheetId="11">#REF!</definedName>
    <definedName name="item13.6" localSheetId="13">#REF!</definedName>
    <definedName name="item13.6" localSheetId="4">#REF!</definedName>
    <definedName name="item13.6">#REF!</definedName>
    <definedName name="item13.7" localSheetId="8">#REF!</definedName>
    <definedName name="item13.7" localSheetId="9">#REF!</definedName>
    <definedName name="item13.7" localSheetId="10">#REF!</definedName>
    <definedName name="item13.7" localSheetId="11">#REF!</definedName>
    <definedName name="item13.7" localSheetId="13">#REF!</definedName>
    <definedName name="item13.7" localSheetId="4">#REF!</definedName>
    <definedName name="item13.7">#REF!</definedName>
    <definedName name="item13.8" localSheetId="8">#REF!</definedName>
    <definedName name="item13.8" localSheetId="9">#REF!</definedName>
    <definedName name="item13.8" localSheetId="10">#REF!</definedName>
    <definedName name="item13.8" localSheetId="11">#REF!</definedName>
    <definedName name="item13.8" localSheetId="13">#REF!</definedName>
    <definedName name="item13.8" localSheetId="4">#REF!</definedName>
    <definedName name="item13.8">#REF!</definedName>
    <definedName name="item13.9" localSheetId="8">#REF!</definedName>
    <definedName name="item13.9" localSheetId="9">#REF!</definedName>
    <definedName name="item13.9" localSheetId="10">#REF!</definedName>
    <definedName name="item13.9" localSheetId="11">#REF!</definedName>
    <definedName name="item13.9" localSheetId="13">#REF!</definedName>
    <definedName name="item13.9" localSheetId="4">#REF!</definedName>
    <definedName name="item13.9">#REF!</definedName>
    <definedName name="item14.1" localSheetId="8">#REF!</definedName>
    <definedName name="item14.1" localSheetId="9">#REF!</definedName>
    <definedName name="item14.1" localSheetId="10">#REF!</definedName>
    <definedName name="item14.1" localSheetId="11">#REF!</definedName>
    <definedName name="item14.1" localSheetId="13">#REF!</definedName>
    <definedName name="item14.1" localSheetId="4">#REF!</definedName>
    <definedName name="item14.1">#REF!</definedName>
    <definedName name="item14.2" localSheetId="8">#REF!</definedName>
    <definedName name="item14.2" localSheetId="9">#REF!</definedName>
    <definedName name="item14.2" localSheetId="10">#REF!</definedName>
    <definedName name="item14.2" localSheetId="11">#REF!</definedName>
    <definedName name="item14.2" localSheetId="13">#REF!</definedName>
    <definedName name="item14.2" localSheetId="4">#REF!</definedName>
    <definedName name="item14.2">#REF!</definedName>
    <definedName name="item14.3" localSheetId="8">#REF!</definedName>
    <definedName name="item14.3" localSheetId="9">#REF!</definedName>
    <definedName name="item14.3" localSheetId="10">#REF!</definedName>
    <definedName name="item14.3" localSheetId="11">#REF!</definedName>
    <definedName name="item14.3" localSheetId="13">#REF!</definedName>
    <definedName name="item14.3" localSheetId="4">#REF!</definedName>
    <definedName name="item14.3">#REF!</definedName>
    <definedName name="item14.4" localSheetId="8">#REF!</definedName>
    <definedName name="item14.4" localSheetId="9">#REF!</definedName>
    <definedName name="item14.4" localSheetId="10">#REF!</definedName>
    <definedName name="item14.4" localSheetId="11">#REF!</definedName>
    <definedName name="item14.4" localSheetId="13">#REF!</definedName>
    <definedName name="item14.4" localSheetId="4">#REF!</definedName>
    <definedName name="item14.4">#REF!</definedName>
    <definedName name="item14.5" localSheetId="8">#REF!</definedName>
    <definedName name="item14.5" localSheetId="9">#REF!</definedName>
    <definedName name="item14.5" localSheetId="10">#REF!</definedName>
    <definedName name="item14.5" localSheetId="11">#REF!</definedName>
    <definedName name="item14.5" localSheetId="13">#REF!</definedName>
    <definedName name="item14.5" localSheetId="4">#REF!</definedName>
    <definedName name="item14.5">#REF!</definedName>
    <definedName name="item14.6" localSheetId="8">#REF!</definedName>
    <definedName name="item14.6" localSheetId="9">#REF!</definedName>
    <definedName name="item14.6" localSheetId="10">#REF!</definedName>
    <definedName name="item14.6" localSheetId="11">#REF!</definedName>
    <definedName name="item14.6" localSheetId="13">#REF!</definedName>
    <definedName name="item14.6" localSheetId="4">#REF!</definedName>
    <definedName name="item14.6">#REF!</definedName>
    <definedName name="item15.1" localSheetId="8">#REF!</definedName>
    <definedName name="item15.1" localSheetId="9">#REF!</definedName>
    <definedName name="item15.1" localSheetId="10">#REF!</definedName>
    <definedName name="item15.1" localSheetId="11">#REF!</definedName>
    <definedName name="item15.1" localSheetId="13">#REF!</definedName>
    <definedName name="item15.1" localSheetId="4">#REF!</definedName>
    <definedName name="item15.1">#REF!</definedName>
    <definedName name="item15.10" localSheetId="8">#REF!</definedName>
    <definedName name="item15.10" localSheetId="9">#REF!</definedName>
    <definedName name="item15.10" localSheetId="10">#REF!</definedName>
    <definedName name="item15.10" localSheetId="11">#REF!</definedName>
    <definedName name="item15.10" localSheetId="13">#REF!</definedName>
    <definedName name="item15.10" localSheetId="4">#REF!</definedName>
    <definedName name="item15.10">#REF!</definedName>
    <definedName name="item15.11" localSheetId="8">#REF!</definedName>
    <definedName name="item15.11" localSheetId="9">#REF!</definedName>
    <definedName name="item15.11" localSheetId="10">#REF!</definedName>
    <definedName name="item15.11" localSheetId="11">#REF!</definedName>
    <definedName name="item15.11" localSheetId="13">#REF!</definedName>
    <definedName name="item15.11" localSheetId="4">#REF!</definedName>
    <definedName name="item15.11">#REF!</definedName>
    <definedName name="item15.12" localSheetId="8">#REF!</definedName>
    <definedName name="item15.12" localSheetId="9">#REF!</definedName>
    <definedName name="item15.12" localSheetId="10">#REF!</definedName>
    <definedName name="item15.12" localSheetId="11">#REF!</definedName>
    <definedName name="item15.12" localSheetId="13">#REF!</definedName>
    <definedName name="item15.12" localSheetId="4">#REF!</definedName>
    <definedName name="item15.12">#REF!</definedName>
    <definedName name="item15.13" localSheetId="8">#REF!</definedName>
    <definedName name="item15.13" localSheetId="9">#REF!</definedName>
    <definedName name="item15.13" localSheetId="10">#REF!</definedName>
    <definedName name="item15.13" localSheetId="11">#REF!</definedName>
    <definedName name="item15.13" localSheetId="13">#REF!</definedName>
    <definedName name="item15.13" localSheetId="4">#REF!</definedName>
    <definedName name="item15.13">#REF!</definedName>
    <definedName name="item15.2" localSheetId="8">#REF!</definedName>
    <definedName name="item15.2" localSheetId="9">#REF!</definedName>
    <definedName name="item15.2" localSheetId="10">#REF!</definedName>
    <definedName name="item15.2" localSheetId="11">#REF!</definedName>
    <definedName name="item15.2" localSheetId="13">#REF!</definedName>
    <definedName name="item15.2" localSheetId="4">#REF!</definedName>
    <definedName name="item15.2">#REF!</definedName>
    <definedName name="item15.3" localSheetId="8">#REF!</definedName>
    <definedName name="item15.3" localSheetId="9">#REF!</definedName>
    <definedName name="item15.3" localSheetId="10">#REF!</definedName>
    <definedName name="item15.3" localSheetId="11">#REF!</definedName>
    <definedName name="item15.3" localSheetId="13">#REF!</definedName>
    <definedName name="item15.3" localSheetId="4">#REF!</definedName>
    <definedName name="item15.3">#REF!</definedName>
    <definedName name="item15.4" localSheetId="8">#REF!</definedName>
    <definedName name="item15.4" localSheetId="9">#REF!</definedName>
    <definedName name="item15.4" localSheetId="10">#REF!</definedName>
    <definedName name="item15.4" localSheetId="11">#REF!</definedName>
    <definedName name="item15.4" localSheetId="13">#REF!</definedName>
    <definedName name="item15.4" localSheetId="4">#REF!</definedName>
    <definedName name="item15.4">#REF!</definedName>
    <definedName name="item15.5" localSheetId="8">#REF!</definedName>
    <definedName name="item15.5" localSheetId="9">#REF!</definedName>
    <definedName name="item15.5" localSheetId="10">#REF!</definedName>
    <definedName name="item15.5" localSheetId="11">#REF!</definedName>
    <definedName name="item15.5" localSheetId="13">#REF!</definedName>
    <definedName name="item15.5" localSheetId="4">#REF!</definedName>
    <definedName name="item15.5">#REF!</definedName>
    <definedName name="item15.6" localSheetId="8">#REF!</definedName>
    <definedName name="item15.6" localSheetId="9">#REF!</definedName>
    <definedName name="item15.6" localSheetId="10">#REF!</definedName>
    <definedName name="item15.6" localSheetId="11">#REF!</definedName>
    <definedName name="item15.6" localSheetId="13">#REF!</definedName>
    <definedName name="item15.6" localSheetId="4">#REF!</definedName>
    <definedName name="item15.6">#REF!</definedName>
    <definedName name="item15.7" localSheetId="8">#REF!</definedName>
    <definedName name="item15.7" localSheetId="9">#REF!</definedName>
    <definedName name="item15.7" localSheetId="10">#REF!</definedName>
    <definedName name="item15.7" localSheetId="11">#REF!</definedName>
    <definedName name="item15.7" localSheetId="13">#REF!</definedName>
    <definedName name="item15.7" localSheetId="4">#REF!</definedName>
    <definedName name="item15.7">#REF!</definedName>
    <definedName name="item15.8" localSheetId="8">#REF!</definedName>
    <definedName name="item15.8" localSheetId="9">#REF!</definedName>
    <definedName name="item15.8" localSheetId="10">#REF!</definedName>
    <definedName name="item15.8" localSheetId="11">#REF!</definedName>
    <definedName name="item15.8" localSheetId="13">#REF!</definedName>
    <definedName name="item15.8" localSheetId="4">#REF!</definedName>
    <definedName name="item15.8">#REF!</definedName>
    <definedName name="item15.9" localSheetId="8">#REF!</definedName>
    <definedName name="item15.9" localSheetId="9">#REF!</definedName>
    <definedName name="item15.9" localSheetId="10">#REF!</definedName>
    <definedName name="item15.9" localSheetId="11">#REF!</definedName>
    <definedName name="item15.9" localSheetId="13">#REF!</definedName>
    <definedName name="item15.9" localSheetId="4">#REF!</definedName>
    <definedName name="item15.9">#REF!</definedName>
    <definedName name="item2.1" localSheetId="8">#REF!</definedName>
    <definedName name="item2.1" localSheetId="9">#REF!</definedName>
    <definedName name="item2.1" localSheetId="10">#REF!</definedName>
    <definedName name="item2.1" localSheetId="11">#REF!</definedName>
    <definedName name="item2.1" localSheetId="13">#REF!</definedName>
    <definedName name="item2.1" localSheetId="4">#REF!</definedName>
    <definedName name="item2.1">#REF!</definedName>
    <definedName name="item2.10" localSheetId="8">#REF!</definedName>
    <definedName name="item2.10" localSheetId="9">#REF!</definedName>
    <definedName name="item2.10" localSheetId="10">#REF!</definedName>
    <definedName name="item2.10" localSheetId="11">#REF!</definedName>
    <definedName name="item2.10" localSheetId="13">#REF!</definedName>
    <definedName name="item2.10" localSheetId="4">#REF!</definedName>
    <definedName name="item2.10">#REF!</definedName>
    <definedName name="item2.11" localSheetId="8">#REF!</definedName>
    <definedName name="item2.11" localSheetId="9">#REF!</definedName>
    <definedName name="item2.11" localSheetId="10">#REF!</definedName>
    <definedName name="item2.11" localSheetId="11">#REF!</definedName>
    <definedName name="item2.11" localSheetId="13">#REF!</definedName>
    <definedName name="item2.11" localSheetId="4">#REF!</definedName>
    <definedName name="item2.11">#REF!</definedName>
    <definedName name="item2.12" localSheetId="8">#REF!</definedName>
    <definedName name="item2.12" localSheetId="9">#REF!</definedName>
    <definedName name="item2.12" localSheetId="10">#REF!</definedName>
    <definedName name="item2.12" localSheetId="11">#REF!</definedName>
    <definedName name="item2.12" localSheetId="13">#REF!</definedName>
    <definedName name="item2.12" localSheetId="4">#REF!</definedName>
    <definedName name="item2.12">#REF!</definedName>
    <definedName name="item2.13" localSheetId="8">#REF!</definedName>
    <definedName name="item2.13" localSheetId="9">#REF!</definedName>
    <definedName name="item2.13" localSheetId="10">#REF!</definedName>
    <definedName name="item2.13" localSheetId="11">#REF!</definedName>
    <definedName name="item2.13" localSheetId="13">#REF!</definedName>
    <definedName name="item2.13" localSheetId="4">#REF!</definedName>
    <definedName name="item2.13">#REF!</definedName>
    <definedName name="item2.14" localSheetId="8">#REF!</definedName>
    <definedName name="item2.14" localSheetId="9">#REF!</definedName>
    <definedName name="item2.14" localSheetId="10">#REF!</definedName>
    <definedName name="item2.14" localSheetId="11">#REF!</definedName>
    <definedName name="item2.14" localSheetId="13">#REF!</definedName>
    <definedName name="item2.14" localSheetId="4">#REF!</definedName>
    <definedName name="item2.14">#REF!</definedName>
    <definedName name="item2.15" localSheetId="8">#REF!</definedName>
    <definedName name="item2.15" localSheetId="9">#REF!</definedName>
    <definedName name="item2.15" localSheetId="10">#REF!</definedName>
    <definedName name="item2.15" localSheetId="11">#REF!</definedName>
    <definedName name="item2.15" localSheetId="13">#REF!</definedName>
    <definedName name="item2.15" localSheetId="4">#REF!</definedName>
    <definedName name="item2.15">#REF!</definedName>
    <definedName name="item2.16" localSheetId="8">#REF!</definedName>
    <definedName name="item2.16" localSheetId="9">#REF!</definedName>
    <definedName name="item2.16" localSheetId="10">#REF!</definedName>
    <definedName name="item2.16" localSheetId="11">#REF!</definedName>
    <definedName name="item2.16" localSheetId="13">#REF!</definedName>
    <definedName name="item2.16" localSheetId="4">#REF!</definedName>
    <definedName name="item2.16">#REF!</definedName>
    <definedName name="item2.17" localSheetId="8">#REF!</definedName>
    <definedName name="item2.17" localSheetId="9">#REF!</definedName>
    <definedName name="item2.17" localSheetId="10">#REF!</definedName>
    <definedName name="item2.17" localSheetId="11">#REF!</definedName>
    <definedName name="item2.17" localSheetId="13">#REF!</definedName>
    <definedName name="item2.17" localSheetId="4">#REF!</definedName>
    <definedName name="item2.17">#REF!</definedName>
    <definedName name="item2.18" localSheetId="8">#REF!</definedName>
    <definedName name="item2.18" localSheetId="9">#REF!</definedName>
    <definedName name="item2.18" localSheetId="10">#REF!</definedName>
    <definedName name="item2.18" localSheetId="11">#REF!</definedName>
    <definedName name="item2.18" localSheetId="13">#REF!</definedName>
    <definedName name="item2.18" localSheetId="4">#REF!</definedName>
    <definedName name="item2.18">#REF!</definedName>
    <definedName name="item2.19" localSheetId="8">#REF!</definedName>
    <definedName name="item2.19" localSheetId="9">#REF!</definedName>
    <definedName name="item2.19" localSheetId="10">#REF!</definedName>
    <definedName name="item2.19" localSheetId="11">#REF!</definedName>
    <definedName name="item2.19" localSheetId="13">#REF!</definedName>
    <definedName name="item2.19" localSheetId="4">#REF!</definedName>
    <definedName name="item2.19">#REF!</definedName>
    <definedName name="item2.2" localSheetId="8">#REF!</definedName>
    <definedName name="item2.2" localSheetId="9">#REF!</definedName>
    <definedName name="item2.2" localSheetId="10">#REF!</definedName>
    <definedName name="item2.2" localSheetId="11">#REF!</definedName>
    <definedName name="item2.2" localSheetId="13">#REF!</definedName>
    <definedName name="item2.2" localSheetId="4">#REF!</definedName>
    <definedName name="item2.2">#REF!</definedName>
    <definedName name="item2.20" localSheetId="8">#REF!</definedName>
    <definedName name="item2.20" localSheetId="9">#REF!</definedName>
    <definedName name="item2.20" localSheetId="10">#REF!</definedName>
    <definedName name="item2.20" localSheetId="11">#REF!</definedName>
    <definedName name="item2.20" localSheetId="13">#REF!</definedName>
    <definedName name="item2.20" localSheetId="4">#REF!</definedName>
    <definedName name="item2.20">#REF!</definedName>
    <definedName name="item2.21" localSheetId="8">#REF!</definedName>
    <definedName name="item2.21" localSheetId="9">#REF!</definedName>
    <definedName name="item2.21" localSheetId="10">#REF!</definedName>
    <definedName name="item2.21" localSheetId="11">#REF!</definedName>
    <definedName name="item2.21" localSheetId="13">#REF!</definedName>
    <definedName name="item2.21" localSheetId="4">#REF!</definedName>
    <definedName name="item2.21">#REF!</definedName>
    <definedName name="item2.22" localSheetId="8">#REF!</definedName>
    <definedName name="item2.22" localSheetId="9">#REF!</definedName>
    <definedName name="item2.22" localSheetId="10">#REF!</definedName>
    <definedName name="item2.22" localSheetId="11">#REF!</definedName>
    <definedName name="item2.22" localSheetId="13">#REF!</definedName>
    <definedName name="item2.22" localSheetId="4">#REF!</definedName>
    <definedName name="item2.22">#REF!</definedName>
    <definedName name="item2.23" localSheetId="8">#REF!</definedName>
    <definedName name="item2.23" localSheetId="9">#REF!</definedName>
    <definedName name="item2.23" localSheetId="10">#REF!</definedName>
    <definedName name="item2.23" localSheetId="11">#REF!</definedName>
    <definedName name="item2.23" localSheetId="13">#REF!</definedName>
    <definedName name="item2.23" localSheetId="4">#REF!</definedName>
    <definedName name="item2.23">#REF!</definedName>
    <definedName name="item2.24" localSheetId="8">#REF!</definedName>
    <definedName name="item2.24" localSheetId="9">#REF!</definedName>
    <definedName name="item2.24" localSheetId="10">#REF!</definedName>
    <definedName name="item2.24" localSheetId="11">#REF!</definedName>
    <definedName name="item2.24" localSheetId="13">#REF!</definedName>
    <definedName name="item2.24" localSheetId="4">#REF!</definedName>
    <definedName name="item2.24">#REF!</definedName>
    <definedName name="item2.25" localSheetId="8">#REF!</definedName>
    <definedName name="item2.25" localSheetId="9">#REF!</definedName>
    <definedName name="item2.25" localSheetId="10">#REF!</definedName>
    <definedName name="item2.25" localSheetId="11">#REF!</definedName>
    <definedName name="item2.25" localSheetId="13">#REF!</definedName>
    <definedName name="item2.25" localSheetId="4">#REF!</definedName>
    <definedName name="item2.25">#REF!</definedName>
    <definedName name="item2.26" localSheetId="8">#REF!</definedName>
    <definedName name="item2.26" localSheetId="9">#REF!</definedName>
    <definedName name="item2.26" localSheetId="10">#REF!</definedName>
    <definedName name="item2.26" localSheetId="11">#REF!</definedName>
    <definedName name="item2.26" localSheetId="13">#REF!</definedName>
    <definedName name="item2.26" localSheetId="4">#REF!</definedName>
    <definedName name="item2.26">#REF!</definedName>
    <definedName name="item2.27" localSheetId="8">#REF!</definedName>
    <definedName name="item2.27" localSheetId="9">#REF!</definedName>
    <definedName name="item2.27" localSheetId="10">#REF!</definedName>
    <definedName name="item2.27" localSheetId="11">#REF!</definedName>
    <definedName name="item2.27" localSheetId="13">#REF!</definedName>
    <definedName name="item2.27" localSheetId="4">#REF!</definedName>
    <definedName name="item2.27">#REF!</definedName>
    <definedName name="item2.3" localSheetId="8">#REF!</definedName>
    <definedName name="item2.3" localSheetId="9">#REF!</definedName>
    <definedName name="item2.3" localSheetId="10">#REF!</definedName>
    <definedName name="item2.3" localSheetId="11">#REF!</definedName>
    <definedName name="item2.3" localSheetId="13">#REF!</definedName>
    <definedName name="item2.3" localSheetId="4">#REF!</definedName>
    <definedName name="item2.3">#REF!</definedName>
    <definedName name="item2.4" localSheetId="8">#REF!</definedName>
    <definedName name="item2.4" localSheetId="9">#REF!</definedName>
    <definedName name="item2.4" localSheetId="10">#REF!</definedName>
    <definedName name="item2.4" localSheetId="11">#REF!</definedName>
    <definedName name="item2.4" localSheetId="13">#REF!</definedName>
    <definedName name="item2.4" localSheetId="4">#REF!</definedName>
    <definedName name="item2.4">#REF!</definedName>
    <definedName name="item2.5" localSheetId="8">#REF!</definedName>
    <definedName name="item2.5" localSheetId="9">#REF!</definedName>
    <definedName name="item2.5" localSheetId="10">#REF!</definedName>
    <definedName name="item2.5" localSheetId="11">#REF!</definedName>
    <definedName name="item2.5" localSheetId="13">#REF!</definedName>
    <definedName name="item2.5" localSheetId="4">#REF!</definedName>
    <definedName name="item2.5">#REF!</definedName>
    <definedName name="item2.6" localSheetId="8">#REF!</definedName>
    <definedName name="item2.6" localSheetId="9">#REF!</definedName>
    <definedName name="item2.6" localSheetId="10">#REF!</definedName>
    <definedName name="item2.6" localSheetId="11">#REF!</definedName>
    <definedName name="item2.6" localSheetId="13">#REF!</definedName>
    <definedName name="item2.6" localSheetId="4">#REF!</definedName>
    <definedName name="item2.6">#REF!</definedName>
    <definedName name="item2.7" localSheetId="8">#REF!</definedName>
    <definedName name="item2.7" localSheetId="9">#REF!</definedName>
    <definedName name="item2.7" localSheetId="10">#REF!</definedName>
    <definedName name="item2.7" localSheetId="11">#REF!</definedName>
    <definedName name="item2.7" localSheetId="13">#REF!</definedName>
    <definedName name="item2.7" localSheetId="4">#REF!</definedName>
    <definedName name="item2.7">#REF!</definedName>
    <definedName name="item2.8" localSheetId="8">#REF!</definedName>
    <definedName name="item2.8" localSheetId="9">#REF!</definedName>
    <definedName name="item2.8" localSheetId="10">#REF!</definedName>
    <definedName name="item2.8" localSheetId="11">#REF!</definedName>
    <definedName name="item2.8" localSheetId="13">#REF!</definedName>
    <definedName name="item2.8" localSheetId="4">#REF!</definedName>
    <definedName name="item2.8">#REF!</definedName>
    <definedName name="item2.9" localSheetId="8">#REF!</definedName>
    <definedName name="item2.9" localSheetId="9">#REF!</definedName>
    <definedName name="item2.9" localSheetId="10">#REF!</definedName>
    <definedName name="item2.9" localSheetId="11">#REF!</definedName>
    <definedName name="item2.9" localSheetId="13">#REF!</definedName>
    <definedName name="item2.9" localSheetId="4">#REF!</definedName>
    <definedName name="item2.9">#REF!</definedName>
    <definedName name="item3.1" localSheetId="8">#REF!</definedName>
    <definedName name="item3.1" localSheetId="9">#REF!</definedName>
    <definedName name="item3.1" localSheetId="10">#REF!</definedName>
    <definedName name="item3.1" localSheetId="11">#REF!</definedName>
    <definedName name="item3.1" localSheetId="13">#REF!</definedName>
    <definedName name="item3.1" localSheetId="4">#REF!</definedName>
    <definedName name="item3.1">#REF!</definedName>
    <definedName name="item3.2" localSheetId="8">#REF!</definedName>
    <definedName name="item3.2" localSheetId="9">#REF!</definedName>
    <definedName name="item3.2" localSheetId="10">#REF!</definedName>
    <definedName name="item3.2" localSheetId="11">#REF!</definedName>
    <definedName name="item3.2" localSheetId="13">#REF!</definedName>
    <definedName name="item3.2" localSheetId="4">#REF!</definedName>
    <definedName name="item3.2">#REF!</definedName>
    <definedName name="item3.3" localSheetId="8">#REF!</definedName>
    <definedName name="item3.3" localSheetId="9">#REF!</definedName>
    <definedName name="item3.3" localSheetId="10">#REF!</definedName>
    <definedName name="item3.3" localSheetId="11">#REF!</definedName>
    <definedName name="item3.3" localSheetId="13">#REF!</definedName>
    <definedName name="item3.3" localSheetId="4">#REF!</definedName>
    <definedName name="item3.3">#REF!</definedName>
    <definedName name="item4.1" localSheetId="8">#REF!</definedName>
    <definedName name="item4.1" localSheetId="9">#REF!</definedName>
    <definedName name="item4.1" localSheetId="10">#REF!</definedName>
    <definedName name="item4.1" localSheetId="11">#REF!</definedName>
    <definedName name="item4.1" localSheetId="13">#REF!</definedName>
    <definedName name="item4.1" localSheetId="4">#REF!</definedName>
    <definedName name="item4.1">#REF!</definedName>
    <definedName name="item4.2" localSheetId="8">#REF!</definedName>
    <definedName name="item4.2" localSheetId="9">#REF!</definedName>
    <definedName name="item4.2" localSheetId="10">#REF!</definedName>
    <definedName name="item4.2" localSheetId="11">#REF!</definedName>
    <definedName name="item4.2" localSheetId="13">#REF!</definedName>
    <definedName name="item4.2" localSheetId="4">#REF!</definedName>
    <definedName name="item4.2">#REF!</definedName>
    <definedName name="item4.3" localSheetId="8">#REF!</definedName>
    <definedName name="item4.3" localSheetId="9">#REF!</definedName>
    <definedName name="item4.3" localSheetId="10">#REF!</definedName>
    <definedName name="item4.3" localSheetId="11">#REF!</definedName>
    <definedName name="item4.3" localSheetId="13">#REF!</definedName>
    <definedName name="item4.3" localSheetId="4">#REF!</definedName>
    <definedName name="item4.3">#REF!</definedName>
    <definedName name="item4.4" localSheetId="8">#REF!</definedName>
    <definedName name="item4.4" localSheetId="9">#REF!</definedName>
    <definedName name="item4.4" localSheetId="10">#REF!</definedName>
    <definedName name="item4.4" localSheetId="11">#REF!</definedName>
    <definedName name="item4.4" localSheetId="13">#REF!</definedName>
    <definedName name="item4.4" localSheetId="4">#REF!</definedName>
    <definedName name="item4.4">#REF!</definedName>
    <definedName name="item4.5" localSheetId="8">#REF!</definedName>
    <definedName name="item4.5" localSheetId="9">#REF!</definedName>
    <definedName name="item4.5" localSheetId="10">#REF!</definedName>
    <definedName name="item4.5" localSheetId="11">#REF!</definedName>
    <definedName name="item4.5" localSheetId="13">#REF!</definedName>
    <definedName name="item4.5" localSheetId="4">#REF!</definedName>
    <definedName name="item4.5">#REF!</definedName>
    <definedName name="item4.6" localSheetId="8">#REF!</definedName>
    <definedName name="item4.6" localSheetId="9">#REF!</definedName>
    <definedName name="item4.6" localSheetId="10">#REF!</definedName>
    <definedName name="item4.6" localSheetId="11">#REF!</definedName>
    <definedName name="item4.6" localSheetId="13">#REF!</definedName>
    <definedName name="item4.6" localSheetId="4">#REF!</definedName>
    <definedName name="item4.6">#REF!</definedName>
    <definedName name="item4.7" localSheetId="8">#REF!</definedName>
    <definedName name="item4.7" localSheetId="9">#REF!</definedName>
    <definedName name="item4.7" localSheetId="10">#REF!</definedName>
    <definedName name="item4.7" localSheetId="11">#REF!</definedName>
    <definedName name="item4.7" localSheetId="13">#REF!</definedName>
    <definedName name="item4.7" localSheetId="4">#REF!</definedName>
    <definedName name="item4.7">#REF!</definedName>
    <definedName name="item5.1" localSheetId="8">#REF!</definedName>
    <definedName name="item5.1" localSheetId="9">#REF!</definedName>
    <definedName name="item5.1" localSheetId="10">#REF!</definedName>
    <definedName name="item5.1" localSheetId="11">#REF!</definedName>
    <definedName name="item5.1" localSheetId="13">#REF!</definedName>
    <definedName name="item5.1" localSheetId="4">#REF!</definedName>
    <definedName name="item5.1">#REF!</definedName>
    <definedName name="item5.2" localSheetId="8">#REF!</definedName>
    <definedName name="item5.2" localSheetId="9">#REF!</definedName>
    <definedName name="item5.2" localSheetId="10">#REF!</definedName>
    <definedName name="item5.2" localSheetId="11">#REF!</definedName>
    <definedName name="item5.2" localSheetId="13">#REF!</definedName>
    <definedName name="item5.2" localSheetId="4">#REF!</definedName>
    <definedName name="item5.2">#REF!</definedName>
    <definedName name="item5.3" localSheetId="8">#REF!</definedName>
    <definedName name="item5.3" localSheetId="9">#REF!</definedName>
    <definedName name="item5.3" localSheetId="10">#REF!</definedName>
    <definedName name="item5.3" localSheetId="11">#REF!</definedName>
    <definedName name="item5.3" localSheetId="13">#REF!</definedName>
    <definedName name="item5.3" localSheetId="4">#REF!</definedName>
    <definedName name="item5.3">#REF!</definedName>
    <definedName name="item5.4" localSheetId="8">#REF!</definedName>
    <definedName name="item5.4" localSheetId="9">#REF!</definedName>
    <definedName name="item5.4" localSheetId="10">#REF!</definedName>
    <definedName name="item5.4" localSheetId="11">#REF!</definedName>
    <definedName name="item5.4" localSheetId="13">#REF!</definedName>
    <definedName name="item5.4" localSheetId="4">#REF!</definedName>
    <definedName name="item5.4">#REF!</definedName>
    <definedName name="item5.5" localSheetId="8">#REF!</definedName>
    <definedName name="item5.5" localSheetId="9">#REF!</definedName>
    <definedName name="item5.5" localSheetId="10">#REF!</definedName>
    <definedName name="item5.5" localSheetId="11">#REF!</definedName>
    <definedName name="item5.5" localSheetId="13">#REF!</definedName>
    <definedName name="item5.5" localSheetId="4">#REF!</definedName>
    <definedName name="item5.5">#REF!</definedName>
    <definedName name="item5.6" localSheetId="8">#REF!</definedName>
    <definedName name="item5.6" localSheetId="9">#REF!</definedName>
    <definedName name="item5.6" localSheetId="10">#REF!</definedName>
    <definedName name="item5.6" localSheetId="11">#REF!</definedName>
    <definedName name="item5.6" localSheetId="13">#REF!</definedName>
    <definedName name="item5.6" localSheetId="4">#REF!</definedName>
    <definedName name="item5.6">#REF!</definedName>
    <definedName name="item5.7" localSheetId="8">#REF!</definedName>
    <definedName name="item5.7" localSheetId="9">#REF!</definedName>
    <definedName name="item5.7" localSheetId="10">#REF!</definedName>
    <definedName name="item5.7" localSheetId="11">#REF!</definedName>
    <definedName name="item5.7" localSheetId="13">#REF!</definedName>
    <definedName name="item5.7" localSheetId="4">#REF!</definedName>
    <definedName name="item5.7">#REF!</definedName>
    <definedName name="item6.1" localSheetId="8">#REF!</definedName>
    <definedName name="item6.1" localSheetId="9">#REF!</definedName>
    <definedName name="item6.1" localSheetId="10">#REF!</definedName>
    <definedName name="item6.1" localSheetId="11">#REF!</definedName>
    <definedName name="item6.1" localSheetId="13">#REF!</definedName>
    <definedName name="item6.1" localSheetId="4">#REF!</definedName>
    <definedName name="item6.1">#REF!</definedName>
    <definedName name="item6.2" localSheetId="8">#REF!</definedName>
    <definedName name="item6.2" localSheetId="9">#REF!</definedName>
    <definedName name="item6.2" localSheetId="10">#REF!</definedName>
    <definedName name="item6.2" localSheetId="11">#REF!</definedName>
    <definedName name="item6.2" localSheetId="13">#REF!</definedName>
    <definedName name="item6.2" localSheetId="4">#REF!</definedName>
    <definedName name="item6.2">#REF!</definedName>
    <definedName name="item6.3" localSheetId="8">#REF!</definedName>
    <definedName name="item6.3" localSheetId="9">#REF!</definedName>
    <definedName name="item6.3" localSheetId="10">#REF!</definedName>
    <definedName name="item6.3" localSheetId="11">#REF!</definedName>
    <definedName name="item6.3" localSheetId="13">#REF!</definedName>
    <definedName name="item6.3" localSheetId="4">#REF!</definedName>
    <definedName name="item6.3">#REF!</definedName>
    <definedName name="item6.4" localSheetId="8">#REF!</definedName>
    <definedName name="item6.4" localSheetId="9">#REF!</definedName>
    <definedName name="item6.4" localSheetId="10">#REF!</definedName>
    <definedName name="item6.4" localSheetId="11">#REF!</definedName>
    <definedName name="item6.4" localSheetId="13">#REF!</definedName>
    <definedName name="item6.4" localSheetId="4">#REF!</definedName>
    <definedName name="item6.4">#REF!</definedName>
    <definedName name="item6.5" localSheetId="8">#REF!</definedName>
    <definedName name="item6.5" localSheetId="9">#REF!</definedName>
    <definedName name="item6.5" localSheetId="10">#REF!</definedName>
    <definedName name="item6.5" localSheetId="11">#REF!</definedName>
    <definedName name="item6.5" localSheetId="13">#REF!</definedName>
    <definedName name="item6.5" localSheetId="4">#REF!</definedName>
    <definedName name="item6.5">#REF!</definedName>
    <definedName name="item7.1" localSheetId="8">#REF!</definedName>
    <definedName name="item7.1" localSheetId="9">#REF!</definedName>
    <definedName name="item7.1" localSheetId="10">#REF!</definedName>
    <definedName name="item7.1" localSheetId="11">#REF!</definedName>
    <definedName name="item7.1" localSheetId="13">#REF!</definedName>
    <definedName name="item7.1" localSheetId="4">#REF!</definedName>
    <definedName name="item7.1">#REF!</definedName>
    <definedName name="item7.10" localSheetId="8">#REF!</definedName>
    <definedName name="item7.10" localSheetId="9">#REF!</definedName>
    <definedName name="item7.10" localSheetId="10">#REF!</definedName>
    <definedName name="item7.10" localSheetId="11">#REF!</definedName>
    <definedName name="item7.10" localSheetId="13">#REF!</definedName>
    <definedName name="item7.10" localSheetId="4">#REF!</definedName>
    <definedName name="item7.10">#REF!</definedName>
    <definedName name="item7.11" localSheetId="8">#REF!</definedName>
    <definedName name="item7.11" localSheetId="9">#REF!</definedName>
    <definedName name="item7.11" localSheetId="10">#REF!</definedName>
    <definedName name="item7.11" localSheetId="11">#REF!</definedName>
    <definedName name="item7.11" localSheetId="13">#REF!</definedName>
    <definedName name="item7.11" localSheetId="4">#REF!</definedName>
    <definedName name="item7.11">#REF!</definedName>
    <definedName name="item7.12" localSheetId="8">#REF!</definedName>
    <definedName name="item7.12" localSheetId="9">#REF!</definedName>
    <definedName name="item7.12" localSheetId="10">#REF!</definedName>
    <definedName name="item7.12" localSheetId="11">#REF!</definedName>
    <definedName name="item7.12" localSheetId="13">#REF!</definedName>
    <definedName name="item7.12" localSheetId="4">#REF!</definedName>
    <definedName name="item7.12">#REF!</definedName>
    <definedName name="item7.13" localSheetId="8">#REF!</definedName>
    <definedName name="item7.13" localSheetId="9">#REF!</definedName>
    <definedName name="item7.13" localSheetId="10">#REF!</definedName>
    <definedName name="item7.13" localSheetId="11">#REF!</definedName>
    <definedName name="item7.13" localSheetId="13">#REF!</definedName>
    <definedName name="item7.13" localSheetId="4">#REF!</definedName>
    <definedName name="item7.13">#REF!</definedName>
    <definedName name="item7.14" localSheetId="8">#REF!</definedName>
    <definedName name="item7.14" localSheetId="9">#REF!</definedName>
    <definedName name="item7.14" localSheetId="10">#REF!</definedName>
    <definedName name="item7.14" localSheetId="11">#REF!</definedName>
    <definedName name="item7.14" localSheetId="13">#REF!</definedName>
    <definedName name="item7.14" localSheetId="4">#REF!</definedName>
    <definedName name="item7.14">#REF!</definedName>
    <definedName name="item7.15" localSheetId="8">#REF!</definedName>
    <definedName name="item7.15" localSheetId="9">#REF!</definedName>
    <definedName name="item7.15" localSheetId="10">#REF!</definedName>
    <definedName name="item7.15" localSheetId="11">#REF!</definedName>
    <definedName name="item7.15" localSheetId="13">#REF!</definedName>
    <definedName name="item7.15" localSheetId="4">#REF!</definedName>
    <definedName name="item7.15">#REF!</definedName>
    <definedName name="item7.16" localSheetId="8">#REF!</definedName>
    <definedName name="item7.16" localSheetId="9">#REF!</definedName>
    <definedName name="item7.16" localSheetId="10">#REF!</definedName>
    <definedName name="item7.16" localSheetId="11">#REF!</definedName>
    <definedName name="item7.16" localSheetId="13">#REF!</definedName>
    <definedName name="item7.16" localSheetId="4">#REF!</definedName>
    <definedName name="item7.16">#REF!</definedName>
    <definedName name="item7.17" localSheetId="8">#REF!</definedName>
    <definedName name="item7.17" localSheetId="9">#REF!</definedName>
    <definedName name="item7.17" localSheetId="10">#REF!</definedName>
    <definedName name="item7.17" localSheetId="11">#REF!</definedName>
    <definedName name="item7.17" localSheetId="13">#REF!</definedName>
    <definedName name="item7.17" localSheetId="4">#REF!</definedName>
    <definedName name="item7.17">#REF!</definedName>
    <definedName name="item7.18" localSheetId="8">#REF!</definedName>
    <definedName name="item7.18" localSheetId="9">#REF!</definedName>
    <definedName name="item7.18" localSheetId="10">#REF!</definedName>
    <definedName name="item7.18" localSheetId="11">#REF!</definedName>
    <definedName name="item7.18" localSheetId="13">#REF!</definedName>
    <definedName name="item7.18" localSheetId="4">#REF!</definedName>
    <definedName name="item7.18">#REF!</definedName>
    <definedName name="item7.19" localSheetId="8">#REF!</definedName>
    <definedName name="item7.19" localSheetId="9">#REF!</definedName>
    <definedName name="item7.19" localSheetId="10">#REF!</definedName>
    <definedName name="item7.19" localSheetId="11">#REF!</definedName>
    <definedName name="item7.19" localSheetId="13">#REF!</definedName>
    <definedName name="item7.19" localSheetId="4">#REF!</definedName>
    <definedName name="item7.19">#REF!</definedName>
    <definedName name="item7.2" localSheetId="8">#REF!</definedName>
    <definedName name="item7.2" localSheetId="9">#REF!</definedName>
    <definedName name="item7.2" localSheetId="10">#REF!</definedName>
    <definedName name="item7.2" localSheetId="11">#REF!</definedName>
    <definedName name="item7.2" localSheetId="13">#REF!</definedName>
    <definedName name="item7.2" localSheetId="4">#REF!</definedName>
    <definedName name="item7.2">#REF!</definedName>
    <definedName name="item7.3" localSheetId="8">#REF!</definedName>
    <definedName name="item7.3" localSheetId="9">#REF!</definedName>
    <definedName name="item7.3" localSheetId="10">#REF!</definedName>
    <definedName name="item7.3" localSheetId="11">#REF!</definedName>
    <definedName name="item7.3" localSheetId="13">#REF!</definedName>
    <definedName name="item7.3" localSheetId="4">#REF!</definedName>
    <definedName name="item7.3">#REF!</definedName>
    <definedName name="item7.4" localSheetId="8">#REF!</definedName>
    <definedName name="item7.4" localSheetId="9">#REF!</definedName>
    <definedName name="item7.4" localSheetId="10">#REF!</definedName>
    <definedName name="item7.4" localSheetId="11">#REF!</definedName>
    <definedName name="item7.4" localSheetId="13">#REF!</definedName>
    <definedName name="item7.4" localSheetId="4">#REF!</definedName>
    <definedName name="item7.4">#REF!</definedName>
    <definedName name="item7.5" localSheetId="8">#REF!</definedName>
    <definedName name="item7.5" localSheetId="9">#REF!</definedName>
    <definedName name="item7.5" localSheetId="10">#REF!</definedName>
    <definedName name="item7.5" localSheetId="11">#REF!</definedName>
    <definedName name="item7.5" localSheetId="13">#REF!</definedName>
    <definedName name="item7.5" localSheetId="4">#REF!</definedName>
    <definedName name="item7.5">#REF!</definedName>
    <definedName name="item7.6" localSheetId="8">#REF!</definedName>
    <definedName name="item7.6" localSheetId="9">#REF!</definedName>
    <definedName name="item7.6" localSheetId="10">#REF!</definedName>
    <definedName name="item7.6" localSheetId="11">#REF!</definedName>
    <definedName name="item7.6" localSheetId="13">#REF!</definedName>
    <definedName name="item7.6" localSheetId="4">#REF!</definedName>
    <definedName name="item7.6">#REF!</definedName>
    <definedName name="item7.7" localSheetId="8">#REF!</definedName>
    <definedName name="item7.7" localSheetId="9">#REF!</definedName>
    <definedName name="item7.7" localSheetId="10">#REF!</definedName>
    <definedName name="item7.7" localSheetId="11">#REF!</definedName>
    <definedName name="item7.7" localSheetId="13">#REF!</definedName>
    <definedName name="item7.7" localSheetId="4">#REF!</definedName>
    <definedName name="item7.7">#REF!</definedName>
    <definedName name="item7.8" localSheetId="8">#REF!</definedName>
    <definedName name="item7.8" localSheetId="9">#REF!</definedName>
    <definedName name="item7.8" localSheetId="10">#REF!</definedName>
    <definedName name="item7.8" localSheetId="11">#REF!</definedName>
    <definedName name="item7.8" localSheetId="13">#REF!</definedName>
    <definedName name="item7.8" localSheetId="4">#REF!</definedName>
    <definedName name="item7.8">#REF!</definedName>
    <definedName name="item7.9" localSheetId="8">#REF!</definedName>
    <definedName name="item7.9" localSheetId="9">#REF!</definedName>
    <definedName name="item7.9" localSheetId="10">#REF!</definedName>
    <definedName name="item7.9" localSheetId="11">#REF!</definedName>
    <definedName name="item7.9" localSheetId="13">#REF!</definedName>
    <definedName name="item7.9" localSheetId="4">#REF!</definedName>
    <definedName name="item7.9">#REF!</definedName>
    <definedName name="item8.1" localSheetId="8">#REF!</definedName>
    <definedName name="item8.1" localSheetId="9">#REF!</definedName>
    <definedName name="item8.1" localSheetId="10">#REF!</definedName>
    <definedName name="item8.1" localSheetId="11">#REF!</definedName>
    <definedName name="item8.1" localSheetId="13">#REF!</definedName>
    <definedName name="item8.1" localSheetId="4">#REF!</definedName>
    <definedName name="item8.1">#REF!</definedName>
    <definedName name="item8.2" localSheetId="8">#REF!</definedName>
    <definedName name="item8.2" localSheetId="9">#REF!</definedName>
    <definedName name="item8.2" localSheetId="10">#REF!</definedName>
    <definedName name="item8.2" localSheetId="11">#REF!</definedName>
    <definedName name="item8.2" localSheetId="13">#REF!</definedName>
    <definedName name="item8.2" localSheetId="4">#REF!</definedName>
    <definedName name="item8.2">#REF!</definedName>
    <definedName name="item8.3" localSheetId="8">#REF!</definedName>
    <definedName name="item8.3" localSheetId="9">#REF!</definedName>
    <definedName name="item8.3" localSheetId="10">#REF!</definedName>
    <definedName name="item8.3" localSheetId="11">#REF!</definedName>
    <definedName name="item8.3" localSheetId="13">#REF!</definedName>
    <definedName name="item8.3" localSheetId="4">#REF!</definedName>
    <definedName name="item8.3">#REF!</definedName>
    <definedName name="item8.4" localSheetId="8">#REF!</definedName>
    <definedName name="item8.4" localSheetId="9">#REF!</definedName>
    <definedName name="item8.4" localSheetId="10">#REF!</definedName>
    <definedName name="item8.4" localSheetId="11">#REF!</definedName>
    <definedName name="item8.4" localSheetId="13">#REF!</definedName>
    <definedName name="item8.4" localSheetId="4">#REF!</definedName>
    <definedName name="item8.4">#REF!</definedName>
    <definedName name="item8.5" localSheetId="8">#REF!</definedName>
    <definedName name="item8.5" localSheetId="9">#REF!</definedName>
    <definedName name="item8.5" localSheetId="10">#REF!</definedName>
    <definedName name="item8.5" localSheetId="11">#REF!</definedName>
    <definedName name="item8.5" localSheetId="13">#REF!</definedName>
    <definedName name="item8.5" localSheetId="4">#REF!</definedName>
    <definedName name="item8.5">#REF!</definedName>
    <definedName name="item8.6" localSheetId="8">#REF!</definedName>
    <definedName name="item8.6" localSheetId="9">#REF!</definedName>
    <definedName name="item8.6" localSheetId="10">#REF!</definedName>
    <definedName name="item8.6" localSheetId="11">#REF!</definedName>
    <definedName name="item8.6" localSheetId="13">#REF!</definedName>
    <definedName name="item8.6" localSheetId="4">#REF!</definedName>
    <definedName name="item8.6">#REF!</definedName>
    <definedName name="item9.1" localSheetId="8">#REF!</definedName>
    <definedName name="item9.1" localSheetId="9">#REF!</definedName>
    <definedName name="item9.1" localSheetId="10">#REF!</definedName>
    <definedName name="item9.1" localSheetId="11">#REF!</definedName>
    <definedName name="item9.1" localSheetId="13">#REF!</definedName>
    <definedName name="item9.1" localSheetId="4">#REF!</definedName>
    <definedName name="item9.1">#REF!</definedName>
    <definedName name="item9.2" localSheetId="8">#REF!</definedName>
    <definedName name="item9.2" localSheetId="9">#REF!</definedName>
    <definedName name="item9.2" localSheetId="10">#REF!</definedName>
    <definedName name="item9.2" localSheetId="11">#REF!</definedName>
    <definedName name="item9.2" localSheetId="13">#REF!</definedName>
    <definedName name="item9.2" localSheetId="4">#REF!</definedName>
    <definedName name="item9.2">#REF!</definedName>
    <definedName name="item9.3" localSheetId="8">#REF!</definedName>
    <definedName name="item9.3" localSheetId="9">#REF!</definedName>
    <definedName name="item9.3" localSheetId="10">#REF!</definedName>
    <definedName name="item9.3" localSheetId="11">#REF!</definedName>
    <definedName name="item9.3" localSheetId="13">#REF!</definedName>
    <definedName name="item9.3" localSheetId="4">#REF!</definedName>
    <definedName name="item9.3">#REF!</definedName>
    <definedName name="item9.4" localSheetId="8">#REF!</definedName>
    <definedName name="item9.4" localSheetId="9">#REF!</definedName>
    <definedName name="item9.4" localSheetId="10">#REF!</definedName>
    <definedName name="item9.4" localSheetId="11">#REF!</definedName>
    <definedName name="item9.4" localSheetId="13">#REF!</definedName>
    <definedName name="item9.4" localSheetId="4">#REF!</definedName>
    <definedName name="item9.4">#REF!</definedName>
    <definedName name="item9.5" localSheetId="8">#REF!</definedName>
    <definedName name="item9.5" localSheetId="9">#REF!</definedName>
    <definedName name="item9.5" localSheetId="10">#REF!</definedName>
    <definedName name="item9.5" localSheetId="11">#REF!</definedName>
    <definedName name="item9.5" localSheetId="13">#REF!</definedName>
    <definedName name="item9.5" localSheetId="4">#REF!</definedName>
    <definedName name="item9.5">#REF!</definedName>
    <definedName name="item9.6" localSheetId="8">#REF!</definedName>
    <definedName name="item9.6" localSheetId="9">#REF!</definedName>
    <definedName name="item9.6" localSheetId="10">#REF!</definedName>
    <definedName name="item9.6" localSheetId="11">#REF!</definedName>
    <definedName name="item9.6" localSheetId="13">#REF!</definedName>
    <definedName name="item9.6" localSheetId="4">#REF!</definedName>
    <definedName name="item9.6">#REF!</definedName>
    <definedName name="item9.7" localSheetId="8">#REF!</definedName>
    <definedName name="item9.7" localSheetId="9">#REF!</definedName>
    <definedName name="item9.7" localSheetId="10">#REF!</definedName>
    <definedName name="item9.7" localSheetId="11">#REF!</definedName>
    <definedName name="item9.7" localSheetId="13">#REF!</definedName>
    <definedName name="item9.7" localSheetId="4">#REF!</definedName>
    <definedName name="item9.7">#REF!</definedName>
    <definedName name="item9.8" localSheetId="8">#REF!</definedName>
    <definedName name="item9.8" localSheetId="9">#REF!</definedName>
    <definedName name="item9.8" localSheetId="10">#REF!</definedName>
    <definedName name="item9.8" localSheetId="11">#REF!</definedName>
    <definedName name="item9.8" localSheetId="13">#REF!</definedName>
    <definedName name="item9.8" localSheetId="4">#REF!</definedName>
    <definedName name="item9.8">#REF!</definedName>
    <definedName name="item9.9" localSheetId="8">#REF!</definedName>
    <definedName name="item9.9" localSheetId="9">#REF!</definedName>
    <definedName name="item9.9" localSheetId="10">#REF!</definedName>
    <definedName name="item9.9" localSheetId="11">#REF!</definedName>
    <definedName name="item9.9" localSheetId="13">#REF!</definedName>
    <definedName name="item9.9" localSheetId="4">#REF!</definedName>
    <definedName name="item9.9">#REF!</definedName>
    <definedName name="itm10.2" localSheetId="8">#REF!</definedName>
    <definedName name="itm10.2" localSheetId="9">#REF!</definedName>
    <definedName name="itm10.2" localSheetId="10">#REF!</definedName>
    <definedName name="itm10.2" localSheetId="11">#REF!</definedName>
    <definedName name="itm10.2" localSheetId="13">#REF!</definedName>
    <definedName name="itm10.2" localSheetId="4">#REF!</definedName>
    <definedName name="itm10.2">#REF!</definedName>
    <definedName name="J" hidden="1">#REF!</definedName>
    <definedName name="JARACATY">#REF!</definedName>
    <definedName name="Jd" localSheetId="8">#REF!</definedName>
    <definedName name="Jd" localSheetId="9">#REF!</definedName>
    <definedName name="Jd" localSheetId="10">#REF!</definedName>
    <definedName name="Jd" localSheetId="11">#REF!</definedName>
    <definedName name="Jd" localSheetId="13">#REF!</definedName>
    <definedName name="Jd" localSheetId="4">#REF!</definedName>
    <definedName name="Jd">#REF!</definedName>
    <definedName name="JESUS" localSheetId="8">#REF!</definedName>
    <definedName name="JESUS" localSheetId="9">#REF!</definedName>
    <definedName name="JESUS" localSheetId="10">#REF!</definedName>
    <definedName name="JESUS" localSheetId="11">#REF!</definedName>
    <definedName name="JESUS" localSheetId="13">#REF!</definedName>
    <definedName name="JESUS" localSheetId="4">#REF!</definedName>
    <definedName name="JESUS">'[12]Refor Out. 2001 - BDI=20% Ajust'!#REF!</definedName>
    <definedName name="Jm" localSheetId="8">#REF!</definedName>
    <definedName name="Jm" localSheetId="9">#REF!</definedName>
    <definedName name="Jm" localSheetId="10">#REF!</definedName>
    <definedName name="Jm" localSheetId="11">#REF!</definedName>
    <definedName name="Jm" localSheetId="13">#REF!</definedName>
    <definedName name="Jm" localSheetId="4">#REF!</definedName>
    <definedName name="Jm">#REF!</definedName>
    <definedName name="JTJ">#REF!</definedName>
    <definedName name="k" localSheetId="8">#REF!</definedName>
    <definedName name="k" localSheetId="9">#REF!</definedName>
    <definedName name="k" localSheetId="10">#REF!</definedName>
    <definedName name="k" localSheetId="11">#REF!</definedName>
    <definedName name="k" localSheetId="13">#REF!</definedName>
    <definedName name="k" localSheetId="4">#REF!</definedName>
    <definedName name="k">#REF!</definedName>
    <definedName name="K1geral">#REF!</definedName>
    <definedName name="KH" localSheetId="8">#REF!</definedName>
    <definedName name="KH" localSheetId="9">#REF!</definedName>
    <definedName name="KH" localSheetId="10">#REF!</definedName>
    <definedName name="KH" localSheetId="11">#REF!</definedName>
    <definedName name="KH" localSheetId="13">#REF!</definedName>
    <definedName name="KH" localSheetId="4">#REF!</definedName>
    <definedName name="KH">#REF!</definedName>
    <definedName name="km" localSheetId="8">#REF!</definedName>
    <definedName name="km" localSheetId="9">#REF!</definedName>
    <definedName name="km" localSheetId="10">#REF!</definedName>
    <definedName name="km" localSheetId="11">#REF!</definedName>
    <definedName name="km" localSheetId="13">#REF!</definedName>
    <definedName name="km" localSheetId="4">#REF!</definedName>
    <definedName name="km">#REF!</definedName>
    <definedName name="KM.406.407" localSheetId="8">#REF!</definedName>
    <definedName name="KM.406.407" localSheetId="9">#REF!</definedName>
    <definedName name="KM.406.407" localSheetId="10">#REF!</definedName>
    <definedName name="KM.406.407" localSheetId="11">#REF!</definedName>
    <definedName name="KM.406.407" localSheetId="13">#REF!</definedName>
    <definedName name="KM.406.407" localSheetId="4">#REF!</definedName>
    <definedName name="KM.406.407">#REF!</definedName>
    <definedName name="kwh" localSheetId="8">#REF!</definedName>
    <definedName name="kwh" localSheetId="9">#REF!</definedName>
    <definedName name="kwh" localSheetId="10">#REF!</definedName>
    <definedName name="kwh" localSheetId="11">#REF!</definedName>
    <definedName name="kwh" localSheetId="13">#REF!</definedName>
    <definedName name="kwh" localSheetId="4">#REF!</definedName>
    <definedName name="kwh">#REF!</definedName>
    <definedName name="LADRILHISTA">#REF!</definedName>
    <definedName name="LAGO_DA_PEDRA">#REF!</definedName>
    <definedName name="limpa_totunit">#REF!,#REF!,#REF!,#REF!,#REF!,#REF!,#REF!,#REF!,#REF!,#REF!,#REF!,#REF!,#REF!,#REF!</definedName>
    <definedName name="lista" localSheetId="8">#REF!</definedName>
    <definedName name="lista" localSheetId="9">#REF!</definedName>
    <definedName name="lista" localSheetId="10">#REF!</definedName>
    <definedName name="lista" localSheetId="11">#REF!</definedName>
    <definedName name="lista" localSheetId="13">#REF!</definedName>
    <definedName name="lista" localSheetId="14">#REF!</definedName>
    <definedName name="lista" localSheetId="4">#REF!</definedName>
    <definedName name="lista">#REF!</definedName>
    <definedName name="lista.coluna" localSheetId="8">#REF!</definedName>
    <definedName name="lista.coluna" localSheetId="9">#REF!</definedName>
    <definedName name="lista.coluna" localSheetId="10">#REF!</definedName>
    <definedName name="lista.coluna" localSheetId="11">#REF!</definedName>
    <definedName name="lista.coluna" localSheetId="13">#REF!</definedName>
    <definedName name="lista.coluna" localSheetId="4">#REF!</definedName>
    <definedName name="lista.coluna">#REF!</definedName>
    <definedName name="lista.linha" localSheetId="8">#REF!</definedName>
    <definedName name="lista.linha" localSheetId="9">#REF!</definedName>
    <definedName name="lista.linha" localSheetId="10">#REF!</definedName>
    <definedName name="lista.linha" localSheetId="11">#REF!</definedName>
    <definedName name="lista.linha" localSheetId="13">#REF!</definedName>
    <definedName name="lista.linha" localSheetId="4">#REF!</definedName>
    <definedName name="lista.linha">#REF!</definedName>
    <definedName name="lista2">#REF!</definedName>
    <definedName name="lll">#REF!</definedName>
    <definedName name="lllllllllllllllllllllll" localSheetId="10">Plan1</definedName>
    <definedName name="lllllllllllllllllllllll" localSheetId="4">Plan1</definedName>
    <definedName name="lllllllllllllllllllllll">Plan1</definedName>
    <definedName name="Local" localSheetId="8">#REF!</definedName>
    <definedName name="Local" localSheetId="9">#REF!</definedName>
    <definedName name="Local" localSheetId="10">#REF!</definedName>
    <definedName name="Local" localSheetId="11">#REF!</definedName>
    <definedName name="Local" localSheetId="13">#REF!</definedName>
    <definedName name="Local" localSheetId="14">#REF!</definedName>
    <definedName name="Local" localSheetId="4">#REF!</definedName>
    <definedName name="Local">#REF!</definedName>
    <definedName name="lourival" localSheetId="10">Plan1</definedName>
    <definedName name="lourival" localSheetId="4">Plan1</definedName>
    <definedName name="lourival">Plan1</definedName>
    <definedName name="lr" localSheetId="10">Plan1</definedName>
    <definedName name="lr" localSheetId="4">Plan1</definedName>
    <definedName name="lr">Plan1</definedName>
    <definedName name="LS">#REF!</definedName>
    <definedName name="Lucro" localSheetId="8">#REF!</definedName>
    <definedName name="Lucro" localSheetId="9">#REF!</definedName>
    <definedName name="Lucro" localSheetId="10">#REF!</definedName>
    <definedName name="Lucro" localSheetId="11">#REF!</definedName>
    <definedName name="Lucro" localSheetId="13">#REF!</definedName>
    <definedName name="Lucro" localSheetId="14">#REF!</definedName>
    <definedName name="Lucro" localSheetId="4">#REF!</definedName>
    <definedName name="Lucro">#REF!</definedName>
    <definedName name="Luva_lisa_de_alumínio_diam_20mm">#REF!</definedName>
    <definedName name="Luva_lisa_de_alumínio_diam_25mm">#REF!</definedName>
    <definedName name="Luva_lisa_de_alumínio_diam_32mm">#REF!</definedName>
    <definedName name="m" localSheetId="8">#REF!</definedName>
    <definedName name="m" localSheetId="9">#REF!</definedName>
    <definedName name="m" localSheetId="10">#REF!</definedName>
    <definedName name="m" localSheetId="11">#REF!</definedName>
    <definedName name="m" localSheetId="13">#REF!</definedName>
    <definedName name="m" localSheetId="4">#REF!</definedName>
    <definedName name="m">#REF!</definedName>
    <definedName name="MAO_DE_OBRA_PARA_COLOCACAO_DE_VIDRO_COM_MASSA">#REF!</definedName>
    <definedName name="MAR" localSheetId="8">#REF!</definedName>
    <definedName name="MAR" localSheetId="9">#REF!</definedName>
    <definedName name="MAR" localSheetId="10">#REF!</definedName>
    <definedName name="MAR" localSheetId="11">#REF!</definedName>
    <definedName name="MAR" localSheetId="13">#REF!</definedName>
    <definedName name="MAR" localSheetId="4">#REF!</definedName>
    <definedName name="MAR">#REF!</definedName>
    <definedName name="MAT" localSheetId="8">#REF!</definedName>
    <definedName name="MAT" localSheetId="9">#REF!</definedName>
    <definedName name="MAT" localSheetId="10">#REF!</definedName>
    <definedName name="MAT" localSheetId="11">#REF!</definedName>
    <definedName name="MAT" localSheetId="13">#REF!</definedName>
    <definedName name="MAT" localSheetId="4">#REF!</definedName>
    <definedName name="MAT">#REF!</definedName>
    <definedName name="material" localSheetId="8">#REF!</definedName>
    <definedName name="material" localSheetId="9">#REF!</definedName>
    <definedName name="material" localSheetId="10">#REF!</definedName>
    <definedName name="material" localSheetId="11">#REF!</definedName>
    <definedName name="material" localSheetId="13">#REF!</definedName>
    <definedName name="material" localSheetId="4">#REF!</definedName>
    <definedName name="material">#REF!</definedName>
    <definedName name="MEMORIA" localSheetId="8">#REF!</definedName>
    <definedName name="MEMORIA" localSheetId="9">#REF!</definedName>
    <definedName name="MEMORIA" localSheetId="10">#REF!</definedName>
    <definedName name="MEMORIA" localSheetId="11">#REF!</definedName>
    <definedName name="MEMORIA" localSheetId="13">#REF!</definedName>
    <definedName name="MEMORIA" localSheetId="4">#REF!</definedName>
    <definedName name="MEMORIA">#REF!</definedName>
    <definedName name="Memóriapiso">#REF!</definedName>
    <definedName name="MÊS" localSheetId="14">#REF!</definedName>
    <definedName name="MÊS">#REF!</definedName>
    <definedName name="Meses">"al!$A$26:$G$31;Anual!$I$26:$O$31;Anual!$Q$26:$W$31;Anual!$A$17:$G$22;Anual!$I$17:$O$22;Anual!$Q$17:$W$22;Anual!$Q$8:$W$13;Anual!$I$8:$O$13;Anual!$A$8:$G$13"</definedName>
    <definedName name="MKMKM">#REF!</definedName>
    <definedName name="MMM">#REF!</definedName>
    <definedName name="MMMM" hidden="1">#REF!</definedName>
    <definedName name="MMMMMM" localSheetId="8">#REF!</definedName>
    <definedName name="MMMMMM" localSheetId="9">#REF!</definedName>
    <definedName name="MMMMMM" localSheetId="10">#REF!</definedName>
    <definedName name="MMMMMM" localSheetId="11">#REF!</definedName>
    <definedName name="MMMMMM" localSheetId="13">#REF!</definedName>
    <definedName name="MMMMMM" localSheetId="14">#REF!</definedName>
    <definedName name="MMMMMM" localSheetId="4">#REF!</definedName>
    <definedName name="MMMMMM">#REF!</definedName>
    <definedName name="MNBVC" localSheetId="14">#REF!</definedName>
    <definedName name="MNBVC">#REF!</definedName>
    <definedName name="MO" localSheetId="8">#REF!</definedName>
    <definedName name="MO" localSheetId="9">#REF!</definedName>
    <definedName name="MO" localSheetId="10">#REF!</definedName>
    <definedName name="MO" localSheetId="11">#REF!</definedName>
    <definedName name="MO" localSheetId="13">#REF!</definedName>
    <definedName name="MO" localSheetId="4">#REF!</definedName>
    <definedName name="MO">#REF!</definedName>
    <definedName name="mobra">#REF!</definedName>
    <definedName name="MOD_I" hidden="1">#REF!</definedName>
    <definedName name="N">#REF!</definedName>
    <definedName name="NC">#REF!</definedName>
    <definedName name="ND">#REF!</definedName>
    <definedName name="NI">#REF!</definedName>
    <definedName name="nil" localSheetId="8">#REF!</definedName>
    <definedName name="nil" localSheetId="9">#REF!</definedName>
    <definedName name="nil" localSheetId="10">#REF!</definedName>
    <definedName name="nil" localSheetId="11">#REF!</definedName>
    <definedName name="nil" localSheetId="13">#REF!</definedName>
    <definedName name="nil" localSheetId="4">#REF!</definedName>
    <definedName name="nil">#REF!</definedName>
    <definedName name="NN">#REF!</definedName>
    <definedName name="NOME">'[6]Cad.Fornecedores'!$B$1:$B$65536</definedName>
    <definedName name="NOME1" localSheetId="8">#REF!</definedName>
    <definedName name="NOME1" localSheetId="9">#REF!</definedName>
    <definedName name="NOME1" localSheetId="10">#REF!</definedName>
    <definedName name="NOME1" localSheetId="11">#REF!</definedName>
    <definedName name="NOME1" localSheetId="13">#REF!</definedName>
    <definedName name="NOME1" localSheetId="4">#REF!</definedName>
    <definedName name="NOME1">#REF!</definedName>
    <definedName name="NOME1_6" localSheetId="8">#REF!</definedName>
    <definedName name="NOME1_6" localSheetId="9">#REF!</definedName>
    <definedName name="NOME1_6" localSheetId="10">#REF!</definedName>
    <definedName name="NOME1_6" localSheetId="11">#REF!</definedName>
    <definedName name="NOME1_6" localSheetId="13">#REF!</definedName>
    <definedName name="NOME1_6" localSheetId="4">#REF!</definedName>
    <definedName name="NOME1_6">#REF!</definedName>
    <definedName name="NOTA1">#REF!</definedName>
    <definedName name="NOTA10">#REF!</definedName>
    <definedName name="NOTA11">#REF!</definedName>
    <definedName name="NOTA2">#REF!</definedName>
    <definedName name="NOTA3">#REF!</definedName>
    <definedName name="NOTA4">#REF!</definedName>
    <definedName name="NOTA5">#REF!</definedName>
    <definedName name="NOTA6">#REF!</definedName>
    <definedName name="NOTA7">#REF!</definedName>
    <definedName name="NOTA8">#REF!</definedName>
    <definedName name="NOTA9">#REF!</definedName>
    <definedName name="NOVA">#REF!</definedName>
    <definedName name="NPNE" localSheetId="8">#REF!</definedName>
    <definedName name="NPNE" localSheetId="9">#REF!</definedName>
    <definedName name="NPNE" localSheetId="10">#REF!</definedName>
    <definedName name="NPNE" localSheetId="11">#REF!</definedName>
    <definedName name="NPNE" localSheetId="13">#REF!</definedName>
    <definedName name="NPNE" localSheetId="4">#REF!</definedName>
    <definedName name="NPNE">#REF!</definedName>
    <definedName name="nr.ag.lote">#REF!</definedName>
    <definedName name="nr.ag.lote_1">#REF!</definedName>
    <definedName name="OBRA" localSheetId="8">#REF!</definedName>
    <definedName name="OBRA" localSheetId="9">#REF!</definedName>
    <definedName name="OBRA" localSheetId="10">#REF!</definedName>
    <definedName name="OBRA" localSheetId="11">#REF!</definedName>
    <definedName name="OBRA" localSheetId="13">#REF!</definedName>
    <definedName name="OBRA" localSheetId="14">#REF!</definedName>
    <definedName name="OBRA" localSheetId="4">#REF!</definedName>
    <definedName name="OBRA">#REF!</definedName>
    <definedName name="Oficial">#REF!</definedName>
    <definedName name="OI">#REF!</definedName>
    <definedName name="ok" localSheetId="8">#REF!</definedName>
    <definedName name="ok" localSheetId="9">#REF!</definedName>
    <definedName name="ok" localSheetId="10">#REF!</definedName>
    <definedName name="ok" localSheetId="11">#REF!</definedName>
    <definedName name="ok" localSheetId="13">#REF!</definedName>
    <definedName name="ok" localSheetId="14">#REF!</definedName>
    <definedName name="ok" localSheetId="4">#REF!</definedName>
    <definedName name="ok">#REF!</definedName>
    <definedName name="ol">#REF!</definedName>
    <definedName name="Orçamento" localSheetId="8">#REF!</definedName>
    <definedName name="Orçamento" localSheetId="9">#REF!</definedName>
    <definedName name="Orçamento" localSheetId="10">#REF!</definedName>
    <definedName name="Orçamento" localSheetId="11">#REF!</definedName>
    <definedName name="Orçamento" localSheetId="13">#REF!</definedName>
    <definedName name="Orçamento" localSheetId="14">#REF!</definedName>
    <definedName name="Orçamento" localSheetId="4">#REF!</definedName>
    <definedName name="Orçamento">#REF!</definedName>
    <definedName name="ORÇAMENTO.BancoRef" hidden="1">#REF!</definedName>
    <definedName name="ORÇAMENTO.CustoUnitario" localSheetId="14" hidden="1">ROUND(#REF!,15-13*#REF!)</definedName>
    <definedName name="ORÇAMENTO.CustoUnitario" hidden="1">ROUND(#REF!,15-13*#REF!)</definedName>
    <definedName name="ORÇAMENTO.PrecoUnitarioLicitado" hidden="1">#REF!</definedName>
    <definedName name="Orçamento_Básico" localSheetId="8">#REF!</definedName>
    <definedName name="Orçamento_Básico" localSheetId="9">#REF!</definedName>
    <definedName name="Orçamento_Básico" localSheetId="10">#REF!</definedName>
    <definedName name="Orçamento_Básico" localSheetId="11">#REF!</definedName>
    <definedName name="Orçamento_Básico" localSheetId="13">#REF!</definedName>
    <definedName name="Orçamento_Básico" localSheetId="4">#REF!</definedName>
    <definedName name="Orçamento_Básico">#REF!</definedName>
    <definedName name="p" localSheetId="8">#REF!</definedName>
    <definedName name="p" localSheetId="9">#REF!</definedName>
    <definedName name="p" localSheetId="10">#REF!</definedName>
    <definedName name="p" localSheetId="11">#REF!</definedName>
    <definedName name="p" localSheetId="13">#REF!</definedName>
    <definedName name="p" localSheetId="4">#REF!</definedName>
    <definedName name="p">#REF!</definedName>
    <definedName name="Parcial" localSheetId="8">#REF!</definedName>
    <definedName name="Parcial" localSheetId="9">#REF!</definedName>
    <definedName name="Parcial" localSheetId="10">#REF!</definedName>
    <definedName name="Parcial" localSheetId="11">#REF!</definedName>
    <definedName name="Parcial" localSheetId="13">#REF!</definedName>
    <definedName name="Parcial" localSheetId="4">#REF!</definedName>
    <definedName name="Parcial">#REF!</definedName>
    <definedName name="PEDREIRAS">#REF!</definedName>
    <definedName name="pessoal" localSheetId="8">#REF!</definedName>
    <definedName name="pessoal" localSheetId="9">#REF!</definedName>
    <definedName name="pessoal" localSheetId="10">#REF!</definedName>
    <definedName name="pessoal" localSheetId="11">#REF!</definedName>
    <definedName name="pessoal" localSheetId="13">#REF!</definedName>
    <definedName name="pessoal" localSheetId="4">#REF!</definedName>
    <definedName name="pessoal">#REF!</definedName>
    <definedName name="PINHEIRO">#REF!</definedName>
    <definedName name="PL_ABC" localSheetId="8">#REF!</definedName>
    <definedName name="PL_ABC" localSheetId="9">#REF!</definedName>
    <definedName name="PL_ABC" localSheetId="10">#REF!</definedName>
    <definedName name="PL_ABC" localSheetId="11">#REF!</definedName>
    <definedName name="PL_ABC" localSheetId="13">#REF!</definedName>
    <definedName name="PL_ABC" localSheetId="4">#REF!</definedName>
    <definedName name="PL_ABC">#REF!</definedName>
    <definedName name="PL_DNER_BARREIRO">#REF!</definedName>
    <definedName name="PL_PB_BARREIRO">#REF!</definedName>
    <definedName name="planejado">#REF!</definedName>
    <definedName name="planilha" localSheetId="8">#REF!</definedName>
    <definedName name="planilha" localSheetId="9">#REF!</definedName>
    <definedName name="planilha" localSheetId="10">#REF!</definedName>
    <definedName name="planilha" localSheetId="11">#REF!</definedName>
    <definedName name="planilha" localSheetId="13">#REF!</definedName>
    <definedName name="planilha" localSheetId="14">#REF!</definedName>
    <definedName name="planilha" localSheetId="4">#REF!</definedName>
    <definedName name="planilha">#REF!</definedName>
    <definedName name="PLANILHA1" localSheetId="8">#REF!</definedName>
    <definedName name="PLANILHA1" localSheetId="9">#REF!</definedName>
    <definedName name="PLANILHA1" localSheetId="10">#REF!</definedName>
    <definedName name="PLANILHA1" localSheetId="11">#REF!</definedName>
    <definedName name="PLANILHA1" localSheetId="13">#REF!</definedName>
    <definedName name="PLANILHA1" localSheetId="4">#REF!</definedName>
    <definedName name="PLANILHA1">#REF!</definedName>
    <definedName name="planuilha">#REF!</definedName>
    <definedName name="PNE">#REF!</definedName>
    <definedName name="pontenova" localSheetId="14" hidden="1">{#N/A,#N/A,FALSE,"Planilha";#N/A,#N/A,FALSE,"Resumo";#N/A,#N/A,FALSE,"Fisico";#N/A,#N/A,FALSE,"Financeiro";#N/A,#N/A,FALSE,"Financeiro"}</definedName>
    <definedName name="pontenova" hidden="1">{#N/A,#N/A,FALSE,"Planilha";#N/A,#N/A,FALSE,"Resumo";#N/A,#N/A,FALSE,"Fisico";#N/A,#N/A,FALSE,"Financeiro";#N/A,#N/A,FALSE,"Financeiro"}</definedName>
    <definedName name="portico">#REF!</definedName>
    <definedName name="ppp">#REF!</definedName>
    <definedName name="Preço_Unitário_1" localSheetId="8">#REF!</definedName>
    <definedName name="Preço_Unitário_1" localSheetId="9">#REF!</definedName>
    <definedName name="Preço_Unitário_1" localSheetId="10">#REF!</definedName>
    <definedName name="Preço_Unitário_1" localSheetId="11">#REF!</definedName>
    <definedName name="Preço_Unitário_1" localSheetId="13">#REF!</definedName>
    <definedName name="Preço_Unitário_1" localSheetId="4">#REF!</definedName>
    <definedName name="Preço_Unitário_1">[5]RESUMO!#REF!</definedName>
    <definedName name="PrecoPEAD" localSheetId="8">#REF!</definedName>
    <definedName name="PrecoPEAD" localSheetId="9">#REF!</definedName>
    <definedName name="PrecoPEAD" localSheetId="10">#REF!</definedName>
    <definedName name="PrecoPEAD" localSheetId="11">#REF!</definedName>
    <definedName name="PrecoPEAD" localSheetId="13">#REF!</definedName>
    <definedName name="PrecoPEAD" localSheetId="4">#REF!</definedName>
    <definedName name="PrecoPEAD">#REF!</definedName>
    <definedName name="PREÇOTUBO" localSheetId="8">#REF!</definedName>
    <definedName name="PREÇOTUBO" localSheetId="9">#REF!</definedName>
    <definedName name="PREÇOTUBO" localSheetId="10">#REF!</definedName>
    <definedName name="PREÇOTUBO" localSheetId="11">#REF!</definedName>
    <definedName name="PREÇOTUBO" localSheetId="13">#REF!</definedName>
    <definedName name="PREÇOTUBO" localSheetId="4">#REF!</definedName>
    <definedName name="PREÇOTUBO">#REF!</definedName>
    <definedName name="PRINT_AREA" localSheetId="8">#REF!</definedName>
    <definedName name="PRINT_AREA" localSheetId="9">#REF!</definedName>
    <definedName name="PRINT_AREA" localSheetId="10">#REF!</definedName>
    <definedName name="PRINT_AREA" localSheetId="11">#REF!</definedName>
    <definedName name="PRINT_AREA" localSheetId="13">#REF!</definedName>
    <definedName name="PRINT_AREA" localSheetId="4">#REF!</definedName>
    <definedName name="PRINT_AREA">#REF!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3">#REF!</definedName>
    <definedName name="PRINT_AREA_MI" localSheetId="4">#REF!</definedName>
    <definedName name="Print_Area_MI">#REF!</definedName>
    <definedName name="PRINT_TITLES" localSheetId="8">#REF!</definedName>
    <definedName name="PRINT_TITLES" localSheetId="9">#REF!</definedName>
    <definedName name="PRINT_TITLES" localSheetId="10">#REF!</definedName>
    <definedName name="PRINT_TITLES" localSheetId="11">#REF!</definedName>
    <definedName name="PRINT_TITLES" localSheetId="13">#REF!</definedName>
    <definedName name="PRINT_TITLES" localSheetId="4">#REF!</definedName>
    <definedName name="PRINT_TITLES">#REF!</definedName>
    <definedName name="PRINT_TITLES_MI" localSheetId="8">#REF!</definedName>
    <definedName name="PRINT_TITLES_MI" localSheetId="9">#REF!</definedName>
    <definedName name="PRINT_TITLES_MI" localSheetId="10">#REF!</definedName>
    <definedName name="PRINT_TITLES_MI" localSheetId="11">#REF!</definedName>
    <definedName name="PRINT_TITLES_MI" localSheetId="13">#REF!</definedName>
    <definedName name="PRINT_TITLES_MI" localSheetId="4">#REF!</definedName>
    <definedName name="PRINT_TITLES_MI">#REF!</definedName>
    <definedName name="Ptotal" localSheetId="8">ROUND(#REF!*#REF!,2)</definedName>
    <definedName name="Ptotal" localSheetId="9">ROUND(#REF!*#REF!,2)</definedName>
    <definedName name="Ptotal" localSheetId="10">ROUND(#REF!*#REF!,2)</definedName>
    <definedName name="Ptotal" localSheetId="11">ROUND(#REF!*#REF!,2)</definedName>
    <definedName name="Ptotal" localSheetId="13">ROUND(#REF!*#REF!,2)</definedName>
    <definedName name="Ptotal" localSheetId="4">ROUND(#REF!*#REF!,2)</definedName>
    <definedName name="Ptotal">ROUND(#REF!*#REF!,2)</definedName>
    <definedName name="PUnit10">'[13]PLANILHA (2)'!F1*'[13]PLANILHA (2)'!$P$1</definedName>
    <definedName name="PUnit11">'[13]PLANILHA (2)'!L1*'[13]PLANILHA (2)'!$P$1</definedName>
    <definedName name="PUnit12">'[13]PLANILHA (2)'!I1*'[13]PLANILHA (2)'!$P$1</definedName>
    <definedName name="PVC" localSheetId="8">#REF!</definedName>
    <definedName name="PVC" localSheetId="9">#REF!</definedName>
    <definedName name="PVC" localSheetId="10">#REF!</definedName>
    <definedName name="PVC" localSheetId="11">#REF!</definedName>
    <definedName name="PVC" localSheetId="13">#REF!</definedName>
    <definedName name="PVC" localSheetId="4">#REF!</definedName>
    <definedName name="PVC">#REF!</definedName>
    <definedName name="Q" localSheetId="8">#REF!</definedName>
    <definedName name="Q" localSheetId="9">#REF!</definedName>
    <definedName name="Q" localSheetId="10">#REF!</definedName>
    <definedName name="Q" localSheetId="11">#REF!</definedName>
    <definedName name="Q" localSheetId="13">#REF!</definedName>
    <definedName name="Q" localSheetId="4">#REF!</definedName>
    <definedName name="q">#REF!</definedName>
    <definedName name="Quadra" localSheetId="14" hidden="1">{#N/A,#N/A,FALSE,"MO (2)"}</definedName>
    <definedName name="Quadra" hidden="1">{#N/A,#N/A,FALSE,"MO (2)"}</definedName>
    <definedName name="qualquer">#REF!</definedName>
    <definedName name="Quant." localSheetId="8">#REF!</definedName>
    <definedName name="Quant." localSheetId="9">#REF!</definedName>
    <definedName name="Quant." localSheetId="10">#REF!</definedName>
    <definedName name="Quant." localSheetId="11">#REF!</definedName>
    <definedName name="Quant." localSheetId="13">#REF!</definedName>
    <definedName name="Quant." localSheetId="4">#REF!</definedName>
    <definedName name="Quant.">#REF!</definedName>
    <definedName name="Quantidade_1" localSheetId="8">#REF!</definedName>
    <definedName name="Quantidade_1" localSheetId="9">#REF!</definedName>
    <definedName name="Quantidade_1" localSheetId="10">#REF!</definedName>
    <definedName name="Quantidade_1" localSheetId="11">#REF!</definedName>
    <definedName name="Quantidade_1" localSheetId="13">#REF!</definedName>
    <definedName name="Quantidade_1" localSheetId="4">#REF!</definedName>
    <definedName name="Quantidade_1">[5]RESUMO!#REF!</definedName>
    <definedName name="Quantidades" localSheetId="14" hidden="1">{#N/A,#N/A,FALSE,"MO (2)"}</definedName>
    <definedName name="Quantidades" hidden="1">{#N/A,#N/A,FALSE,"MO (2)"}</definedName>
    <definedName name="RAN1_2">#REF!</definedName>
    <definedName name="RAN1_3">#REF!</definedName>
    <definedName name="Reajustamento" localSheetId="8">#REF!</definedName>
    <definedName name="Reajustamento" localSheetId="9">#REF!</definedName>
    <definedName name="Reajustamento" localSheetId="10">#REF!</definedName>
    <definedName name="Reajustamento" localSheetId="11">#REF!</definedName>
    <definedName name="Reajustamento" localSheetId="13">#REF!</definedName>
    <definedName name="Reajustamento" localSheetId="4">#REF!</definedName>
    <definedName name="Reajustamento">#REF!</definedName>
    <definedName name="REATERRO_DE_VALAS_COMPACTADO_MECANICAMENTE" localSheetId="8">#REF!</definedName>
    <definedName name="REATERRO_DE_VALAS_COMPACTADO_MECANICAMENTE" localSheetId="9">#REF!</definedName>
    <definedName name="REATERRO_DE_VALAS_COMPACTADO_MECANICAMENTE" localSheetId="10">#REF!</definedName>
    <definedName name="REATERRO_DE_VALAS_COMPACTADO_MECANICAMENTE" localSheetId="11">#REF!</definedName>
    <definedName name="REATERRO_DE_VALAS_COMPACTADO_MECANICAMENTE" localSheetId="13">#REF!</definedName>
    <definedName name="REATERRO_DE_VALAS_COMPACTADO_MECANICAMENTE" localSheetId="4">#REF!</definedName>
    <definedName name="REATERRO_DE_VALAS_COMPACTADO_MECANICAMENTE">#REF!</definedName>
    <definedName name="REDE" localSheetId="10">Plan1</definedName>
    <definedName name="REDE" localSheetId="4">Plan1</definedName>
    <definedName name="REDE">Plan1</definedName>
    <definedName name="REDE2">#REF!</definedName>
    <definedName name="REFEITO" localSheetId="14" hidden="1">{#N/A,#N/A,FALSE,"Plan1"}</definedName>
    <definedName name="REFEITO" hidden="1">{#N/A,#N/A,FALSE,"Plan1"}</definedName>
    <definedName name="REFERENCIA.Descricao" localSheetId="14" hidden="1">IF(ISNUMBER(#REF!),OFFSET(INDIRECT(ORÇAMENTO.BancoRef),#REF!-1,3,1),#REF!)</definedName>
    <definedName name="REFERENCIA.Descricao" hidden="1">IF(ISNUMBER(#REF!),OFFSET(INDIRECT(ORÇAMENTO.BancoRef),#REF!-1,3,1),#REF!)</definedName>
    <definedName name="REFERENCIA.Unidade" localSheetId="14" hidden="1">IF(ISNUMBER(#REF!),OFFSET(INDIRECT(ORÇAMENTO.BancoRef),#REF!-1,4,1),"-")</definedName>
    <definedName name="REFERENCIA.Unidade" hidden="1">IF(ISNUMBER(#REF!),OFFSET(INDIRECT(ORÇAMENTO.BancoRef),#REF!-1,4,1),"-")</definedName>
    <definedName name="relequip" localSheetId="8">#REF!</definedName>
    <definedName name="relequip" localSheetId="9">#REF!</definedName>
    <definedName name="relequip" localSheetId="10">#REF!</definedName>
    <definedName name="relequip" localSheetId="11">#REF!</definedName>
    <definedName name="relequip" localSheetId="13">#REF!</definedName>
    <definedName name="relequip" localSheetId="4">#REF!</definedName>
    <definedName name="relequip">#REF!</definedName>
    <definedName name="RES_CPS" localSheetId="8">#REF!</definedName>
    <definedName name="RES_CPS" localSheetId="9">#REF!</definedName>
    <definedName name="RES_CPS" localSheetId="10">#REF!</definedName>
    <definedName name="RES_CPS" localSheetId="11">#REF!</definedName>
    <definedName name="RES_CPS" localSheetId="13">#REF!</definedName>
    <definedName name="RES_CPS" localSheetId="4">#REF!</definedName>
    <definedName name="RES_CPS">#REF!</definedName>
    <definedName name="RESUMO" localSheetId="14" hidden="1">{#N/A,#N/A,FALSE,"Plan1"}</definedName>
    <definedName name="RESUMO" hidden="1">{#N/A,#N/A,FALSE,"Plan1"}</definedName>
    <definedName name="RESUMO2">#REF!</definedName>
    <definedName name="RESVALORES">#REF!</definedName>
    <definedName name="rr" localSheetId="8">#REF!</definedName>
    <definedName name="rr" localSheetId="9">#REF!</definedName>
    <definedName name="rr" localSheetId="10">#REF!</definedName>
    <definedName name="rr" localSheetId="11">#REF!</definedName>
    <definedName name="rr" localSheetId="13">#REF!</definedName>
    <definedName name="rr" localSheetId="4">#REF!</definedName>
    <definedName name="rr">#REF!</definedName>
    <definedName name="rt">#REF!</definedName>
    <definedName name="RUA">#REF!</definedName>
    <definedName name="s" localSheetId="14">{#N/A,#N/A,FALSE,"MO (2)"}</definedName>
    <definedName name="s" hidden="1">{#N/A,#N/A,FALSE,"MO (2)"}</definedName>
    <definedName name="Sal">#REF!</definedName>
    <definedName name="SANTA_INÊS">#REF!</definedName>
    <definedName name="SE_02_14" localSheetId="8">#REF!</definedName>
    <definedName name="SE_02_14" localSheetId="9">#REF!</definedName>
    <definedName name="SE_02_14" localSheetId="10">#REF!</definedName>
    <definedName name="SE_02_14" localSheetId="11">#REF!</definedName>
    <definedName name="SE_02_14" localSheetId="13">#REF!</definedName>
    <definedName name="SE_02_14" localSheetId="4">#REF!</definedName>
    <definedName name="SE_02_14">'[14]Planilha PROJETISTA'!#REF!</definedName>
    <definedName name="SEINFRA" localSheetId="8">#REF!</definedName>
    <definedName name="SEINFRA" localSheetId="9">#REF!</definedName>
    <definedName name="SEINFRA" localSheetId="10">#REF!</definedName>
    <definedName name="SEINFRA" localSheetId="11">#REF!</definedName>
    <definedName name="SEINFRA" localSheetId="13">#REF!</definedName>
    <definedName name="SEINFRA" localSheetId="4">#REF!</definedName>
    <definedName name="SEINFRA">#REF!</definedName>
    <definedName name="sencount" hidden="1">1</definedName>
    <definedName name="senha" localSheetId="8">#REF!</definedName>
    <definedName name="senha" localSheetId="9">#REF!</definedName>
    <definedName name="senha" localSheetId="10">#REF!</definedName>
    <definedName name="senha" localSheetId="11">#REF!</definedName>
    <definedName name="senha" localSheetId="13">#REF!</definedName>
    <definedName name="senha" localSheetId="4">#REF!</definedName>
    <definedName name="senha">#REF!</definedName>
    <definedName name="serv" localSheetId="8">#REF!</definedName>
    <definedName name="serv" localSheetId="9">#REF!</definedName>
    <definedName name="serv" localSheetId="10">#REF!</definedName>
    <definedName name="serv" localSheetId="11">#REF!</definedName>
    <definedName name="serv" localSheetId="13">#REF!</definedName>
    <definedName name="serv" localSheetId="4">#REF!</definedName>
    <definedName name="serv">#REF!</definedName>
    <definedName name="servico" localSheetId="8">#REF!</definedName>
    <definedName name="servico" localSheetId="9">#REF!</definedName>
    <definedName name="servico" localSheetId="10">#REF!</definedName>
    <definedName name="servico" localSheetId="11">#REF!</definedName>
    <definedName name="servico" localSheetId="13">#REF!</definedName>
    <definedName name="servico" localSheetId="4">#REF!</definedName>
    <definedName name="servico">#REF!</definedName>
    <definedName name="SG_01_01_1" localSheetId="8">#REF!</definedName>
    <definedName name="SG_01_01_1" localSheetId="9">#REF!</definedName>
    <definedName name="SG_01_01_1" localSheetId="10">#REF!</definedName>
    <definedName name="SG_01_01_1" localSheetId="11">#REF!</definedName>
    <definedName name="SG_01_01_1" localSheetId="13">#REF!</definedName>
    <definedName name="SG_01_01_1" localSheetId="4">#REF!</definedName>
    <definedName name="SG_01_01_1">[5]RESUMO!#REF!</definedName>
    <definedName name="SG_01_02_1" localSheetId="8">#REF!</definedName>
    <definedName name="SG_01_02_1" localSheetId="9">#REF!</definedName>
    <definedName name="SG_01_02_1" localSheetId="10">#REF!</definedName>
    <definedName name="SG_01_02_1" localSheetId="11">#REF!</definedName>
    <definedName name="SG_01_02_1" localSheetId="13">#REF!</definedName>
    <definedName name="SG_01_02_1" localSheetId="4">#REF!</definedName>
    <definedName name="SG_01_02_1">[5]RESUMO!#REF!</definedName>
    <definedName name="SG_01_03_1" localSheetId="8">#REF!</definedName>
    <definedName name="SG_01_03_1" localSheetId="9">#REF!</definedName>
    <definedName name="SG_01_03_1" localSheetId="10">#REF!</definedName>
    <definedName name="SG_01_03_1" localSheetId="11">#REF!</definedName>
    <definedName name="SG_01_03_1" localSheetId="13">#REF!</definedName>
    <definedName name="SG_01_03_1" localSheetId="4">#REF!</definedName>
    <definedName name="SG_01_03_1">[5]RESUMO!#REF!</definedName>
    <definedName name="SG_01_04" localSheetId="8">#REF!</definedName>
    <definedName name="SG_01_04" localSheetId="9">#REF!</definedName>
    <definedName name="SG_01_04" localSheetId="10">#REF!</definedName>
    <definedName name="SG_01_04" localSheetId="11">#REF!</definedName>
    <definedName name="SG_01_04" localSheetId="13">#REF!</definedName>
    <definedName name="SG_01_04" localSheetId="4">#REF!</definedName>
    <definedName name="SG_01_04">'[14]Planilha PROJETISTA'!#REF!</definedName>
    <definedName name="SG_01_04_1" localSheetId="8">#REF!</definedName>
    <definedName name="SG_01_04_1" localSheetId="9">#REF!</definedName>
    <definedName name="SG_01_04_1" localSheetId="10">#REF!</definedName>
    <definedName name="SG_01_04_1" localSheetId="11">#REF!</definedName>
    <definedName name="SG_01_04_1" localSheetId="13">#REF!</definedName>
    <definedName name="SG_01_04_1" localSheetId="4">#REF!</definedName>
    <definedName name="SG_01_04_1">[5]RESUMO!#REF!</definedName>
    <definedName name="SG_01_05" localSheetId="8">#REF!</definedName>
    <definedName name="SG_01_05" localSheetId="9">#REF!</definedName>
    <definedName name="SG_01_05" localSheetId="10">#REF!</definedName>
    <definedName name="SG_01_05" localSheetId="11">#REF!</definedName>
    <definedName name="SG_01_05" localSheetId="13">#REF!</definedName>
    <definedName name="SG_01_05" localSheetId="4">#REF!</definedName>
    <definedName name="SG_01_05">'[14]Planilha PROJETISTA'!#REF!</definedName>
    <definedName name="SG_01_05_1" localSheetId="8">#REF!</definedName>
    <definedName name="SG_01_05_1" localSheetId="9">#REF!</definedName>
    <definedName name="SG_01_05_1" localSheetId="10">#REF!</definedName>
    <definedName name="SG_01_05_1" localSheetId="11">#REF!</definedName>
    <definedName name="SG_01_05_1" localSheetId="13">#REF!</definedName>
    <definedName name="SG_01_05_1" localSheetId="4">#REF!</definedName>
    <definedName name="SG_01_05_1">[5]RESUMO!#REF!</definedName>
    <definedName name="SG_01_06" localSheetId="8">#REF!</definedName>
    <definedName name="SG_01_06" localSheetId="9">#REF!</definedName>
    <definedName name="SG_01_06" localSheetId="10">#REF!</definedName>
    <definedName name="SG_01_06" localSheetId="11">#REF!</definedName>
    <definedName name="SG_01_06" localSheetId="13">#REF!</definedName>
    <definedName name="SG_01_06" localSheetId="4">#REF!</definedName>
    <definedName name="SG_01_06">'[14]Planilha PROJETISTA'!#REF!</definedName>
    <definedName name="SG_01_06_1" localSheetId="8">#REF!</definedName>
    <definedName name="SG_01_06_1" localSheetId="9">#REF!</definedName>
    <definedName name="SG_01_06_1" localSheetId="10">#REF!</definedName>
    <definedName name="SG_01_06_1" localSheetId="11">#REF!</definedName>
    <definedName name="SG_01_06_1" localSheetId="13">#REF!</definedName>
    <definedName name="SG_01_06_1" localSheetId="4">#REF!</definedName>
    <definedName name="SG_01_06_1">[5]RESUMO!#REF!</definedName>
    <definedName name="SG_01_07" localSheetId="8">#REF!</definedName>
    <definedName name="SG_01_07" localSheetId="9">#REF!</definedName>
    <definedName name="SG_01_07" localSheetId="10">#REF!</definedName>
    <definedName name="SG_01_07" localSheetId="11">#REF!</definedName>
    <definedName name="SG_01_07" localSheetId="13">#REF!</definedName>
    <definedName name="SG_01_07" localSheetId="4">#REF!</definedName>
    <definedName name="SG_01_07">'[14]Planilha PROJETISTA'!#REF!</definedName>
    <definedName name="SG_01_07_1" localSheetId="8">#REF!</definedName>
    <definedName name="SG_01_07_1" localSheetId="9">#REF!</definedName>
    <definedName name="SG_01_07_1" localSheetId="10">#REF!</definedName>
    <definedName name="SG_01_07_1" localSheetId="11">#REF!</definedName>
    <definedName name="SG_01_07_1" localSheetId="13">#REF!</definedName>
    <definedName name="SG_01_07_1" localSheetId="4">#REF!</definedName>
    <definedName name="SG_01_07_1">[5]RESUMO!#REF!</definedName>
    <definedName name="SG_01_08" localSheetId="8">#REF!</definedName>
    <definedName name="SG_01_08" localSheetId="9">#REF!</definedName>
    <definedName name="SG_01_08" localSheetId="10">#REF!</definedName>
    <definedName name="SG_01_08" localSheetId="11">#REF!</definedName>
    <definedName name="SG_01_08" localSheetId="13">#REF!</definedName>
    <definedName name="SG_01_08" localSheetId="4">#REF!</definedName>
    <definedName name="SG_01_08">'[14]Planilha PROJETISTA'!#REF!</definedName>
    <definedName name="SG_01_08_1" localSheetId="8">#REF!</definedName>
    <definedName name="SG_01_08_1" localSheetId="9">#REF!</definedName>
    <definedName name="SG_01_08_1" localSheetId="10">#REF!</definedName>
    <definedName name="SG_01_08_1" localSheetId="11">#REF!</definedName>
    <definedName name="SG_01_08_1" localSheetId="13">#REF!</definedName>
    <definedName name="SG_01_08_1" localSheetId="4">#REF!</definedName>
    <definedName name="SG_01_08_1">[5]RESUMO!#REF!</definedName>
    <definedName name="SG_01_09" localSheetId="8">#REF!</definedName>
    <definedName name="SG_01_09" localSheetId="9">#REF!</definedName>
    <definedName name="SG_01_09" localSheetId="10">#REF!</definedName>
    <definedName name="SG_01_09" localSheetId="11">#REF!</definedName>
    <definedName name="SG_01_09" localSheetId="13">#REF!</definedName>
    <definedName name="SG_01_09" localSheetId="4">#REF!</definedName>
    <definedName name="SG_01_09">'[14]Planilha PROJETISTA'!#REF!</definedName>
    <definedName name="SG_01_09_1" localSheetId="8">#REF!</definedName>
    <definedName name="SG_01_09_1" localSheetId="9">#REF!</definedName>
    <definedName name="SG_01_09_1" localSheetId="10">#REF!</definedName>
    <definedName name="SG_01_09_1" localSheetId="11">#REF!</definedName>
    <definedName name="SG_01_09_1" localSheetId="13">#REF!</definedName>
    <definedName name="SG_01_09_1" localSheetId="4">#REF!</definedName>
    <definedName name="SG_01_09_1">[5]RESUMO!#REF!</definedName>
    <definedName name="SG_01_10" localSheetId="8">#REF!</definedName>
    <definedName name="SG_01_10" localSheetId="9">#REF!</definedName>
    <definedName name="SG_01_10" localSheetId="10">#REF!</definedName>
    <definedName name="SG_01_10" localSheetId="11">#REF!</definedName>
    <definedName name="SG_01_10" localSheetId="13">#REF!</definedName>
    <definedName name="SG_01_10" localSheetId="4">#REF!</definedName>
    <definedName name="SG_01_10">'[14]Planilha PROJETISTA'!#REF!</definedName>
    <definedName name="SG_01_10_1" localSheetId="8">#REF!</definedName>
    <definedName name="SG_01_10_1" localSheetId="9">#REF!</definedName>
    <definedName name="SG_01_10_1" localSheetId="10">#REF!</definedName>
    <definedName name="SG_01_10_1" localSheetId="11">#REF!</definedName>
    <definedName name="SG_01_10_1" localSheetId="13">#REF!</definedName>
    <definedName name="SG_01_10_1" localSheetId="4">#REF!</definedName>
    <definedName name="SG_01_10_1">[5]RESUMO!#REF!</definedName>
    <definedName name="SG_01_11" localSheetId="8">#REF!</definedName>
    <definedName name="SG_01_11" localSheetId="9">#REF!</definedName>
    <definedName name="SG_01_11" localSheetId="10">#REF!</definedName>
    <definedName name="SG_01_11" localSheetId="11">#REF!</definedName>
    <definedName name="SG_01_11" localSheetId="13">#REF!</definedName>
    <definedName name="SG_01_11" localSheetId="4">#REF!</definedName>
    <definedName name="SG_01_11">'[14]Planilha PROJETISTA'!#REF!</definedName>
    <definedName name="SG_01_11_1" localSheetId="8">#REF!</definedName>
    <definedName name="SG_01_11_1" localSheetId="9">#REF!</definedName>
    <definedName name="SG_01_11_1" localSheetId="10">#REF!</definedName>
    <definedName name="SG_01_11_1" localSheetId="11">#REF!</definedName>
    <definedName name="SG_01_11_1" localSheetId="13">#REF!</definedName>
    <definedName name="SG_01_11_1" localSheetId="4">#REF!</definedName>
    <definedName name="SG_01_11_1">[5]RESUMO!#REF!</definedName>
    <definedName name="SG_01_12" localSheetId="8">#REF!</definedName>
    <definedName name="SG_01_12" localSheetId="9">#REF!</definedName>
    <definedName name="SG_01_12" localSheetId="10">#REF!</definedName>
    <definedName name="SG_01_12" localSheetId="11">#REF!</definedName>
    <definedName name="SG_01_12" localSheetId="13">#REF!</definedName>
    <definedName name="SG_01_12" localSheetId="4">#REF!</definedName>
    <definedName name="SG_01_12">'[14]Planilha PROJETISTA'!#REF!</definedName>
    <definedName name="SG_01_12_1" localSheetId="8">#REF!</definedName>
    <definedName name="SG_01_12_1" localSheetId="9">#REF!</definedName>
    <definedName name="SG_01_12_1" localSheetId="10">#REF!</definedName>
    <definedName name="SG_01_12_1" localSheetId="11">#REF!</definedName>
    <definedName name="SG_01_12_1" localSheetId="13">#REF!</definedName>
    <definedName name="SG_01_12_1" localSheetId="4">#REF!</definedName>
    <definedName name="SG_01_12_1">[5]RESUMO!#REF!</definedName>
    <definedName name="SG_01_13" localSheetId="8">#REF!</definedName>
    <definedName name="SG_01_13" localSheetId="9">#REF!</definedName>
    <definedName name="SG_01_13" localSheetId="10">#REF!</definedName>
    <definedName name="SG_01_13" localSheetId="11">#REF!</definedName>
    <definedName name="SG_01_13" localSheetId="13">#REF!</definedName>
    <definedName name="SG_01_13" localSheetId="4">#REF!</definedName>
    <definedName name="SG_01_13">'[14]Planilha PROJETISTA'!#REF!</definedName>
    <definedName name="SG_01_13_1" localSheetId="8">#REF!</definedName>
    <definedName name="SG_01_13_1" localSheetId="9">#REF!</definedName>
    <definedName name="SG_01_13_1" localSheetId="10">#REF!</definedName>
    <definedName name="SG_01_13_1" localSheetId="11">#REF!</definedName>
    <definedName name="SG_01_13_1" localSheetId="13">#REF!</definedName>
    <definedName name="SG_01_13_1" localSheetId="4">#REF!</definedName>
    <definedName name="SG_01_13_1">[5]RESUMO!#REF!</definedName>
    <definedName name="SG_01_14" localSheetId="8">#REF!</definedName>
    <definedName name="SG_01_14" localSheetId="9">#REF!</definedName>
    <definedName name="SG_01_14" localSheetId="10">#REF!</definedName>
    <definedName name="SG_01_14" localSheetId="11">#REF!</definedName>
    <definedName name="SG_01_14" localSheetId="13">#REF!</definedName>
    <definedName name="SG_01_14" localSheetId="4">#REF!</definedName>
    <definedName name="SG_01_14">'[14]Planilha PROJETISTA'!#REF!</definedName>
    <definedName name="SG_01_14_1" localSheetId="8">#REF!</definedName>
    <definedName name="SG_01_14_1" localSheetId="9">#REF!</definedName>
    <definedName name="SG_01_14_1" localSheetId="10">#REF!</definedName>
    <definedName name="SG_01_14_1" localSheetId="11">#REF!</definedName>
    <definedName name="SG_01_14_1" localSheetId="13">#REF!</definedName>
    <definedName name="SG_01_14_1" localSheetId="4">#REF!</definedName>
    <definedName name="SG_01_14_1">[5]RESUMO!#REF!</definedName>
    <definedName name="SG_01_15" localSheetId="8">#REF!</definedName>
    <definedName name="SG_01_15" localSheetId="9">#REF!</definedName>
    <definedName name="SG_01_15" localSheetId="10">#REF!</definedName>
    <definedName name="SG_01_15" localSheetId="11">#REF!</definedName>
    <definedName name="SG_01_15" localSheetId="13">#REF!</definedName>
    <definedName name="SG_01_15" localSheetId="4">#REF!</definedName>
    <definedName name="SG_01_15">'[14]Planilha PROJETISTA'!#REF!</definedName>
    <definedName name="SG_01_15_1" localSheetId="8">#REF!</definedName>
    <definedName name="SG_01_15_1" localSheetId="9">#REF!</definedName>
    <definedName name="SG_01_15_1" localSheetId="10">#REF!</definedName>
    <definedName name="SG_01_15_1" localSheetId="11">#REF!</definedName>
    <definedName name="SG_01_15_1" localSheetId="13">#REF!</definedName>
    <definedName name="SG_01_15_1" localSheetId="4">#REF!</definedName>
    <definedName name="SG_01_15_1">[5]RESUMO!#REF!</definedName>
    <definedName name="SG_01_16" localSheetId="8">#REF!</definedName>
    <definedName name="SG_01_16" localSheetId="9">#REF!</definedName>
    <definedName name="SG_01_16" localSheetId="10">#REF!</definedName>
    <definedName name="SG_01_16" localSheetId="11">#REF!</definedName>
    <definedName name="SG_01_16" localSheetId="13">#REF!</definedName>
    <definedName name="SG_01_16" localSheetId="4">#REF!</definedName>
    <definedName name="SG_01_16">'[14]Planilha PROJETISTA'!#REF!</definedName>
    <definedName name="SG_01_16_1" localSheetId="8">#REF!</definedName>
    <definedName name="SG_01_16_1" localSheetId="9">#REF!</definedName>
    <definedName name="SG_01_16_1" localSheetId="10">#REF!</definedName>
    <definedName name="SG_01_16_1" localSheetId="11">#REF!</definedName>
    <definedName name="SG_01_16_1" localSheetId="13">#REF!</definedName>
    <definedName name="SG_01_16_1" localSheetId="4">#REF!</definedName>
    <definedName name="SG_01_16_1">[5]RESUMO!#REF!</definedName>
    <definedName name="SG_01_17" localSheetId="8">#REF!</definedName>
    <definedName name="SG_01_17" localSheetId="9">#REF!</definedName>
    <definedName name="SG_01_17" localSheetId="10">#REF!</definedName>
    <definedName name="SG_01_17" localSheetId="11">#REF!</definedName>
    <definedName name="SG_01_17" localSheetId="13">#REF!</definedName>
    <definedName name="SG_01_17" localSheetId="4">#REF!</definedName>
    <definedName name="SG_01_17">'[14]Planilha PROJETISTA'!#REF!</definedName>
    <definedName name="SG_01_17_1" localSheetId="8">#REF!</definedName>
    <definedName name="SG_01_17_1" localSheetId="9">#REF!</definedName>
    <definedName name="SG_01_17_1" localSheetId="10">#REF!</definedName>
    <definedName name="SG_01_17_1" localSheetId="11">#REF!</definedName>
    <definedName name="SG_01_17_1" localSheetId="13">#REF!</definedName>
    <definedName name="SG_01_17_1" localSheetId="4">#REF!</definedName>
    <definedName name="SG_01_17_1">[5]RESUMO!#REF!</definedName>
    <definedName name="SG_01_18" localSheetId="8">#REF!</definedName>
    <definedName name="SG_01_18" localSheetId="9">#REF!</definedName>
    <definedName name="SG_01_18" localSheetId="10">#REF!</definedName>
    <definedName name="SG_01_18" localSheetId="11">#REF!</definedName>
    <definedName name="SG_01_18" localSheetId="13">#REF!</definedName>
    <definedName name="SG_01_18" localSheetId="4">#REF!</definedName>
    <definedName name="SG_01_18">'[14]Planilha PROJETISTA'!#REF!</definedName>
    <definedName name="SG_01_18_1" localSheetId="8">#REF!</definedName>
    <definedName name="SG_01_18_1" localSheetId="9">#REF!</definedName>
    <definedName name="SG_01_18_1" localSheetId="10">#REF!</definedName>
    <definedName name="SG_01_18_1" localSheetId="11">#REF!</definedName>
    <definedName name="SG_01_18_1" localSheetId="13">#REF!</definedName>
    <definedName name="SG_01_18_1" localSheetId="4">#REF!</definedName>
    <definedName name="SG_01_18_1">[5]RESUMO!#REF!</definedName>
    <definedName name="SG_01_19" localSheetId="8">#REF!</definedName>
    <definedName name="SG_01_19" localSheetId="9">#REF!</definedName>
    <definedName name="SG_01_19" localSheetId="10">#REF!</definedName>
    <definedName name="SG_01_19" localSheetId="11">#REF!</definedName>
    <definedName name="SG_01_19" localSheetId="13">#REF!</definedName>
    <definedName name="SG_01_19" localSheetId="4">#REF!</definedName>
    <definedName name="SG_01_19">'[14]Planilha PROJETISTA'!#REF!</definedName>
    <definedName name="SG_01_19_1" localSheetId="8">#REF!</definedName>
    <definedName name="SG_01_19_1" localSheetId="9">#REF!</definedName>
    <definedName name="SG_01_19_1" localSheetId="10">#REF!</definedName>
    <definedName name="SG_01_19_1" localSheetId="11">#REF!</definedName>
    <definedName name="SG_01_19_1" localSheetId="13">#REF!</definedName>
    <definedName name="SG_01_19_1" localSheetId="4">#REF!</definedName>
    <definedName name="SG_01_19_1">[5]RESUMO!#REF!</definedName>
    <definedName name="SG_01_20" localSheetId="8">#REF!</definedName>
    <definedName name="SG_01_20" localSheetId="9">#REF!</definedName>
    <definedName name="SG_01_20" localSheetId="10">#REF!</definedName>
    <definedName name="SG_01_20" localSheetId="11">#REF!</definedName>
    <definedName name="SG_01_20" localSheetId="13">#REF!</definedName>
    <definedName name="SG_01_20" localSheetId="4">#REF!</definedName>
    <definedName name="SG_01_20">'[14]Planilha PROJETISTA'!#REF!</definedName>
    <definedName name="SG_01_20_1" localSheetId="8">#REF!</definedName>
    <definedName name="SG_01_20_1" localSheetId="9">#REF!</definedName>
    <definedName name="SG_01_20_1" localSheetId="10">#REF!</definedName>
    <definedName name="SG_01_20_1" localSheetId="11">#REF!</definedName>
    <definedName name="SG_01_20_1" localSheetId="13">#REF!</definedName>
    <definedName name="SG_01_20_1" localSheetId="4">#REF!</definedName>
    <definedName name="SG_01_20_1">[5]RESUMO!#REF!</definedName>
    <definedName name="SG_02_01_1" localSheetId="8">#REF!</definedName>
    <definedName name="SG_02_01_1" localSheetId="9">#REF!</definedName>
    <definedName name="SG_02_01_1" localSheetId="10">#REF!</definedName>
    <definedName name="SG_02_01_1" localSheetId="11">#REF!</definedName>
    <definedName name="SG_02_01_1" localSheetId="13">#REF!</definedName>
    <definedName name="SG_02_01_1" localSheetId="4">#REF!</definedName>
    <definedName name="SG_02_01_1">[5]RESUMO!#REF!</definedName>
    <definedName name="SG_02_02_1" localSheetId="8">#REF!</definedName>
    <definedName name="SG_02_02_1" localSheetId="9">#REF!</definedName>
    <definedName name="SG_02_02_1" localSheetId="10">#REF!</definedName>
    <definedName name="SG_02_02_1" localSheetId="11">#REF!</definedName>
    <definedName name="SG_02_02_1" localSheetId="13">#REF!</definedName>
    <definedName name="SG_02_02_1" localSheetId="4">#REF!</definedName>
    <definedName name="SG_02_02_1">[5]RESUMO!#REF!</definedName>
    <definedName name="SG_02_03_1" localSheetId="8">#REF!</definedName>
    <definedName name="SG_02_03_1" localSheetId="9">#REF!</definedName>
    <definedName name="SG_02_03_1" localSheetId="10">#REF!</definedName>
    <definedName name="SG_02_03_1" localSheetId="11">#REF!</definedName>
    <definedName name="SG_02_03_1" localSheetId="13">#REF!</definedName>
    <definedName name="SG_02_03_1" localSheetId="4">#REF!</definedName>
    <definedName name="SG_02_03_1">[5]RESUMO!#REF!</definedName>
    <definedName name="SG_02_04_1" localSheetId="8">#REF!</definedName>
    <definedName name="SG_02_04_1" localSheetId="9">#REF!</definedName>
    <definedName name="SG_02_04_1" localSheetId="10">#REF!</definedName>
    <definedName name="SG_02_04_1" localSheetId="11">#REF!</definedName>
    <definedName name="SG_02_04_1" localSheetId="13">#REF!</definedName>
    <definedName name="SG_02_04_1" localSheetId="4">#REF!</definedName>
    <definedName name="SG_02_04_1">[5]RESUMO!#REF!</definedName>
    <definedName name="SG_02_05_1" localSheetId="8">#REF!</definedName>
    <definedName name="SG_02_05_1" localSheetId="9">#REF!</definedName>
    <definedName name="SG_02_05_1" localSheetId="10">#REF!</definedName>
    <definedName name="SG_02_05_1" localSheetId="11">#REF!</definedName>
    <definedName name="SG_02_05_1" localSheetId="13">#REF!</definedName>
    <definedName name="SG_02_05_1" localSheetId="4">#REF!</definedName>
    <definedName name="SG_02_05_1">[5]RESUMO!#REF!</definedName>
    <definedName name="SG_02_06_1" localSheetId="8">#REF!</definedName>
    <definedName name="SG_02_06_1" localSheetId="9">#REF!</definedName>
    <definedName name="SG_02_06_1" localSheetId="10">#REF!</definedName>
    <definedName name="SG_02_06_1" localSheetId="11">#REF!</definedName>
    <definedName name="SG_02_06_1" localSheetId="13">#REF!</definedName>
    <definedName name="SG_02_06_1" localSheetId="4">#REF!</definedName>
    <definedName name="SG_02_06_1">[5]RESUMO!#REF!</definedName>
    <definedName name="SG_02_07_1" localSheetId="8">#REF!</definedName>
    <definedName name="SG_02_07_1" localSheetId="9">#REF!</definedName>
    <definedName name="SG_02_07_1" localSheetId="10">#REF!</definedName>
    <definedName name="SG_02_07_1" localSheetId="11">#REF!</definedName>
    <definedName name="SG_02_07_1" localSheetId="13">#REF!</definedName>
    <definedName name="SG_02_07_1" localSheetId="4">#REF!</definedName>
    <definedName name="SG_02_07_1">[5]RESUMO!#REF!</definedName>
    <definedName name="SG_02_08_1" localSheetId="8">#REF!</definedName>
    <definedName name="SG_02_08_1" localSheetId="9">#REF!</definedName>
    <definedName name="SG_02_08_1" localSheetId="10">#REF!</definedName>
    <definedName name="SG_02_08_1" localSheetId="11">#REF!</definedName>
    <definedName name="SG_02_08_1" localSheetId="13">#REF!</definedName>
    <definedName name="SG_02_08_1" localSheetId="4">#REF!</definedName>
    <definedName name="SG_02_08_1">[5]RESUMO!#REF!</definedName>
    <definedName name="SG_02_09" localSheetId="8">#REF!</definedName>
    <definedName name="SG_02_09" localSheetId="9">#REF!</definedName>
    <definedName name="SG_02_09" localSheetId="10">#REF!</definedName>
    <definedName name="SG_02_09" localSheetId="11">#REF!</definedName>
    <definedName name="SG_02_09" localSheetId="13">#REF!</definedName>
    <definedName name="SG_02_09" localSheetId="4">#REF!</definedName>
    <definedName name="SG_02_09">'[14]Planilha PROJETISTA'!#REF!</definedName>
    <definedName name="SG_02_09_1" localSheetId="8">#REF!</definedName>
    <definedName name="SG_02_09_1" localSheetId="9">#REF!</definedName>
    <definedName name="SG_02_09_1" localSheetId="10">#REF!</definedName>
    <definedName name="SG_02_09_1" localSheetId="11">#REF!</definedName>
    <definedName name="SG_02_09_1" localSheetId="13">#REF!</definedName>
    <definedName name="SG_02_09_1" localSheetId="4">#REF!</definedName>
    <definedName name="SG_02_09_1">[5]RESUMO!#REF!</definedName>
    <definedName name="SG_02_10" localSheetId="8">#REF!</definedName>
    <definedName name="SG_02_10" localSheetId="9">#REF!</definedName>
    <definedName name="SG_02_10" localSheetId="10">#REF!</definedName>
    <definedName name="SG_02_10" localSheetId="11">#REF!</definedName>
    <definedName name="SG_02_10" localSheetId="13">#REF!</definedName>
    <definedName name="SG_02_10" localSheetId="4">#REF!</definedName>
    <definedName name="SG_02_10">'[14]Planilha PROJETISTA'!#REF!</definedName>
    <definedName name="SG_02_10_1" localSheetId="8">#REF!</definedName>
    <definedName name="SG_02_10_1" localSheetId="9">#REF!</definedName>
    <definedName name="SG_02_10_1" localSheetId="10">#REF!</definedName>
    <definedName name="SG_02_10_1" localSheetId="11">#REF!</definedName>
    <definedName name="SG_02_10_1" localSheetId="13">#REF!</definedName>
    <definedName name="SG_02_10_1" localSheetId="4">#REF!</definedName>
    <definedName name="SG_02_10_1">[5]RESUMO!#REF!</definedName>
    <definedName name="SG_02_11" localSheetId="8">#REF!</definedName>
    <definedName name="SG_02_11" localSheetId="9">#REF!</definedName>
    <definedName name="SG_02_11" localSheetId="10">#REF!</definedName>
    <definedName name="SG_02_11" localSheetId="11">#REF!</definedName>
    <definedName name="SG_02_11" localSheetId="13">#REF!</definedName>
    <definedName name="SG_02_11" localSheetId="4">#REF!</definedName>
    <definedName name="SG_02_11">'[14]Planilha PROJETISTA'!#REF!</definedName>
    <definedName name="SG_02_11_1" localSheetId="8">#REF!</definedName>
    <definedName name="SG_02_11_1" localSheetId="9">#REF!</definedName>
    <definedName name="SG_02_11_1" localSheetId="10">#REF!</definedName>
    <definedName name="SG_02_11_1" localSheetId="11">#REF!</definedName>
    <definedName name="SG_02_11_1" localSheetId="13">#REF!</definedName>
    <definedName name="SG_02_11_1" localSheetId="4">#REF!</definedName>
    <definedName name="SG_02_11_1">[5]RESUMO!#REF!</definedName>
    <definedName name="SG_02_12" localSheetId="8">#REF!</definedName>
    <definedName name="SG_02_12" localSheetId="9">#REF!</definedName>
    <definedName name="SG_02_12" localSheetId="10">#REF!</definedName>
    <definedName name="SG_02_12" localSheetId="11">#REF!</definedName>
    <definedName name="SG_02_12" localSheetId="13">#REF!</definedName>
    <definedName name="SG_02_12" localSheetId="4">#REF!</definedName>
    <definedName name="SG_02_12">'[14]Planilha PROJETISTA'!#REF!</definedName>
    <definedName name="SG_02_12_1" localSheetId="8">#REF!</definedName>
    <definedName name="SG_02_12_1" localSheetId="9">#REF!</definedName>
    <definedName name="SG_02_12_1" localSheetId="10">#REF!</definedName>
    <definedName name="SG_02_12_1" localSheetId="11">#REF!</definedName>
    <definedName name="SG_02_12_1" localSheetId="13">#REF!</definedName>
    <definedName name="SG_02_12_1" localSheetId="4">#REF!</definedName>
    <definedName name="SG_02_12_1">[5]RESUMO!#REF!</definedName>
    <definedName name="SG_02_13" localSheetId="8">#REF!</definedName>
    <definedName name="SG_02_13" localSheetId="9">#REF!</definedName>
    <definedName name="SG_02_13" localSheetId="10">#REF!</definedName>
    <definedName name="SG_02_13" localSheetId="11">#REF!</definedName>
    <definedName name="SG_02_13" localSheetId="13">#REF!</definedName>
    <definedName name="SG_02_13" localSheetId="4">#REF!</definedName>
    <definedName name="SG_02_13">'[14]Planilha PROJETISTA'!#REF!</definedName>
    <definedName name="SG_02_13_1" localSheetId="8">#REF!</definedName>
    <definedName name="SG_02_13_1" localSheetId="9">#REF!</definedName>
    <definedName name="SG_02_13_1" localSheetId="10">#REF!</definedName>
    <definedName name="SG_02_13_1" localSheetId="11">#REF!</definedName>
    <definedName name="SG_02_13_1" localSheetId="13">#REF!</definedName>
    <definedName name="SG_02_13_1" localSheetId="4">#REF!</definedName>
    <definedName name="SG_02_13_1">[5]RESUMO!#REF!</definedName>
    <definedName name="SG_02_14" localSheetId="8">#REF!</definedName>
    <definedName name="SG_02_14" localSheetId="9">#REF!</definedName>
    <definedName name="SG_02_14" localSheetId="10">#REF!</definedName>
    <definedName name="SG_02_14" localSheetId="11">#REF!</definedName>
    <definedName name="SG_02_14" localSheetId="13">#REF!</definedName>
    <definedName name="SG_02_14" localSheetId="4">#REF!</definedName>
    <definedName name="SG_02_14">'[14]Planilha PROJETISTA'!#REF!</definedName>
    <definedName name="SG_02_14_1" localSheetId="8">#REF!</definedName>
    <definedName name="SG_02_14_1" localSheetId="9">#REF!</definedName>
    <definedName name="SG_02_14_1" localSheetId="10">#REF!</definedName>
    <definedName name="SG_02_14_1" localSheetId="11">#REF!</definedName>
    <definedName name="SG_02_14_1" localSheetId="13">#REF!</definedName>
    <definedName name="SG_02_14_1" localSheetId="4">#REF!</definedName>
    <definedName name="SG_02_14_1">[5]RESUMO!#REF!</definedName>
    <definedName name="SG_02_15" localSheetId="8">#REF!</definedName>
    <definedName name="SG_02_15" localSheetId="9">#REF!</definedName>
    <definedName name="SG_02_15" localSheetId="10">#REF!</definedName>
    <definedName name="SG_02_15" localSheetId="11">#REF!</definedName>
    <definedName name="SG_02_15" localSheetId="13">#REF!</definedName>
    <definedName name="SG_02_15" localSheetId="4">#REF!</definedName>
    <definedName name="SG_02_15">'[14]Planilha PROJETISTA'!#REF!</definedName>
    <definedName name="SG_02_15_1" localSheetId="8">#REF!</definedName>
    <definedName name="SG_02_15_1" localSheetId="9">#REF!</definedName>
    <definedName name="SG_02_15_1" localSheetId="10">#REF!</definedName>
    <definedName name="SG_02_15_1" localSheetId="11">#REF!</definedName>
    <definedName name="SG_02_15_1" localSheetId="13">#REF!</definedName>
    <definedName name="SG_02_15_1" localSheetId="4">#REF!</definedName>
    <definedName name="SG_02_15_1">[5]RESUMO!#REF!</definedName>
    <definedName name="SG_02_16" localSheetId="8">#REF!</definedName>
    <definedName name="SG_02_16" localSheetId="9">#REF!</definedName>
    <definedName name="SG_02_16" localSheetId="10">#REF!</definedName>
    <definedName name="SG_02_16" localSheetId="11">#REF!</definedName>
    <definedName name="SG_02_16" localSheetId="13">#REF!</definedName>
    <definedName name="SG_02_16" localSheetId="4">#REF!</definedName>
    <definedName name="SG_02_16">'[14]Planilha PROJETISTA'!#REF!</definedName>
    <definedName name="SG_02_16_1" localSheetId="8">#REF!</definedName>
    <definedName name="SG_02_16_1" localSheetId="9">#REF!</definedName>
    <definedName name="SG_02_16_1" localSheetId="10">#REF!</definedName>
    <definedName name="SG_02_16_1" localSheetId="11">#REF!</definedName>
    <definedName name="SG_02_16_1" localSheetId="13">#REF!</definedName>
    <definedName name="SG_02_16_1" localSheetId="4">#REF!</definedName>
    <definedName name="SG_02_16_1">[5]RESUMO!#REF!</definedName>
    <definedName name="SG_02_17" localSheetId="8">#REF!</definedName>
    <definedName name="SG_02_17" localSheetId="9">#REF!</definedName>
    <definedName name="SG_02_17" localSheetId="10">#REF!</definedName>
    <definedName name="SG_02_17" localSheetId="11">#REF!</definedName>
    <definedName name="SG_02_17" localSheetId="13">#REF!</definedName>
    <definedName name="SG_02_17" localSheetId="4">#REF!</definedName>
    <definedName name="SG_02_17">'[14]Planilha PROJETISTA'!#REF!</definedName>
    <definedName name="SG_02_17_1" localSheetId="8">#REF!</definedName>
    <definedName name="SG_02_17_1" localSheetId="9">#REF!</definedName>
    <definedName name="SG_02_17_1" localSheetId="10">#REF!</definedName>
    <definedName name="SG_02_17_1" localSheetId="11">#REF!</definedName>
    <definedName name="SG_02_17_1" localSheetId="13">#REF!</definedName>
    <definedName name="SG_02_17_1" localSheetId="4">#REF!</definedName>
    <definedName name="SG_02_17_1">[5]RESUMO!#REF!</definedName>
    <definedName name="SG_02_18" localSheetId="8">#REF!</definedName>
    <definedName name="SG_02_18" localSheetId="9">#REF!</definedName>
    <definedName name="SG_02_18" localSheetId="10">#REF!</definedName>
    <definedName name="SG_02_18" localSheetId="11">#REF!</definedName>
    <definedName name="SG_02_18" localSheetId="13">#REF!</definedName>
    <definedName name="SG_02_18" localSheetId="4">#REF!</definedName>
    <definedName name="SG_02_18">'[14]Planilha PROJETISTA'!#REF!</definedName>
    <definedName name="SG_02_18_1" localSheetId="8">#REF!</definedName>
    <definedName name="SG_02_18_1" localSheetId="9">#REF!</definedName>
    <definedName name="SG_02_18_1" localSheetId="10">#REF!</definedName>
    <definedName name="SG_02_18_1" localSheetId="11">#REF!</definedName>
    <definedName name="SG_02_18_1" localSheetId="13">#REF!</definedName>
    <definedName name="SG_02_18_1" localSheetId="4">#REF!</definedName>
    <definedName name="SG_02_18_1">[5]RESUMO!#REF!</definedName>
    <definedName name="SG_02_19" localSheetId="8">#REF!</definedName>
    <definedName name="SG_02_19" localSheetId="9">#REF!</definedName>
    <definedName name="SG_02_19" localSheetId="10">#REF!</definedName>
    <definedName name="SG_02_19" localSheetId="11">#REF!</definedName>
    <definedName name="SG_02_19" localSheetId="13">#REF!</definedName>
    <definedName name="SG_02_19" localSheetId="4">#REF!</definedName>
    <definedName name="SG_02_19">'[14]Planilha PROJETISTA'!#REF!</definedName>
    <definedName name="SG_02_19_1" localSheetId="8">#REF!</definedName>
    <definedName name="SG_02_19_1" localSheetId="9">#REF!</definedName>
    <definedName name="SG_02_19_1" localSheetId="10">#REF!</definedName>
    <definedName name="SG_02_19_1" localSheetId="11">#REF!</definedName>
    <definedName name="SG_02_19_1" localSheetId="13">#REF!</definedName>
    <definedName name="SG_02_19_1" localSheetId="4">#REF!</definedName>
    <definedName name="SG_02_19_1">[5]RESUMO!#REF!</definedName>
    <definedName name="SG_02_20" localSheetId="8">#REF!</definedName>
    <definedName name="SG_02_20" localSheetId="9">#REF!</definedName>
    <definedName name="SG_02_20" localSheetId="10">#REF!</definedName>
    <definedName name="SG_02_20" localSheetId="11">#REF!</definedName>
    <definedName name="SG_02_20" localSheetId="13">#REF!</definedName>
    <definedName name="SG_02_20" localSheetId="4">#REF!</definedName>
    <definedName name="SG_02_20">'[14]Planilha PROJETISTA'!#REF!</definedName>
    <definedName name="SG_02_20_1" localSheetId="8">#REF!</definedName>
    <definedName name="SG_02_20_1" localSheetId="9">#REF!</definedName>
    <definedName name="SG_02_20_1" localSheetId="10">#REF!</definedName>
    <definedName name="SG_02_20_1" localSheetId="11">#REF!</definedName>
    <definedName name="SG_02_20_1" localSheetId="13">#REF!</definedName>
    <definedName name="SG_02_20_1" localSheetId="4">#REF!</definedName>
    <definedName name="SG_02_20_1">[5]RESUMO!#REF!</definedName>
    <definedName name="SG_03_01_1" localSheetId="8">#REF!</definedName>
    <definedName name="SG_03_01_1" localSheetId="9">#REF!</definedName>
    <definedName name="SG_03_01_1" localSheetId="10">#REF!</definedName>
    <definedName name="SG_03_01_1" localSheetId="11">#REF!</definedName>
    <definedName name="SG_03_01_1" localSheetId="13">#REF!</definedName>
    <definedName name="SG_03_01_1" localSheetId="4">#REF!</definedName>
    <definedName name="SG_03_01_1">[5]RESUMO!#REF!</definedName>
    <definedName name="SG_03_02_1" localSheetId="8">#REF!</definedName>
    <definedName name="SG_03_02_1" localSheetId="9">#REF!</definedName>
    <definedName name="SG_03_02_1" localSheetId="10">#REF!</definedName>
    <definedName name="SG_03_02_1" localSheetId="11">#REF!</definedName>
    <definedName name="SG_03_02_1" localSheetId="13">#REF!</definedName>
    <definedName name="SG_03_02_1" localSheetId="4">#REF!</definedName>
    <definedName name="SG_03_02_1">[5]RESUMO!#REF!</definedName>
    <definedName name="SG_03_03_1" localSheetId="8">#REF!</definedName>
    <definedName name="SG_03_03_1" localSheetId="9">#REF!</definedName>
    <definedName name="SG_03_03_1" localSheetId="10">#REF!</definedName>
    <definedName name="SG_03_03_1" localSheetId="11">#REF!</definedName>
    <definedName name="SG_03_03_1" localSheetId="13">#REF!</definedName>
    <definedName name="SG_03_03_1" localSheetId="4">#REF!</definedName>
    <definedName name="SG_03_03_1">[5]RESUMO!#REF!</definedName>
    <definedName name="SG_03_04_1" localSheetId="8">#REF!</definedName>
    <definedName name="SG_03_04_1" localSheetId="9">#REF!</definedName>
    <definedName name="SG_03_04_1" localSheetId="10">#REF!</definedName>
    <definedName name="SG_03_04_1" localSheetId="11">#REF!</definedName>
    <definedName name="SG_03_04_1" localSheetId="13">#REF!</definedName>
    <definedName name="SG_03_04_1" localSheetId="4">#REF!</definedName>
    <definedName name="SG_03_04_1">[5]RESUMO!#REF!</definedName>
    <definedName name="SG_03_05_1" localSheetId="8">#REF!</definedName>
    <definedName name="SG_03_05_1" localSheetId="9">#REF!</definedName>
    <definedName name="SG_03_05_1" localSheetId="10">#REF!</definedName>
    <definedName name="SG_03_05_1" localSheetId="11">#REF!</definedName>
    <definedName name="SG_03_05_1" localSheetId="13">#REF!</definedName>
    <definedName name="SG_03_05_1" localSheetId="4">#REF!</definedName>
    <definedName name="SG_03_05_1">[5]RESUMO!#REF!</definedName>
    <definedName name="SG_03_06_1" localSheetId="8">#REF!</definedName>
    <definedName name="SG_03_06_1" localSheetId="9">#REF!</definedName>
    <definedName name="SG_03_06_1" localSheetId="10">#REF!</definedName>
    <definedName name="SG_03_06_1" localSheetId="11">#REF!</definedName>
    <definedName name="SG_03_06_1" localSheetId="13">#REF!</definedName>
    <definedName name="SG_03_06_1" localSheetId="4">#REF!</definedName>
    <definedName name="SG_03_06_1">[5]RESUMO!#REF!</definedName>
    <definedName name="SG_03_07_1" localSheetId="8">#REF!</definedName>
    <definedName name="SG_03_07_1" localSheetId="9">#REF!</definedName>
    <definedName name="SG_03_07_1" localSheetId="10">#REF!</definedName>
    <definedName name="SG_03_07_1" localSheetId="11">#REF!</definedName>
    <definedName name="SG_03_07_1" localSheetId="13">#REF!</definedName>
    <definedName name="SG_03_07_1" localSheetId="4">#REF!</definedName>
    <definedName name="SG_03_07_1">[5]RESUMO!#REF!</definedName>
    <definedName name="SG_03_08_1" localSheetId="8">#REF!</definedName>
    <definedName name="SG_03_08_1" localSheetId="9">#REF!</definedName>
    <definedName name="SG_03_08_1" localSheetId="10">#REF!</definedName>
    <definedName name="SG_03_08_1" localSheetId="11">#REF!</definedName>
    <definedName name="SG_03_08_1" localSheetId="13">#REF!</definedName>
    <definedName name="SG_03_08_1" localSheetId="4">#REF!</definedName>
    <definedName name="SG_03_08_1">[5]RESUMO!#REF!</definedName>
    <definedName name="SG_03_09_1" localSheetId="8">#REF!</definedName>
    <definedName name="SG_03_09_1" localSheetId="9">#REF!</definedName>
    <definedName name="SG_03_09_1" localSheetId="10">#REF!</definedName>
    <definedName name="SG_03_09_1" localSheetId="11">#REF!</definedName>
    <definedName name="SG_03_09_1" localSheetId="13">#REF!</definedName>
    <definedName name="SG_03_09_1" localSheetId="4">#REF!</definedName>
    <definedName name="SG_03_09_1">[5]RESUMO!#REF!</definedName>
    <definedName name="SG_03_10_1" localSheetId="8">#REF!</definedName>
    <definedName name="SG_03_10_1" localSheetId="9">#REF!</definedName>
    <definedName name="SG_03_10_1" localSheetId="10">#REF!</definedName>
    <definedName name="SG_03_10_1" localSheetId="11">#REF!</definedName>
    <definedName name="SG_03_10_1" localSheetId="13">#REF!</definedName>
    <definedName name="SG_03_10_1" localSheetId="4">#REF!</definedName>
    <definedName name="SG_03_10_1">[5]RESUMO!#REF!</definedName>
    <definedName name="SG_03_11_1" localSheetId="8">#REF!</definedName>
    <definedName name="SG_03_11_1" localSheetId="9">#REF!</definedName>
    <definedName name="SG_03_11_1" localSheetId="10">#REF!</definedName>
    <definedName name="SG_03_11_1" localSheetId="11">#REF!</definedName>
    <definedName name="SG_03_11_1" localSheetId="13">#REF!</definedName>
    <definedName name="SG_03_11_1" localSheetId="4">#REF!</definedName>
    <definedName name="SG_03_11_1">[5]RESUMO!#REF!</definedName>
    <definedName name="SG_03_12_1" localSheetId="8">#REF!</definedName>
    <definedName name="SG_03_12_1" localSheetId="9">#REF!</definedName>
    <definedName name="SG_03_12_1" localSheetId="10">#REF!</definedName>
    <definedName name="SG_03_12_1" localSheetId="11">#REF!</definedName>
    <definedName name="SG_03_12_1" localSheetId="13">#REF!</definedName>
    <definedName name="SG_03_12_1" localSheetId="4">#REF!</definedName>
    <definedName name="SG_03_12_1">[5]RESUMO!#REF!</definedName>
    <definedName name="SG_03_13_1" localSheetId="8">#REF!</definedName>
    <definedName name="SG_03_13_1" localSheetId="9">#REF!</definedName>
    <definedName name="SG_03_13_1" localSheetId="10">#REF!</definedName>
    <definedName name="SG_03_13_1" localSheetId="11">#REF!</definedName>
    <definedName name="SG_03_13_1" localSheetId="13">#REF!</definedName>
    <definedName name="SG_03_13_1" localSheetId="4">#REF!</definedName>
    <definedName name="SG_03_13_1">[5]RESUMO!#REF!</definedName>
    <definedName name="SG_03_14_1" localSheetId="8">#REF!</definedName>
    <definedName name="SG_03_14_1" localSheetId="9">#REF!</definedName>
    <definedName name="SG_03_14_1" localSheetId="10">#REF!</definedName>
    <definedName name="SG_03_14_1" localSheetId="11">#REF!</definedName>
    <definedName name="SG_03_14_1" localSheetId="13">#REF!</definedName>
    <definedName name="SG_03_14_1" localSheetId="4">#REF!</definedName>
    <definedName name="SG_03_14_1">[5]RESUMO!#REF!</definedName>
    <definedName name="SG_03_15_1" localSheetId="8">#REF!</definedName>
    <definedName name="SG_03_15_1" localSheetId="9">#REF!</definedName>
    <definedName name="SG_03_15_1" localSheetId="10">#REF!</definedName>
    <definedName name="SG_03_15_1" localSheetId="11">#REF!</definedName>
    <definedName name="SG_03_15_1" localSheetId="13">#REF!</definedName>
    <definedName name="SG_03_15_1" localSheetId="4">#REF!</definedName>
    <definedName name="SG_03_15_1">[5]RESUMO!#REF!</definedName>
    <definedName name="SG_03_16" localSheetId="8">#REF!</definedName>
    <definedName name="SG_03_16" localSheetId="9">#REF!</definedName>
    <definedName name="SG_03_16" localSheetId="10">#REF!</definedName>
    <definedName name="SG_03_16" localSheetId="11">#REF!</definedName>
    <definedName name="SG_03_16" localSheetId="13">#REF!</definedName>
    <definedName name="SG_03_16" localSheetId="4">#REF!</definedName>
    <definedName name="SG_03_16">'[14]Planilha PROJETISTA'!#REF!</definedName>
    <definedName name="SG_03_16_1" localSheetId="8">#REF!</definedName>
    <definedName name="SG_03_16_1" localSheetId="9">#REF!</definedName>
    <definedName name="SG_03_16_1" localSheetId="10">#REF!</definedName>
    <definedName name="SG_03_16_1" localSheetId="11">#REF!</definedName>
    <definedName name="SG_03_16_1" localSheetId="13">#REF!</definedName>
    <definedName name="SG_03_16_1" localSheetId="4">#REF!</definedName>
    <definedName name="SG_03_16_1">[5]RESUMO!#REF!</definedName>
    <definedName name="SG_03_17" localSheetId="8">#REF!</definedName>
    <definedName name="SG_03_17" localSheetId="9">#REF!</definedName>
    <definedName name="SG_03_17" localSheetId="10">#REF!</definedName>
    <definedName name="SG_03_17" localSheetId="11">#REF!</definedName>
    <definedName name="SG_03_17" localSheetId="13">#REF!</definedName>
    <definedName name="SG_03_17" localSheetId="4">#REF!</definedName>
    <definedName name="SG_03_17">'[14]Planilha PROJETISTA'!#REF!</definedName>
    <definedName name="SG_03_17_1" localSheetId="8">#REF!</definedName>
    <definedName name="SG_03_17_1" localSheetId="9">#REF!</definedName>
    <definedName name="SG_03_17_1" localSheetId="10">#REF!</definedName>
    <definedName name="SG_03_17_1" localSheetId="11">#REF!</definedName>
    <definedName name="SG_03_17_1" localSheetId="13">#REF!</definedName>
    <definedName name="SG_03_17_1" localSheetId="4">#REF!</definedName>
    <definedName name="SG_03_17_1">[5]RESUMO!#REF!</definedName>
    <definedName name="SG_03_18" localSheetId="8">#REF!</definedName>
    <definedName name="SG_03_18" localSheetId="9">#REF!</definedName>
    <definedName name="SG_03_18" localSheetId="10">#REF!</definedName>
    <definedName name="SG_03_18" localSheetId="11">#REF!</definedName>
    <definedName name="SG_03_18" localSheetId="13">#REF!</definedName>
    <definedName name="SG_03_18" localSheetId="4">#REF!</definedName>
    <definedName name="SG_03_18">'[14]Planilha PROJETISTA'!#REF!</definedName>
    <definedName name="SG_03_18_1" localSheetId="8">#REF!</definedName>
    <definedName name="SG_03_18_1" localSheetId="9">#REF!</definedName>
    <definedName name="SG_03_18_1" localSheetId="10">#REF!</definedName>
    <definedName name="SG_03_18_1" localSheetId="11">#REF!</definedName>
    <definedName name="SG_03_18_1" localSheetId="13">#REF!</definedName>
    <definedName name="SG_03_18_1" localSheetId="4">#REF!</definedName>
    <definedName name="SG_03_18_1">[5]RESUMO!#REF!</definedName>
    <definedName name="SG_03_19" localSheetId="8">#REF!</definedName>
    <definedName name="SG_03_19" localSheetId="9">#REF!</definedName>
    <definedName name="SG_03_19" localSheetId="10">#REF!</definedName>
    <definedName name="SG_03_19" localSheetId="11">#REF!</definedName>
    <definedName name="SG_03_19" localSheetId="13">#REF!</definedName>
    <definedName name="SG_03_19" localSheetId="4">#REF!</definedName>
    <definedName name="SG_03_19">'[14]Planilha PROJETISTA'!#REF!</definedName>
    <definedName name="SG_03_19_1" localSheetId="8">#REF!</definedName>
    <definedName name="SG_03_19_1" localSheetId="9">#REF!</definedName>
    <definedName name="SG_03_19_1" localSheetId="10">#REF!</definedName>
    <definedName name="SG_03_19_1" localSheetId="11">#REF!</definedName>
    <definedName name="SG_03_19_1" localSheetId="13">#REF!</definedName>
    <definedName name="SG_03_19_1" localSheetId="4">#REF!</definedName>
    <definedName name="SG_03_19_1">[5]RESUMO!#REF!</definedName>
    <definedName name="SG_03_20" localSheetId="8">#REF!</definedName>
    <definedName name="SG_03_20" localSheetId="9">#REF!</definedName>
    <definedName name="SG_03_20" localSheetId="10">#REF!</definedName>
    <definedName name="SG_03_20" localSheetId="11">#REF!</definedName>
    <definedName name="SG_03_20" localSheetId="13">#REF!</definedName>
    <definedName name="SG_03_20" localSheetId="4">#REF!</definedName>
    <definedName name="SG_03_20">'[14]Planilha PROJETISTA'!#REF!</definedName>
    <definedName name="SG_03_20_1" localSheetId="8">#REF!</definedName>
    <definedName name="SG_03_20_1" localSheetId="9">#REF!</definedName>
    <definedName name="SG_03_20_1" localSheetId="10">#REF!</definedName>
    <definedName name="SG_03_20_1" localSheetId="11">#REF!</definedName>
    <definedName name="SG_03_20_1" localSheetId="13">#REF!</definedName>
    <definedName name="SG_03_20_1" localSheetId="4">#REF!</definedName>
    <definedName name="SG_03_20_1">[5]RESUMO!#REF!</definedName>
    <definedName name="SG_04_01_1" localSheetId="8">#REF!</definedName>
    <definedName name="SG_04_01_1" localSheetId="9">#REF!</definedName>
    <definedName name="SG_04_01_1" localSheetId="10">#REF!</definedName>
    <definedName name="SG_04_01_1" localSheetId="11">#REF!</definedName>
    <definedName name="SG_04_01_1" localSheetId="13">#REF!</definedName>
    <definedName name="SG_04_01_1" localSheetId="4">#REF!</definedName>
    <definedName name="SG_04_01_1">[5]RESUMO!#REF!</definedName>
    <definedName name="SG_04_02_1" localSheetId="8">#REF!</definedName>
    <definedName name="SG_04_02_1" localSheetId="9">#REF!</definedName>
    <definedName name="SG_04_02_1" localSheetId="10">#REF!</definedName>
    <definedName name="SG_04_02_1" localSheetId="11">#REF!</definedName>
    <definedName name="SG_04_02_1" localSheetId="13">#REF!</definedName>
    <definedName name="SG_04_02_1" localSheetId="4">#REF!</definedName>
    <definedName name="SG_04_02_1">[5]RESUMO!#REF!</definedName>
    <definedName name="SG_04_03_1" localSheetId="8">#REF!</definedName>
    <definedName name="SG_04_03_1" localSheetId="9">#REF!</definedName>
    <definedName name="SG_04_03_1" localSheetId="10">#REF!</definedName>
    <definedName name="SG_04_03_1" localSheetId="11">#REF!</definedName>
    <definedName name="SG_04_03_1" localSheetId="13">#REF!</definedName>
    <definedName name="SG_04_03_1" localSheetId="4">#REF!</definedName>
    <definedName name="SG_04_03_1">[5]RESUMO!#REF!</definedName>
    <definedName name="SG_04_04" localSheetId="8">#REF!</definedName>
    <definedName name="SG_04_04" localSheetId="9">#REF!</definedName>
    <definedName name="SG_04_04" localSheetId="10">#REF!</definedName>
    <definedName name="SG_04_04" localSheetId="11">#REF!</definedName>
    <definedName name="SG_04_04" localSheetId="13">#REF!</definedName>
    <definedName name="SG_04_04" localSheetId="4">#REF!</definedName>
    <definedName name="SG_04_04">'[14]Planilha PROJETISTA'!#REF!</definedName>
    <definedName name="SG_04_04_1" localSheetId="8">#REF!</definedName>
    <definedName name="SG_04_04_1" localSheetId="9">#REF!</definedName>
    <definedName name="SG_04_04_1" localSheetId="10">#REF!</definedName>
    <definedName name="SG_04_04_1" localSheetId="11">#REF!</definedName>
    <definedName name="SG_04_04_1" localSheetId="13">#REF!</definedName>
    <definedName name="SG_04_04_1" localSheetId="4">#REF!</definedName>
    <definedName name="SG_04_04_1">[5]RESUMO!#REF!</definedName>
    <definedName name="SG_04_05" localSheetId="8">#REF!</definedName>
    <definedName name="SG_04_05" localSheetId="9">#REF!</definedName>
    <definedName name="SG_04_05" localSheetId="10">#REF!</definedName>
    <definedName name="SG_04_05" localSheetId="11">#REF!</definedName>
    <definedName name="SG_04_05" localSheetId="13">#REF!</definedName>
    <definedName name="SG_04_05" localSheetId="4">#REF!</definedName>
    <definedName name="SG_04_05">'[14]Planilha PROJETISTA'!#REF!</definedName>
    <definedName name="SG_04_05_1" localSheetId="8">#REF!</definedName>
    <definedName name="SG_04_05_1" localSheetId="9">#REF!</definedName>
    <definedName name="SG_04_05_1" localSheetId="10">#REF!</definedName>
    <definedName name="SG_04_05_1" localSheetId="11">#REF!</definedName>
    <definedName name="SG_04_05_1" localSheetId="13">#REF!</definedName>
    <definedName name="SG_04_05_1" localSheetId="4">#REF!</definedName>
    <definedName name="SG_04_05_1">[5]RESUMO!#REF!</definedName>
    <definedName name="SG_04_06" localSheetId="8">#REF!</definedName>
    <definedName name="SG_04_06" localSheetId="9">#REF!</definedName>
    <definedName name="SG_04_06" localSheetId="10">#REF!</definedName>
    <definedName name="SG_04_06" localSheetId="11">#REF!</definedName>
    <definedName name="SG_04_06" localSheetId="13">#REF!</definedName>
    <definedName name="SG_04_06" localSheetId="4">#REF!</definedName>
    <definedName name="SG_04_06">'[14]Planilha PROJETISTA'!#REF!</definedName>
    <definedName name="SG_04_06_1" localSheetId="8">#REF!</definedName>
    <definedName name="SG_04_06_1" localSheetId="9">#REF!</definedName>
    <definedName name="SG_04_06_1" localSheetId="10">#REF!</definedName>
    <definedName name="SG_04_06_1" localSheetId="11">#REF!</definedName>
    <definedName name="SG_04_06_1" localSheetId="13">#REF!</definedName>
    <definedName name="SG_04_06_1" localSheetId="4">#REF!</definedName>
    <definedName name="SG_04_06_1">[5]RESUMO!#REF!</definedName>
    <definedName name="SG_04_07" localSheetId="8">#REF!</definedName>
    <definedName name="SG_04_07" localSheetId="9">#REF!</definedName>
    <definedName name="SG_04_07" localSheetId="10">#REF!</definedName>
    <definedName name="SG_04_07" localSheetId="11">#REF!</definedName>
    <definedName name="SG_04_07" localSheetId="13">#REF!</definedName>
    <definedName name="SG_04_07" localSheetId="4">#REF!</definedName>
    <definedName name="SG_04_07">'[14]Planilha PROJETISTA'!#REF!</definedName>
    <definedName name="SG_04_07_1" localSheetId="8">#REF!</definedName>
    <definedName name="SG_04_07_1" localSheetId="9">#REF!</definedName>
    <definedName name="SG_04_07_1" localSheetId="10">#REF!</definedName>
    <definedName name="SG_04_07_1" localSheetId="11">#REF!</definedName>
    <definedName name="SG_04_07_1" localSheetId="13">#REF!</definedName>
    <definedName name="SG_04_07_1" localSheetId="4">#REF!</definedName>
    <definedName name="SG_04_07_1">[5]RESUMO!#REF!</definedName>
    <definedName name="SG_04_08" localSheetId="8">#REF!</definedName>
    <definedName name="SG_04_08" localSheetId="9">#REF!</definedName>
    <definedName name="SG_04_08" localSheetId="10">#REF!</definedName>
    <definedName name="SG_04_08" localSheetId="11">#REF!</definedName>
    <definedName name="SG_04_08" localSheetId="13">#REF!</definedName>
    <definedName name="SG_04_08" localSheetId="4">#REF!</definedName>
    <definedName name="SG_04_08">'[14]Planilha PROJETISTA'!#REF!</definedName>
    <definedName name="SG_04_08_1" localSheetId="8">#REF!</definedName>
    <definedName name="SG_04_08_1" localSheetId="9">#REF!</definedName>
    <definedName name="SG_04_08_1" localSheetId="10">#REF!</definedName>
    <definedName name="SG_04_08_1" localSheetId="11">#REF!</definedName>
    <definedName name="SG_04_08_1" localSheetId="13">#REF!</definedName>
    <definedName name="SG_04_08_1" localSheetId="4">#REF!</definedName>
    <definedName name="SG_04_08_1">[5]RESUMO!#REF!</definedName>
    <definedName name="SG_04_09" localSheetId="8">#REF!</definedName>
    <definedName name="SG_04_09" localSheetId="9">#REF!</definedName>
    <definedName name="SG_04_09" localSheetId="10">#REF!</definedName>
    <definedName name="SG_04_09" localSheetId="11">#REF!</definedName>
    <definedName name="SG_04_09" localSheetId="13">#REF!</definedName>
    <definedName name="SG_04_09" localSheetId="4">#REF!</definedName>
    <definedName name="SG_04_09">'[14]Planilha PROJETISTA'!#REF!</definedName>
    <definedName name="SG_04_09_1" localSheetId="8">#REF!</definedName>
    <definedName name="SG_04_09_1" localSheetId="9">#REF!</definedName>
    <definedName name="SG_04_09_1" localSheetId="10">#REF!</definedName>
    <definedName name="SG_04_09_1" localSheetId="11">#REF!</definedName>
    <definedName name="SG_04_09_1" localSheetId="13">#REF!</definedName>
    <definedName name="SG_04_09_1" localSheetId="4">#REF!</definedName>
    <definedName name="SG_04_09_1">[5]RESUMO!#REF!</definedName>
    <definedName name="SG_04_10" localSheetId="8">#REF!</definedName>
    <definedName name="SG_04_10" localSheetId="9">#REF!</definedName>
    <definedName name="SG_04_10" localSheetId="10">#REF!</definedName>
    <definedName name="SG_04_10" localSheetId="11">#REF!</definedName>
    <definedName name="SG_04_10" localSheetId="13">#REF!</definedName>
    <definedName name="SG_04_10" localSheetId="4">#REF!</definedName>
    <definedName name="SG_04_10">'[14]Planilha PROJETISTA'!#REF!</definedName>
    <definedName name="SG_04_10_1" localSheetId="8">#REF!</definedName>
    <definedName name="SG_04_10_1" localSheetId="9">#REF!</definedName>
    <definedName name="SG_04_10_1" localSheetId="10">#REF!</definedName>
    <definedName name="SG_04_10_1" localSheetId="11">#REF!</definedName>
    <definedName name="SG_04_10_1" localSheetId="13">#REF!</definedName>
    <definedName name="SG_04_10_1" localSheetId="4">#REF!</definedName>
    <definedName name="SG_04_10_1">[5]RESUMO!#REF!</definedName>
    <definedName name="SG_04_11" localSheetId="8">#REF!</definedName>
    <definedName name="SG_04_11" localSheetId="9">#REF!</definedName>
    <definedName name="SG_04_11" localSheetId="10">#REF!</definedName>
    <definedName name="SG_04_11" localSheetId="11">#REF!</definedName>
    <definedName name="SG_04_11" localSheetId="13">#REF!</definedName>
    <definedName name="SG_04_11" localSheetId="4">#REF!</definedName>
    <definedName name="SG_04_11">'[14]Planilha PROJETISTA'!#REF!</definedName>
    <definedName name="SG_04_11_1" localSheetId="8">#REF!</definedName>
    <definedName name="SG_04_11_1" localSheetId="9">#REF!</definedName>
    <definedName name="SG_04_11_1" localSheetId="10">#REF!</definedName>
    <definedName name="SG_04_11_1" localSheetId="11">#REF!</definedName>
    <definedName name="SG_04_11_1" localSheetId="13">#REF!</definedName>
    <definedName name="SG_04_11_1" localSheetId="4">#REF!</definedName>
    <definedName name="SG_04_11_1">[5]RESUMO!#REF!</definedName>
    <definedName name="SG_04_12" localSheetId="8">#REF!</definedName>
    <definedName name="SG_04_12" localSheetId="9">#REF!</definedName>
    <definedName name="SG_04_12" localSheetId="10">#REF!</definedName>
    <definedName name="SG_04_12" localSheetId="11">#REF!</definedName>
    <definedName name="SG_04_12" localSheetId="13">#REF!</definedName>
    <definedName name="SG_04_12" localSheetId="4">#REF!</definedName>
    <definedName name="SG_04_12">'[14]Planilha PROJETISTA'!#REF!</definedName>
    <definedName name="SG_04_12_1" localSheetId="8">#REF!</definedName>
    <definedName name="SG_04_12_1" localSheetId="9">#REF!</definedName>
    <definedName name="SG_04_12_1" localSheetId="10">#REF!</definedName>
    <definedName name="SG_04_12_1" localSheetId="11">#REF!</definedName>
    <definedName name="SG_04_12_1" localSheetId="13">#REF!</definedName>
    <definedName name="SG_04_12_1" localSheetId="4">#REF!</definedName>
    <definedName name="SG_04_12_1">[5]RESUMO!#REF!</definedName>
    <definedName name="SG_04_13" localSheetId="8">#REF!</definedName>
    <definedName name="SG_04_13" localSheetId="9">#REF!</definedName>
    <definedName name="SG_04_13" localSheetId="10">#REF!</definedName>
    <definedName name="SG_04_13" localSheetId="11">#REF!</definedName>
    <definedName name="SG_04_13" localSheetId="13">#REF!</definedName>
    <definedName name="SG_04_13" localSheetId="4">#REF!</definedName>
    <definedName name="SG_04_13">'[14]Planilha PROJETISTA'!#REF!</definedName>
    <definedName name="SG_04_13_1" localSheetId="8">#REF!</definedName>
    <definedName name="SG_04_13_1" localSheetId="9">#REF!</definedName>
    <definedName name="SG_04_13_1" localSheetId="10">#REF!</definedName>
    <definedName name="SG_04_13_1" localSheetId="11">#REF!</definedName>
    <definedName name="SG_04_13_1" localSheetId="13">#REF!</definedName>
    <definedName name="SG_04_13_1" localSheetId="4">#REF!</definedName>
    <definedName name="SG_04_13_1">[5]RESUMO!#REF!</definedName>
    <definedName name="SG_04_14" localSheetId="8">#REF!</definedName>
    <definedName name="SG_04_14" localSheetId="9">#REF!</definedName>
    <definedName name="SG_04_14" localSheetId="10">#REF!</definedName>
    <definedName name="SG_04_14" localSheetId="11">#REF!</definedName>
    <definedName name="SG_04_14" localSheetId="13">#REF!</definedName>
    <definedName name="SG_04_14" localSheetId="4">#REF!</definedName>
    <definedName name="SG_04_14">'[14]Planilha PROJETISTA'!#REF!</definedName>
    <definedName name="SG_04_14_1" localSheetId="8">#REF!</definedName>
    <definedName name="SG_04_14_1" localSheetId="9">#REF!</definedName>
    <definedName name="SG_04_14_1" localSheetId="10">#REF!</definedName>
    <definedName name="SG_04_14_1" localSheetId="11">#REF!</definedName>
    <definedName name="SG_04_14_1" localSheetId="13">#REF!</definedName>
    <definedName name="SG_04_14_1" localSheetId="4">#REF!</definedName>
    <definedName name="SG_04_14_1">[5]RESUMO!#REF!</definedName>
    <definedName name="SG_04_15" localSheetId="8">#REF!</definedName>
    <definedName name="SG_04_15" localSheetId="9">#REF!</definedName>
    <definedName name="SG_04_15" localSheetId="10">#REF!</definedName>
    <definedName name="SG_04_15" localSheetId="11">#REF!</definedName>
    <definedName name="SG_04_15" localSheetId="13">#REF!</definedName>
    <definedName name="SG_04_15" localSheetId="4">#REF!</definedName>
    <definedName name="SG_04_15">'[14]Planilha PROJETISTA'!#REF!</definedName>
    <definedName name="SG_04_15_1" localSheetId="8">#REF!</definedName>
    <definedName name="SG_04_15_1" localSheetId="9">#REF!</definedName>
    <definedName name="SG_04_15_1" localSheetId="10">#REF!</definedName>
    <definedName name="SG_04_15_1" localSheetId="11">#REF!</definedName>
    <definedName name="SG_04_15_1" localSheetId="13">#REF!</definedName>
    <definedName name="SG_04_15_1" localSheetId="4">#REF!</definedName>
    <definedName name="SG_04_15_1">[5]RESUMO!#REF!</definedName>
    <definedName name="SG_04_16" localSheetId="8">#REF!</definedName>
    <definedName name="SG_04_16" localSheetId="9">#REF!</definedName>
    <definedName name="SG_04_16" localSheetId="10">#REF!</definedName>
    <definedName name="SG_04_16" localSheetId="11">#REF!</definedName>
    <definedName name="SG_04_16" localSheetId="13">#REF!</definedName>
    <definedName name="SG_04_16" localSheetId="4">#REF!</definedName>
    <definedName name="SG_04_16">'[14]Planilha PROJETISTA'!#REF!</definedName>
    <definedName name="SG_04_16_1" localSheetId="8">#REF!</definedName>
    <definedName name="SG_04_16_1" localSheetId="9">#REF!</definedName>
    <definedName name="SG_04_16_1" localSheetId="10">#REF!</definedName>
    <definedName name="SG_04_16_1" localSheetId="11">#REF!</definedName>
    <definedName name="SG_04_16_1" localSheetId="13">#REF!</definedName>
    <definedName name="SG_04_16_1" localSheetId="4">#REF!</definedName>
    <definedName name="SG_04_16_1">[5]RESUMO!#REF!</definedName>
    <definedName name="SG_04_17" localSheetId="8">#REF!</definedName>
    <definedName name="SG_04_17" localSheetId="9">#REF!</definedName>
    <definedName name="SG_04_17" localSheetId="10">#REF!</definedName>
    <definedName name="SG_04_17" localSheetId="11">#REF!</definedName>
    <definedName name="SG_04_17" localSheetId="13">#REF!</definedName>
    <definedName name="SG_04_17" localSheetId="4">#REF!</definedName>
    <definedName name="SG_04_17">'[14]Planilha PROJETISTA'!#REF!</definedName>
    <definedName name="SG_04_17_1" localSheetId="8">#REF!</definedName>
    <definedName name="SG_04_17_1" localSheetId="9">#REF!</definedName>
    <definedName name="SG_04_17_1" localSheetId="10">#REF!</definedName>
    <definedName name="SG_04_17_1" localSheetId="11">#REF!</definedName>
    <definedName name="SG_04_17_1" localSheetId="13">#REF!</definedName>
    <definedName name="SG_04_17_1" localSheetId="4">#REF!</definedName>
    <definedName name="SG_04_17_1">[5]RESUMO!#REF!</definedName>
    <definedName name="SG_04_18" localSheetId="8">#REF!</definedName>
    <definedName name="SG_04_18" localSheetId="9">#REF!</definedName>
    <definedName name="SG_04_18" localSheetId="10">#REF!</definedName>
    <definedName name="SG_04_18" localSheetId="11">#REF!</definedName>
    <definedName name="SG_04_18" localSheetId="13">#REF!</definedName>
    <definedName name="SG_04_18" localSheetId="4">#REF!</definedName>
    <definedName name="SG_04_18">'[14]Planilha PROJETISTA'!#REF!</definedName>
    <definedName name="SG_04_18_1" localSheetId="8">#REF!</definedName>
    <definedName name="SG_04_18_1" localSheetId="9">#REF!</definedName>
    <definedName name="SG_04_18_1" localSheetId="10">#REF!</definedName>
    <definedName name="SG_04_18_1" localSheetId="11">#REF!</definedName>
    <definedName name="SG_04_18_1" localSheetId="13">#REF!</definedName>
    <definedName name="SG_04_18_1" localSheetId="4">#REF!</definedName>
    <definedName name="SG_04_18_1">[5]RESUMO!#REF!</definedName>
    <definedName name="SG_04_19" localSheetId="8">#REF!</definedName>
    <definedName name="SG_04_19" localSheetId="9">#REF!</definedName>
    <definedName name="SG_04_19" localSheetId="10">#REF!</definedName>
    <definedName name="SG_04_19" localSheetId="11">#REF!</definedName>
    <definedName name="SG_04_19" localSheetId="13">#REF!</definedName>
    <definedName name="SG_04_19" localSheetId="4">#REF!</definedName>
    <definedName name="SG_04_19">'[14]Planilha PROJETISTA'!#REF!</definedName>
    <definedName name="SG_04_19_1" localSheetId="8">#REF!</definedName>
    <definedName name="SG_04_19_1" localSheetId="9">#REF!</definedName>
    <definedName name="SG_04_19_1" localSheetId="10">#REF!</definedName>
    <definedName name="SG_04_19_1" localSheetId="11">#REF!</definedName>
    <definedName name="SG_04_19_1" localSheetId="13">#REF!</definedName>
    <definedName name="SG_04_19_1" localSheetId="4">#REF!</definedName>
    <definedName name="SG_04_19_1">[5]RESUMO!#REF!</definedName>
    <definedName name="SG_04_20" localSheetId="8">#REF!</definedName>
    <definedName name="SG_04_20" localSheetId="9">#REF!</definedName>
    <definedName name="SG_04_20" localSheetId="10">#REF!</definedName>
    <definedName name="SG_04_20" localSheetId="11">#REF!</definedName>
    <definedName name="SG_04_20" localSheetId="13">#REF!</definedName>
    <definedName name="SG_04_20" localSheetId="4">#REF!</definedName>
    <definedName name="SG_04_20">'[14]Planilha PROJETISTA'!#REF!</definedName>
    <definedName name="SG_04_20_1" localSheetId="8">#REF!</definedName>
    <definedName name="SG_04_20_1" localSheetId="9">#REF!</definedName>
    <definedName name="SG_04_20_1" localSheetId="10">#REF!</definedName>
    <definedName name="SG_04_20_1" localSheetId="11">#REF!</definedName>
    <definedName name="SG_04_20_1" localSheetId="13">#REF!</definedName>
    <definedName name="SG_04_20_1" localSheetId="4">#REF!</definedName>
    <definedName name="SG_04_20_1">[5]RESUMO!#REF!</definedName>
    <definedName name="SG_05_01_1" localSheetId="8">#REF!</definedName>
    <definedName name="SG_05_01_1" localSheetId="9">#REF!</definedName>
    <definedName name="SG_05_01_1" localSheetId="10">#REF!</definedName>
    <definedName name="SG_05_01_1" localSheetId="11">#REF!</definedName>
    <definedName name="SG_05_01_1" localSheetId="13">#REF!</definedName>
    <definedName name="SG_05_01_1" localSheetId="4">#REF!</definedName>
    <definedName name="SG_05_01_1">[5]RESUMO!#REF!</definedName>
    <definedName name="SG_05_02" localSheetId="8">#REF!</definedName>
    <definedName name="SG_05_02" localSheetId="9">#REF!</definedName>
    <definedName name="SG_05_02" localSheetId="10">#REF!</definedName>
    <definedName name="SG_05_02" localSheetId="11">#REF!</definedName>
    <definedName name="SG_05_02" localSheetId="13">#REF!</definedName>
    <definedName name="SG_05_02" localSheetId="4">#REF!</definedName>
    <definedName name="SG_05_02">'[14]Planilha PROJETISTA'!#REF!</definedName>
    <definedName name="SG_05_02_1" localSheetId="8">#REF!</definedName>
    <definedName name="SG_05_02_1" localSheetId="9">#REF!</definedName>
    <definedName name="SG_05_02_1" localSheetId="10">#REF!</definedName>
    <definedName name="SG_05_02_1" localSheetId="11">#REF!</definedName>
    <definedName name="SG_05_02_1" localSheetId="13">#REF!</definedName>
    <definedName name="SG_05_02_1" localSheetId="4">#REF!</definedName>
    <definedName name="SG_05_02_1">[5]RESUMO!#REF!</definedName>
    <definedName name="SG_05_03" localSheetId="8">#REF!</definedName>
    <definedName name="SG_05_03" localSheetId="9">#REF!</definedName>
    <definedName name="SG_05_03" localSheetId="10">#REF!</definedName>
    <definedName name="SG_05_03" localSheetId="11">#REF!</definedName>
    <definedName name="SG_05_03" localSheetId="13">#REF!</definedName>
    <definedName name="SG_05_03" localSheetId="4">#REF!</definedName>
    <definedName name="SG_05_03">'[14]Planilha PROJETISTA'!#REF!</definedName>
    <definedName name="SG_05_03_1" localSheetId="8">#REF!</definedName>
    <definedName name="SG_05_03_1" localSheetId="9">#REF!</definedName>
    <definedName name="SG_05_03_1" localSheetId="10">#REF!</definedName>
    <definedName name="SG_05_03_1" localSheetId="11">#REF!</definedName>
    <definedName name="SG_05_03_1" localSheetId="13">#REF!</definedName>
    <definedName name="SG_05_03_1" localSheetId="4">#REF!</definedName>
    <definedName name="SG_05_03_1">[5]RESUMO!#REF!</definedName>
    <definedName name="SG_05_04_1" localSheetId="8">#REF!</definedName>
    <definedName name="SG_05_04_1" localSheetId="9">#REF!</definedName>
    <definedName name="SG_05_04_1" localSheetId="10">#REF!</definedName>
    <definedName name="SG_05_04_1" localSheetId="11">#REF!</definedName>
    <definedName name="SG_05_04_1" localSheetId="13">#REF!</definedName>
    <definedName name="SG_05_04_1" localSheetId="4">#REF!</definedName>
    <definedName name="SG_05_04_1">[5]RESUMO!#REF!</definedName>
    <definedName name="SG_05_05_1" localSheetId="8">#REF!</definedName>
    <definedName name="SG_05_05_1" localSheetId="9">#REF!</definedName>
    <definedName name="SG_05_05_1" localSheetId="10">#REF!</definedName>
    <definedName name="SG_05_05_1" localSheetId="11">#REF!</definedName>
    <definedName name="SG_05_05_1" localSheetId="13">#REF!</definedName>
    <definedName name="SG_05_05_1" localSheetId="4">#REF!</definedName>
    <definedName name="SG_05_05_1">[5]RESUMO!#REF!</definedName>
    <definedName name="SG_05_06_1" localSheetId="8">#REF!</definedName>
    <definedName name="SG_05_06_1" localSheetId="9">#REF!</definedName>
    <definedName name="SG_05_06_1" localSheetId="10">#REF!</definedName>
    <definedName name="SG_05_06_1" localSheetId="11">#REF!</definedName>
    <definedName name="SG_05_06_1" localSheetId="13">#REF!</definedName>
    <definedName name="SG_05_06_1" localSheetId="4">#REF!</definedName>
    <definedName name="SG_05_06_1">[5]RESUMO!#REF!</definedName>
    <definedName name="SG_05_07" localSheetId="8">#REF!</definedName>
    <definedName name="SG_05_07" localSheetId="9">#REF!</definedName>
    <definedName name="SG_05_07" localSheetId="10">#REF!</definedName>
    <definedName name="SG_05_07" localSheetId="11">#REF!</definedName>
    <definedName name="SG_05_07" localSheetId="13">#REF!</definedName>
    <definedName name="SG_05_07" localSheetId="4">#REF!</definedName>
    <definedName name="SG_05_07">'[14]Planilha PROJETISTA'!#REF!</definedName>
    <definedName name="SG_05_07_1" localSheetId="8">#REF!</definedName>
    <definedName name="SG_05_07_1" localSheetId="9">#REF!</definedName>
    <definedName name="SG_05_07_1" localSheetId="10">#REF!</definedName>
    <definedName name="SG_05_07_1" localSheetId="11">#REF!</definedName>
    <definedName name="SG_05_07_1" localSheetId="13">#REF!</definedName>
    <definedName name="SG_05_07_1" localSheetId="4">#REF!</definedName>
    <definedName name="SG_05_07_1">[5]RESUMO!#REF!</definedName>
    <definedName name="SG_05_08" localSheetId="8">#REF!</definedName>
    <definedName name="SG_05_08" localSheetId="9">#REF!</definedName>
    <definedName name="SG_05_08" localSheetId="10">#REF!</definedName>
    <definedName name="SG_05_08" localSheetId="11">#REF!</definedName>
    <definedName name="SG_05_08" localSheetId="13">#REF!</definedName>
    <definedName name="SG_05_08" localSheetId="4">#REF!</definedName>
    <definedName name="SG_05_08">'[14]Planilha PROJETISTA'!#REF!</definedName>
    <definedName name="SG_05_08_1" localSheetId="8">#REF!</definedName>
    <definedName name="SG_05_08_1" localSheetId="9">#REF!</definedName>
    <definedName name="SG_05_08_1" localSheetId="10">#REF!</definedName>
    <definedName name="SG_05_08_1" localSheetId="11">#REF!</definedName>
    <definedName name="SG_05_08_1" localSheetId="13">#REF!</definedName>
    <definedName name="SG_05_08_1" localSheetId="4">#REF!</definedName>
    <definedName name="SG_05_08_1">[5]RESUMO!#REF!</definedName>
    <definedName name="SG_05_09_1" localSheetId="8">#REF!</definedName>
    <definedName name="SG_05_09_1" localSheetId="9">#REF!</definedName>
    <definedName name="SG_05_09_1" localSheetId="10">#REF!</definedName>
    <definedName name="SG_05_09_1" localSheetId="11">#REF!</definedName>
    <definedName name="SG_05_09_1" localSheetId="13">#REF!</definedName>
    <definedName name="SG_05_09_1" localSheetId="4">#REF!</definedName>
    <definedName name="SG_05_09_1">[5]RESUMO!#REF!</definedName>
    <definedName name="SG_05_10_1" localSheetId="8">#REF!</definedName>
    <definedName name="SG_05_10_1" localSheetId="9">#REF!</definedName>
    <definedName name="SG_05_10_1" localSheetId="10">#REF!</definedName>
    <definedName name="SG_05_10_1" localSheetId="11">#REF!</definedName>
    <definedName name="SG_05_10_1" localSheetId="13">#REF!</definedName>
    <definedName name="SG_05_10_1" localSheetId="4">#REF!</definedName>
    <definedName name="SG_05_10_1">[5]RESUMO!#REF!</definedName>
    <definedName name="SG_05_11" localSheetId="8">#REF!</definedName>
    <definedName name="SG_05_11" localSheetId="9">#REF!</definedName>
    <definedName name="SG_05_11" localSheetId="10">#REF!</definedName>
    <definedName name="SG_05_11" localSheetId="11">#REF!</definedName>
    <definedName name="SG_05_11" localSheetId="13">#REF!</definedName>
    <definedName name="SG_05_11" localSheetId="4">#REF!</definedName>
    <definedName name="SG_05_11">'[14]Planilha PROJETISTA'!#REF!</definedName>
    <definedName name="SG_05_11_1" localSheetId="8">#REF!</definedName>
    <definedName name="SG_05_11_1" localSheetId="9">#REF!</definedName>
    <definedName name="SG_05_11_1" localSheetId="10">#REF!</definedName>
    <definedName name="SG_05_11_1" localSheetId="11">#REF!</definedName>
    <definedName name="SG_05_11_1" localSheetId="13">#REF!</definedName>
    <definedName name="SG_05_11_1" localSheetId="4">#REF!</definedName>
    <definedName name="SG_05_11_1">[5]RESUMO!#REF!</definedName>
    <definedName name="SG_05_12_1" localSheetId="8">#REF!</definedName>
    <definedName name="SG_05_12_1" localSheetId="9">#REF!</definedName>
    <definedName name="SG_05_12_1" localSheetId="10">#REF!</definedName>
    <definedName name="SG_05_12_1" localSheetId="11">#REF!</definedName>
    <definedName name="SG_05_12_1" localSheetId="13">#REF!</definedName>
    <definedName name="SG_05_12_1" localSheetId="4">#REF!</definedName>
    <definedName name="SG_05_12_1">[5]RESUMO!#REF!</definedName>
    <definedName name="SG_05_13_1" localSheetId="8">#REF!</definedName>
    <definedName name="SG_05_13_1" localSheetId="9">#REF!</definedName>
    <definedName name="SG_05_13_1" localSheetId="10">#REF!</definedName>
    <definedName name="SG_05_13_1" localSheetId="11">#REF!</definedName>
    <definedName name="SG_05_13_1" localSheetId="13">#REF!</definedName>
    <definedName name="SG_05_13_1" localSheetId="4">#REF!</definedName>
    <definedName name="SG_05_13_1">[5]RESUMO!#REF!</definedName>
    <definedName name="SG_05_14" localSheetId="8">#REF!</definedName>
    <definedName name="SG_05_14" localSheetId="9">#REF!</definedName>
    <definedName name="SG_05_14" localSheetId="10">#REF!</definedName>
    <definedName name="SG_05_14" localSheetId="11">#REF!</definedName>
    <definedName name="SG_05_14" localSheetId="13">#REF!</definedName>
    <definedName name="SG_05_14" localSheetId="4">#REF!</definedName>
    <definedName name="SG_05_14">'[14]Planilha PROJETISTA'!#REF!</definedName>
    <definedName name="SG_05_14_1" localSheetId="8">#REF!</definedName>
    <definedName name="SG_05_14_1" localSheetId="9">#REF!</definedName>
    <definedName name="SG_05_14_1" localSheetId="10">#REF!</definedName>
    <definedName name="SG_05_14_1" localSheetId="11">#REF!</definedName>
    <definedName name="SG_05_14_1" localSheetId="13">#REF!</definedName>
    <definedName name="SG_05_14_1" localSheetId="4">#REF!</definedName>
    <definedName name="SG_05_14_1">[5]RESUMO!#REF!</definedName>
    <definedName name="SG_05_15" localSheetId="8">#REF!</definedName>
    <definedName name="SG_05_15" localSheetId="9">#REF!</definedName>
    <definedName name="SG_05_15" localSheetId="10">#REF!</definedName>
    <definedName name="SG_05_15" localSheetId="11">#REF!</definedName>
    <definedName name="SG_05_15" localSheetId="13">#REF!</definedName>
    <definedName name="SG_05_15" localSheetId="4">#REF!</definedName>
    <definedName name="SG_05_15">'[14]Planilha PROJETISTA'!#REF!</definedName>
    <definedName name="SG_05_15_1" localSheetId="8">#REF!</definedName>
    <definedName name="SG_05_15_1" localSheetId="9">#REF!</definedName>
    <definedName name="SG_05_15_1" localSheetId="10">#REF!</definedName>
    <definedName name="SG_05_15_1" localSheetId="11">#REF!</definedName>
    <definedName name="SG_05_15_1" localSheetId="13">#REF!</definedName>
    <definedName name="SG_05_15_1" localSheetId="4">#REF!</definedName>
    <definedName name="SG_05_15_1">[5]RESUMO!#REF!</definedName>
    <definedName name="SG_05_16" localSheetId="8">#REF!</definedName>
    <definedName name="SG_05_16" localSheetId="9">#REF!</definedName>
    <definedName name="SG_05_16" localSheetId="10">#REF!</definedName>
    <definedName name="SG_05_16" localSheetId="11">#REF!</definedName>
    <definedName name="SG_05_16" localSheetId="13">#REF!</definedName>
    <definedName name="SG_05_16" localSheetId="4">#REF!</definedName>
    <definedName name="SG_05_16">'[14]Planilha PROJETISTA'!#REF!</definedName>
    <definedName name="SG_05_16_1" localSheetId="8">#REF!</definedName>
    <definedName name="SG_05_16_1" localSheetId="9">#REF!</definedName>
    <definedName name="SG_05_16_1" localSheetId="10">#REF!</definedName>
    <definedName name="SG_05_16_1" localSheetId="11">#REF!</definedName>
    <definedName name="SG_05_16_1" localSheetId="13">#REF!</definedName>
    <definedName name="SG_05_16_1" localSheetId="4">#REF!</definedName>
    <definedName name="SG_05_16_1">[5]RESUMO!#REF!</definedName>
    <definedName name="SG_05_17" localSheetId="8">#REF!</definedName>
    <definedName name="SG_05_17" localSheetId="9">#REF!</definedName>
    <definedName name="SG_05_17" localSheetId="10">#REF!</definedName>
    <definedName name="SG_05_17" localSheetId="11">#REF!</definedName>
    <definedName name="SG_05_17" localSheetId="13">#REF!</definedName>
    <definedName name="SG_05_17" localSheetId="4">#REF!</definedName>
    <definedName name="SG_05_17">'[14]Planilha PROJETISTA'!#REF!</definedName>
    <definedName name="SG_05_17_1" localSheetId="8">#REF!</definedName>
    <definedName name="SG_05_17_1" localSheetId="9">#REF!</definedName>
    <definedName name="SG_05_17_1" localSheetId="10">#REF!</definedName>
    <definedName name="SG_05_17_1" localSheetId="11">#REF!</definedName>
    <definedName name="SG_05_17_1" localSheetId="13">#REF!</definedName>
    <definedName name="SG_05_17_1" localSheetId="4">#REF!</definedName>
    <definedName name="SG_05_17_1">[5]RESUMO!#REF!</definedName>
    <definedName name="SG_05_18" localSheetId="8">#REF!</definedName>
    <definedName name="SG_05_18" localSheetId="9">#REF!</definedName>
    <definedName name="SG_05_18" localSheetId="10">#REF!</definedName>
    <definedName name="SG_05_18" localSheetId="11">#REF!</definedName>
    <definedName name="SG_05_18" localSheetId="13">#REF!</definedName>
    <definedName name="SG_05_18" localSheetId="4">#REF!</definedName>
    <definedName name="SG_05_18">'[14]Planilha PROJETISTA'!#REF!</definedName>
    <definedName name="SG_05_18_1" localSheetId="8">#REF!</definedName>
    <definedName name="SG_05_18_1" localSheetId="9">#REF!</definedName>
    <definedName name="SG_05_18_1" localSheetId="10">#REF!</definedName>
    <definedName name="SG_05_18_1" localSheetId="11">#REF!</definedName>
    <definedName name="SG_05_18_1" localSheetId="13">#REF!</definedName>
    <definedName name="SG_05_18_1" localSheetId="4">#REF!</definedName>
    <definedName name="SG_05_18_1">[5]RESUMO!#REF!</definedName>
    <definedName name="SG_05_19" localSheetId="8">#REF!</definedName>
    <definedName name="SG_05_19" localSheetId="9">#REF!</definedName>
    <definedName name="SG_05_19" localSheetId="10">#REF!</definedName>
    <definedName name="SG_05_19" localSheetId="11">#REF!</definedName>
    <definedName name="SG_05_19" localSheetId="13">#REF!</definedName>
    <definedName name="SG_05_19" localSheetId="4">#REF!</definedName>
    <definedName name="SG_05_19">'[14]Planilha PROJETISTA'!#REF!</definedName>
    <definedName name="SG_05_19_1" localSheetId="8">#REF!</definedName>
    <definedName name="SG_05_19_1" localSheetId="9">#REF!</definedName>
    <definedName name="SG_05_19_1" localSheetId="10">#REF!</definedName>
    <definedName name="SG_05_19_1" localSheetId="11">#REF!</definedName>
    <definedName name="SG_05_19_1" localSheetId="13">#REF!</definedName>
    <definedName name="SG_05_19_1" localSheetId="4">#REF!</definedName>
    <definedName name="SG_05_19_1">[5]RESUMO!#REF!</definedName>
    <definedName name="SG_05_20" localSheetId="8">#REF!</definedName>
    <definedName name="SG_05_20" localSheetId="9">#REF!</definedName>
    <definedName name="SG_05_20" localSheetId="10">#REF!</definedName>
    <definedName name="SG_05_20" localSheetId="11">#REF!</definedName>
    <definedName name="SG_05_20" localSheetId="13">#REF!</definedName>
    <definedName name="SG_05_20" localSheetId="4">#REF!</definedName>
    <definedName name="SG_05_20">'[14]Planilha PROJETISTA'!#REF!</definedName>
    <definedName name="SG_05_20_1" localSheetId="8">#REF!</definedName>
    <definedName name="SG_05_20_1" localSheetId="9">#REF!</definedName>
    <definedName name="SG_05_20_1" localSheetId="10">#REF!</definedName>
    <definedName name="SG_05_20_1" localSheetId="11">#REF!</definedName>
    <definedName name="SG_05_20_1" localSheetId="13">#REF!</definedName>
    <definedName name="SG_05_20_1" localSheetId="4">#REF!</definedName>
    <definedName name="SG_05_20_1">[5]RESUMO!#REF!</definedName>
    <definedName name="SG_06_01_1" localSheetId="8">#REF!</definedName>
    <definedName name="SG_06_01_1" localSheetId="9">#REF!</definedName>
    <definedName name="SG_06_01_1" localSheetId="10">#REF!</definedName>
    <definedName name="SG_06_01_1" localSheetId="11">#REF!</definedName>
    <definedName name="SG_06_01_1" localSheetId="13">#REF!</definedName>
    <definedName name="SG_06_01_1" localSheetId="4">#REF!</definedName>
    <definedName name="SG_06_01_1">[5]RESUMO!#REF!</definedName>
    <definedName name="SG_06_02_1" localSheetId="8">#REF!</definedName>
    <definedName name="SG_06_02_1" localSheetId="9">#REF!</definedName>
    <definedName name="SG_06_02_1" localSheetId="10">#REF!</definedName>
    <definedName name="SG_06_02_1" localSheetId="11">#REF!</definedName>
    <definedName name="SG_06_02_1" localSheetId="13">#REF!</definedName>
    <definedName name="SG_06_02_1" localSheetId="4">#REF!</definedName>
    <definedName name="SG_06_02_1">[5]RESUMO!#REF!</definedName>
    <definedName name="SG_06_03_1" localSheetId="8">#REF!</definedName>
    <definedName name="SG_06_03_1" localSheetId="9">#REF!</definedName>
    <definedName name="SG_06_03_1" localSheetId="10">#REF!</definedName>
    <definedName name="SG_06_03_1" localSheetId="11">#REF!</definedName>
    <definedName name="SG_06_03_1" localSheetId="13">#REF!</definedName>
    <definedName name="SG_06_03_1" localSheetId="4">#REF!</definedName>
    <definedName name="SG_06_03_1">[5]RESUMO!#REF!</definedName>
    <definedName name="SG_06_04" localSheetId="8">#REF!</definedName>
    <definedName name="SG_06_04" localSheetId="9">#REF!</definedName>
    <definedName name="SG_06_04" localSheetId="10">#REF!</definedName>
    <definedName name="SG_06_04" localSheetId="11">#REF!</definedName>
    <definedName name="SG_06_04" localSheetId="13">#REF!</definedName>
    <definedName name="SG_06_04" localSheetId="4">#REF!</definedName>
    <definedName name="SG_06_04">'[14]Planilha PROJETISTA'!#REF!</definedName>
    <definedName name="SG_06_04_1" localSheetId="8">#REF!</definedName>
    <definedName name="SG_06_04_1" localSheetId="9">#REF!</definedName>
    <definedName name="SG_06_04_1" localSheetId="10">#REF!</definedName>
    <definedName name="SG_06_04_1" localSheetId="11">#REF!</definedName>
    <definedName name="SG_06_04_1" localSheetId="13">#REF!</definedName>
    <definedName name="SG_06_04_1" localSheetId="4">#REF!</definedName>
    <definedName name="SG_06_04_1">[5]RESUMO!#REF!</definedName>
    <definedName name="SG_06_05" localSheetId="8">#REF!</definedName>
    <definedName name="SG_06_05" localSheetId="9">#REF!</definedName>
    <definedName name="SG_06_05" localSheetId="10">#REF!</definedName>
    <definedName name="SG_06_05" localSheetId="11">#REF!</definedName>
    <definedName name="SG_06_05" localSheetId="13">#REF!</definedName>
    <definedName name="SG_06_05" localSheetId="4">#REF!</definedName>
    <definedName name="SG_06_05">'[14]Planilha PROJETISTA'!#REF!</definedName>
    <definedName name="SG_06_05_1" localSheetId="8">#REF!</definedName>
    <definedName name="SG_06_05_1" localSheetId="9">#REF!</definedName>
    <definedName name="SG_06_05_1" localSheetId="10">#REF!</definedName>
    <definedName name="SG_06_05_1" localSheetId="11">#REF!</definedName>
    <definedName name="SG_06_05_1" localSheetId="13">#REF!</definedName>
    <definedName name="SG_06_05_1" localSheetId="4">#REF!</definedName>
    <definedName name="SG_06_05_1">[5]RESUMO!#REF!</definedName>
    <definedName name="SG_06_06" localSheetId="8">#REF!</definedName>
    <definedName name="SG_06_06" localSheetId="9">#REF!</definedName>
    <definedName name="SG_06_06" localSheetId="10">#REF!</definedName>
    <definedName name="SG_06_06" localSheetId="11">#REF!</definedName>
    <definedName name="SG_06_06" localSheetId="13">#REF!</definedName>
    <definedName name="SG_06_06" localSheetId="4">#REF!</definedName>
    <definedName name="SG_06_06">'[14]Planilha PROJETISTA'!#REF!</definedName>
    <definedName name="SG_06_06_1" localSheetId="8">#REF!</definedName>
    <definedName name="SG_06_06_1" localSheetId="9">#REF!</definedName>
    <definedName name="SG_06_06_1" localSheetId="10">#REF!</definedName>
    <definedName name="SG_06_06_1" localSheetId="11">#REF!</definedName>
    <definedName name="SG_06_06_1" localSheetId="13">#REF!</definedName>
    <definedName name="SG_06_06_1" localSheetId="4">#REF!</definedName>
    <definedName name="SG_06_06_1">[5]RESUMO!#REF!</definedName>
    <definedName name="SG_06_07" localSheetId="8">#REF!</definedName>
    <definedName name="SG_06_07" localSheetId="9">#REF!</definedName>
    <definedName name="SG_06_07" localSheetId="10">#REF!</definedName>
    <definedName name="SG_06_07" localSheetId="11">#REF!</definedName>
    <definedName name="SG_06_07" localSheetId="13">#REF!</definedName>
    <definedName name="SG_06_07" localSheetId="4">#REF!</definedName>
    <definedName name="SG_06_07">'[14]Planilha PROJETISTA'!#REF!</definedName>
    <definedName name="SG_06_07_1" localSheetId="8">#REF!</definedName>
    <definedName name="SG_06_07_1" localSheetId="9">#REF!</definedName>
    <definedName name="SG_06_07_1" localSheetId="10">#REF!</definedName>
    <definedName name="SG_06_07_1" localSheetId="11">#REF!</definedName>
    <definedName name="SG_06_07_1" localSheetId="13">#REF!</definedName>
    <definedName name="SG_06_07_1" localSheetId="4">#REF!</definedName>
    <definedName name="SG_06_07_1">[5]RESUMO!#REF!</definedName>
    <definedName name="SG_06_08" localSheetId="8">#REF!</definedName>
    <definedName name="SG_06_08" localSheetId="9">#REF!</definedName>
    <definedName name="SG_06_08" localSheetId="10">#REF!</definedName>
    <definedName name="SG_06_08" localSheetId="11">#REF!</definedName>
    <definedName name="SG_06_08" localSheetId="13">#REF!</definedName>
    <definedName name="SG_06_08" localSheetId="4">#REF!</definedName>
    <definedName name="SG_06_08">'[14]Planilha PROJETISTA'!#REF!</definedName>
    <definedName name="SG_06_08_1" localSheetId="8">#REF!</definedName>
    <definedName name="SG_06_08_1" localSheetId="9">#REF!</definedName>
    <definedName name="SG_06_08_1" localSheetId="10">#REF!</definedName>
    <definedName name="SG_06_08_1" localSheetId="11">#REF!</definedName>
    <definedName name="SG_06_08_1" localSheetId="13">#REF!</definedName>
    <definedName name="SG_06_08_1" localSheetId="4">#REF!</definedName>
    <definedName name="SG_06_08_1">[5]RESUMO!#REF!</definedName>
    <definedName name="SG_06_09" localSheetId="8">#REF!</definedName>
    <definedName name="SG_06_09" localSheetId="9">#REF!</definedName>
    <definedName name="SG_06_09" localSheetId="10">#REF!</definedName>
    <definedName name="SG_06_09" localSheetId="11">#REF!</definedName>
    <definedName name="SG_06_09" localSheetId="13">#REF!</definedName>
    <definedName name="SG_06_09" localSheetId="4">#REF!</definedName>
    <definedName name="SG_06_09">'[14]Planilha PROJETISTA'!#REF!</definedName>
    <definedName name="SG_06_09_1" localSheetId="8">#REF!</definedName>
    <definedName name="SG_06_09_1" localSheetId="9">#REF!</definedName>
    <definedName name="SG_06_09_1" localSheetId="10">#REF!</definedName>
    <definedName name="SG_06_09_1" localSheetId="11">#REF!</definedName>
    <definedName name="SG_06_09_1" localSheetId="13">#REF!</definedName>
    <definedName name="SG_06_09_1" localSheetId="4">#REF!</definedName>
    <definedName name="SG_06_09_1">[5]RESUMO!#REF!</definedName>
    <definedName name="SG_06_10" localSheetId="8">#REF!</definedName>
    <definedName name="SG_06_10" localSheetId="9">#REF!</definedName>
    <definedName name="SG_06_10" localSheetId="10">#REF!</definedName>
    <definedName name="SG_06_10" localSheetId="11">#REF!</definedName>
    <definedName name="SG_06_10" localSheetId="13">#REF!</definedName>
    <definedName name="SG_06_10" localSheetId="4">#REF!</definedName>
    <definedName name="SG_06_10">'[14]Planilha PROJETISTA'!#REF!</definedName>
    <definedName name="SG_06_10_1" localSheetId="8">#REF!</definedName>
    <definedName name="SG_06_10_1" localSheetId="9">#REF!</definedName>
    <definedName name="SG_06_10_1" localSheetId="10">#REF!</definedName>
    <definedName name="SG_06_10_1" localSheetId="11">#REF!</definedName>
    <definedName name="SG_06_10_1" localSheetId="13">#REF!</definedName>
    <definedName name="SG_06_10_1" localSheetId="4">#REF!</definedName>
    <definedName name="SG_06_10_1">[5]RESUMO!#REF!</definedName>
    <definedName name="SG_06_11" localSheetId="8">#REF!</definedName>
    <definedName name="SG_06_11" localSheetId="9">#REF!</definedName>
    <definedName name="SG_06_11" localSheetId="10">#REF!</definedName>
    <definedName name="SG_06_11" localSheetId="11">#REF!</definedName>
    <definedName name="SG_06_11" localSheetId="13">#REF!</definedName>
    <definedName name="SG_06_11" localSheetId="4">#REF!</definedName>
    <definedName name="SG_06_11">'[14]Planilha PROJETISTA'!#REF!</definedName>
    <definedName name="SG_06_11_1" localSheetId="8">#REF!</definedName>
    <definedName name="SG_06_11_1" localSheetId="9">#REF!</definedName>
    <definedName name="SG_06_11_1" localSheetId="10">#REF!</definedName>
    <definedName name="SG_06_11_1" localSheetId="11">#REF!</definedName>
    <definedName name="SG_06_11_1" localSheetId="13">#REF!</definedName>
    <definedName name="SG_06_11_1" localSheetId="4">#REF!</definedName>
    <definedName name="SG_06_11_1">[5]RESUMO!#REF!</definedName>
    <definedName name="SG_06_12" localSheetId="8">#REF!</definedName>
    <definedName name="SG_06_12" localSheetId="9">#REF!</definedName>
    <definedName name="SG_06_12" localSheetId="10">#REF!</definedName>
    <definedName name="SG_06_12" localSheetId="11">#REF!</definedName>
    <definedName name="SG_06_12" localSheetId="13">#REF!</definedName>
    <definedName name="SG_06_12" localSheetId="4">#REF!</definedName>
    <definedName name="SG_06_12">'[14]Planilha PROJETISTA'!#REF!</definedName>
    <definedName name="SG_06_12_1" localSheetId="8">#REF!</definedName>
    <definedName name="SG_06_12_1" localSheetId="9">#REF!</definedName>
    <definedName name="SG_06_12_1" localSheetId="10">#REF!</definedName>
    <definedName name="SG_06_12_1" localSheetId="11">#REF!</definedName>
    <definedName name="SG_06_12_1" localSheetId="13">#REF!</definedName>
    <definedName name="SG_06_12_1" localSheetId="4">#REF!</definedName>
    <definedName name="SG_06_12_1">[5]RESUMO!#REF!</definedName>
    <definedName name="SG_06_13" localSheetId="8">#REF!</definedName>
    <definedName name="SG_06_13" localSheetId="9">#REF!</definedName>
    <definedName name="SG_06_13" localSheetId="10">#REF!</definedName>
    <definedName name="SG_06_13" localSheetId="11">#REF!</definedName>
    <definedName name="SG_06_13" localSheetId="13">#REF!</definedName>
    <definedName name="SG_06_13" localSheetId="4">#REF!</definedName>
    <definedName name="SG_06_13">'[14]Planilha PROJETISTA'!#REF!</definedName>
    <definedName name="SG_06_13_1" localSheetId="8">#REF!</definedName>
    <definedName name="SG_06_13_1" localSheetId="9">#REF!</definedName>
    <definedName name="SG_06_13_1" localSheetId="10">#REF!</definedName>
    <definedName name="SG_06_13_1" localSheetId="11">#REF!</definedName>
    <definedName name="SG_06_13_1" localSheetId="13">#REF!</definedName>
    <definedName name="SG_06_13_1" localSheetId="4">#REF!</definedName>
    <definedName name="SG_06_13_1">[5]RESUMO!#REF!</definedName>
    <definedName name="SG_06_14" localSheetId="8">#REF!</definedName>
    <definedName name="SG_06_14" localSheetId="9">#REF!</definedName>
    <definedName name="SG_06_14" localSheetId="10">#REF!</definedName>
    <definedName name="SG_06_14" localSheetId="11">#REF!</definedName>
    <definedName name="SG_06_14" localSheetId="13">#REF!</definedName>
    <definedName name="SG_06_14" localSheetId="4">#REF!</definedName>
    <definedName name="SG_06_14">'[14]Planilha PROJETISTA'!#REF!</definedName>
    <definedName name="SG_06_14_1" localSheetId="8">#REF!</definedName>
    <definedName name="SG_06_14_1" localSheetId="9">#REF!</definedName>
    <definedName name="SG_06_14_1" localSheetId="10">#REF!</definedName>
    <definedName name="SG_06_14_1" localSheetId="11">#REF!</definedName>
    <definedName name="SG_06_14_1" localSheetId="13">#REF!</definedName>
    <definedName name="SG_06_14_1" localSheetId="4">#REF!</definedName>
    <definedName name="SG_06_14_1">[5]RESUMO!#REF!</definedName>
    <definedName name="SG_06_15" localSheetId="8">#REF!</definedName>
    <definedName name="SG_06_15" localSheetId="9">#REF!</definedName>
    <definedName name="SG_06_15" localSheetId="10">#REF!</definedName>
    <definedName name="SG_06_15" localSheetId="11">#REF!</definedName>
    <definedName name="SG_06_15" localSheetId="13">#REF!</definedName>
    <definedName name="SG_06_15" localSheetId="4">#REF!</definedName>
    <definedName name="SG_06_15">'[14]Planilha PROJETISTA'!#REF!</definedName>
    <definedName name="SG_06_15_1" localSheetId="8">#REF!</definedName>
    <definedName name="SG_06_15_1" localSheetId="9">#REF!</definedName>
    <definedName name="SG_06_15_1" localSheetId="10">#REF!</definedName>
    <definedName name="SG_06_15_1" localSheetId="11">#REF!</definedName>
    <definedName name="SG_06_15_1" localSheetId="13">#REF!</definedName>
    <definedName name="SG_06_15_1" localSheetId="4">#REF!</definedName>
    <definedName name="SG_06_15_1">[5]RESUMO!#REF!</definedName>
    <definedName name="SG_06_16" localSheetId="8">#REF!</definedName>
    <definedName name="SG_06_16" localSheetId="9">#REF!</definedName>
    <definedName name="SG_06_16" localSheetId="10">#REF!</definedName>
    <definedName name="SG_06_16" localSheetId="11">#REF!</definedName>
    <definedName name="SG_06_16" localSheetId="13">#REF!</definedName>
    <definedName name="SG_06_16" localSheetId="4">#REF!</definedName>
    <definedName name="SG_06_16">'[14]Planilha PROJETISTA'!#REF!</definedName>
    <definedName name="SG_06_16_1" localSheetId="8">#REF!</definedName>
    <definedName name="SG_06_16_1" localSheetId="9">#REF!</definedName>
    <definedName name="SG_06_16_1" localSheetId="10">#REF!</definedName>
    <definedName name="SG_06_16_1" localSheetId="11">#REF!</definedName>
    <definedName name="SG_06_16_1" localSheetId="13">#REF!</definedName>
    <definedName name="SG_06_16_1" localSheetId="4">#REF!</definedName>
    <definedName name="SG_06_16_1">[5]RESUMO!#REF!</definedName>
    <definedName name="SG_06_17" localSheetId="8">#REF!</definedName>
    <definedName name="SG_06_17" localSheetId="9">#REF!</definedName>
    <definedName name="SG_06_17" localSheetId="10">#REF!</definedName>
    <definedName name="SG_06_17" localSheetId="11">#REF!</definedName>
    <definedName name="SG_06_17" localSheetId="13">#REF!</definedName>
    <definedName name="SG_06_17" localSheetId="4">#REF!</definedName>
    <definedName name="SG_06_17">'[14]Planilha PROJETISTA'!#REF!</definedName>
    <definedName name="SG_06_17_1" localSheetId="8">#REF!</definedName>
    <definedName name="SG_06_17_1" localSheetId="9">#REF!</definedName>
    <definedName name="SG_06_17_1" localSheetId="10">#REF!</definedName>
    <definedName name="SG_06_17_1" localSheetId="11">#REF!</definedName>
    <definedName name="SG_06_17_1" localSheetId="13">#REF!</definedName>
    <definedName name="SG_06_17_1" localSheetId="4">#REF!</definedName>
    <definedName name="SG_06_17_1">[5]RESUMO!#REF!</definedName>
    <definedName name="SG_06_18" localSheetId="8">#REF!</definedName>
    <definedName name="SG_06_18" localSheetId="9">#REF!</definedName>
    <definedName name="SG_06_18" localSheetId="10">#REF!</definedName>
    <definedName name="SG_06_18" localSheetId="11">#REF!</definedName>
    <definedName name="SG_06_18" localSheetId="13">#REF!</definedName>
    <definedName name="SG_06_18" localSheetId="4">#REF!</definedName>
    <definedName name="SG_06_18">'[14]Planilha PROJETISTA'!#REF!</definedName>
    <definedName name="SG_06_18_1" localSheetId="8">#REF!</definedName>
    <definedName name="SG_06_18_1" localSheetId="9">#REF!</definedName>
    <definedName name="SG_06_18_1" localSheetId="10">#REF!</definedName>
    <definedName name="SG_06_18_1" localSheetId="11">#REF!</definedName>
    <definedName name="SG_06_18_1" localSheetId="13">#REF!</definedName>
    <definedName name="SG_06_18_1" localSheetId="4">#REF!</definedName>
    <definedName name="SG_06_18_1">[5]RESUMO!#REF!</definedName>
    <definedName name="SG_06_19" localSheetId="8">#REF!</definedName>
    <definedName name="SG_06_19" localSheetId="9">#REF!</definedName>
    <definedName name="SG_06_19" localSheetId="10">#REF!</definedName>
    <definedName name="SG_06_19" localSheetId="11">#REF!</definedName>
    <definedName name="SG_06_19" localSheetId="13">#REF!</definedName>
    <definedName name="SG_06_19" localSheetId="4">#REF!</definedName>
    <definedName name="SG_06_19">'[14]Planilha PROJETISTA'!#REF!</definedName>
    <definedName name="SG_06_19_1" localSheetId="8">#REF!</definedName>
    <definedName name="SG_06_19_1" localSheetId="9">#REF!</definedName>
    <definedName name="SG_06_19_1" localSheetId="10">#REF!</definedName>
    <definedName name="SG_06_19_1" localSheetId="11">#REF!</definedName>
    <definedName name="SG_06_19_1" localSheetId="13">#REF!</definedName>
    <definedName name="SG_06_19_1" localSheetId="4">#REF!</definedName>
    <definedName name="SG_06_19_1">[5]RESUMO!#REF!</definedName>
    <definedName name="SG_06_20" localSheetId="8">#REF!</definedName>
    <definedName name="SG_06_20" localSheetId="9">#REF!</definedName>
    <definedName name="SG_06_20" localSheetId="10">#REF!</definedName>
    <definedName name="SG_06_20" localSheetId="11">#REF!</definedName>
    <definedName name="SG_06_20" localSheetId="13">#REF!</definedName>
    <definedName name="SG_06_20" localSheetId="4">#REF!</definedName>
    <definedName name="SG_06_20">'[14]Planilha PROJETISTA'!#REF!</definedName>
    <definedName name="SG_06_20_1" localSheetId="8">#REF!</definedName>
    <definedName name="SG_06_20_1" localSheetId="9">#REF!</definedName>
    <definedName name="SG_06_20_1" localSheetId="10">#REF!</definedName>
    <definedName name="SG_06_20_1" localSheetId="11">#REF!</definedName>
    <definedName name="SG_06_20_1" localSheetId="13">#REF!</definedName>
    <definedName name="SG_06_20_1" localSheetId="4">#REF!</definedName>
    <definedName name="SG_06_20_1">[5]RESUMO!#REF!</definedName>
    <definedName name="SG_07_01_1" localSheetId="8">#REF!</definedName>
    <definedName name="SG_07_01_1" localSheetId="9">#REF!</definedName>
    <definedName name="SG_07_01_1" localSheetId="10">#REF!</definedName>
    <definedName name="SG_07_01_1" localSheetId="11">#REF!</definedName>
    <definedName name="SG_07_01_1" localSheetId="13">#REF!</definedName>
    <definedName name="SG_07_01_1" localSheetId="4">#REF!</definedName>
    <definedName name="SG_07_01_1">[5]RESUMO!#REF!</definedName>
    <definedName name="SG_07_02" localSheetId="8">#REF!</definedName>
    <definedName name="SG_07_02" localSheetId="9">#REF!</definedName>
    <definedName name="SG_07_02" localSheetId="10">#REF!</definedName>
    <definedName name="SG_07_02" localSheetId="11">#REF!</definedName>
    <definedName name="SG_07_02" localSheetId="13">#REF!</definedName>
    <definedName name="SG_07_02" localSheetId="4">#REF!</definedName>
    <definedName name="SG_07_02">'[14]Planilha PROJETISTA'!#REF!</definedName>
    <definedName name="SG_07_02_1" localSheetId="8">#REF!</definedName>
    <definedName name="SG_07_02_1" localSheetId="9">#REF!</definedName>
    <definedName name="SG_07_02_1" localSheetId="10">#REF!</definedName>
    <definedName name="SG_07_02_1" localSheetId="11">#REF!</definedName>
    <definedName name="SG_07_02_1" localSheetId="13">#REF!</definedName>
    <definedName name="SG_07_02_1" localSheetId="4">#REF!</definedName>
    <definedName name="SG_07_02_1">[5]RESUMO!#REF!</definedName>
    <definedName name="SG_07_03" localSheetId="8">#REF!</definedName>
    <definedName name="SG_07_03" localSheetId="9">#REF!</definedName>
    <definedName name="SG_07_03" localSheetId="10">#REF!</definedName>
    <definedName name="SG_07_03" localSheetId="11">#REF!</definedName>
    <definedName name="SG_07_03" localSheetId="13">#REF!</definedName>
    <definedName name="SG_07_03" localSheetId="4">#REF!</definedName>
    <definedName name="SG_07_03">'[14]Planilha PROJETISTA'!#REF!</definedName>
    <definedName name="SG_07_03_1" localSheetId="8">#REF!</definedName>
    <definedName name="SG_07_03_1" localSheetId="9">#REF!</definedName>
    <definedName name="SG_07_03_1" localSheetId="10">#REF!</definedName>
    <definedName name="SG_07_03_1" localSheetId="11">#REF!</definedName>
    <definedName name="SG_07_03_1" localSheetId="13">#REF!</definedName>
    <definedName name="SG_07_03_1" localSheetId="4">#REF!</definedName>
    <definedName name="SG_07_03_1">[5]RESUMO!#REF!</definedName>
    <definedName name="SG_07_04" localSheetId="8">#REF!</definedName>
    <definedName name="SG_07_04" localSheetId="9">#REF!</definedName>
    <definedName name="SG_07_04" localSheetId="10">#REF!</definedName>
    <definedName name="SG_07_04" localSheetId="11">#REF!</definedName>
    <definedName name="SG_07_04" localSheetId="13">#REF!</definedName>
    <definedName name="SG_07_04" localSheetId="4">#REF!</definedName>
    <definedName name="SG_07_04">'[14]Planilha PROJETISTA'!#REF!</definedName>
    <definedName name="SG_07_04_1" localSheetId="8">#REF!</definedName>
    <definedName name="SG_07_04_1" localSheetId="9">#REF!</definedName>
    <definedName name="SG_07_04_1" localSheetId="10">#REF!</definedName>
    <definedName name="SG_07_04_1" localSheetId="11">#REF!</definedName>
    <definedName name="SG_07_04_1" localSheetId="13">#REF!</definedName>
    <definedName name="SG_07_04_1" localSheetId="4">#REF!</definedName>
    <definedName name="SG_07_04_1">[5]RESUMO!#REF!</definedName>
    <definedName name="SG_07_05" localSheetId="8">#REF!</definedName>
    <definedName name="SG_07_05" localSheetId="9">#REF!</definedName>
    <definedName name="SG_07_05" localSheetId="10">#REF!</definedName>
    <definedName name="SG_07_05" localSheetId="11">#REF!</definedName>
    <definedName name="SG_07_05" localSheetId="13">#REF!</definedName>
    <definedName name="SG_07_05" localSheetId="4">#REF!</definedName>
    <definedName name="SG_07_05">'[14]Planilha PROJETISTA'!#REF!</definedName>
    <definedName name="SG_07_05_1" localSheetId="8">#REF!</definedName>
    <definedName name="SG_07_05_1" localSheetId="9">#REF!</definedName>
    <definedName name="SG_07_05_1" localSheetId="10">#REF!</definedName>
    <definedName name="SG_07_05_1" localSheetId="11">#REF!</definedName>
    <definedName name="SG_07_05_1" localSheetId="13">#REF!</definedName>
    <definedName name="SG_07_05_1" localSheetId="4">#REF!</definedName>
    <definedName name="SG_07_05_1">[5]RESUMO!#REF!</definedName>
    <definedName name="SG_07_06" localSheetId="8">#REF!</definedName>
    <definedName name="SG_07_06" localSheetId="9">#REF!</definedName>
    <definedName name="SG_07_06" localSheetId="10">#REF!</definedName>
    <definedName name="SG_07_06" localSheetId="11">#REF!</definedName>
    <definedName name="SG_07_06" localSheetId="13">#REF!</definedName>
    <definedName name="SG_07_06" localSheetId="4">#REF!</definedName>
    <definedName name="SG_07_06">'[14]Planilha PROJETISTA'!#REF!</definedName>
    <definedName name="SG_07_06_1" localSheetId="8">#REF!</definedName>
    <definedName name="SG_07_06_1" localSheetId="9">#REF!</definedName>
    <definedName name="SG_07_06_1" localSheetId="10">#REF!</definedName>
    <definedName name="SG_07_06_1" localSheetId="11">#REF!</definedName>
    <definedName name="SG_07_06_1" localSheetId="13">#REF!</definedName>
    <definedName name="SG_07_06_1" localSheetId="4">#REF!</definedName>
    <definedName name="SG_07_06_1">[5]RESUMO!#REF!</definedName>
    <definedName name="SG_07_07" localSheetId="8">#REF!</definedName>
    <definedName name="SG_07_07" localSheetId="9">#REF!</definedName>
    <definedName name="SG_07_07" localSheetId="10">#REF!</definedName>
    <definedName name="SG_07_07" localSheetId="11">#REF!</definedName>
    <definedName name="SG_07_07" localSheetId="13">#REF!</definedName>
    <definedName name="SG_07_07" localSheetId="4">#REF!</definedName>
    <definedName name="SG_07_07">'[14]Planilha PROJETISTA'!#REF!</definedName>
    <definedName name="SG_07_07_1" localSheetId="8">#REF!</definedName>
    <definedName name="SG_07_07_1" localSheetId="9">#REF!</definedName>
    <definedName name="SG_07_07_1" localSheetId="10">#REF!</definedName>
    <definedName name="SG_07_07_1" localSheetId="11">#REF!</definedName>
    <definedName name="SG_07_07_1" localSheetId="13">#REF!</definedName>
    <definedName name="SG_07_07_1" localSheetId="4">#REF!</definedName>
    <definedName name="SG_07_07_1">[5]RESUMO!#REF!</definedName>
    <definedName name="SG_07_08" localSheetId="8">#REF!</definedName>
    <definedName name="SG_07_08" localSheetId="9">#REF!</definedName>
    <definedName name="SG_07_08" localSheetId="10">#REF!</definedName>
    <definedName name="SG_07_08" localSheetId="11">#REF!</definedName>
    <definedName name="SG_07_08" localSheetId="13">#REF!</definedName>
    <definedName name="SG_07_08" localSheetId="4">#REF!</definedName>
    <definedName name="SG_07_08">'[14]Planilha PROJETISTA'!#REF!</definedName>
    <definedName name="SG_07_08_1" localSheetId="8">#REF!</definedName>
    <definedName name="SG_07_08_1" localSheetId="9">#REF!</definedName>
    <definedName name="SG_07_08_1" localSheetId="10">#REF!</definedName>
    <definedName name="SG_07_08_1" localSheetId="11">#REF!</definedName>
    <definedName name="SG_07_08_1" localSheetId="13">#REF!</definedName>
    <definedName name="SG_07_08_1" localSheetId="4">#REF!</definedName>
    <definedName name="SG_07_08_1">[5]RESUMO!#REF!</definedName>
    <definedName name="SG_07_09" localSheetId="8">#REF!</definedName>
    <definedName name="SG_07_09" localSheetId="9">#REF!</definedName>
    <definedName name="SG_07_09" localSheetId="10">#REF!</definedName>
    <definedName name="SG_07_09" localSheetId="11">#REF!</definedName>
    <definedName name="SG_07_09" localSheetId="13">#REF!</definedName>
    <definedName name="SG_07_09" localSheetId="4">#REF!</definedName>
    <definedName name="SG_07_09">'[14]Planilha PROJETISTA'!#REF!</definedName>
    <definedName name="SG_07_09_1" localSheetId="8">#REF!</definedName>
    <definedName name="SG_07_09_1" localSheetId="9">#REF!</definedName>
    <definedName name="SG_07_09_1" localSheetId="10">#REF!</definedName>
    <definedName name="SG_07_09_1" localSheetId="11">#REF!</definedName>
    <definedName name="SG_07_09_1" localSheetId="13">#REF!</definedName>
    <definedName name="SG_07_09_1" localSheetId="4">#REF!</definedName>
    <definedName name="SG_07_09_1">[5]RESUMO!#REF!</definedName>
    <definedName name="SG_07_10" localSheetId="8">#REF!</definedName>
    <definedName name="SG_07_10" localSheetId="9">#REF!</definedName>
    <definedName name="SG_07_10" localSheetId="10">#REF!</definedName>
    <definedName name="SG_07_10" localSheetId="11">#REF!</definedName>
    <definedName name="SG_07_10" localSheetId="13">#REF!</definedName>
    <definedName name="SG_07_10" localSheetId="4">#REF!</definedName>
    <definedName name="SG_07_10">'[14]Planilha PROJETISTA'!#REF!</definedName>
    <definedName name="SG_07_10_1" localSheetId="8">#REF!</definedName>
    <definedName name="SG_07_10_1" localSheetId="9">#REF!</definedName>
    <definedName name="SG_07_10_1" localSheetId="10">#REF!</definedName>
    <definedName name="SG_07_10_1" localSheetId="11">#REF!</definedName>
    <definedName name="SG_07_10_1" localSheetId="13">#REF!</definedName>
    <definedName name="SG_07_10_1" localSheetId="4">#REF!</definedName>
    <definedName name="SG_07_10_1">[5]RESUMO!#REF!</definedName>
    <definedName name="SG_07_11" localSheetId="8">#REF!</definedName>
    <definedName name="SG_07_11" localSheetId="9">#REF!</definedName>
    <definedName name="SG_07_11" localSheetId="10">#REF!</definedName>
    <definedName name="SG_07_11" localSheetId="11">#REF!</definedName>
    <definedName name="SG_07_11" localSheetId="13">#REF!</definedName>
    <definedName name="SG_07_11" localSheetId="4">#REF!</definedName>
    <definedName name="SG_07_11">'[14]Planilha PROJETISTA'!#REF!</definedName>
    <definedName name="SG_07_11_1" localSheetId="8">#REF!</definedName>
    <definedName name="SG_07_11_1" localSheetId="9">#REF!</definedName>
    <definedName name="SG_07_11_1" localSheetId="10">#REF!</definedName>
    <definedName name="SG_07_11_1" localSheetId="11">#REF!</definedName>
    <definedName name="SG_07_11_1" localSheetId="13">#REF!</definedName>
    <definedName name="SG_07_11_1" localSheetId="4">#REF!</definedName>
    <definedName name="SG_07_11_1">[5]RESUMO!#REF!</definedName>
    <definedName name="SG_07_12" localSheetId="8">#REF!</definedName>
    <definedName name="SG_07_12" localSheetId="9">#REF!</definedName>
    <definedName name="SG_07_12" localSheetId="10">#REF!</definedName>
    <definedName name="SG_07_12" localSheetId="11">#REF!</definedName>
    <definedName name="SG_07_12" localSheetId="13">#REF!</definedName>
    <definedName name="SG_07_12" localSheetId="4">#REF!</definedName>
    <definedName name="SG_07_12">'[14]Planilha PROJETISTA'!#REF!</definedName>
    <definedName name="SG_07_12_1" localSheetId="8">#REF!</definedName>
    <definedName name="SG_07_12_1" localSheetId="9">#REF!</definedName>
    <definedName name="SG_07_12_1" localSheetId="10">#REF!</definedName>
    <definedName name="SG_07_12_1" localSheetId="11">#REF!</definedName>
    <definedName name="SG_07_12_1" localSheetId="13">#REF!</definedName>
    <definedName name="SG_07_12_1" localSheetId="4">#REF!</definedName>
    <definedName name="SG_07_12_1">[5]RESUMO!#REF!</definedName>
    <definedName name="SG_07_13" localSheetId="8">#REF!</definedName>
    <definedName name="SG_07_13" localSheetId="9">#REF!</definedName>
    <definedName name="SG_07_13" localSheetId="10">#REF!</definedName>
    <definedName name="SG_07_13" localSheetId="11">#REF!</definedName>
    <definedName name="SG_07_13" localSheetId="13">#REF!</definedName>
    <definedName name="SG_07_13" localSheetId="4">#REF!</definedName>
    <definedName name="SG_07_13">'[14]Planilha PROJETISTA'!#REF!</definedName>
    <definedName name="SG_07_13_1" localSheetId="8">#REF!</definedName>
    <definedName name="SG_07_13_1" localSheetId="9">#REF!</definedName>
    <definedName name="SG_07_13_1" localSheetId="10">#REF!</definedName>
    <definedName name="SG_07_13_1" localSheetId="11">#REF!</definedName>
    <definedName name="SG_07_13_1" localSheetId="13">#REF!</definedName>
    <definedName name="SG_07_13_1" localSheetId="4">#REF!</definedName>
    <definedName name="SG_07_13_1">[5]RESUMO!#REF!</definedName>
    <definedName name="SG_07_14" localSheetId="8">#REF!</definedName>
    <definedName name="SG_07_14" localSheetId="9">#REF!</definedName>
    <definedName name="SG_07_14" localSheetId="10">#REF!</definedName>
    <definedName name="SG_07_14" localSheetId="11">#REF!</definedName>
    <definedName name="SG_07_14" localSheetId="13">#REF!</definedName>
    <definedName name="SG_07_14" localSheetId="4">#REF!</definedName>
    <definedName name="SG_07_14">'[14]Planilha PROJETISTA'!#REF!</definedName>
    <definedName name="SG_07_14_1" localSheetId="8">#REF!</definedName>
    <definedName name="SG_07_14_1" localSheetId="9">#REF!</definedName>
    <definedName name="SG_07_14_1" localSheetId="10">#REF!</definedName>
    <definedName name="SG_07_14_1" localSheetId="11">#REF!</definedName>
    <definedName name="SG_07_14_1" localSheetId="13">#REF!</definedName>
    <definedName name="SG_07_14_1" localSheetId="4">#REF!</definedName>
    <definedName name="SG_07_14_1">[5]RESUMO!#REF!</definedName>
    <definedName name="SG_07_15" localSheetId="8">#REF!</definedName>
    <definedName name="SG_07_15" localSheetId="9">#REF!</definedName>
    <definedName name="SG_07_15" localSheetId="10">#REF!</definedName>
    <definedName name="SG_07_15" localSheetId="11">#REF!</definedName>
    <definedName name="SG_07_15" localSheetId="13">#REF!</definedName>
    <definedName name="SG_07_15" localSheetId="4">#REF!</definedName>
    <definedName name="SG_07_15">'[14]Planilha PROJETISTA'!#REF!</definedName>
    <definedName name="SG_07_15_1" localSheetId="8">#REF!</definedName>
    <definedName name="SG_07_15_1" localSheetId="9">#REF!</definedName>
    <definedName name="SG_07_15_1" localSheetId="10">#REF!</definedName>
    <definedName name="SG_07_15_1" localSheetId="11">#REF!</definedName>
    <definedName name="SG_07_15_1" localSheetId="13">#REF!</definedName>
    <definedName name="SG_07_15_1" localSheetId="4">#REF!</definedName>
    <definedName name="SG_07_15_1">[5]RESUMO!#REF!</definedName>
    <definedName name="SG_07_16" localSheetId="8">#REF!</definedName>
    <definedName name="SG_07_16" localSheetId="9">#REF!</definedName>
    <definedName name="SG_07_16" localSheetId="10">#REF!</definedName>
    <definedName name="SG_07_16" localSheetId="11">#REF!</definedName>
    <definedName name="SG_07_16" localSheetId="13">#REF!</definedName>
    <definedName name="SG_07_16" localSheetId="4">#REF!</definedName>
    <definedName name="SG_07_16">'[14]Planilha PROJETISTA'!#REF!</definedName>
    <definedName name="SG_07_16_1" localSheetId="8">#REF!</definedName>
    <definedName name="SG_07_16_1" localSheetId="9">#REF!</definedName>
    <definedName name="SG_07_16_1" localSheetId="10">#REF!</definedName>
    <definedName name="SG_07_16_1" localSheetId="11">#REF!</definedName>
    <definedName name="SG_07_16_1" localSheetId="13">#REF!</definedName>
    <definedName name="SG_07_16_1" localSheetId="4">#REF!</definedName>
    <definedName name="SG_07_16_1">[5]RESUMO!#REF!</definedName>
    <definedName name="SG_07_17" localSheetId="8">#REF!</definedName>
    <definedName name="SG_07_17" localSheetId="9">#REF!</definedName>
    <definedName name="SG_07_17" localSheetId="10">#REF!</definedName>
    <definedName name="SG_07_17" localSheetId="11">#REF!</definedName>
    <definedName name="SG_07_17" localSheetId="13">#REF!</definedName>
    <definedName name="SG_07_17" localSheetId="4">#REF!</definedName>
    <definedName name="SG_07_17">'[14]Planilha PROJETISTA'!#REF!</definedName>
    <definedName name="SG_07_17_1" localSheetId="8">#REF!</definedName>
    <definedName name="SG_07_17_1" localSheetId="9">#REF!</definedName>
    <definedName name="SG_07_17_1" localSheetId="10">#REF!</definedName>
    <definedName name="SG_07_17_1" localSheetId="11">#REF!</definedName>
    <definedName name="SG_07_17_1" localSheetId="13">#REF!</definedName>
    <definedName name="SG_07_17_1" localSheetId="4">#REF!</definedName>
    <definedName name="SG_07_17_1">[5]RESUMO!#REF!</definedName>
    <definedName name="SG_07_18" localSheetId="8">#REF!</definedName>
    <definedName name="SG_07_18" localSheetId="9">#REF!</definedName>
    <definedName name="SG_07_18" localSheetId="10">#REF!</definedName>
    <definedName name="SG_07_18" localSheetId="11">#REF!</definedName>
    <definedName name="SG_07_18" localSheetId="13">#REF!</definedName>
    <definedName name="SG_07_18" localSheetId="4">#REF!</definedName>
    <definedName name="SG_07_18">'[14]Planilha PROJETISTA'!#REF!</definedName>
    <definedName name="SG_07_18_1" localSheetId="8">#REF!</definedName>
    <definedName name="SG_07_18_1" localSheetId="9">#REF!</definedName>
    <definedName name="SG_07_18_1" localSheetId="10">#REF!</definedName>
    <definedName name="SG_07_18_1" localSheetId="11">#REF!</definedName>
    <definedName name="SG_07_18_1" localSheetId="13">#REF!</definedName>
    <definedName name="SG_07_18_1" localSheetId="4">#REF!</definedName>
    <definedName name="SG_07_18_1">[5]RESUMO!#REF!</definedName>
    <definedName name="SG_07_19" localSheetId="8">#REF!</definedName>
    <definedName name="SG_07_19" localSheetId="9">#REF!</definedName>
    <definedName name="SG_07_19" localSheetId="10">#REF!</definedName>
    <definedName name="SG_07_19" localSheetId="11">#REF!</definedName>
    <definedName name="SG_07_19" localSheetId="13">#REF!</definedName>
    <definedName name="SG_07_19" localSheetId="4">#REF!</definedName>
    <definedName name="SG_07_19">'[14]Planilha PROJETISTA'!#REF!</definedName>
    <definedName name="SG_07_19_1" localSheetId="8">#REF!</definedName>
    <definedName name="SG_07_19_1" localSheetId="9">#REF!</definedName>
    <definedName name="SG_07_19_1" localSheetId="10">#REF!</definedName>
    <definedName name="SG_07_19_1" localSheetId="11">#REF!</definedName>
    <definedName name="SG_07_19_1" localSheetId="13">#REF!</definedName>
    <definedName name="SG_07_19_1" localSheetId="4">#REF!</definedName>
    <definedName name="SG_07_19_1">[5]RESUMO!#REF!</definedName>
    <definedName name="SG_07_20" localSheetId="8">#REF!</definedName>
    <definedName name="SG_07_20" localSheetId="9">#REF!</definedName>
    <definedName name="SG_07_20" localSheetId="10">#REF!</definedName>
    <definedName name="SG_07_20" localSheetId="11">#REF!</definedName>
    <definedName name="SG_07_20" localSheetId="13">#REF!</definedName>
    <definedName name="SG_07_20" localSheetId="4">#REF!</definedName>
    <definedName name="SG_07_20">'[14]Planilha PROJETISTA'!#REF!</definedName>
    <definedName name="SG_07_20_1" localSheetId="8">#REF!</definedName>
    <definedName name="SG_07_20_1" localSheetId="9">#REF!</definedName>
    <definedName name="SG_07_20_1" localSheetId="10">#REF!</definedName>
    <definedName name="SG_07_20_1" localSheetId="11">#REF!</definedName>
    <definedName name="SG_07_20_1" localSheetId="13">#REF!</definedName>
    <definedName name="SG_07_20_1" localSheetId="4">#REF!</definedName>
    <definedName name="SG_07_20_1">[5]RESUMO!#REF!</definedName>
    <definedName name="SG_08_01_1" localSheetId="8">#REF!</definedName>
    <definedName name="SG_08_01_1" localSheetId="9">#REF!</definedName>
    <definedName name="SG_08_01_1" localSheetId="10">#REF!</definedName>
    <definedName name="SG_08_01_1" localSheetId="11">#REF!</definedName>
    <definedName name="SG_08_01_1" localSheetId="13">#REF!</definedName>
    <definedName name="SG_08_01_1" localSheetId="4">#REF!</definedName>
    <definedName name="SG_08_01_1">[5]RESUMO!#REF!</definedName>
    <definedName name="SG_08_02" localSheetId="8">#REF!</definedName>
    <definedName name="SG_08_02" localSheetId="9">#REF!</definedName>
    <definedName name="SG_08_02" localSheetId="10">#REF!</definedName>
    <definedName name="SG_08_02" localSheetId="11">#REF!</definedName>
    <definedName name="SG_08_02" localSheetId="13">#REF!</definedName>
    <definedName name="SG_08_02" localSheetId="4">#REF!</definedName>
    <definedName name="SG_08_02">'[14]Planilha PROJETISTA'!#REF!</definedName>
    <definedName name="SG_08_02_1" localSheetId="8">#REF!</definedName>
    <definedName name="SG_08_02_1" localSheetId="9">#REF!</definedName>
    <definedName name="SG_08_02_1" localSheetId="10">#REF!</definedName>
    <definedName name="SG_08_02_1" localSheetId="11">#REF!</definedName>
    <definedName name="SG_08_02_1" localSheetId="13">#REF!</definedName>
    <definedName name="SG_08_02_1" localSheetId="4">#REF!</definedName>
    <definedName name="SG_08_02_1">[5]RESUMO!#REF!</definedName>
    <definedName name="SG_08_03" localSheetId="8">#REF!</definedName>
    <definedName name="SG_08_03" localSheetId="9">#REF!</definedName>
    <definedName name="SG_08_03" localSheetId="10">#REF!</definedName>
    <definedName name="SG_08_03" localSheetId="11">#REF!</definedName>
    <definedName name="SG_08_03" localSheetId="13">#REF!</definedName>
    <definedName name="SG_08_03" localSheetId="4">#REF!</definedName>
    <definedName name="SG_08_03">'[14]Planilha PROJETISTA'!#REF!</definedName>
    <definedName name="SG_08_03_1" localSheetId="8">#REF!</definedName>
    <definedName name="SG_08_03_1" localSheetId="9">#REF!</definedName>
    <definedName name="SG_08_03_1" localSheetId="10">#REF!</definedName>
    <definedName name="SG_08_03_1" localSheetId="11">#REF!</definedName>
    <definedName name="SG_08_03_1" localSheetId="13">#REF!</definedName>
    <definedName name="SG_08_03_1" localSheetId="4">#REF!</definedName>
    <definedName name="SG_08_03_1">[5]RESUMO!#REF!</definedName>
    <definedName name="SG_08_04" localSheetId="8">#REF!</definedName>
    <definedName name="SG_08_04" localSheetId="9">#REF!</definedName>
    <definedName name="SG_08_04" localSheetId="10">#REF!</definedName>
    <definedName name="SG_08_04" localSheetId="11">#REF!</definedName>
    <definedName name="SG_08_04" localSheetId="13">#REF!</definedName>
    <definedName name="SG_08_04" localSheetId="4">#REF!</definedName>
    <definedName name="SG_08_04">'[14]Planilha PROJETISTA'!#REF!</definedName>
    <definedName name="SG_08_04_1" localSheetId="8">#REF!</definedName>
    <definedName name="SG_08_04_1" localSheetId="9">#REF!</definedName>
    <definedName name="SG_08_04_1" localSheetId="10">#REF!</definedName>
    <definedName name="SG_08_04_1" localSheetId="11">#REF!</definedName>
    <definedName name="SG_08_04_1" localSheetId="13">#REF!</definedName>
    <definedName name="SG_08_04_1" localSheetId="4">#REF!</definedName>
    <definedName name="SG_08_04_1">[5]RESUMO!#REF!</definedName>
    <definedName name="SG_08_05" localSheetId="8">#REF!</definedName>
    <definedName name="SG_08_05" localSheetId="9">#REF!</definedName>
    <definedName name="SG_08_05" localSheetId="10">#REF!</definedName>
    <definedName name="SG_08_05" localSheetId="11">#REF!</definedName>
    <definedName name="SG_08_05" localSheetId="13">#REF!</definedName>
    <definedName name="SG_08_05" localSheetId="4">#REF!</definedName>
    <definedName name="SG_08_05">'[14]Planilha PROJETISTA'!#REF!</definedName>
    <definedName name="SG_08_05_1" localSheetId="8">#REF!</definedName>
    <definedName name="SG_08_05_1" localSheetId="9">#REF!</definedName>
    <definedName name="SG_08_05_1" localSheetId="10">#REF!</definedName>
    <definedName name="SG_08_05_1" localSheetId="11">#REF!</definedName>
    <definedName name="SG_08_05_1" localSheetId="13">#REF!</definedName>
    <definedName name="SG_08_05_1" localSheetId="4">#REF!</definedName>
    <definedName name="SG_08_05_1">[5]RESUMO!#REF!</definedName>
    <definedName name="SG_08_06" localSheetId="8">#REF!</definedName>
    <definedName name="SG_08_06" localSheetId="9">#REF!</definedName>
    <definedName name="SG_08_06" localSheetId="10">#REF!</definedName>
    <definedName name="SG_08_06" localSheetId="11">#REF!</definedName>
    <definedName name="SG_08_06" localSheetId="13">#REF!</definedName>
    <definedName name="SG_08_06" localSheetId="4">#REF!</definedName>
    <definedName name="SG_08_06">'[14]Planilha PROJETISTA'!#REF!</definedName>
    <definedName name="SG_08_06_1" localSheetId="8">#REF!</definedName>
    <definedName name="SG_08_06_1" localSheetId="9">#REF!</definedName>
    <definedName name="SG_08_06_1" localSheetId="10">#REF!</definedName>
    <definedName name="SG_08_06_1" localSheetId="11">#REF!</definedName>
    <definedName name="SG_08_06_1" localSheetId="13">#REF!</definedName>
    <definedName name="SG_08_06_1" localSheetId="4">#REF!</definedName>
    <definedName name="SG_08_06_1">[5]RESUMO!#REF!</definedName>
    <definedName name="SG_08_07" localSheetId="8">#REF!</definedName>
    <definedName name="SG_08_07" localSheetId="9">#REF!</definedName>
    <definedName name="SG_08_07" localSheetId="10">#REF!</definedName>
    <definedName name="SG_08_07" localSheetId="11">#REF!</definedName>
    <definedName name="SG_08_07" localSheetId="13">#REF!</definedName>
    <definedName name="SG_08_07" localSheetId="4">#REF!</definedName>
    <definedName name="SG_08_07">'[14]Planilha PROJETISTA'!#REF!</definedName>
    <definedName name="SG_08_07_1" localSheetId="8">#REF!</definedName>
    <definedName name="SG_08_07_1" localSheetId="9">#REF!</definedName>
    <definedName name="SG_08_07_1" localSheetId="10">#REF!</definedName>
    <definedName name="SG_08_07_1" localSheetId="11">#REF!</definedName>
    <definedName name="SG_08_07_1" localSheetId="13">#REF!</definedName>
    <definedName name="SG_08_07_1" localSheetId="4">#REF!</definedName>
    <definedName name="SG_08_07_1">[5]RESUMO!#REF!</definedName>
    <definedName name="SG_08_08" localSheetId="8">#REF!</definedName>
    <definedName name="SG_08_08" localSheetId="9">#REF!</definedName>
    <definedName name="SG_08_08" localSheetId="10">#REF!</definedName>
    <definedName name="SG_08_08" localSheetId="11">#REF!</definedName>
    <definedName name="SG_08_08" localSheetId="13">#REF!</definedName>
    <definedName name="SG_08_08" localSheetId="4">#REF!</definedName>
    <definedName name="SG_08_08">'[14]Planilha PROJETISTA'!#REF!</definedName>
    <definedName name="SG_08_08_1" localSheetId="8">#REF!</definedName>
    <definedName name="SG_08_08_1" localSheetId="9">#REF!</definedName>
    <definedName name="SG_08_08_1" localSheetId="10">#REF!</definedName>
    <definedName name="SG_08_08_1" localSheetId="11">#REF!</definedName>
    <definedName name="SG_08_08_1" localSheetId="13">#REF!</definedName>
    <definedName name="SG_08_08_1" localSheetId="4">#REF!</definedName>
    <definedName name="SG_08_08_1">[5]RESUMO!#REF!</definedName>
    <definedName name="SG_08_09" localSheetId="8">#REF!</definedName>
    <definedName name="SG_08_09" localSheetId="9">#REF!</definedName>
    <definedName name="SG_08_09" localSheetId="10">#REF!</definedName>
    <definedName name="SG_08_09" localSheetId="11">#REF!</definedName>
    <definedName name="SG_08_09" localSheetId="13">#REF!</definedName>
    <definedName name="SG_08_09" localSheetId="4">#REF!</definedName>
    <definedName name="SG_08_09">'[14]Planilha PROJETISTA'!#REF!</definedName>
    <definedName name="SG_08_09_1" localSheetId="8">#REF!</definedName>
    <definedName name="SG_08_09_1" localSheetId="9">#REF!</definedName>
    <definedName name="SG_08_09_1" localSheetId="10">#REF!</definedName>
    <definedName name="SG_08_09_1" localSheetId="11">#REF!</definedName>
    <definedName name="SG_08_09_1" localSheetId="13">#REF!</definedName>
    <definedName name="SG_08_09_1" localSheetId="4">#REF!</definedName>
    <definedName name="SG_08_09_1">[5]RESUMO!#REF!</definedName>
    <definedName name="SG_08_10" localSheetId="8">#REF!</definedName>
    <definedName name="SG_08_10" localSheetId="9">#REF!</definedName>
    <definedName name="SG_08_10" localSheetId="10">#REF!</definedName>
    <definedName name="SG_08_10" localSheetId="11">#REF!</definedName>
    <definedName name="SG_08_10" localSheetId="13">#REF!</definedName>
    <definedName name="SG_08_10" localSheetId="4">#REF!</definedName>
    <definedName name="SG_08_10">'[14]Planilha PROJETISTA'!#REF!</definedName>
    <definedName name="SG_08_10_1" localSheetId="8">#REF!</definedName>
    <definedName name="SG_08_10_1" localSheetId="9">#REF!</definedName>
    <definedName name="SG_08_10_1" localSheetId="10">#REF!</definedName>
    <definedName name="SG_08_10_1" localSheetId="11">#REF!</definedName>
    <definedName name="SG_08_10_1" localSheetId="13">#REF!</definedName>
    <definedName name="SG_08_10_1" localSheetId="4">#REF!</definedName>
    <definedName name="SG_08_10_1">[5]RESUMO!#REF!</definedName>
    <definedName name="SG_08_11" localSheetId="8">#REF!</definedName>
    <definedName name="SG_08_11" localSheetId="9">#REF!</definedName>
    <definedName name="SG_08_11" localSheetId="10">#REF!</definedName>
    <definedName name="SG_08_11" localSheetId="11">#REF!</definedName>
    <definedName name="SG_08_11" localSheetId="13">#REF!</definedName>
    <definedName name="SG_08_11" localSheetId="4">#REF!</definedName>
    <definedName name="SG_08_11">'[14]Planilha PROJETISTA'!#REF!</definedName>
    <definedName name="SG_08_11_1" localSheetId="8">#REF!</definedName>
    <definedName name="SG_08_11_1" localSheetId="9">#REF!</definedName>
    <definedName name="SG_08_11_1" localSheetId="10">#REF!</definedName>
    <definedName name="SG_08_11_1" localSheetId="11">#REF!</definedName>
    <definedName name="SG_08_11_1" localSheetId="13">#REF!</definedName>
    <definedName name="SG_08_11_1" localSheetId="4">#REF!</definedName>
    <definedName name="SG_08_11_1">[5]RESUMO!#REF!</definedName>
    <definedName name="SG_08_12" localSheetId="8">#REF!</definedName>
    <definedName name="SG_08_12" localSheetId="9">#REF!</definedName>
    <definedName name="SG_08_12" localSheetId="10">#REF!</definedName>
    <definedName name="SG_08_12" localSheetId="11">#REF!</definedName>
    <definedName name="SG_08_12" localSheetId="13">#REF!</definedName>
    <definedName name="SG_08_12" localSheetId="4">#REF!</definedName>
    <definedName name="SG_08_12">'[14]Planilha PROJETISTA'!#REF!</definedName>
    <definedName name="SG_08_12_1" localSheetId="8">#REF!</definedName>
    <definedName name="SG_08_12_1" localSheetId="9">#REF!</definedName>
    <definedName name="SG_08_12_1" localSheetId="10">#REF!</definedName>
    <definedName name="SG_08_12_1" localSheetId="11">#REF!</definedName>
    <definedName name="SG_08_12_1" localSheetId="13">#REF!</definedName>
    <definedName name="SG_08_12_1" localSheetId="4">#REF!</definedName>
    <definedName name="SG_08_12_1">[5]RESUMO!#REF!</definedName>
    <definedName name="SG_08_13" localSheetId="8">#REF!</definedName>
    <definedName name="SG_08_13" localSheetId="9">#REF!</definedName>
    <definedName name="SG_08_13" localSheetId="10">#REF!</definedName>
    <definedName name="SG_08_13" localSheetId="11">#REF!</definedName>
    <definedName name="SG_08_13" localSheetId="13">#REF!</definedName>
    <definedName name="SG_08_13" localSheetId="4">#REF!</definedName>
    <definedName name="SG_08_13">'[14]Planilha PROJETISTA'!#REF!</definedName>
    <definedName name="SG_08_13_1" localSheetId="8">#REF!</definedName>
    <definedName name="SG_08_13_1" localSheetId="9">#REF!</definedName>
    <definedName name="SG_08_13_1" localSheetId="10">#REF!</definedName>
    <definedName name="SG_08_13_1" localSheetId="11">#REF!</definedName>
    <definedName name="SG_08_13_1" localSheetId="13">#REF!</definedName>
    <definedName name="SG_08_13_1" localSheetId="4">#REF!</definedName>
    <definedName name="SG_08_13_1">[5]RESUMO!#REF!</definedName>
    <definedName name="SG_08_14" localSheetId="8">#REF!</definedName>
    <definedName name="SG_08_14" localSheetId="9">#REF!</definedName>
    <definedName name="SG_08_14" localSheetId="10">#REF!</definedName>
    <definedName name="SG_08_14" localSheetId="11">#REF!</definedName>
    <definedName name="SG_08_14" localSheetId="13">#REF!</definedName>
    <definedName name="SG_08_14" localSheetId="4">#REF!</definedName>
    <definedName name="SG_08_14">'[14]Planilha PROJETISTA'!#REF!</definedName>
    <definedName name="SG_08_14_1" localSheetId="8">#REF!</definedName>
    <definedName name="SG_08_14_1" localSheetId="9">#REF!</definedName>
    <definedName name="SG_08_14_1" localSheetId="10">#REF!</definedName>
    <definedName name="SG_08_14_1" localSheetId="11">#REF!</definedName>
    <definedName name="SG_08_14_1" localSheetId="13">#REF!</definedName>
    <definedName name="SG_08_14_1" localSheetId="4">#REF!</definedName>
    <definedName name="SG_08_14_1">[5]RESUMO!#REF!</definedName>
    <definedName name="SG_08_15" localSheetId="8">#REF!</definedName>
    <definedName name="SG_08_15" localSheetId="9">#REF!</definedName>
    <definedName name="SG_08_15" localSheetId="10">#REF!</definedName>
    <definedName name="SG_08_15" localSheetId="11">#REF!</definedName>
    <definedName name="SG_08_15" localSheetId="13">#REF!</definedName>
    <definedName name="SG_08_15" localSheetId="4">#REF!</definedName>
    <definedName name="SG_08_15">'[14]Planilha PROJETISTA'!#REF!</definedName>
    <definedName name="SG_08_15_1" localSheetId="8">#REF!</definedName>
    <definedName name="SG_08_15_1" localSheetId="9">#REF!</definedName>
    <definedName name="SG_08_15_1" localSheetId="10">#REF!</definedName>
    <definedName name="SG_08_15_1" localSheetId="11">#REF!</definedName>
    <definedName name="SG_08_15_1" localSheetId="13">#REF!</definedName>
    <definedName name="SG_08_15_1" localSheetId="4">#REF!</definedName>
    <definedName name="SG_08_15_1">[5]RESUMO!#REF!</definedName>
    <definedName name="SG_08_16" localSheetId="8">#REF!</definedName>
    <definedName name="SG_08_16" localSheetId="9">#REF!</definedName>
    <definedName name="SG_08_16" localSheetId="10">#REF!</definedName>
    <definedName name="SG_08_16" localSheetId="11">#REF!</definedName>
    <definedName name="SG_08_16" localSheetId="13">#REF!</definedName>
    <definedName name="SG_08_16" localSheetId="4">#REF!</definedName>
    <definedName name="SG_08_16">'[14]Planilha PROJETISTA'!#REF!</definedName>
    <definedName name="SG_08_16_1" localSheetId="8">#REF!</definedName>
    <definedName name="SG_08_16_1" localSheetId="9">#REF!</definedName>
    <definedName name="SG_08_16_1" localSheetId="10">#REF!</definedName>
    <definedName name="SG_08_16_1" localSheetId="11">#REF!</definedName>
    <definedName name="SG_08_16_1" localSheetId="13">#REF!</definedName>
    <definedName name="SG_08_16_1" localSheetId="4">#REF!</definedName>
    <definedName name="SG_08_16_1">[5]RESUMO!#REF!</definedName>
    <definedName name="SG_08_17" localSheetId="8">#REF!</definedName>
    <definedName name="SG_08_17" localSheetId="9">#REF!</definedName>
    <definedName name="SG_08_17" localSheetId="10">#REF!</definedName>
    <definedName name="SG_08_17" localSheetId="11">#REF!</definedName>
    <definedName name="SG_08_17" localSheetId="13">#REF!</definedName>
    <definedName name="SG_08_17" localSheetId="4">#REF!</definedName>
    <definedName name="SG_08_17">'[14]Planilha PROJETISTA'!#REF!</definedName>
    <definedName name="SG_08_17_1" localSheetId="8">#REF!</definedName>
    <definedName name="SG_08_17_1" localSheetId="9">#REF!</definedName>
    <definedName name="SG_08_17_1" localSheetId="10">#REF!</definedName>
    <definedName name="SG_08_17_1" localSheetId="11">#REF!</definedName>
    <definedName name="SG_08_17_1" localSheetId="13">#REF!</definedName>
    <definedName name="SG_08_17_1" localSheetId="4">#REF!</definedName>
    <definedName name="SG_08_17_1">[5]RESUMO!#REF!</definedName>
    <definedName name="SG_08_18" localSheetId="8">#REF!</definedName>
    <definedName name="SG_08_18" localSheetId="9">#REF!</definedName>
    <definedName name="SG_08_18" localSheetId="10">#REF!</definedName>
    <definedName name="SG_08_18" localSheetId="11">#REF!</definedName>
    <definedName name="SG_08_18" localSheetId="13">#REF!</definedName>
    <definedName name="SG_08_18" localSheetId="4">#REF!</definedName>
    <definedName name="SG_08_18">'[14]Planilha PROJETISTA'!#REF!</definedName>
    <definedName name="SG_08_18_1" localSheetId="8">#REF!</definedName>
    <definedName name="SG_08_18_1" localSheetId="9">#REF!</definedName>
    <definedName name="SG_08_18_1" localSheetId="10">#REF!</definedName>
    <definedName name="SG_08_18_1" localSheetId="11">#REF!</definedName>
    <definedName name="SG_08_18_1" localSheetId="13">#REF!</definedName>
    <definedName name="SG_08_18_1" localSheetId="4">#REF!</definedName>
    <definedName name="SG_08_18_1">[5]RESUMO!#REF!</definedName>
    <definedName name="SG_08_19" localSheetId="8">#REF!</definedName>
    <definedName name="SG_08_19" localSheetId="9">#REF!</definedName>
    <definedName name="SG_08_19" localSheetId="10">#REF!</definedName>
    <definedName name="SG_08_19" localSheetId="11">#REF!</definedName>
    <definedName name="SG_08_19" localSheetId="13">#REF!</definedName>
    <definedName name="SG_08_19" localSheetId="4">#REF!</definedName>
    <definedName name="SG_08_19">'[14]Planilha PROJETISTA'!#REF!</definedName>
    <definedName name="SG_08_19_1" localSheetId="8">#REF!</definedName>
    <definedName name="SG_08_19_1" localSheetId="9">#REF!</definedName>
    <definedName name="SG_08_19_1" localSheetId="10">#REF!</definedName>
    <definedName name="SG_08_19_1" localSheetId="11">#REF!</definedName>
    <definedName name="SG_08_19_1" localSheetId="13">#REF!</definedName>
    <definedName name="SG_08_19_1" localSheetId="4">#REF!</definedName>
    <definedName name="SG_08_19_1">[5]RESUMO!#REF!</definedName>
    <definedName name="SG_08_20" localSheetId="8">#REF!</definedName>
    <definedName name="SG_08_20" localSheetId="9">#REF!</definedName>
    <definedName name="SG_08_20" localSheetId="10">#REF!</definedName>
    <definedName name="SG_08_20" localSheetId="11">#REF!</definedName>
    <definedName name="SG_08_20" localSheetId="13">#REF!</definedName>
    <definedName name="SG_08_20" localSheetId="4">#REF!</definedName>
    <definedName name="SG_08_20">'[14]Planilha PROJETISTA'!#REF!</definedName>
    <definedName name="SG_08_20_1" localSheetId="8">#REF!</definedName>
    <definedName name="SG_08_20_1" localSheetId="9">#REF!</definedName>
    <definedName name="SG_08_20_1" localSheetId="10">#REF!</definedName>
    <definedName name="SG_08_20_1" localSheetId="11">#REF!</definedName>
    <definedName name="SG_08_20_1" localSheetId="13">#REF!</definedName>
    <definedName name="SG_08_20_1" localSheetId="4">#REF!</definedName>
    <definedName name="SG_08_20_1">[5]RESUMO!#REF!</definedName>
    <definedName name="SG_09_01_1" localSheetId="8">#REF!</definedName>
    <definedName name="SG_09_01_1" localSheetId="9">#REF!</definedName>
    <definedName name="SG_09_01_1" localSheetId="10">#REF!</definedName>
    <definedName name="SG_09_01_1" localSheetId="11">#REF!</definedName>
    <definedName name="SG_09_01_1" localSheetId="13">#REF!</definedName>
    <definedName name="SG_09_01_1" localSheetId="4">#REF!</definedName>
    <definedName name="SG_09_01_1">[5]RESUMO!#REF!</definedName>
    <definedName name="SG_09_02_1" localSheetId="8">#REF!</definedName>
    <definedName name="SG_09_02_1" localSheetId="9">#REF!</definedName>
    <definedName name="SG_09_02_1" localSheetId="10">#REF!</definedName>
    <definedName name="SG_09_02_1" localSheetId="11">#REF!</definedName>
    <definedName name="SG_09_02_1" localSheetId="13">#REF!</definedName>
    <definedName name="SG_09_02_1" localSheetId="4">#REF!</definedName>
    <definedName name="SG_09_02_1">[5]RESUMO!#REF!</definedName>
    <definedName name="SG_09_03" localSheetId="8">#REF!</definedName>
    <definedName name="SG_09_03" localSheetId="9">#REF!</definedName>
    <definedName name="SG_09_03" localSheetId="10">#REF!</definedName>
    <definedName name="SG_09_03" localSheetId="11">#REF!</definedName>
    <definedName name="SG_09_03" localSheetId="13">#REF!</definedName>
    <definedName name="SG_09_03" localSheetId="4">#REF!</definedName>
    <definedName name="SG_09_03">'[14]Planilha PROJETISTA'!#REF!</definedName>
    <definedName name="SG_09_03_1" localSheetId="8">#REF!</definedName>
    <definedName name="SG_09_03_1" localSheetId="9">#REF!</definedName>
    <definedName name="SG_09_03_1" localSheetId="10">#REF!</definedName>
    <definedName name="SG_09_03_1" localSheetId="11">#REF!</definedName>
    <definedName name="SG_09_03_1" localSheetId="13">#REF!</definedName>
    <definedName name="SG_09_03_1" localSheetId="4">#REF!</definedName>
    <definedName name="SG_09_03_1">[5]RESUMO!#REF!</definedName>
    <definedName name="SG_09_04" localSheetId="8">#REF!</definedName>
    <definedName name="SG_09_04" localSheetId="9">#REF!</definedName>
    <definedName name="SG_09_04" localSheetId="10">#REF!</definedName>
    <definedName name="SG_09_04" localSheetId="11">#REF!</definedName>
    <definedName name="SG_09_04" localSheetId="13">#REF!</definedName>
    <definedName name="SG_09_04" localSheetId="4">#REF!</definedName>
    <definedName name="SG_09_04">'[14]Planilha PROJETISTA'!#REF!</definedName>
    <definedName name="SG_09_04_1" localSheetId="8">#REF!</definedName>
    <definedName name="SG_09_04_1" localSheetId="9">#REF!</definedName>
    <definedName name="SG_09_04_1" localSheetId="10">#REF!</definedName>
    <definedName name="SG_09_04_1" localSheetId="11">#REF!</definedName>
    <definedName name="SG_09_04_1" localSheetId="13">#REF!</definedName>
    <definedName name="SG_09_04_1" localSheetId="4">#REF!</definedName>
    <definedName name="SG_09_04_1">[5]RESUMO!#REF!</definedName>
    <definedName name="SG_09_05" localSheetId="8">#REF!</definedName>
    <definedName name="SG_09_05" localSheetId="9">#REF!</definedName>
    <definedName name="SG_09_05" localSheetId="10">#REF!</definedName>
    <definedName name="SG_09_05" localSheetId="11">#REF!</definedName>
    <definedName name="SG_09_05" localSheetId="13">#REF!</definedName>
    <definedName name="SG_09_05" localSheetId="4">#REF!</definedName>
    <definedName name="SG_09_05">'[14]Planilha PROJETISTA'!#REF!</definedName>
    <definedName name="SG_09_05_1" localSheetId="8">#REF!</definedName>
    <definedName name="SG_09_05_1" localSheetId="9">#REF!</definedName>
    <definedName name="SG_09_05_1" localSheetId="10">#REF!</definedName>
    <definedName name="SG_09_05_1" localSheetId="11">#REF!</definedName>
    <definedName name="SG_09_05_1" localSheetId="13">#REF!</definedName>
    <definedName name="SG_09_05_1" localSheetId="4">#REF!</definedName>
    <definedName name="SG_09_05_1">[5]RESUMO!#REF!</definedName>
    <definedName name="SG_09_06" localSheetId="8">#REF!</definedName>
    <definedName name="SG_09_06" localSheetId="9">#REF!</definedName>
    <definedName name="SG_09_06" localSheetId="10">#REF!</definedName>
    <definedName name="SG_09_06" localSheetId="11">#REF!</definedName>
    <definedName name="SG_09_06" localSheetId="13">#REF!</definedName>
    <definedName name="SG_09_06" localSheetId="4">#REF!</definedName>
    <definedName name="SG_09_06">'[14]Planilha PROJETISTA'!#REF!</definedName>
    <definedName name="SG_09_06_1" localSheetId="8">#REF!</definedName>
    <definedName name="SG_09_06_1" localSheetId="9">#REF!</definedName>
    <definedName name="SG_09_06_1" localSheetId="10">#REF!</definedName>
    <definedName name="SG_09_06_1" localSheetId="11">#REF!</definedName>
    <definedName name="SG_09_06_1" localSheetId="13">#REF!</definedName>
    <definedName name="SG_09_06_1" localSheetId="4">#REF!</definedName>
    <definedName name="SG_09_06_1">[5]RESUMO!#REF!</definedName>
    <definedName name="SG_09_07" localSheetId="8">#REF!</definedName>
    <definedName name="SG_09_07" localSheetId="9">#REF!</definedName>
    <definedName name="SG_09_07" localSheetId="10">#REF!</definedName>
    <definedName name="SG_09_07" localSheetId="11">#REF!</definedName>
    <definedName name="SG_09_07" localSheetId="13">#REF!</definedName>
    <definedName name="SG_09_07" localSheetId="4">#REF!</definedName>
    <definedName name="SG_09_07">'[14]Planilha PROJETISTA'!#REF!</definedName>
    <definedName name="SG_09_07_1" localSheetId="8">#REF!</definedName>
    <definedName name="SG_09_07_1" localSheetId="9">#REF!</definedName>
    <definedName name="SG_09_07_1" localSheetId="10">#REF!</definedName>
    <definedName name="SG_09_07_1" localSheetId="11">#REF!</definedName>
    <definedName name="SG_09_07_1" localSheetId="13">#REF!</definedName>
    <definedName name="SG_09_07_1" localSheetId="4">#REF!</definedName>
    <definedName name="SG_09_07_1">[5]RESUMO!#REF!</definedName>
    <definedName name="SG_09_08" localSheetId="8">#REF!</definedName>
    <definedName name="SG_09_08" localSheetId="9">#REF!</definedName>
    <definedName name="SG_09_08" localSheetId="10">#REF!</definedName>
    <definedName name="SG_09_08" localSheetId="11">#REF!</definedName>
    <definedName name="SG_09_08" localSheetId="13">#REF!</definedName>
    <definedName name="SG_09_08" localSheetId="4">#REF!</definedName>
    <definedName name="SG_09_08">'[14]Planilha PROJETISTA'!#REF!</definedName>
    <definedName name="SG_09_08_1" localSheetId="8">#REF!</definedName>
    <definedName name="SG_09_08_1" localSheetId="9">#REF!</definedName>
    <definedName name="SG_09_08_1" localSheetId="10">#REF!</definedName>
    <definedName name="SG_09_08_1" localSheetId="11">#REF!</definedName>
    <definedName name="SG_09_08_1" localSheetId="13">#REF!</definedName>
    <definedName name="SG_09_08_1" localSheetId="4">#REF!</definedName>
    <definedName name="SG_09_08_1">[5]RESUMO!#REF!</definedName>
    <definedName name="SG_09_09" localSheetId="8">#REF!</definedName>
    <definedName name="SG_09_09" localSheetId="9">#REF!</definedName>
    <definedName name="SG_09_09" localSheetId="10">#REF!</definedName>
    <definedName name="SG_09_09" localSheetId="11">#REF!</definedName>
    <definedName name="SG_09_09" localSheetId="13">#REF!</definedName>
    <definedName name="SG_09_09" localSheetId="4">#REF!</definedName>
    <definedName name="SG_09_09">'[14]Planilha PROJETISTA'!#REF!</definedName>
    <definedName name="SG_09_09_1" localSheetId="8">#REF!</definedName>
    <definedName name="SG_09_09_1" localSheetId="9">#REF!</definedName>
    <definedName name="SG_09_09_1" localSheetId="10">#REF!</definedName>
    <definedName name="SG_09_09_1" localSheetId="11">#REF!</definedName>
    <definedName name="SG_09_09_1" localSheetId="13">#REF!</definedName>
    <definedName name="SG_09_09_1" localSheetId="4">#REF!</definedName>
    <definedName name="SG_09_09_1">[5]RESUMO!#REF!</definedName>
    <definedName name="SG_09_10" localSheetId="8">#REF!</definedName>
    <definedName name="SG_09_10" localSheetId="9">#REF!</definedName>
    <definedName name="SG_09_10" localSheetId="10">#REF!</definedName>
    <definedName name="SG_09_10" localSheetId="11">#REF!</definedName>
    <definedName name="SG_09_10" localSheetId="13">#REF!</definedName>
    <definedName name="SG_09_10" localSheetId="4">#REF!</definedName>
    <definedName name="SG_09_10">'[14]Planilha PROJETISTA'!#REF!</definedName>
    <definedName name="SG_09_10_1" localSheetId="8">#REF!</definedName>
    <definedName name="SG_09_10_1" localSheetId="9">#REF!</definedName>
    <definedName name="SG_09_10_1" localSheetId="10">#REF!</definedName>
    <definedName name="SG_09_10_1" localSheetId="11">#REF!</definedName>
    <definedName name="SG_09_10_1" localSheetId="13">#REF!</definedName>
    <definedName name="SG_09_10_1" localSheetId="4">#REF!</definedName>
    <definedName name="SG_09_10_1">[5]RESUMO!#REF!</definedName>
    <definedName name="SG_09_11" localSheetId="8">#REF!</definedName>
    <definedName name="SG_09_11" localSheetId="9">#REF!</definedName>
    <definedName name="SG_09_11" localSheetId="10">#REF!</definedName>
    <definedName name="SG_09_11" localSheetId="11">#REF!</definedName>
    <definedName name="SG_09_11" localSheetId="13">#REF!</definedName>
    <definedName name="SG_09_11" localSheetId="4">#REF!</definedName>
    <definedName name="SG_09_11">'[14]Planilha PROJETISTA'!#REF!</definedName>
    <definedName name="SG_09_11_1" localSheetId="8">#REF!</definedName>
    <definedName name="SG_09_11_1" localSheetId="9">#REF!</definedName>
    <definedName name="SG_09_11_1" localSheetId="10">#REF!</definedName>
    <definedName name="SG_09_11_1" localSheetId="11">#REF!</definedName>
    <definedName name="SG_09_11_1" localSheetId="13">#REF!</definedName>
    <definedName name="SG_09_11_1" localSheetId="4">#REF!</definedName>
    <definedName name="SG_09_11_1">[5]RESUMO!#REF!</definedName>
    <definedName name="SG_09_12" localSheetId="8">#REF!</definedName>
    <definedName name="SG_09_12" localSheetId="9">#REF!</definedName>
    <definedName name="SG_09_12" localSheetId="10">#REF!</definedName>
    <definedName name="SG_09_12" localSheetId="11">#REF!</definedName>
    <definedName name="SG_09_12" localSheetId="13">#REF!</definedName>
    <definedName name="SG_09_12" localSheetId="4">#REF!</definedName>
    <definedName name="SG_09_12">'[14]Planilha PROJETISTA'!#REF!</definedName>
    <definedName name="SG_09_12_1" localSheetId="8">#REF!</definedName>
    <definedName name="SG_09_12_1" localSheetId="9">#REF!</definedName>
    <definedName name="SG_09_12_1" localSheetId="10">#REF!</definedName>
    <definedName name="SG_09_12_1" localSheetId="11">#REF!</definedName>
    <definedName name="SG_09_12_1" localSheetId="13">#REF!</definedName>
    <definedName name="SG_09_12_1" localSheetId="4">#REF!</definedName>
    <definedName name="SG_09_12_1">[5]RESUMO!#REF!</definedName>
    <definedName name="SG_09_13" localSheetId="8">#REF!</definedName>
    <definedName name="SG_09_13" localSheetId="9">#REF!</definedName>
    <definedName name="SG_09_13" localSheetId="10">#REF!</definedName>
    <definedName name="SG_09_13" localSheetId="11">#REF!</definedName>
    <definedName name="SG_09_13" localSheetId="13">#REF!</definedName>
    <definedName name="SG_09_13" localSheetId="4">#REF!</definedName>
    <definedName name="SG_09_13">'[14]Planilha PROJETISTA'!#REF!</definedName>
    <definedName name="SG_09_13_1" localSheetId="8">#REF!</definedName>
    <definedName name="SG_09_13_1" localSheetId="9">#REF!</definedName>
    <definedName name="SG_09_13_1" localSheetId="10">#REF!</definedName>
    <definedName name="SG_09_13_1" localSheetId="11">#REF!</definedName>
    <definedName name="SG_09_13_1" localSheetId="13">#REF!</definedName>
    <definedName name="SG_09_13_1" localSheetId="4">#REF!</definedName>
    <definedName name="SG_09_13_1">[5]RESUMO!#REF!</definedName>
    <definedName name="SG_09_14" localSheetId="8">#REF!</definedName>
    <definedName name="SG_09_14" localSheetId="9">#REF!</definedName>
    <definedName name="SG_09_14" localSheetId="10">#REF!</definedName>
    <definedName name="SG_09_14" localSheetId="11">#REF!</definedName>
    <definedName name="SG_09_14" localSheetId="13">#REF!</definedName>
    <definedName name="SG_09_14" localSheetId="4">#REF!</definedName>
    <definedName name="SG_09_14">'[14]Planilha PROJETISTA'!#REF!</definedName>
    <definedName name="SG_09_14_1" localSheetId="8">#REF!</definedName>
    <definedName name="SG_09_14_1" localSheetId="9">#REF!</definedName>
    <definedName name="SG_09_14_1" localSheetId="10">#REF!</definedName>
    <definedName name="SG_09_14_1" localSheetId="11">#REF!</definedName>
    <definedName name="SG_09_14_1" localSheetId="13">#REF!</definedName>
    <definedName name="SG_09_14_1" localSheetId="4">#REF!</definedName>
    <definedName name="SG_09_14_1">[5]RESUMO!#REF!</definedName>
    <definedName name="SG_09_15" localSheetId="8">#REF!</definedName>
    <definedName name="SG_09_15" localSheetId="9">#REF!</definedName>
    <definedName name="SG_09_15" localSheetId="10">#REF!</definedName>
    <definedName name="SG_09_15" localSheetId="11">#REF!</definedName>
    <definedName name="SG_09_15" localSheetId="13">#REF!</definedName>
    <definedName name="SG_09_15" localSheetId="4">#REF!</definedName>
    <definedName name="SG_09_15">'[14]Planilha PROJETISTA'!#REF!</definedName>
    <definedName name="SG_09_15_1" localSheetId="8">#REF!</definedName>
    <definedName name="SG_09_15_1" localSheetId="9">#REF!</definedName>
    <definedName name="SG_09_15_1" localSheetId="10">#REF!</definedName>
    <definedName name="SG_09_15_1" localSheetId="11">#REF!</definedName>
    <definedName name="SG_09_15_1" localSheetId="13">#REF!</definedName>
    <definedName name="SG_09_15_1" localSheetId="4">#REF!</definedName>
    <definedName name="SG_09_15_1">[5]RESUMO!#REF!</definedName>
    <definedName name="SG_09_16" localSheetId="8">#REF!</definedName>
    <definedName name="SG_09_16" localSheetId="9">#REF!</definedName>
    <definedName name="SG_09_16" localSheetId="10">#REF!</definedName>
    <definedName name="SG_09_16" localSheetId="11">#REF!</definedName>
    <definedName name="SG_09_16" localSheetId="13">#REF!</definedName>
    <definedName name="SG_09_16" localSheetId="4">#REF!</definedName>
    <definedName name="SG_09_16">'[14]Planilha PROJETISTA'!#REF!</definedName>
    <definedName name="SG_09_16_1" localSheetId="8">#REF!</definedName>
    <definedName name="SG_09_16_1" localSheetId="9">#REF!</definedName>
    <definedName name="SG_09_16_1" localSheetId="10">#REF!</definedName>
    <definedName name="SG_09_16_1" localSheetId="11">#REF!</definedName>
    <definedName name="SG_09_16_1" localSheetId="13">#REF!</definedName>
    <definedName name="SG_09_16_1" localSheetId="4">#REF!</definedName>
    <definedName name="SG_09_16_1">[5]RESUMO!#REF!</definedName>
    <definedName name="SG_09_17" localSheetId="8">#REF!</definedName>
    <definedName name="SG_09_17" localSheetId="9">#REF!</definedName>
    <definedName name="SG_09_17" localSheetId="10">#REF!</definedName>
    <definedName name="SG_09_17" localSheetId="11">#REF!</definedName>
    <definedName name="SG_09_17" localSheetId="13">#REF!</definedName>
    <definedName name="SG_09_17" localSheetId="4">#REF!</definedName>
    <definedName name="SG_09_17">'[14]Planilha PROJETISTA'!#REF!</definedName>
    <definedName name="SG_09_17_1" localSheetId="8">#REF!</definedName>
    <definedName name="SG_09_17_1" localSheetId="9">#REF!</definedName>
    <definedName name="SG_09_17_1" localSheetId="10">#REF!</definedName>
    <definedName name="SG_09_17_1" localSheetId="11">#REF!</definedName>
    <definedName name="SG_09_17_1" localSheetId="13">#REF!</definedName>
    <definedName name="SG_09_17_1" localSheetId="4">#REF!</definedName>
    <definedName name="SG_09_17_1">[5]RESUMO!#REF!</definedName>
    <definedName name="SG_09_18" localSheetId="8">#REF!</definedName>
    <definedName name="SG_09_18" localSheetId="9">#REF!</definedName>
    <definedName name="SG_09_18" localSheetId="10">#REF!</definedName>
    <definedName name="SG_09_18" localSheetId="11">#REF!</definedName>
    <definedName name="SG_09_18" localSheetId="13">#REF!</definedName>
    <definedName name="SG_09_18" localSheetId="4">#REF!</definedName>
    <definedName name="SG_09_18">'[14]Planilha PROJETISTA'!#REF!</definedName>
    <definedName name="SG_09_18_1" localSheetId="8">#REF!</definedName>
    <definedName name="SG_09_18_1" localSheetId="9">#REF!</definedName>
    <definedName name="SG_09_18_1" localSheetId="10">#REF!</definedName>
    <definedName name="SG_09_18_1" localSheetId="11">#REF!</definedName>
    <definedName name="SG_09_18_1" localSheetId="13">#REF!</definedName>
    <definedName name="SG_09_18_1" localSheetId="4">#REF!</definedName>
    <definedName name="SG_09_18_1">[5]RESUMO!#REF!</definedName>
    <definedName name="SG_09_19" localSheetId="8">#REF!</definedName>
    <definedName name="SG_09_19" localSheetId="9">#REF!</definedName>
    <definedName name="SG_09_19" localSheetId="10">#REF!</definedName>
    <definedName name="SG_09_19" localSheetId="11">#REF!</definedName>
    <definedName name="SG_09_19" localSheetId="13">#REF!</definedName>
    <definedName name="SG_09_19" localSheetId="4">#REF!</definedName>
    <definedName name="SG_09_19">'[14]Planilha PROJETISTA'!#REF!</definedName>
    <definedName name="SG_09_19_1" localSheetId="8">#REF!</definedName>
    <definedName name="SG_09_19_1" localSheetId="9">#REF!</definedName>
    <definedName name="SG_09_19_1" localSheetId="10">#REF!</definedName>
    <definedName name="SG_09_19_1" localSheetId="11">#REF!</definedName>
    <definedName name="SG_09_19_1" localSheetId="13">#REF!</definedName>
    <definedName name="SG_09_19_1" localSheetId="4">#REF!</definedName>
    <definedName name="SG_09_19_1">[5]RESUMO!#REF!</definedName>
    <definedName name="SG_09_20" localSheetId="8">#REF!</definedName>
    <definedName name="SG_09_20" localSheetId="9">#REF!</definedName>
    <definedName name="SG_09_20" localSheetId="10">#REF!</definedName>
    <definedName name="SG_09_20" localSheetId="11">#REF!</definedName>
    <definedName name="SG_09_20" localSheetId="13">#REF!</definedName>
    <definedName name="SG_09_20" localSheetId="4">#REF!</definedName>
    <definedName name="SG_09_20">'[14]Planilha PROJETISTA'!#REF!</definedName>
    <definedName name="SG_09_20_1" localSheetId="8">#REF!</definedName>
    <definedName name="SG_09_20_1" localSheetId="9">#REF!</definedName>
    <definedName name="SG_09_20_1" localSheetId="10">#REF!</definedName>
    <definedName name="SG_09_20_1" localSheetId="11">#REF!</definedName>
    <definedName name="SG_09_20_1" localSheetId="13">#REF!</definedName>
    <definedName name="SG_09_20_1" localSheetId="4">#REF!</definedName>
    <definedName name="SG_09_20_1">[5]RESUMO!#REF!</definedName>
    <definedName name="SG_10_01_1" localSheetId="8">#REF!</definedName>
    <definedName name="SG_10_01_1" localSheetId="9">#REF!</definedName>
    <definedName name="SG_10_01_1" localSheetId="10">#REF!</definedName>
    <definedName name="SG_10_01_1" localSheetId="11">#REF!</definedName>
    <definedName name="SG_10_01_1" localSheetId="13">#REF!</definedName>
    <definedName name="SG_10_01_1" localSheetId="4">#REF!</definedName>
    <definedName name="SG_10_01_1">[5]RESUMO!#REF!</definedName>
    <definedName name="SG_10_02" localSheetId="8">#REF!</definedName>
    <definedName name="SG_10_02" localSheetId="9">#REF!</definedName>
    <definedName name="SG_10_02" localSheetId="10">#REF!</definedName>
    <definedName name="SG_10_02" localSheetId="11">#REF!</definedName>
    <definedName name="SG_10_02" localSheetId="13">#REF!</definedName>
    <definedName name="SG_10_02" localSheetId="4">#REF!</definedName>
    <definedName name="SG_10_02">'[14]Planilha PROJETISTA'!#REF!</definedName>
    <definedName name="SG_10_02_1" localSheetId="8">#REF!</definedName>
    <definedName name="SG_10_02_1" localSheetId="9">#REF!</definedName>
    <definedName name="SG_10_02_1" localSheetId="10">#REF!</definedName>
    <definedName name="SG_10_02_1" localSheetId="11">#REF!</definedName>
    <definedName name="SG_10_02_1" localSheetId="13">#REF!</definedName>
    <definedName name="SG_10_02_1" localSheetId="4">#REF!</definedName>
    <definedName name="SG_10_02_1">[5]RESUMO!#REF!</definedName>
    <definedName name="SG_10_03" localSheetId="8">#REF!</definedName>
    <definedName name="SG_10_03" localSheetId="9">#REF!</definedName>
    <definedName name="SG_10_03" localSheetId="10">#REF!</definedName>
    <definedName name="SG_10_03" localSheetId="11">#REF!</definedName>
    <definedName name="SG_10_03" localSheetId="13">#REF!</definedName>
    <definedName name="SG_10_03" localSheetId="4">#REF!</definedName>
    <definedName name="SG_10_03">'[14]Planilha PROJETISTA'!#REF!</definedName>
    <definedName name="SG_10_03_1" localSheetId="8">#REF!</definedName>
    <definedName name="SG_10_03_1" localSheetId="9">#REF!</definedName>
    <definedName name="SG_10_03_1" localSheetId="10">#REF!</definedName>
    <definedName name="SG_10_03_1" localSheetId="11">#REF!</definedName>
    <definedName name="SG_10_03_1" localSheetId="13">#REF!</definedName>
    <definedName name="SG_10_03_1" localSheetId="4">#REF!</definedName>
    <definedName name="SG_10_03_1">[5]RESUMO!#REF!</definedName>
    <definedName name="SG_10_04" localSheetId="8">#REF!</definedName>
    <definedName name="SG_10_04" localSheetId="9">#REF!</definedName>
    <definedName name="SG_10_04" localSheetId="10">#REF!</definedName>
    <definedName name="SG_10_04" localSheetId="11">#REF!</definedName>
    <definedName name="SG_10_04" localSheetId="13">#REF!</definedName>
    <definedName name="SG_10_04" localSheetId="4">#REF!</definedName>
    <definedName name="SG_10_04">'[14]Planilha PROJETISTA'!#REF!</definedName>
    <definedName name="SG_10_04_1" localSheetId="8">#REF!</definedName>
    <definedName name="SG_10_04_1" localSheetId="9">#REF!</definedName>
    <definedName name="SG_10_04_1" localSheetId="10">#REF!</definedName>
    <definedName name="SG_10_04_1" localSheetId="11">#REF!</definedName>
    <definedName name="SG_10_04_1" localSheetId="13">#REF!</definedName>
    <definedName name="SG_10_04_1" localSheetId="4">#REF!</definedName>
    <definedName name="SG_10_04_1">[5]RESUMO!#REF!</definedName>
    <definedName name="SG_10_05" localSheetId="8">#REF!</definedName>
    <definedName name="SG_10_05" localSheetId="9">#REF!</definedName>
    <definedName name="SG_10_05" localSheetId="10">#REF!</definedName>
    <definedName name="SG_10_05" localSheetId="11">#REF!</definedName>
    <definedName name="SG_10_05" localSheetId="13">#REF!</definedName>
    <definedName name="SG_10_05" localSheetId="4">#REF!</definedName>
    <definedName name="SG_10_05">'[14]Planilha PROJETISTA'!#REF!</definedName>
    <definedName name="SG_10_05_1" localSheetId="8">#REF!</definedName>
    <definedName name="SG_10_05_1" localSheetId="9">#REF!</definedName>
    <definedName name="SG_10_05_1" localSheetId="10">#REF!</definedName>
    <definedName name="SG_10_05_1" localSheetId="11">#REF!</definedName>
    <definedName name="SG_10_05_1" localSheetId="13">#REF!</definedName>
    <definedName name="SG_10_05_1" localSheetId="4">#REF!</definedName>
    <definedName name="SG_10_05_1">[5]RESUMO!#REF!</definedName>
    <definedName name="SG_10_06" localSheetId="8">#REF!</definedName>
    <definedName name="SG_10_06" localSheetId="9">#REF!</definedName>
    <definedName name="SG_10_06" localSheetId="10">#REF!</definedName>
    <definedName name="SG_10_06" localSheetId="11">#REF!</definedName>
    <definedName name="SG_10_06" localSheetId="13">#REF!</definedName>
    <definedName name="SG_10_06" localSheetId="4">#REF!</definedName>
    <definedName name="SG_10_06">'[14]Planilha PROJETISTA'!#REF!</definedName>
    <definedName name="SG_10_06_1" localSheetId="8">#REF!</definedName>
    <definedName name="SG_10_06_1" localSheetId="9">#REF!</definedName>
    <definedName name="SG_10_06_1" localSheetId="10">#REF!</definedName>
    <definedName name="SG_10_06_1" localSheetId="11">#REF!</definedName>
    <definedName name="SG_10_06_1" localSheetId="13">#REF!</definedName>
    <definedName name="SG_10_06_1" localSheetId="4">#REF!</definedName>
    <definedName name="SG_10_06_1">[5]RESUMO!#REF!</definedName>
    <definedName name="SG_10_07" localSheetId="8">#REF!</definedName>
    <definedName name="SG_10_07" localSheetId="9">#REF!</definedName>
    <definedName name="SG_10_07" localSheetId="10">#REF!</definedName>
    <definedName name="SG_10_07" localSheetId="11">#REF!</definedName>
    <definedName name="SG_10_07" localSheetId="13">#REF!</definedName>
    <definedName name="SG_10_07" localSheetId="4">#REF!</definedName>
    <definedName name="SG_10_07">'[14]Planilha PROJETISTA'!#REF!</definedName>
    <definedName name="SG_10_07_1" localSheetId="8">#REF!</definedName>
    <definedName name="SG_10_07_1" localSheetId="9">#REF!</definedName>
    <definedName name="SG_10_07_1" localSheetId="10">#REF!</definedName>
    <definedName name="SG_10_07_1" localSheetId="11">#REF!</definedName>
    <definedName name="SG_10_07_1" localSheetId="13">#REF!</definedName>
    <definedName name="SG_10_07_1" localSheetId="4">#REF!</definedName>
    <definedName name="SG_10_07_1">[5]RESUMO!#REF!</definedName>
    <definedName name="SG_10_08" localSheetId="8">#REF!</definedName>
    <definedName name="SG_10_08" localSheetId="9">#REF!</definedName>
    <definedName name="SG_10_08" localSheetId="10">#REF!</definedName>
    <definedName name="SG_10_08" localSheetId="11">#REF!</definedName>
    <definedName name="SG_10_08" localSheetId="13">#REF!</definedName>
    <definedName name="SG_10_08" localSheetId="4">#REF!</definedName>
    <definedName name="SG_10_08">'[14]Planilha PROJETISTA'!#REF!</definedName>
    <definedName name="SG_10_08_1" localSheetId="8">#REF!</definedName>
    <definedName name="SG_10_08_1" localSheetId="9">#REF!</definedName>
    <definedName name="SG_10_08_1" localSheetId="10">#REF!</definedName>
    <definedName name="SG_10_08_1" localSheetId="11">#REF!</definedName>
    <definedName name="SG_10_08_1" localSheetId="13">#REF!</definedName>
    <definedName name="SG_10_08_1" localSheetId="4">#REF!</definedName>
    <definedName name="SG_10_08_1">[5]RESUMO!#REF!</definedName>
    <definedName name="SG_10_09" localSheetId="8">#REF!</definedName>
    <definedName name="SG_10_09" localSheetId="9">#REF!</definedName>
    <definedName name="SG_10_09" localSheetId="10">#REF!</definedName>
    <definedName name="SG_10_09" localSheetId="11">#REF!</definedName>
    <definedName name="SG_10_09" localSheetId="13">#REF!</definedName>
    <definedName name="SG_10_09" localSheetId="4">#REF!</definedName>
    <definedName name="SG_10_09">'[14]Planilha PROJETISTA'!#REF!</definedName>
    <definedName name="SG_10_09_1" localSheetId="8">#REF!</definedName>
    <definedName name="SG_10_09_1" localSheetId="9">#REF!</definedName>
    <definedName name="SG_10_09_1" localSheetId="10">#REF!</definedName>
    <definedName name="SG_10_09_1" localSheetId="11">#REF!</definedName>
    <definedName name="SG_10_09_1" localSheetId="13">#REF!</definedName>
    <definedName name="SG_10_09_1" localSheetId="4">#REF!</definedName>
    <definedName name="SG_10_09_1">[5]RESUMO!#REF!</definedName>
    <definedName name="SG_10_10" localSheetId="8">#REF!</definedName>
    <definedName name="SG_10_10" localSheetId="9">#REF!</definedName>
    <definedName name="SG_10_10" localSheetId="10">#REF!</definedName>
    <definedName name="SG_10_10" localSheetId="11">#REF!</definedName>
    <definedName name="SG_10_10" localSheetId="13">#REF!</definedName>
    <definedName name="SG_10_10" localSheetId="4">#REF!</definedName>
    <definedName name="SG_10_10">'[14]Planilha PROJETISTA'!#REF!</definedName>
    <definedName name="SG_10_10_1" localSheetId="8">#REF!</definedName>
    <definedName name="SG_10_10_1" localSheetId="9">#REF!</definedName>
    <definedName name="SG_10_10_1" localSheetId="10">#REF!</definedName>
    <definedName name="SG_10_10_1" localSheetId="11">#REF!</definedName>
    <definedName name="SG_10_10_1" localSheetId="13">#REF!</definedName>
    <definedName name="SG_10_10_1" localSheetId="4">#REF!</definedName>
    <definedName name="SG_10_10_1">[5]RESUMO!#REF!</definedName>
    <definedName name="SG_10_11" localSheetId="8">#REF!</definedName>
    <definedName name="SG_10_11" localSheetId="9">#REF!</definedName>
    <definedName name="SG_10_11" localSheetId="10">#REF!</definedName>
    <definedName name="SG_10_11" localSheetId="11">#REF!</definedName>
    <definedName name="SG_10_11" localSheetId="13">#REF!</definedName>
    <definedName name="SG_10_11" localSheetId="4">#REF!</definedName>
    <definedName name="SG_10_11">'[14]Planilha PROJETISTA'!#REF!</definedName>
    <definedName name="SG_10_11_1" localSheetId="8">#REF!</definedName>
    <definedName name="SG_10_11_1" localSheetId="9">#REF!</definedName>
    <definedName name="SG_10_11_1" localSheetId="10">#REF!</definedName>
    <definedName name="SG_10_11_1" localSheetId="11">#REF!</definedName>
    <definedName name="SG_10_11_1" localSheetId="13">#REF!</definedName>
    <definedName name="SG_10_11_1" localSheetId="4">#REF!</definedName>
    <definedName name="SG_10_11_1">[5]RESUMO!#REF!</definedName>
    <definedName name="SG_10_12" localSheetId="8">#REF!</definedName>
    <definedName name="SG_10_12" localSheetId="9">#REF!</definedName>
    <definedName name="SG_10_12" localSheetId="10">#REF!</definedName>
    <definedName name="SG_10_12" localSheetId="11">#REF!</definedName>
    <definedName name="SG_10_12" localSheetId="13">#REF!</definedName>
    <definedName name="SG_10_12" localSheetId="4">#REF!</definedName>
    <definedName name="SG_10_12">'[14]Planilha PROJETISTA'!#REF!</definedName>
    <definedName name="SG_10_12_1" localSheetId="8">#REF!</definedName>
    <definedName name="SG_10_12_1" localSheetId="9">#REF!</definedName>
    <definedName name="SG_10_12_1" localSheetId="10">#REF!</definedName>
    <definedName name="SG_10_12_1" localSheetId="11">#REF!</definedName>
    <definedName name="SG_10_12_1" localSheetId="13">#REF!</definedName>
    <definedName name="SG_10_12_1" localSheetId="4">#REF!</definedName>
    <definedName name="SG_10_12_1">[5]RESUMO!#REF!</definedName>
    <definedName name="SG_10_13" localSheetId="8">#REF!</definedName>
    <definedName name="SG_10_13" localSheetId="9">#REF!</definedName>
    <definedName name="SG_10_13" localSheetId="10">#REF!</definedName>
    <definedName name="SG_10_13" localSheetId="11">#REF!</definedName>
    <definedName name="SG_10_13" localSheetId="13">#REF!</definedName>
    <definedName name="SG_10_13" localSheetId="4">#REF!</definedName>
    <definedName name="SG_10_13">'[14]Planilha PROJETISTA'!#REF!</definedName>
    <definedName name="SG_10_13_1" localSheetId="8">#REF!</definedName>
    <definedName name="SG_10_13_1" localSheetId="9">#REF!</definedName>
    <definedName name="SG_10_13_1" localSheetId="10">#REF!</definedName>
    <definedName name="SG_10_13_1" localSheetId="11">#REF!</definedName>
    <definedName name="SG_10_13_1" localSheetId="13">#REF!</definedName>
    <definedName name="SG_10_13_1" localSheetId="4">#REF!</definedName>
    <definedName name="SG_10_13_1">[5]RESUMO!#REF!</definedName>
    <definedName name="SG_10_14" localSheetId="8">#REF!</definedName>
    <definedName name="SG_10_14" localSheetId="9">#REF!</definedName>
    <definedName name="SG_10_14" localSheetId="10">#REF!</definedName>
    <definedName name="SG_10_14" localSheetId="11">#REF!</definedName>
    <definedName name="SG_10_14" localSheetId="13">#REF!</definedName>
    <definedName name="SG_10_14" localSheetId="4">#REF!</definedName>
    <definedName name="SG_10_14">'[14]Planilha PROJETISTA'!#REF!</definedName>
    <definedName name="SG_10_14_1" localSheetId="8">#REF!</definedName>
    <definedName name="SG_10_14_1" localSheetId="9">#REF!</definedName>
    <definedName name="SG_10_14_1" localSheetId="10">#REF!</definedName>
    <definedName name="SG_10_14_1" localSheetId="11">#REF!</definedName>
    <definedName name="SG_10_14_1" localSheetId="13">#REF!</definedName>
    <definedName name="SG_10_14_1" localSheetId="4">#REF!</definedName>
    <definedName name="SG_10_14_1">[5]RESUMO!#REF!</definedName>
    <definedName name="SG_10_15" localSheetId="8">#REF!</definedName>
    <definedName name="SG_10_15" localSheetId="9">#REF!</definedName>
    <definedName name="SG_10_15" localSheetId="10">#REF!</definedName>
    <definedName name="SG_10_15" localSheetId="11">#REF!</definedName>
    <definedName name="SG_10_15" localSheetId="13">#REF!</definedName>
    <definedName name="SG_10_15" localSheetId="4">#REF!</definedName>
    <definedName name="SG_10_15">'[14]Planilha PROJETISTA'!#REF!</definedName>
    <definedName name="SG_10_15_1" localSheetId="8">#REF!</definedName>
    <definedName name="SG_10_15_1" localSheetId="9">#REF!</definedName>
    <definedName name="SG_10_15_1" localSheetId="10">#REF!</definedName>
    <definedName name="SG_10_15_1" localSheetId="11">#REF!</definedName>
    <definedName name="SG_10_15_1" localSheetId="13">#REF!</definedName>
    <definedName name="SG_10_15_1" localSheetId="4">#REF!</definedName>
    <definedName name="SG_10_15_1">[5]RESUMO!#REF!</definedName>
    <definedName name="SG_10_16" localSheetId="8">#REF!</definedName>
    <definedName name="SG_10_16" localSheetId="9">#REF!</definedName>
    <definedName name="SG_10_16" localSheetId="10">#REF!</definedName>
    <definedName name="SG_10_16" localSheetId="11">#REF!</definedName>
    <definedName name="SG_10_16" localSheetId="13">#REF!</definedName>
    <definedName name="SG_10_16" localSheetId="4">#REF!</definedName>
    <definedName name="SG_10_16">'[14]Planilha PROJETISTA'!#REF!</definedName>
    <definedName name="SG_10_16_1" localSheetId="8">#REF!</definedName>
    <definedName name="SG_10_16_1" localSheetId="9">#REF!</definedName>
    <definedName name="SG_10_16_1" localSheetId="10">#REF!</definedName>
    <definedName name="SG_10_16_1" localSheetId="11">#REF!</definedName>
    <definedName name="SG_10_16_1" localSheetId="13">#REF!</definedName>
    <definedName name="SG_10_16_1" localSheetId="4">#REF!</definedName>
    <definedName name="SG_10_16_1">[5]RESUMO!#REF!</definedName>
    <definedName name="SG_10_17" localSheetId="8">#REF!</definedName>
    <definedName name="SG_10_17" localSheetId="9">#REF!</definedName>
    <definedName name="SG_10_17" localSheetId="10">#REF!</definedName>
    <definedName name="SG_10_17" localSheetId="11">#REF!</definedName>
    <definedName name="SG_10_17" localSheetId="13">#REF!</definedName>
    <definedName name="SG_10_17" localSheetId="4">#REF!</definedName>
    <definedName name="SG_10_17">'[14]Planilha PROJETISTA'!#REF!</definedName>
    <definedName name="SG_10_17_1" localSheetId="8">#REF!</definedName>
    <definedName name="SG_10_17_1" localSheetId="9">#REF!</definedName>
    <definedName name="SG_10_17_1" localSheetId="10">#REF!</definedName>
    <definedName name="SG_10_17_1" localSheetId="11">#REF!</definedName>
    <definedName name="SG_10_17_1" localSheetId="13">#REF!</definedName>
    <definedName name="SG_10_17_1" localSheetId="4">#REF!</definedName>
    <definedName name="SG_10_17_1">[5]RESUMO!#REF!</definedName>
    <definedName name="SG_10_18" localSheetId="8">#REF!</definedName>
    <definedName name="SG_10_18" localSheetId="9">#REF!</definedName>
    <definedName name="SG_10_18" localSheetId="10">#REF!</definedName>
    <definedName name="SG_10_18" localSheetId="11">#REF!</definedName>
    <definedName name="SG_10_18" localSheetId="13">#REF!</definedName>
    <definedName name="SG_10_18" localSheetId="4">#REF!</definedName>
    <definedName name="SG_10_18">'[14]Planilha PROJETISTA'!#REF!</definedName>
    <definedName name="SG_10_18_1" localSheetId="8">#REF!</definedName>
    <definedName name="SG_10_18_1" localSheetId="9">#REF!</definedName>
    <definedName name="SG_10_18_1" localSheetId="10">#REF!</definedName>
    <definedName name="SG_10_18_1" localSheetId="11">#REF!</definedName>
    <definedName name="SG_10_18_1" localSheetId="13">#REF!</definedName>
    <definedName name="SG_10_18_1" localSheetId="4">#REF!</definedName>
    <definedName name="SG_10_18_1">[5]RESUMO!#REF!</definedName>
    <definedName name="SG_10_19" localSheetId="8">#REF!</definedName>
    <definedName name="SG_10_19" localSheetId="9">#REF!</definedName>
    <definedName name="SG_10_19" localSheetId="10">#REF!</definedName>
    <definedName name="SG_10_19" localSheetId="11">#REF!</definedName>
    <definedName name="SG_10_19" localSheetId="13">#REF!</definedName>
    <definedName name="SG_10_19" localSheetId="4">#REF!</definedName>
    <definedName name="SG_10_19">'[14]Planilha PROJETISTA'!#REF!</definedName>
    <definedName name="SG_10_19_1" localSheetId="8">#REF!</definedName>
    <definedName name="SG_10_19_1" localSheetId="9">#REF!</definedName>
    <definedName name="SG_10_19_1" localSheetId="10">#REF!</definedName>
    <definedName name="SG_10_19_1" localSheetId="11">#REF!</definedName>
    <definedName name="SG_10_19_1" localSheetId="13">#REF!</definedName>
    <definedName name="SG_10_19_1" localSheetId="4">#REF!</definedName>
    <definedName name="SG_10_19_1">[5]RESUMO!#REF!</definedName>
    <definedName name="SG_10_20" localSheetId="8">#REF!</definedName>
    <definedName name="SG_10_20" localSheetId="9">#REF!</definedName>
    <definedName name="SG_10_20" localSheetId="10">#REF!</definedName>
    <definedName name="SG_10_20" localSheetId="11">#REF!</definedName>
    <definedName name="SG_10_20" localSheetId="13">#REF!</definedName>
    <definedName name="SG_10_20" localSheetId="4">#REF!</definedName>
    <definedName name="SG_10_20">'[14]Planilha PROJETISTA'!#REF!</definedName>
    <definedName name="SG_10_20_1" localSheetId="8">#REF!</definedName>
    <definedName name="SG_10_20_1" localSheetId="9">#REF!</definedName>
    <definedName name="SG_10_20_1" localSheetId="10">#REF!</definedName>
    <definedName name="SG_10_20_1" localSheetId="11">#REF!</definedName>
    <definedName name="SG_10_20_1" localSheetId="13">#REF!</definedName>
    <definedName name="SG_10_20_1" localSheetId="4">#REF!</definedName>
    <definedName name="SG_10_20_1">[5]RESUMO!#REF!</definedName>
    <definedName name="SG_11_01_1" localSheetId="8">#REF!</definedName>
    <definedName name="SG_11_01_1" localSheetId="9">#REF!</definedName>
    <definedName name="SG_11_01_1" localSheetId="10">#REF!</definedName>
    <definedName name="SG_11_01_1" localSheetId="11">#REF!</definedName>
    <definedName name="SG_11_01_1" localSheetId="13">#REF!</definedName>
    <definedName name="SG_11_01_1" localSheetId="4">#REF!</definedName>
    <definedName name="SG_11_01_1">[5]RESUMO!#REF!</definedName>
    <definedName name="SG_11_02" localSheetId="8">#REF!</definedName>
    <definedName name="SG_11_02" localSheetId="9">#REF!</definedName>
    <definedName name="SG_11_02" localSheetId="10">#REF!</definedName>
    <definedName name="SG_11_02" localSheetId="11">#REF!</definedName>
    <definedName name="SG_11_02" localSheetId="13">#REF!</definedName>
    <definedName name="SG_11_02" localSheetId="4">#REF!</definedName>
    <definedName name="SG_11_02">'[14]Planilha PROJETISTA'!#REF!</definedName>
    <definedName name="SG_11_02_1" localSheetId="8">#REF!</definedName>
    <definedName name="SG_11_02_1" localSheetId="9">#REF!</definedName>
    <definedName name="SG_11_02_1" localSheetId="10">#REF!</definedName>
    <definedName name="SG_11_02_1" localSheetId="11">#REF!</definedName>
    <definedName name="SG_11_02_1" localSheetId="13">#REF!</definedName>
    <definedName name="SG_11_02_1" localSheetId="4">#REF!</definedName>
    <definedName name="SG_11_02_1">[5]RESUMO!#REF!</definedName>
    <definedName name="SG_11_03" localSheetId="8">#REF!</definedName>
    <definedName name="SG_11_03" localSheetId="9">#REF!</definedName>
    <definedName name="SG_11_03" localSheetId="10">#REF!</definedName>
    <definedName name="SG_11_03" localSheetId="11">#REF!</definedName>
    <definedName name="SG_11_03" localSheetId="13">#REF!</definedName>
    <definedName name="SG_11_03" localSheetId="4">#REF!</definedName>
    <definedName name="SG_11_03">'[14]Planilha PROJETISTA'!#REF!</definedName>
    <definedName name="SG_11_03_1" localSheetId="8">#REF!</definedName>
    <definedName name="SG_11_03_1" localSheetId="9">#REF!</definedName>
    <definedName name="SG_11_03_1" localSheetId="10">#REF!</definedName>
    <definedName name="SG_11_03_1" localSheetId="11">#REF!</definedName>
    <definedName name="SG_11_03_1" localSheetId="13">#REF!</definedName>
    <definedName name="SG_11_03_1" localSheetId="4">#REF!</definedName>
    <definedName name="SG_11_03_1">[5]RESUMO!#REF!</definedName>
    <definedName name="SG_11_04" localSheetId="8">#REF!</definedName>
    <definedName name="SG_11_04" localSheetId="9">#REF!</definedName>
    <definedName name="SG_11_04" localSheetId="10">#REF!</definedName>
    <definedName name="SG_11_04" localSheetId="11">#REF!</definedName>
    <definedName name="SG_11_04" localSheetId="13">#REF!</definedName>
    <definedName name="SG_11_04" localSheetId="4">#REF!</definedName>
    <definedName name="SG_11_04">'[14]Planilha PROJETISTA'!#REF!</definedName>
    <definedName name="SG_11_04_1" localSheetId="8">#REF!</definedName>
    <definedName name="SG_11_04_1" localSheetId="9">#REF!</definedName>
    <definedName name="SG_11_04_1" localSheetId="10">#REF!</definedName>
    <definedName name="SG_11_04_1" localSheetId="11">#REF!</definedName>
    <definedName name="SG_11_04_1" localSheetId="13">#REF!</definedName>
    <definedName name="SG_11_04_1" localSheetId="4">#REF!</definedName>
    <definedName name="SG_11_04_1">[5]RESUMO!#REF!</definedName>
    <definedName name="SG_11_05" localSheetId="8">#REF!</definedName>
    <definedName name="SG_11_05" localSheetId="9">#REF!</definedName>
    <definedName name="SG_11_05" localSheetId="10">#REF!</definedName>
    <definedName name="SG_11_05" localSheetId="11">#REF!</definedName>
    <definedName name="SG_11_05" localSheetId="13">#REF!</definedName>
    <definedName name="SG_11_05" localSheetId="4">#REF!</definedName>
    <definedName name="SG_11_05">'[14]Planilha PROJETISTA'!#REF!</definedName>
    <definedName name="SG_11_05_1" localSheetId="8">#REF!</definedName>
    <definedName name="SG_11_05_1" localSheetId="9">#REF!</definedName>
    <definedName name="SG_11_05_1" localSheetId="10">#REF!</definedName>
    <definedName name="SG_11_05_1" localSheetId="11">#REF!</definedName>
    <definedName name="SG_11_05_1" localSheetId="13">#REF!</definedName>
    <definedName name="SG_11_05_1" localSheetId="4">#REF!</definedName>
    <definedName name="SG_11_05_1">[5]RESUMO!#REF!</definedName>
    <definedName name="SG_11_06" localSheetId="8">#REF!</definedName>
    <definedName name="SG_11_06" localSheetId="9">#REF!</definedName>
    <definedName name="SG_11_06" localSheetId="10">#REF!</definedName>
    <definedName name="SG_11_06" localSheetId="11">#REF!</definedName>
    <definedName name="SG_11_06" localSheetId="13">#REF!</definedName>
    <definedName name="SG_11_06" localSheetId="4">#REF!</definedName>
    <definedName name="SG_11_06">'[14]Planilha PROJETISTA'!#REF!</definedName>
    <definedName name="SG_11_06_1" localSheetId="8">#REF!</definedName>
    <definedName name="SG_11_06_1" localSheetId="9">#REF!</definedName>
    <definedName name="SG_11_06_1" localSheetId="10">#REF!</definedName>
    <definedName name="SG_11_06_1" localSheetId="11">#REF!</definedName>
    <definedName name="SG_11_06_1" localSheetId="13">#REF!</definedName>
    <definedName name="SG_11_06_1" localSheetId="4">#REF!</definedName>
    <definedName name="SG_11_06_1">[5]RESUMO!#REF!</definedName>
    <definedName name="SG_11_07" localSheetId="8">#REF!</definedName>
    <definedName name="SG_11_07" localSheetId="9">#REF!</definedName>
    <definedName name="SG_11_07" localSheetId="10">#REF!</definedName>
    <definedName name="SG_11_07" localSheetId="11">#REF!</definedName>
    <definedName name="SG_11_07" localSheetId="13">#REF!</definedName>
    <definedName name="SG_11_07" localSheetId="4">#REF!</definedName>
    <definedName name="SG_11_07">'[14]Planilha PROJETISTA'!#REF!</definedName>
    <definedName name="SG_11_07_1" localSheetId="8">#REF!</definedName>
    <definedName name="SG_11_07_1" localSheetId="9">#REF!</definedName>
    <definedName name="SG_11_07_1" localSheetId="10">#REF!</definedName>
    <definedName name="SG_11_07_1" localSheetId="11">#REF!</definedName>
    <definedName name="SG_11_07_1" localSheetId="13">#REF!</definedName>
    <definedName name="SG_11_07_1" localSheetId="4">#REF!</definedName>
    <definedName name="SG_11_07_1">[5]RESUMO!#REF!</definedName>
    <definedName name="SG_11_08" localSheetId="8">#REF!</definedName>
    <definedName name="SG_11_08" localSheetId="9">#REF!</definedName>
    <definedName name="SG_11_08" localSheetId="10">#REF!</definedName>
    <definedName name="SG_11_08" localSheetId="11">#REF!</definedName>
    <definedName name="SG_11_08" localSheetId="13">#REF!</definedName>
    <definedName name="SG_11_08" localSheetId="4">#REF!</definedName>
    <definedName name="SG_11_08">'[14]Planilha PROJETISTA'!#REF!</definedName>
    <definedName name="SG_11_08_1" localSheetId="8">#REF!</definedName>
    <definedName name="SG_11_08_1" localSheetId="9">#REF!</definedName>
    <definedName name="SG_11_08_1" localSheetId="10">#REF!</definedName>
    <definedName name="SG_11_08_1" localSheetId="11">#REF!</definedName>
    <definedName name="SG_11_08_1" localSheetId="13">#REF!</definedName>
    <definedName name="SG_11_08_1" localSheetId="4">#REF!</definedName>
    <definedName name="SG_11_08_1">[5]RESUMO!#REF!</definedName>
    <definedName name="SG_11_09" localSheetId="8">#REF!</definedName>
    <definedName name="SG_11_09" localSheetId="9">#REF!</definedName>
    <definedName name="SG_11_09" localSheetId="10">#REF!</definedName>
    <definedName name="SG_11_09" localSheetId="11">#REF!</definedName>
    <definedName name="SG_11_09" localSheetId="13">#REF!</definedName>
    <definedName name="SG_11_09" localSheetId="4">#REF!</definedName>
    <definedName name="SG_11_09">'[14]Planilha PROJETISTA'!#REF!</definedName>
    <definedName name="SG_11_09_1" localSheetId="8">#REF!</definedName>
    <definedName name="SG_11_09_1" localSheetId="9">#REF!</definedName>
    <definedName name="SG_11_09_1" localSheetId="10">#REF!</definedName>
    <definedName name="SG_11_09_1" localSheetId="11">#REF!</definedName>
    <definedName name="SG_11_09_1" localSheetId="13">#REF!</definedName>
    <definedName name="SG_11_09_1" localSheetId="4">#REF!</definedName>
    <definedName name="SG_11_09_1">[5]RESUMO!#REF!</definedName>
    <definedName name="SG_11_10" localSheetId="8">#REF!</definedName>
    <definedName name="SG_11_10" localSheetId="9">#REF!</definedName>
    <definedName name="SG_11_10" localSheetId="10">#REF!</definedName>
    <definedName name="SG_11_10" localSheetId="11">#REF!</definedName>
    <definedName name="SG_11_10" localSheetId="13">#REF!</definedName>
    <definedName name="SG_11_10" localSheetId="4">#REF!</definedName>
    <definedName name="SG_11_10">'[14]Planilha PROJETISTA'!#REF!</definedName>
    <definedName name="SG_11_10_1" localSheetId="8">#REF!</definedName>
    <definedName name="SG_11_10_1" localSheetId="9">#REF!</definedName>
    <definedName name="SG_11_10_1" localSheetId="10">#REF!</definedName>
    <definedName name="SG_11_10_1" localSheetId="11">#REF!</definedName>
    <definedName name="SG_11_10_1" localSheetId="13">#REF!</definedName>
    <definedName name="SG_11_10_1" localSheetId="4">#REF!</definedName>
    <definedName name="SG_11_10_1">[5]RESUMO!#REF!</definedName>
    <definedName name="SG_11_11" localSheetId="8">#REF!</definedName>
    <definedName name="SG_11_11" localSheetId="9">#REF!</definedName>
    <definedName name="SG_11_11" localSheetId="10">#REF!</definedName>
    <definedName name="SG_11_11" localSheetId="11">#REF!</definedName>
    <definedName name="SG_11_11" localSheetId="13">#REF!</definedName>
    <definedName name="SG_11_11" localSheetId="4">#REF!</definedName>
    <definedName name="SG_11_11">'[14]Planilha PROJETISTA'!#REF!</definedName>
    <definedName name="SG_11_11_1" localSheetId="8">#REF!</definedName>
    <definedName name="SG_11_11_1" localSheetId="9">#REF!</definedName>
    <definedName name="SG_11_11_1" localSheetId="10">#REF!</definedName>
    <definedName name="SG_11_11_1" localSheetId="11">#REF!</definedName>
    <definedName name="SG_11_11_1" localSheetId="13">#REF!</definedName>
    <definedName name="SG_11_11_1" localSheetId="4">#REF!</definedName>
    <definedName name="SG_11_11_1">[5]RESUMO!#REF!</definedName>
    <definedName name="SG_11_12" localSheetId="8">#REF!</definedName>
    <definedName name="SG_11_12" localSheetId="9">#REF!</definedName>
    <definedName name="SG_11_12" localSheetId="10">#REF!</definedName>
    <definedName name="SG_11_12" localSheetId="11">#REF!</definedName>
    <definedName name="SG_11_12" localSheetId="13">#REF!</definedName>
    <definedName name="SG_11_12" localSheetId="4">#REF!</definedName>
    <definedName name="SG_11_12">'[14]Planilha PROJETISTA'!#REF!</definedName>
    <definedName name="SG_11_12_1" localSheetId="8">#REF!</definedName>
    <definedName name="SG_11_12_1" localSheetId="9">#REF!</definedName>
    <definedName name="SG_11_12_1" localSheetId="10">#REF!</definedName>
    <definedName name="SG_11_12_1" localSheetId="11">#REF!</definedName>
    <definedName name="SG_11_12_1" localSheetId="13">#REF!</definedName>
    <definedName name="SG_11_12_1" localSheetId="4">#REF!</definedName>
    <definedName name="SG_11_12_1">[5]RESUMO!#REF!</definedName>
    <definedName name="SG_11_13" localSheetId="8">#REF!</definedName>
    <definedName name="SG_11_13" localSheetId="9">#REF!</definedName>
    <definedName name="SG_11_13" localSheetId="10">#REF!</definedName>
    <definedName name="SG_11_13" localSheetId="11">#REF!</definedName>
    <definedName name="SG_11_13" localSheetId="13">#REF!</definedName>
    <definedName name="SG_11_13" localSheetId="4">#REF!</definedName>
    <definedName name="SG_11_13">'[14]Planilha PROJETISTA'!#REF!</definedName>
    <definedName name="SG_11_13_1" localSheetId="8">#REF!</definedName>
    <definedName name="SG_11_13_1" localSheetId="9">#REF!</definedName>
    <definedName name="SG_11_13_1" localSheetId="10">#REF!</definedName>
    <definedName name="SG_11_13_1" localSheetId="11">#REF!</definedName>
    <definedName name="SG_11_13_1" localSheetId="13">#REF!</definedName>
    <definedName name="SG_11_13_1" localSheetId="4">#REF!</definedName>
    <definedName name="SG_11_13_1">[5]RESUMO!#REF!</definedName>
    <definedName name="SG_11_14" localSheetId="8">#REF!</definedName>
    <definedName name="SG_11_14" localSheetId="9">#REF!</definedName>
    <definedName name="SG_11_14" localSheetId="10">#REF!</definedName>
    <definedName name="SG_11_14" localSheetId="11">#REF!</definedName>
    <definedName name="SG_11_14" localSheetId="13">#REF!</definedName>
    <definedName name="SG_11_14" localSheetId="4">#REF!</definedName>
    <definedName name="SG_11_14">'[14]Planilha PROJETISTA'!#REF!</definedName>
    <definedName name="SG_11_14_1" localSheetId="8">#REF!</definedName>
    <definedName name="SG_11_14_1" localSheetId="9">#REF!</definedName>
    <definedName name="SG_11_14_1" localSheetId="10">#REF!</definedName>
    <definedName name="SG_11_14_1" localSheetId="11">#REF!</definedName>
    <definedName name="SG_11_14_1" localSheetId="13">#REF!</definedName>
    <definedName name="SG_11_14_1" localSheetId="4">#REF!</definedName>
    <definedName name="SG_11_14_1">[5]RESUMO!#REF!</definedName>
    <definedName name="SG_11_15" localSheetId="8">#REF!</definedName>
    <definedName name="SG_11_15" localSheetId="9">#REF!</definedName>
    <definedName name="SG_11_15" localSheetId="10">#REF!</definedName>
    <definedName name="SG_11_15" localSheetId="11">#REF!</definedName>
    <definedName name="SG_11_15" localSheetId="13">#REF!</definedName>
    <definedName name="SG_11_15" localSheetId="4">#REF!</definedName>
    <definedName name="SG_11_15">'[14]Planilha PROJETISTA'!#REF!</definedName>
    <definedName name="SG_11_15_1" localSheetId="8">#REF!</definedName>
    <definedName name="SG_11_15_1" localSheetId="9">#REF!</definedName>
    <definedName name="SG_11_15_1" localSheetId="10">#REF!</definedName>
    <definedName name="SG_11_15_1" localSheetId="11">#REF!</definedName>
    <definedName name="SG_11_15_1" localSheetId="13">#REF!</definedName>
    <definedName name="SG_11_15_1" localSheetId="4">#REF!</definedName>
    <definedName name="SG_11_15_1">[5]RESUMO!#REF!</definedName>
    <definedName name="SG_11_16" localSheetId="8">#REF!</definedName>
    <definedName name="SG_11_16" localSheetId="9">#REF!</definedName>
    <definedName name="SG_11_16" localSheetId="10">#REF!</definedName>
    <definedName name="SG_11_16" localSheetId="11">#REF!</definedName>
    <definedName name="SG_11_16" localSheetId="13">#REF!</definedName>
    <definedName name="SG_11_16" localSheetId="4">#REF!</definedName>
    <definedName name="SG_11_16">'[14]Planilha PROJETISTA'!#REF!</definedName>
    <definedName name="SG_11_16_1" localSheetId="8">#REF!</definedName>
    <definedName name="SG_11_16_1" localSheetId="9">#REF!</definedName>
    <definedName name="SG_11_16_1" localSheetId="10">#REF!</definedName>
    <definedName name="SG_11_16_1" localSheetId="11">#REF!</definedName>
    <definedName name="SG_11_16_1" localSheetId="13">#REF!</definedName>
    <definedName name="SG_11_16_1" localSheetId="4">#REF!</definedName>
    <definedName name="SG_11_16_1">[5]RESUMO!#REF!</definedName>
    <definedName name="SG_11_17" localSheetId="8">#REF!</definedName>
    <definedName name="SG_11_17" localSheetId="9">#REF!</definedName>
    <definedName name="SG_11_17" localSheetId="10">#REF!</definedName>
    <definedName name="SG_11_17" localSheetId="11">#REF!</definedName>
    <definedName name="SG_11_17" localSheetId="13">#REF!</definedName>
    <definedName name="SG_11_17" localSheetId="4">#REF!</definedName>
    <definedName name="SG_11_17">'[14]Planilha PROJETISTA'!#REF!</definedName>
    <definedName name="SG_11_17_1" localSheetId="8">#REF!</definedName>
    <definedName name="SG_11_17_1" localSheetId="9">#REF!</definedName>
    <definedName name="SG_11_17_1" localSheetId="10">#REF!</definedName>
    <definedName name="SG_11_17_1" localSheetId="11">#REF!</definedName>
    <definedName name="SG_11_17_1" localSheetId="13">#REF!</definedName>
    <definedName name="SG_11_17_1" localSheetId="4">#REF!</definedName>
    <definedName name="SG_11_17_1">[5]RESUMO!#REF!</definedName>
    <definedName name="SG_11_18" localSheetId="8">#REF!</definedName>
    <definedName name="SG_11_18" localSheetId="9">#REF!</definedName>
    <definedName name="SG_11_18" localSheetId="10">#REF!</definedName>
    <definedName name="SG_11_18" localSheetId="11">#REF!</definedName>
    <definedName name="SG_11_18" localSheetId="13">#REF!</definedName>
    <definedName name="SG_11_18" localSheetId="4">#REF!</definedName>
    <definedName name="SG_11_18">'[14]Planilha PROJETISTA'!#REF!</definedName>
    <definedName name="SG_11_18_1" localSheetId="8">#REF!</definedName>
    <definedName name="SG_11_18_1" localSheetId="9">#REF!</definedName>
    <definedName name="SG_11_18_1" localSheetId="10">#REF!</definedName>
    <definedName name="SG_11_18_1" localSheetId="11">#REF!</definedName>
    <definedName name="SG_11_18_1" localSheetId="13">#REF!</definedName>
    <definedName name="SG_11_18_1" localSheetId="4">#REF!</definedName>
    <definedName name="SG_11_18_1">[5]RESUMO!#REF!</definedName>
    <definedName name="SG_11_19" localSheetId="8">#REF!</definedName>
    <definedName name="SG_11_19" localSheetId="9">#REF!</definedName>
    <definedName name="SG_11_19" localSheetId="10">#REF!</definedName>
    <definedName name="SG_11_19" localSheetId="11">#REF!</definedName>
    <definedName name="SG_11_19" localSheetId="13">#REF!</definedName>
    <definedName name="SG_11_19" localSheetId="4">#REF!</definedName>
    <definedName name="SG_11_19">'[14]Planilha PROJETISTA'!#REF!</definedName>
    <definedName name="SG_11_19_1" localSheetId="8">#REF!</definedName>
    <definedName name="SG_11_19_1" localSheetId="9">#REF!</definedName>
    <definedName name="SG_11_19_1" localSheetId="10">#REF!</definedName>
    <definedName name="SG_11_19_1" localSheetId="11">#REF!</definedName>
    <definedName name="SG_11_19_1" localSheetId="13">#REF!</definedName>
    <definedName name="SG_11_19_1" localSheetId="4">#REF!</definedName>
    <definedName name="SG_11_19_1">[5]RESUMO!#REF!</definedName>
    <definedName name="SG_11_20" localSheetId="8">#REF!</definedName>
    <definedName name="SG_11_20" localSheetId="9">#REF!</definedName>
    <definedName name="SG_11_20" localSheetId="10">#REF!</definedName>
    <definedName name="SG_11_20" localSheetId="11">#REF!</definedName>
    <definedName name="SG_11_20" localSheetId="13">#REF!</definedName>
    <definedName name="SG_11_20" localSheetId="4">#REF!</definedName>
    <definedName name="SG_11_20">'[14]Planilha PROJETISTA'!#REF!</definedName>
    <definedName name="SG_11_20_1" localSheetId="8">#REF!</definedName>
    <definedName name="SG_11_20_1" localSheetId="9">#REF!</definedName>
    <definedName name="SG_11_20_1" localSheetId="10">#REF!</definedName>
    <definedName name="SG_11_20_1" localSheetId="11">#REF!</definedName>
    <definedName name="SG_11_20_1" localSheetId="13">#REF!</definedName>
    <definedName name="SG_11_20_1" localSheetId="4">#REF!</definedName>
    <definedName name="SG_11_20_1">[5]RESUMO!#REF!</definedName>
    <definedName name="SG_12_01_1" localSheetId="8">#REF!</definedName>
    <definedName name="SG_12_01_1" localSheetId="9">#REF!</definedName>
    <definedName name="SG_12_01_1" localSheetId="10">#REF!</definedName>
    <definedName name="SG_12_01_1" localSheetId="11">#REF!</definedName>
    <definedName name="SG_12_01_1" localSheetId="13">#REF!</definedName>
    <definedName name="SG_12_01_1" localSheetId="4">#REF!</definedName>
    <definedName name="SG_12_01_1">[5]RESUMO!#REF!</definedName>
    <definedName name="SG_12_02_1" localSheetId="8">#REF!</definedName>
    <definedName name="SG_12_02_1" localSheetId="9">#REF!</definedName>
    <definedName name="SG_12_02_1" localSheetId="10">#REF!</definedName>
    <definedName name="SG_12_02_1" localSheetId="11">#REF!</definedName>
    <definedName name="SG_12_02_1" localSheetId="13">#REF!</definedName>
    <definedName name="SG_12_02_1" localSheetId="4">#REF!</definedName>
    <definedName name="SG_12_02_1">[5]RESUMO!#REF!</definedName>
    <definedName name="SG_12_03_1" localSheetId="8">#REF!</definedName>
    <definedName name="SG_12_03_1" localSheetId="9">#REF!</definedName>
    <definedName name="SG_12_03_1" localSheetId="10">#REF!</definedName>
    <definedName name="SG_12_03_1" localSheetId="11">#REF!</definedName>
    <definedName name="SG_12_03_1" localSheetId="13">#REF!</definedName>
    <definedName name="SG_12_03_1" localSheetId="4">#REF!</definedName>
    <definedName name="SG_12_03_1">[5]RESUMO!#REF!</definedName>
    <definedName name="SG_12_04_1" localSheetId="8">#REF!</definedName>
    <definedName name="SG_12_04_1" localSheetId="9">#REF!</definedName>
    <definedName name="SG_12_04_1" localSheetId="10">#REF!</definedName>
    <definedName name="SG_12_04_1" localSheetId="11">#REF!</definedName>
    <definedName name="SG_12_04_1" localSheetId="13">#REF!</definedName>
    <definedName name="SG_12_04_1" localSheetId="4">#REF!</definedName>
    <definedName name="SG_12_04_1">[5]RESUMO!#REF!</definedName>
    <definedName name="SG_12_05_1" localSheetId="8">#REF!</definedName>
    <definedName name="SG_12_05_1" localSheetId="9">#REF!</definedName>
    <definedName name="SG_12_05_1" localSheetId="10">#REF!</definedName>
    <definedName name="SG_12_05_1" localSheetId="11">#REF!</definedName>
    <definedName name="SG_12_05_1" localSheetId="13">#REF!</definedName>
    <definedName name="SG_12_05_1" localSheetId="4">#REF!</definedName>
    <definedName name="SG_12_05_1">[5]RESUMO!#REF!</definedName>
    <definedName name="SG_12_06_1" localSheetId="8">#REF!</definedName>
    <definedName name="SG_12_06_1" localSheetId="9">#REF!</definedName>
    <definedName name="SG_12_06_1" localSheetId="10">#REF!</definedName>
    <definedName name="SG_12_06_1" localSheetId="11">#REF!</definedName>
    <definedName name="SG_12_06_1" localSheetId="13">#REF!</definedName>
    <definedName name="SG_12_06_1" localSheetId="4">#REF!</definedName>
    <definedName name="SG_12_06_1">[5]RESUMO!#REF!</definedName>
    <definedName name="SG_12_07_1" localSheetId="8">#REF!</definedName>
    <definedName name="SG_12_07_1" localSheetId="9">#REF!</definedName>
    <definedName name="SG_12_07_1" localSheetId="10">#REF!</definedName>
    <definedName name="SG_12_07_1" localSheetId="11">#REF!</definedName>
    <definedName name="SG_12_07_1" localSheetId="13">#REF!</definedName>
    <definedName name="SG_12_07_1" localSheetId="4">#REF!</definedName>
    <definedName name="SG_12_07_1">[5]RESUMO!#REF!</definedName>
    <definedName name="SG_12_08" localSheetId="8">#REF!</definedName>
    <definedName name="SG_12_08" localSheetId="9">#REF!</definedName>
    <definedName name="SG_12_08" localSheetId="10">#REF!</definedName>
    <definedName name="SG_12_08" localSheetId="11">#REF!</definedName>
    <definedName name="SG_12_08" localSheetId="13">#REF!</definedName>
    <definedName name="SG_12_08" localSheetId="4">#REF!</definedName>
    <definedName name="SG_12_08">'[14]Planilha PROJETISTA'!#REF!</definedName>
    <definedName name="SG_12_08_1" localSheetId="8">#REF!</definedName>
    <definedName name="SG_12_08_1" localSheetId="9">#REF!</definedName>
    <definedName name="SG_12_08_1" localSheetId="10">#REF!</definedName>
    <definedName name="SG_12_08_1" localSheetId="11">#REF!</definedName>
    <definedName name="SG_12_08_1" localSheetId="13">#REF!</definedName>
    <definedName name="SG_12_08_1" localSheetId="4">#REF!</definedName>
    <definedName name="SG_12_08_1">[5]RESUMO!#REF!</definedName>
    <definedName name="SG_12_09" localSheetId="8">#REF!</definedName>
    <definedName name="SG_12_09" localSheetId="9">#REF!</definedName>
    <definedName name="SG_12_09" localSheetId="10">#REF!</definedName>
    <definedName name="SG_12_09" localSheetId="11">#REF!</definedName>
    <definedName name="SG_12_09" localSheetId="13">#REF!</definedName>
    <definedName name="SG_12_09" localSheetId="4">#REF!</definedName>
    <definedName name="SG_12_09">'[14]Planilha PROJETISTA'!#REF!</definedName>
    <definedName name="SG_12_09_1" localSheetId="8">#REF!</definedName>
    <definedName name="SG_12_09_1" localSheetId="9">#REF!</definedName>
    <definedName name="SG_12_09_1" localSheetId="10">#REF!</definedName>
    <definedName name="SG_12_09_1" localSheetId="11">#REF!</definedName>
    <definedName name="SG_12_09_1" localSheetId="13">#REF!</definedName>
    <definedName name="SG_12_09_1" localSheetId="4">#REF!</definedName>
    <definedName name="SG_12_09_1">[5]RESUMO!#REF!</definedName>
    <definedName name="SG_12_10" localSheetId="8">#REF!</definedName>
    <definedName name="SG_12_10" localSheetId="9">#REF!</definedName>
    <definedName name="SG_12_10" localSheetId="10">#REF!</definedName>
    <definedName name="SG_12_10" localSheetId="11">#REF!</definedName>
    <definedName name="SG_12_10" localSheetId="13">#REF!</definedName>
    <definedName name="SG_12_10" localSheetId="4">#REF!</definedName>
    <definedName name="SG_12_10">'[14]Planilha PROJETISTA'!#REF!</definedName>
    <definedName name="SG_12_10_1" localSheetId="8">#REF!</definedName>
    <definedName name="SG_12_10_1" localSheetId="9">#REF!</definedName>
    <definedName name="SG_12_10_1" localSheetId="10">#REF!</definedName>
    <definedName name="SG_12_10_1" localSheetId="11">#REF!</definedName>
    <definedName name="SG_12_10_1" localSheetId="13">#REF!</definedName>
    <definedName name="SG_12_10_1" localSheetId="4">#REF!</definedName>
    <definedName name="SG_12_10_1">[5]RESUMO!#REF!</definedName>
    <definedName name="SG_12_11" localSheetId="8">#REF!</definedName>
    <definedName name="SG_12_11" localSheetId="9">#REF!</definedName>
    <definedName name="SG_12_11" localSheetId="10">#REF!</definedName>
    <definedName name="SG_12_11" localSheetId="11">#REF!</definedName>
    <definedName name="SG_12_11" localSheetId="13">#REF!</definedName>
    <definedName name="SG_12_11" localSheetId="4">#REF!</definedName>
    <definedName name="SG_12_11">'[14]Planilha PROJETISTA'!#REF!</definedName>
    <definedName name="SG_12_11_1" localSheetId="8">#REF!</definedName>
    <definedName name="SG_12_11_1" localSheetId="9">#REF!</definedName>
    <definedName name="SG_12_11_1" localSheetId="10">#REF!</definedName>
    <definedName name="SG_12_11_1" localSheetId="11">#REF!</definedName>
    <definedName name="SG_12_11_1" localSheetId="13">#REF!</definedName>
    <definedName name="SG_12_11_1" localSheetId="4">#REF!</definedName>
    <definedName name="SG_12_11_1">[5]RESUMO!#REF!</definedName>
    <definedName name="SG_12_12" localSheetId="8">#REF!</definedName>
    <definedName name="SG_12_12" localSheetId="9">#REF!</definedName>
    <definedName name="SG_12_12" localSheetId="10">#REF!</definedName>
    <definedName name="SG_12_12" localSheetId="11">#REF!</definedName>
    <definedName name="SG_12_12" localSheetId="13">#REF!</definedName>
    <definedName name="SG_12_12" localSheetId="4">#REF!</definedName>
    <definedName name="SG_12_12">'[14]Planilha PROJETISTA'!#REF!</definedName>
    <definedName name="SG_12_12_1" localSheetId="8">#REF!</definedName>
    <definedName name="SG_12_12_1" localSheetId="9">#REF!</definedName>
    <definedName name="SG_12_12_1" localSheetId="10">#REF!</definedName>
    <definedName name="SG_12_12_1" localSheetId="11">#REF!</definedName>
    <definedName name="SG_12_12_1" localSheetId="13">#REF!</definedName>
    <definedName name="SG_12_12_1" localSheetId="4">#REF!</definedName>
    <definedName name="SG_12_12_1">[5]RESUMO!#REF!</definedName>
    <definedName name="SG_12_13" localSheetId="8">#REF!</definedName>
    <definedName name="SG_12_13" localSheetId="9">#REF!</definedName>
    <definedName name="SG_12_13" localSheetId="10">#REF!</definedName>
    <definedName name="SG_12_13" localSheetId="11">#REF!</definedName>
    <definedName name="SG_12_13" localSheetId="13">#REF!</definedName>
    <definedName name="SG_12_13" localSheetId="4">#REF!</definedName>
    <definedName name="SG_12_13">'[14]Planilha PROJETISTA'!#REF!</definedName>
    <definedName name="SG_12_13_1" localSheetId="8">#REF!</definedName>
    <definedName name="SG_12_13_1" localSheetId="9">#REF!</definedName>
    <definedName name="SG_12_13_1" localSheetId="10">#REF!</definedName>
    <definedName name="SG_12_13_1" localSheetId="11">#REF!</definedName>
    <definedName name="SG_12_13_1" localSheetId="13">#REF!</definedName>
    <definedName name="SG_12_13_1" localSheetId="4">#REF!</definedName>
    <definedName name="SG_12_13_1">[5]RESUMO!#REF!</definedName>
    <definedName name="SG_12_14" localSheetId="8">#REF!</definedName>
    <definedName name="SG_12_14" localSheetId="9">#REF!</definedName>
    <definedName name="SG_12_14" localSheetId="10">#REF!</definedName>
    <definedName name="SG_12_14" localSheetId="11">#REF!</definedName>
    <definedName name="SG_12_14" localSheetId="13">#REF!</definedName>
    <definedName name="SG_12_14" localSheetId="4">#REF!</definedName>
    <definedName name="SG_12_14">'[14]Planilha PROJETISTA'!#REF!</definedName>
    <definedName name="SG_12_14_1" localSheetId="8">#REF!</definedName>
    <definedName name="SG_12_14_1" localSheetId="9">#REF!</definedName>
    <definedName name="SG_12_14_1" localSheetId="10">#REF!</definedName>
    <definedName name="SG_12_14_1" localSheetId="11">#REF!</definedName>
    <definedName name="SG_12_14_1" localSheetId="13">#REF!</definedName>
    <definedName name="SG_12_14_1" localSheetId="4">#REF!</definedName>
    <definedName name="SG_12_14_1">[5]RESUMO!#REF!</definedName>
    <definedName name="SG_12_15" localSheetId="8">#REF!</definedName>
    <definedName name="SG_12_15" localSheetId="9">#REF!</definedName>
    <definedName name="SG_12_15" localSheetId="10">#REF!</definedName>
    <definedName name="SG_12_15" localSheetId="11">#REF!</definedName>
    <definedName name="SG_12_15" localSheetId="13">#REF!</definedName>
    <definedName name="SG_12_15" localSheetId="4">#REF!</definedName>
    <definedName name="SG_12_15">'[14]Planilha PROJETISTA'!#REF!</definedName>
    <definedName name="SG_12_15_1" localSheetId="8">#REF!</definedName>
    <definedName name="SG_12_15_1" localSheetId="9">#REF!</definedName>
    <definedName name="SG_12_15_1" localSheetId="10">#REF!</definedName>
    <definedName name="SG_12_15_1" localSheetId="11">#REF!</definedName>
    <definedName name="SG_12_15_1" localSheetId="13">#REF!</definedName>
    <definedName name="SG_12_15_1" localSheetId="4">#REF!</definedName>
    <definedName name="SG_12_15_1">[5]RESUMO!#REF!</definedName>
    <definedName name="SG_12_16" localSheetId="8">#REF!</definedName>
    <definedName name="SG_12_16" localSheetId="9">#REF!</definedName>
    <definedName name="SG_12_16" localSheetId="10">#REF!</definedName>
    <definedName name="SG_12_16" localSheetId="11">#REF!</definedName>
    <definedName name="SG_12_16" localSheetId="13">#REF!</definedName>
    <definedName name="SG_12_16" localSheetId="4">#REF!</definedName>
    <definedName name="SG_12_16">'[14]Planilha PROJETISTA'!#REF!</definedName>
    <definedName name="SG_12_16_1" localSheetId="8">#REF!</definedName>
    <definedName name="SG_12_16_1" localSheetId="9">#REF!</definedName>
    <definedName name="SG_12_16_1" localSheetId="10">#REF!</definedName>
    <definedName name="SG_12_16_1" localSheetId="11">#REF!</definedName>
    <definedName name="SG_12_16_1" localSheetId="13">#REF!</definedName>
    <definedName name="SG_12_16_1" localSheetId="4">#REF!</definedName>
    <definedName name="SG_12_16_1">[5]RESUMO!#REF!</definedName>
    <definedName name="SG_12_17" localSheetId="8">#REF!</definedName>
    <definedName name="SG_12_17" localSheetId="9">#REF!</definedName>
    <definedName name="SG_12_17" localSheetId="10">#REF!</definedName>
    <definedName name="SG_12_17" localSheetId="11">#REF!</definedName>
    <definedName name="SG_12_17" localSheetId="13">#REF!</definedName>
    <definedName name="SG_12_17" localSheetId="4">#REF!</definedName>
    <definedName name="SG_12_17">'[14]Planilha PROJETISTA'!#REF!</definedName>
    <definedName name="SG_12_17_1" localSheetId="8">#REF!</definedName>
    <definedName name="SG_12_17_1" localSheetId="9">#REF!</definedName>
    <definedName name="SG_12_17_1" localSheetId="10">#REF!</definedName>
    <definedName name="SG_12_17_1" localSheetId="11">#REF!</definedName>
    <definedName name="SG_12_17_1" localSheetId="13">#REF!</definedName>
    <definedName name="SG_12_17_1" localSheetId="4">#REF!</definedName>
    <definedName name="SG_12_17_1">[5]RESUMO!#REF!</definedName>
    <definedName name="SG_12_18" localSheetId="8">#REF!</definedName>
    <definedName name="SG_12_18" localSheetId="9">#REF!</definedName>
    <definedName name="SG_12_18" localSheetId="10">#REF!</definedName>
    <definedName name="SG_12_18" localSheetId="11">#REF!</definedName>
    <definedName name="SG_12_18" localSheetId="13">#REF!</definedName>
    <definedName name="SG_12_18" localSheetId="4">#REF!</definedName>
    <definedName name="SG_12_18">'[14]Planilha PROJETISTA'!#REF!</definedName>
    <definedName name="SG_12_18_1" localSheetId="8">#REF!</definedName>
    <definedName name="SG_12_18_1" localSheetId="9">#REF!</definedName>
    <definedName name="SG_12_18_1" localSheetId="10">#REF!</definedName>
    <definedName name="SG_12_18_1" localSheetId="11">#REF!</definedName>
    <definedName name="SG_12_18_1" localSheetId="13">#REF!</definedName>
    <definedName name="SG_12_18_1" localSheetId="4">#REF!</definedName>
    <definedName name="SG_12_18_1">[5]RESUMO!#REF!</definedName>
    <definedName name="SG_12_19" localSheetId="8">#REF!</definedName>
    <definedName name="SG_12_19" localSheetId="9">#REF!</definedName>
    <definedName name="SG_12_19" localSheetId="10">#REF!</definedName>
    <definedName name="SG_12_19" localSheetId="11">#REF!</definedName>
    <definedName name="SG_12_19" localSheetId="13">#REF!</definedName>
    <definedName name="SG_12_19" localSheetId="4">#REF!</definedName>
    <definedName name="SG_12_19">'[14]Planilha PROJETISTA'!#REF!</definedName>
    <definedName name="SG_12_19_1" localSheetId="8">#REF!</definedName>
    <definedName name="SG_12_19_1" localSheetId="9">#REF!</definedName>
    <definedName name="SG_12_19_1" localSheetId="10">#REF!</definedName>
    <definedName name="SG_12_19_1" localSheetId="11">#REF!</definedName>
    <definedName name="SG_12_19_1" localSheetId="13">#REF!</definedName>
    <definedName name="SG_12_19_1" localSheetId="4">#REF!</definedName>
    <definedName name="SG_12_19_1">[5]RESUMO!#REF!</definedName>
    <definedName name="SG_12_20" localSheetId="8">#REF!</definedName>
    <definedName name="SG_12_20" localSheetId="9">#REF!</definedName>
    <definedName name="SG_12_20" localSheetId="10">#REF!</definedName>
    <definedName name="SG_12_20" localSheetId="11">#REF!</definedName>
    <definedName name="SG_12_20" localSheetId="13">#REF!</definedName>
    <definedName name="SG_12_20" localSheetId="4">#REF!</definedName>
    <definedName name="SG_12_20">'[14]Planilha PROJETISTA'!#REF!</definedName>
    <definedName name="SG_12_20_1" localSheetId="8">#REF!</definedName>
    <definedName name="SG_12_20_1" localSheetId="9">#REF!</definedName>
    <definedName name="SG_12_20_1" localSheetId="10">#REF!</definedName>
    <definedName name="SG_12_20_1" localSheetId="11">#REF!</definedName>
    <definedName name="SG_12_20_1" localSheetId="13">#REF!</definedName>
    <definedName name="SG_12_20_1" localSheetId="4">#REF!</definedName>
    <definedName name="SG_12_20_1">[5]RESUMO!#REF!</definedName>
    <definedName name="SG_13_01_1" localSheetId="8">#REF!</definedName>
    <definedName name="SG_13_01_1" localSheetId="9">#REF!</definedName>
    <definedName name="SG_13_01_1" localSheetId="10">#REF!</definedName>
    <definedName name="SG_13_01_1" localSheetId="11">#REF!</definedName>
    <definedName name="SG_13_01_1" localSheetId="13">#REF!</definedName>
    <definedName name="SG_13_01_1" localSheetId="4">#REF!</definedName>
    <definedName name="SG_13_01_1">[5]RESUMO!#REF!</definedName>
    <definedName name="SG_13_02_1" localSheetId="8">#REF!</definedName>
    <definedName name="SG_13_02_1" localSheetId="9">#REF!</definedName>
    <definedName name="SG_13_02_1" localSheetId="10">#REF!</definedName>
    <definedName name="SG_13_02_1" localSheetId="11">#REF!</definedName>
    <definedName name="SG_13_02_1" localSheetId="13">#REF!</definedName>
    <definedName name="SG_13_02_1" localSheetId="4">#REF!</definedName>
    <definedName name="SG_13_02_1">[5]RESUMO!#REF!</definedName>
    <definedName name="SG_13_03_1" localSheetId="8">#REF!</definedName>
    <definedName name="SG_13_03_1" localSheetId="9">#REF!</definedName>
    <definedName name="SG_13_03_1" localSheetId="10">#REF!</definedName>
    <definedName name="SG_13_03_1" localSheetId="11">#REF!</definedName>
    <definedName name="SG_13_03_1" localSheetId="13">#REF!</definedName>
    <definedName name="SG_13_03_1" localSheetId="4">#REF!</definedName>
    <definedName name="SG_13_03_1">[5]RESUMO!#REF!</definedName>
    <definedName name="SG_13_04_1" localSheetId="8">#REF!</definedName>
    <definedName name="SG_13_04_1" localSheetId="9">#REF!</definedName>
    <definedName name="SG_13_04_1" localSheetId="10">#REF!</definedName>
    <definedName name="SG_13_04_1" localSheetId="11">#REF!</definedName>
    <definedName name="SG_13_04_1" localSheetId="13">#REF!</definedName>
    <definedName name="SG_13_04_1" localSheetId="4">#REF!</definedName>
    <definedName name="SG_13_04_1">[5]RESUMO!#REF!</definedName>
    <definedName name="SG_13_05_1" localSheetId="8">#REF!</definedName>
    <definedName name="SG_13_05_1" localSheetId="9">#REF!</definedName>
    <definedName name="SG_13_05_1" localSheetId="10">#REF!</definedName>
    <definedName name="SG_13_05_1" localSheetId="11">#REF!</definedName>
    <definedName name="SG_13_05_1" localSheetId="13">#REF!</definedName>
    <definedName name="SG_13_05_1" localSheetId="4">#REF!</definedName>
    <definedName name="SG_13_05_1">[5]RESUMO!#REF!</definedName>
    <definedName name="SG_13_06" localSheetId="8">#REF!</definedName>
    <definedName name="SG_13_06" localSheetId="9">#REF!</definedName>
    <definedName name="SG_13_06" localSheetId="10">#REF!</definedName>
    <definedName name="SG_13_06" localSheetId="11">#REF!</definedName>
    <definedName name="SG_13_06" localSheetId="13">#REF!</definedName>
    <definedName name="SG_13_06" localSheetId="4">#REF!</definedName>
    <definedName name="SG_13_06">'[14]Planilha PROJETISTA'!#REF!</definedName>
    <definedName name="SG_13_06_1" localSheetId="8">#REF!</definedName>
    <definedName name="SG_13_06_1" localSheetId="9">#REF!</definedName>
    <definedName name="SG_13_06_1" localSheetId="10">#REF!</definedName>
    <definedName name="SG_13_06_1" localSheetId="11">#REF!</definedName>
    <definedName name="SG_13_06_1" localSheetId="13">#REF!</definedName>
    <definedName name="SG_13_06_1" localSheetId="4">#REF!</definedName>
    <definedName name="SG_13_06_1">[5]RESUMO!#REF!</definedName>
    <definedName name="SG_13_07" localSheetId="8">#REF!</definedName>
    <definedName name="SG_13_07" localSheetId="9">#REF!</definedName>
    <definedName name="SG_13_07" localSheetId="10">#REF!</definedName>
    <definedName name="SG_13_07" localSheetId="11">#REF!</definedName>
    <definedName name="SG_13_07" localSheetId="13">#REF!</definedName>
    <definedName name="SG_13_07" localSheetId="4">#REF!</definedName>
    <definedName name="SG_13_07">'[14]Planilha PROJETISTA'!#REF!</definedName>
    <definedName name="SG_13_07_1" localSheetId="8">#REF!</definedName>
    <definedName name="SG_13_07_1" localSheetId="9">#REF!</definedName>
    <definedName name="SG_13_07_1" localSheetId="10">#REF!</definedName>
    <definedName name="SG_13_07_1" localSheetId="11">#REF!</definedName>
    <definedName name="SG_13_07_1" localSheetId="13">#REF!</definedName>
    <definedName name="SG_13_07_1" localSheetId="4">#REF!</definedName>
    <definedName name="SG_13_07_1">[5]RESUMO!#REF!</definedName>
    <definedName name="SG_13_08" localSheetId="8">#REF!</definedName>
    <definedName name="SG_13_08" localSheetId="9">#REF!</definedName>
    <definedName name="SG_13_08" localSheetId="10">#REF!</definedName>
    <definedName name="SG_13_08" localSheetId="11">#REF!</definedName>
    <definedName name="SG_13_08" localSheetId="13">#REF!</definedName>
    <definedName name="SG_13_08" localSheetId="4">#REF!</definedName>
    <definedName name="SG_13_08">'[14]Planilha PROJETISTA'!#REF!</definedName>
    <definedName name="SG_13_08_1" localSheetId="8">#REF!</definedName>
    <definedName name="SG_13_08_1" localSheetId="9">#REF!</definedName>
    <definedName name="SG_13_08_1" localSheetId="10">#REF!</definedName>
    <definedName name="SG_13_08_1" localSheetId="11">#REF!</definedName>
    <definedName name="SG_13_08_1" localSheetId="13">#REF!</definedName>
    <definedName name="SG_13_08_1" localSheetId="4">#REF!</definedName>
    <definedName name="SG_13_08_1">[5]RESUMO!#REF!</definedName>
    <definedName name="SG_13_09" localSheetId="8">#REF!</definedName>
    <definedName name="SG_13_09" localSheetId="9">#REF!</definedName>
    <definedName name="SG_13_09" localSheetId="10">#REF!</definedName>
    <definedName name="SG_13_09" localSheetId="11">#REF!</definedName>
    <definedName name="SG_13_09" localSheetId="13">#REF!</definedName>
    <definedName name="SG_13_09" localSheetId="4">#REF!</definedName>
    <definedName name="SG_13_09">'[14]Planilha PROJETISTA'!#REF!</definedName>
    <definedName name="SG_13_09_1" localSheetId="8">#REF!</definedName>
    <definedName name="SG_13_09_1" localSheetId="9">#REF!</definedName>
    <definedName name="SG_13_09_1" localSheetId="10">#REF!</definedName>
    <definedName name="SG_13_09_1" localSheetId="11">#REF!</definedName>
    <definedName name="SG_13_09_1" localSheetId="13">#REF!</definedName>
    <definedName name="SG_13_09_1" localSheetId="4">#REF!</definedName>
    <definedName name="SG_13_09_1">[5]RESUMO!#REF!</definedName>
    <definedName name="SG_13_10" localSheetId="8">#REF!</definedName>
    <definedName name="SG_13_10" localSheetId="9">#REF!</definedName>
    <definedName name="SG_13_10" localSheetId="10">#REF!</definedName>
    <definedName name="SG_13_10" localSheetId="11">#REF!</definedName>
    <definedName name="SG_13_10" localSheetId="13">#REF!</definedName>
    <definedName name="SG_13_10" localSheetId="4">#REF!</definedName>
    <definedName name="SG_13_10">'[14]Planilha PROJETISTA'!#REF!</definedName>
    <definedName name="SG_13_10_1" localSheetId="8">#REF!</definedName>
    <definedName name="SG_13_10_1" localSheetId="9">#REF!</definedName>
    <definedName name="SG_13_10_1" localSheetId="10">#REF!</definedName>
    <definedName name="SG_13_10_1" localSheetId="11">#REF!</definedName>
    <definedName name="SG_13_10_1" localSheetId="13">#REF!</definedName>
    <definedName name="SG_13_10_1" localSheetId="4">#REF!</definedName>
    <definedName name="SG_13_10_1">[5]RESUMO!#REF!</definedName>
    <definedName name="SG_13_11" localSheetId="8">#REF!</definedName>
    <definedName name="SG_13_11" localSheetId="9">#REF!</definedName>
    <definedName name="SG_13_11" localSheetId="10">#REF!</definedName>
    <definedName name="SG_13_11" localSheetId="11">#REF!</definedName>
    <definedName name="SG_13_11" localSheetId="13">#REF!</definedName>
    <definedName name="SG_13_11" localSheetId="4">#REF!</definedName>
    <definedName name="SG_13_11">'[14]Planilha PROJETISTA'!#REF!</definedName>
    <definedName name="SG_13_11_1" localSheetId="8">#REF!</definedName>
    <definedName name="SG_13_11_1" localSheetId="9">#REF!</definedName>
    <definedName name="SG_13_11_1" localSheetId="10">#REF!</definedName>
    <definedName name="SG_13_11_1" localSheetId="11">#REF!</definedName>
    <definedName name="SG_13_11_1" localSheetId="13">#REF!</definedName>
    <definedName name="SG_13_11_1" localSheetId="4">#REF!</definedName>
    <definedName name="SG_13_11_1">[5]RESUMO!#REF!</definedName>
    <definedName name="SG_13_12" localSheetId="8">#REF!</definedName>
    <definedName name="SG_13_12" localSheetId="9">#REF!</definedName>
    <definedName name="SG_13_12" localSheetId="10">#REF!</definedName>
    <definedName name="SG_13_12" localSheetId="11">#REF!</definedName>
    <definedName name="SG_13_12" localSheetId="13">#REF!</definedName>
    <definedName name="SG_13_12" localSheetId="4">#REF!</definedName>
    <definedName name="SG_13_12">'[14]Planilha PROJETISTA'!#REF!</definedName>
    <definedName name="SG_13_12_1" localSheetId="8">#REF!</definedName>
    <definedName name="SG_13_12_1" localSheetId="9">#REF!</definedName>
    <definedName name="SG_13_12_1" localSheetId="10">#REF!</definedName>
    <definedName name="SG_13_12_1" localSheetId="11">#REF!</definedName>
    <definedName name="SG_13_12_1" localSheetId="13">#REF!</definedName>
    <definedName name="SG_13_12_1" localSheetId="4">#REF!</definedName>
    <definedName name="SG_13_12_1">[5]RESUMO!#REF!</definedName>
    <definedName name="SG_13_13" localSheetId="8">#REF!</definedName>
    <definedName name="SG_13_13" localSheetId="9">#REF!</definedName>
    <definedName name="SG_13_13" localSheetId="10">#REF!</definedName>
    <definedName name="SG_13_13" localSheetId="11">#REF!</definedName>
    <definedName name="SG_13_13" localSheetId="13">#REF!</definedName>
    <definedName name="SG_13_13" localSheetId="4">#REF!</definedName>
    <definedName name="SG_13_13">'[14]Planilha PROJETISTA'!#REF!</definedName>
    <definedName name="SG_13_13_1" localSheetId="8">#REF!</definedName>
    <definedName name="SG_13_13_1" localSheetId="9">#REF!</definedName>
    <definedName name="SG_13_13_1" localSheetId="10">#REF!</definedName>
    <definedName name="SG_13_13_1" localSheetId="11">#REF!</definedName>
    <definedName name="SG_13_13_1" localSheetId="13">#REF!</definedName>
    <definedName name="SG_13_13_1" localSheetId="4">#REF!</definedName>
    <definedName name="SG_13_13_1">[5]RESUMO!#REF!</definedName>
    <definedName name="SG_13_14" localSheetId="8">#REF!</definedName>
    <definedName name="SG_13_14" localSheetId="9">#REF!</definedName>
    <definedName name="SG_13_14" localSheetId="10">#REF!</definedName>
    <definedName name="SG_13_14" localSheetId="11">#REF!</definedName>
    <definedName name="SG_13_14" localSheetId="13">#REF!</definedName>
    <definedName name="SG_13_14" localSheetId="4">#REF!</definedName>
    <definedName name="SG_13_14">'[14]Planilha PROJETISTA'!#REF!</definedName>
    <definedName name="SG_13_14_1" localSheetId="8">#REF!</definedName>
    <definedName name="SG_13_14_1" localSheetId="9">#REF!</definedName>
    <definedName name="SG_13_14_1" localSheetId="10">#REF!</definedName>
    <definedName name="SG_13_14_1" localSheetId="11">#REF!</definedName>
    <definedName name="SG_13_14_1" localSheetId="13">#REF!</definedName>
    <definedName name="SG_13_14_1" localSheetId="4">#REF!</definedName>
    <definedName name="SG_13_14_1">[5]RESUMO!#REF!</definedName>
    <definedName name="SG_13_15" localSheetId="8">#REF!</definedName>
    <definedName name="SG_13_15" localSheetId="9">#REF!</definedName>
    <definedName name="SG_13_15" localSheetId="10">#REF!</definedName>
    <definedName name="SG_13_15" localSheetId="11">#REF!</definedName>
    <definedName name="SG_13_15" localSheetId="13">#REF!</definedName>
    <definedName name="SG_13_15" localSheetId="4">#REF!</definedName>
    <definedName name="SG_13_15">'[14]Planilha PROJETISTA'!#REF!</definedName>
    <definedName name="SG_13_15_1" localSheetId="8">#REF!</definedName>
    <definedName name="SG_13_15_1" localSheetId="9">#REF!</definedName>
    <definedName name="SG_13_15_1" localSheetId="10">#REF!</definedName>
    <definedName name="SG_13_15_1" localSheetId="11">#REF!</definedName>
    <definedName name="SG_13_15_1" localSheetId="13">#REF!</definedName>
    <definedName name="SG_13_15_1" localSheetId="4">#REF!</definedName>
    <definedName name="SG_13_15_1">[5]RESUMO!#REF!</definedName>
    <definedName name="SG_13_16" localSheetId="8">#REF!</definedName>
    <definedName name="SG_13_16" localSheetId="9">#REF!</definedName>
    <definedName name="SG_13_16" localSheetId="10">#REF!</definedName>
    <definedName name="SG_13_16" localSheetId="11">#REF!</definedName>
    <definedName name="SG_13_16" localSheetId="13">#REF!</definedName>
    <definedName name="SG_13_16" localSheetId="4">#REF!</definedName>
    <definedName name="SG_13_16">'[14]Planilha PROJETISTA'!#REF!</definedName>
    <definedName name="SG_13_16_1" localSheetId="8">#REF!</definedName>
    <definedName name="SG_13_16_1" localSheetId="9">#REF!</definedName>
    <definedName name="SG_13_16_1" localSheetId="10">#REF!</definedName>
    <definedName name="SG_13_16_1" localSheetId="11">#REF!</definedName>
    <definedName name="SG_13_16_1" localSheetId="13">#REF!</definedName>
    <definedName name="SG_13_16_1" localSheetId="4">#REF!</definedName>
    <definedName name="SG_13_16_1">[5]RESUMO!#REF!</definedName>
    <definedName name="SG_13_17" localSheetId="8">#REF!</definedName>
    <definedName name="SG_13_17" localSheetId="9">#REF!</definedName>
    <definedName name="SG_13_17" localSheetId="10">#REF!</definedName>
    <definedName name="SG_13_17" localSheetId="11">#REF!</definedName>
    <definedName name="SG_13_17" localSheetId="13">#REF!</definedName>
    <definedName name="SG_13_17" localSheetId="4">#REF!</definedName>
    <definedName name="SG_13_17">'[14]Planilha PROJETISTA'!#REF!</definedName>
    <definedName name="SG_13_17_1" localSheetId="8">#REF!</definedName>
    <definedName name="SG_13_17_1" localSheetId="9">#REF!</definedName>
    <definedName name="SG_13_17_1" localSheetId="10">#REF!</definedName>
    <definedName name="SG_13_17_1" localSheetId="11">#REF!</definedName>
    <definedName name="SG_13_17_1" localSheetId="13">#REF!</definedName>
    <definedName name="SG_13_17_1" localSheetId="4">#REF!</definedName>
    <definedName name="SG_13_17_1">[5]RESUMO!#REF!</definedName>
    <definedName name="SG_13_18" localSheetId="8">#REF!</definedName>
    <definedName name="SG_13_18" localSheetId="9">#REF!</definedName>
    <definedName name="SG_13_18" localSheetId="10">#REF!</definedName>
    <definedName name="SG_13_18" localSheetId="11">#REF!</definedName>
    <definedName name="SG_13_18" localSheetId="13">#REF!</definedName>
    <definedName name="SG_13_18" localSheetId="4">#REF!</definedName>
    <definedName name="SG_13_18">'[14]Planilha PROJETISTA'!#REF!</definedName>
    <definedName name="SG_13_18_1" localSheetId="8">#REF!</definedName>
    <definedName name="SG_13_18_1" localSheetId="9">#REF!</definedName>
    <definedName name="SG_13_18_1" localSheetId="10">#REF!</definedName>
    <definedName name="SG_13_18_1" localSheetId="11">#REF!</definedName>
    <definedName name="SG_13_18_1" localSheetId="13">#REF!</definedName>
    <definedName name="SG_13_18_1" localSheetId="4">#REF!</definedName>
    <definedName name="SG_13_18_1">[5]RESUMO!#REF!</definedName>
    <definedName name="SG_13_19" localSheetId="8">#REF!</definedName>
    <definedName name="SG_13_19" localSheetId="9">#REF!</definedName>
    <definedName name="SG_13_19" localSheetId="10">#REF!</definedName>
    <definedName name="SG_13_19" localSheetId="11">#REF!</definedName>
    <definedName name="SG_13_19" localSheetId="13">#REF!</definedName>
    <definedName name="SG_13_19" localSheetId="4">#REF!</definedName>
    <definedName name="SG_13_19">'[14]Planilha PROJETISTA'!#REF!</definedName>
    <definedName name="SG_13_19_1" localSheetId="8">#REF!</definedName>
    <definedName name="SG_13_19_1" localSheetId="9">#REF!</definedName>
    <definedName name="SG_13_19_1" localSheetId="10">#REF!</definedName>
    <definedName name="SG_13_19_1" localSheetId="11">#REF!</definedName>
    <definedName name="SG_13_19_1" localSheetId="13">#REF!</definedName>
    <definedName name="SG_13_19_1" localSheetId="4">#REF!</definedName>
    <definedName name="SG_13_19_1">[5]RESUMO!#REF!</definedName>
    <definedName name="SG_13_20" localSheetId="8">#REF!</definedName>
    <definedName name="SG_13_20" localSheetId="9">#REF!</definedName>
    <definedName name="SG_13_20" localSheetId="10">#REF!</definedName>
    <definedName name="SG_13_20" localSheetId="11">#REF!</definedName>
    <definedName name="SG_13_20" localSheetId="13">#REF!</definedName>
    <definedName name="SG_13_20" localSheetId="4">#REF!</definedName>
    <definedName name="SG_13_20">'[14]Planilha PROJETISTA'!#REF!</definedName>
    <definedName name="SG_13_20_1" localSheetId="8">#REF!</definedName>
    <definedName name="SG_13_20_1" localSheetId="9">#REF!</definedName>
    <definedName name="SG_13_20_1" localSheetId="10">#REF!</definedName>
    <definedName name="SG_13_20_1" localSheetId="11">#REF!</definedName>
    <definedName name="SG_13_20_1" localSheetId="13">#REF!</definedName>
    <definedName name="SG_13_20_1" localSheetId="4">#REF!</definedName>
    <definedName name="SG_13_20_1">[5]RESUMO!#REF!</definedName>
    <definedName name="SG_14_01_1" localSheetId="8">#REF!</definedName>
    <definedName name="SG_14_01_1" localSheetId="9">#REF!</definedName>
    <definedName name="SG_14_01_1" localSheetId="10">#REF!</definedName>
    <definedName name="SG_14_01_1" localSheetId="11">#REF!</definedName>
    <definedName name="SG_14_01_1" localSheetId="13">#REF!</definedName>
    <definedName name="SG_14_01_1" localSheetId="4">#REF!</definedName>
    <definedName name="SG_14_01_1">[5]RESUMO!#REF!</definedName>
    <definedName name="SG_14_02_1" localSheetId="8">#REF!</definedName>
    <definedName name="SG_14_02_1" localSheetId="9">#REF!</definedName>
    <definedName name="SG_14_02_1" localSheetId="10">#REF!</definedName>
    <definedName name="SG_14_02_1" localSheetId="11">#REF!</definedName>
    <definedName name="SG_14_02_1" localSheetId="13">#REF!</definedName>
    <definedName name="SG_14_02_1" localSheetId="4">#REF!</definedName>
    <definedName name="SG_14_02_1">[5]RESUMO!#REF!</definedName>
    <definedName name="SG_14_03_1" localSheetId="8">#REF!</definedName>
    <definedName name="SG_14_03_1" localSheetId="9">#REF!</definedName>
    <definedName name="SG_14_03_1" localSheetId="10">#REF!</definedName>
    <definedName name="SG_14_03_1" localSheetId="11">#REF!</definedName>
    <definedName name="SG_14_03_1" localSheetId="13">#REF!</definedName>
    <definedName name="SG_14_03_1" localSheetId="4">#REF!</definedName>
    <definedName name="SG_14_03_1">[5]RESUMO!#REF!</definedName>
    <definedName name="SG_14_04_1" localSheetId="8">#REF!</definedName>
    <definedName name="SG_14_04_1" localSheetId="9">#REF!</definedName>
    <definedName name="SG_14_04_1" localSheetId="10">#REF!</definedName>
    <definedName name="SG_14_04_1" localSheetId="11">#REF!</definedName>
    <definedName name="SG_14_04_1" localSheetId="13">#REF!</definedName>
    <definedName name="SG_14_04_1" localSheetId="4">#REF!</definedName>
    <definedName name="SG_14_04_1">[5]RESUMO!#REF!</definedName>
    <definedName name="SG_14_05_1" localSheetId="8">#REF!</definedName>
    <definedName name="SG_14_05_1" localSheetId="9">#REF!</definedName>
    <definedName name="SG_14_05_1" localSheetId="10">#REF!</definedName>
    <definedName name="SG_14_05_1" localSheetId="11">#REF!</definedName>
    <definedName name="SG_14_05_1" localSheetId="13">#REF!</definedName>
    <definedName name="SG_14_05_1" localSheetId="4">#REF!</definedName>
    <definedName name="SG_14_05_1">[5]RESUMO!#REF!</definedName>
    <definedName name="SG_14_06_1" localSheetId="8">#REF!</definedName>
    <definedName name="SG_14_06_1" localSheetId="9">#REF!</definedName>
    <definedName name="SG_14_06_1" localSheetId="10">#REF!</definedName>
    <definedName name="SG_14_06_1" localSheetId="11">#REF!</definedName>
    <definedName name="SG_14_06_1" localSheetId="13">#REF!</definedName>
    <definedName name="SG_14_06_1" localSheetId="4">#REF!</definedName>
    <definedName name="SG_14_06_1">[5]RESUMO!#REF!</definedName>
    <definedName name="SG_14_07_1" localSheetId="8">#REF!</definedName>
    <definedName name="SG_14_07_1" localSheetId="9">#REF!</definedName>
    <definedName name="SG_14_07_1" localSheetId="10">#REF!</definedName>
    <definedName name="SG_14_07_1" localSheetId="11">#REF!</definedName>
    <definedName name="SG_14_07_1" localSheetId="13">#REF!</definedName>
    <definedName name="SG_14_07_1" localSheetId="4">#REF!</definedName>
    <definedName name="SG_14_07_1">[5]RESUMO!#REF!</definedName>
    <definedName name="SG_14_08" localSheetId="8">#REF!</definedName>
    <definedName name="SG_14_08" localSheetId="9">#REF!</definedName>
    <definedName name="SG_14_08" localSheetId="10">#REF!</definedName>
    <definedName name="SG_14_08" localSheetId="11">#REF!</definedName>
    <definedName name="SG_14_08" localSheetId="13">#REF!</definedName>
    <definedName name="SG_14_08" localSheetId="4">#REF!</definedName>
    <definedName name="SG_14_08">'[14]Planilha PROJETISTA'!#REF!</definedName>
    <definedName name="SG_14_08_1" localSheetId="8">#REF!</definedName>
    <definedName name="SG_14_08_1" localSheetId="9">#REF!</definedName>
    <definedName name="SG_14_08_1" localSheetId="10">#REF!</definedName>
    <definedName name="SG_14_08_1" localSheetId="11">#REF!</definedName>
    <definedName name="SG_14_08_1" localSheetId="13">#REF!</definedName>
    <definedName name="SG_14_08_1" localSheetId="4">#REF!</definedName>
    <definedName name="SG_14_08_1">[5]RESUMO!#REF!</definedName>
    <definedName name="SG_14_09" localSheetId="8">#REF!</definedName>
    <definedName name="SG_14_09" localSheetId="9">#REF!</definedName>
    <definedName name="SG_14_09" localSheetId="10">#REF!</definedName>
    <definedName name="SG_14_09" localSheetId="11">#REF!</definedName>
    <definedName name="SG_14_09" localSheetId="13">#REF!</definedName>
    <definedName name="SG_14_09" localSheetId="4">#REF!</definedName>
    <definedName name="SG_14_09">'[14]Planilha PROJETISTA'!#REF!</definedName>
    <definedName name="SG_14_09_1" localSheetId="8">#REF!</definedName>
    <definedName name="SG_14_09_1" localSheetId="9">#REF!</definedName>
    <definedName name="SG_14_09_1" localSheetId="10">#REF!</definedName>
    <definedName name="SG_14_09_1" localSheetId="11">#REF!</definedName>
    <definedName name="SG_14_09_1" localSheetId="13">#REF!</definedName>
    <definedName name="SG_14_09_1" localSheetId="4">#REF!</definedName>
    <definedName name="SG_14_09_1">[5]RESUMO!#REF!</definedName>
    <definedName name="SG_14_10" localSheetId="8">#REF!</definedName>
    <definedName name="SG_14_10" localSheetId="9">#REF!</definedName>
    <definedName name="SG_14_10" localSheetId="10">#REF!</definedName>
    <definedName name="SG_14_10" localSheetId="11">#REF!</definedName>
    <definedName name="SG_14_10" localSheetId="13">#REF!</definedName>
    <definedName name="SG_14_10" localSheetId="4">#REF!</definedName>
    <definedName name="SG_14_10">'[14]Planilha PROJETISTA'!#REF!</definedName>
    <definedName name="SG_14_10_1" localSheetId="8">#REF!</definedName>
    <definedName name="SG_14_10_1" localSheetId="9">#REF!</definedName>
    <definedName name="SG_14_10_1" localSheetId="10">#REF!</definedName>
    <definedName name="SG_14_10_1" localSheetId="11">#REF!</definedName>
    <definedName name="SG_14_10_1" localSheetId="13">#REF!</definedName>
    <definedName name="SG_14_10_1" localSheetId="4">#REF!</definedName>
    <definedName name="SG_14_10_1">[5]RESUMO!#REF!</definedName>
    <definedName name="SG_14_11" localSheetId="8">#REF!</definedName>
    <definedName name="SG_14_11" localSheetId="9">#REF!</definedName>
    <definedName name="SG_14_11" localSheetId="10">#REF!</definedName>
    <definedName name="SG_14_11" localSheetId="11">#REF!</definedName>
    <definedName name="SG_14_11" localSheetId="13">#REF!</definedName>
    <definedName name="SG_14_11" localSheetId="4">#REF!</definedName>
    <definedName name="SG_14_11">'[14]Planilha PROJETISTA'!#REF!</definedName>
    <definedName name="SG_14_11_1" localSheetId="8">#REF!</definedName>
    <definedName name="SG_14_11_1" localSheetId="9">#REF!</definedName>
    <definedName name="SG_14_11_1" localSheetId="10">#REF!</definedName>
    <definedName name="SG_14_11_1" localSheetId="11">#REF!</definedName>
    <definedName name="SG_14_11_1" localSheetId="13">#REF!</definedName>
    <definedName name="SG_14_11_1" localSheetId="4">#REF!</definedName>
    <definedName name="SG_14_11_1">[5]RESUMO!#REF!</definedName>
    <definedName name="SG_14_12" localSheetId="8">#REF!</definedName>
    <definedName name="SG_14_12" localSheetId="9">#REF!</definedName>
    <definedName name="SG_14_12" localSheetId="10">#REF!</definedName>
    <definedName name="SG_14_12" localSheetId="11">#REF!</definedName>
    <definedName name="SG_14_12" localSheetId="13">#REF!</definedName>
    <definedName name="SG_14_12" localSheetId="4">#REF!</definedName>
    <definedName name="SG_14_12">'[14]Planilha PROJETISTA'!#REF!</definedName>
    <definedName name="SG_14_12_1" localSheetId="8">#REF!</definedName>
    <definedName name="SG_14_12_1" localSheetId="9">#REF!</definedName>
    <definedName name="SG_14_12_1" localSheetId="10">#REF!</definedName>
    <definedName name="SG_14_12_1" localSheetId="11">#REF!</definedName>
    <definedName name="SG_14_12_1" localSheetId="13">#REF!</definedName>
    <definedName name="SG_14_12_1" localSheetId="4">#REF!</definedName>
    <definedName name="SG_14_12_1">[5]RESUMO!#REF!</definedName>
    <definedName name="SG_14_13" localSheetId="8">#REF!</definedName>
    <definedName name="SG_14_13" localSheetId="9">#REF!</definedName>
    <definedName name="SG_14_13" localSheetId="10">#REF!</definedName>
    <definedName name="SG_14_13" localSheetId="11">#REF!</definedName>
    <definedName name="SG_14_13" localSheetId="13">#REF!</definedName>
    <definedName name="SG_14_13" localSheetId="4">#REF!</definedName>
    <definedName name="SG_14_13">'[14]Planilha PROJETISTA'!#REF!</definedName>
    <definedName name="SG_14_13_1" localSheetId="8">#REF!</definedName>
    <definedName name="SG_14_13_1" localSheetId="9">#REF!</definedName>
    <definedName name="SG_14_13_1" localSheetId="10">#REF!</definedName>
    <definedName name="SG_14_13_1" localSheetId="11">#REF!</definedName>
    <definedName name="SG_14_13_1" localSheetId="13">#REF!</definedName>
    <definedName name="SG_14_13_1" localSheetId="4">#REF!</definedName>
    <definedName name="SG_14_13_1">[5]RESUMO!#REF!</definedName>
    <definedName name="SG_14_14" localSheetId="8">#REF!</definedName>
    <definedName name="SG_14_14" localSheetId="9">#REF!</definedName>
    <definedName name="SG_14_14" localSheetId="10">#REF!</definedName>
    <definedName name="SG_14_14" localSheetId="11">#REF!</definedName>
    <definedName name="SG_14_14" localSheetId="13">#REF!</definedName>
    <definedName name="SG_14_14" localSheetId="4">#REF!</definedName>
    <definedName name="SG_14_14">'[14]Planilha PROJETISTA'!#REF!</definedName>
    <definedName name="SG_14_14_1" localSheetId="8">#REF!</definedName>
    <definedName name="SG_14_14_1" localSheetId="9">#REF!</definedName>
    <definedName name="SG_14_14_1" localSheetId="10">#REF!</definedName>
    <definedName name="SG_14_14_1" localSheetId="11">#REF!</definedName>
    <definedName name="SG_14_14_1" localSheetId="13">#REF!</definedName>
    <definedName name="SG_14_14_1" localSheetId="4">#REF!</definedName>
    <definedName name="SG_14_14_1">[5]RESUMO!#REF!</definedName>
    <definedName name="SG_14_15" localSheetId="8">#REF!</definedName>
    <definedName name="SG_14_15" localSheetId="9">#REF!</definedName>
    <definedName name="SG_14_15" localSheetId="10">#REF!</definedName>
    <definedName name="SG_14_15" localSheetId="11">#REF!</definedName>
    <definedName name="SG_14_15" localSheetId="13">#REF!</definedName>
    <definedName name="SG_14_15" localSheetId="4">#REF!</definedName>
    <definedName name="SG_14_15">'[14]Planilha PROJETISTA'!#REF!</definedName>
    <definedName name="SG_14_15_1" localSheetId="8">#REF!</definedName>
    <definedName name="SG_14_15_1" localSheetId="9">#REF!</definedName>
    <definedName name="SG_14_15_1" localSheetId="10">#REF!</definedName>
    <definedName name="SG_14_15_1" localSheetId="11">#REF!</definedName>
    <definedName name="SG_14_15_1" localSheetId="13">#REF!</definedName>
    <definedName name="SG_14_15_1" localSheetId="4">#REF!</definedName>
    <definedName name="SG_14_15_1">[5]RESUMO!#REF!</definedName>
    <definedName name="SG_14_16" localSheetId="8">#REF!</definedName>
    <definedName name="SG_14_16" localSheetId="9">#REF!</definedName>
    <definedName name="SG_14_16" localSheetId="10">#REF!</definedName>
    <definedName name="SG_14_16" localSheetId="11">#REF!</definedName>
    <definedName name="SG_14_16" localSheetId="13">#REF!</definedName>
    <definedName name="SG_14_16" localSheetId="4">#REF!</definedName>
    <definedName name="SG_14_16">'[14]Planilha PROJETISTA'!#REF!</definedName>
    <definedName name="SG_14_16_1" localSheetId="8">#REF!</definedName>
    <definedName name="SG_14_16_1" localSheetId="9">#REF!</definedName>
    <definedName name="SG_14_16_1" localSheetId="10">#REF!</definedName>
    <definedName name="SG_14_16_1" localSheetId="11">#REF!</definedName>
    <definedName name="SG_14_16_1" localSheetId="13">#REF!</definedName>
    <definedName name="SG_14_16_1" localSheetId="4">#REF!</definedName>
    <definedName name="SG_14_16_1">[5]RESUMO!#REF!</definedName>
    <definedName name="SG_14_17" localSheetId="8">#REF!</definedName>
    <definedName name="SG_14_17" localSheetId="9">#REF!</definedName>
    <definedName name="SG_14_17" localSheetId="10">#REF!</definedName>
    <definedName name="SG_14_17" localSheetId="11">#REF!</definedName>
    <definedName name="SG_14_17" localSheetId="13">#REF!</definedName>
    <definedName name="SG_14_17" localSheetId="4">#REF!</definedName>
    <definedName name="SG_14_17">'[14]Planilha PROJETISTA'!#REF!</definedName>
    <definedName name="SG_14_17_1" localSheetId="8">#REF!</definedName>
    <definedName name="SG_14_17_1" localSheetId="9">#REF!</definedName>
    <definedName name="SG_14_17_1" localSheetId="10">#REF!</definedName>
    <definedName name="SG_14_17_1" localSheetId="11">#REF!</definedName>
    <definedName name="SG_14_17_1" localSheetId="13">#REF!</definedName>
    <definedName name="SG_14_17_1" localSheetId="4">#REF!</definedName>
    <definedName name="SG_14_17_1">[5]RESUMO!#REF!</definedName>
    <definedName name="SG_14_18" localSheetId="8">#REF!</definedName>
    <definedName name="SG_14_18" localSheetId="9">#REF!</definedName>
    <definedName name="SG_14_18" localSheetId="10">#REF!</definedName>
    <definedName name="SG_14_18" localSheetId="11">#REF!</definedName>
    <definedName name="SG_14_18" localSheetId="13">#REF!</definedName>
    <definedName name="SG_14_18" localSheetId="4">#REF!</definedName>
    <definedName name="SG_14_18">'[14]Planilha PROJETISTA'!#REF!</definedName>
    <definedName name="SG_14_18_1" localSheetId="8">#REF!</definedName>
    <definedName name="SG_14_18_1" localSheetId="9">#REF!</definedName>
    <definedName name="SG_14_18_1" localSheetId="10">#REF!</definedName>
    <definedName name="SG_14_18_1" localSheetId="11">#REF!</definedName>
    <definedName name="SG_14_18_1" localSheetId="13">#REF!</definedName>
    <definedName name="SG_14_18_1" localSheetId="4">#REF!</definedName>
    <definedName name="SG_14_18_1">[5]RESUMO!#REF!</definedName>
    <definedName name="SG_14_19" localSheetId="8">#REF!</definedName>
    <definedName name="SG_14_19" localSheetId="9">#REF!</definedName>
    <definedName name="SG_14_19" localSheetId="10">#REF!</definedName>
    <definedName name="SG_14_19" localSheetId="11">#REF!</definedName>
    <definedName name="SG_14_19" localSheetId="13">#REF!</definedName>
    <definedName name="SG_14_19" localSheetId="4">#REF!</definedName>
    <definedName name="SG_14_19">'[14]Planilha PROJETISTA'!#REF!</definedName>
    <definedName name="SG_14_19_1" localSheetId="8">#REF!</definedName>
    <definedName name="SG_14_19_1" localSheetId="9">#REF!</definedName>
    <definedName name="SG_14_19_1" localSheetId="10">#REF!</definedName>
    <definedName name="SG_14_19_1" localSheetId="11">#REF!</definedName>
    <definedName name="SG_14_19_1" localSheetId="13">#REF!</definedName>
    <definedName name="SG_14_19_1" localSheetId="4">#REF!</definedName>
    <definedName name="SG_14_19_1">[5]RESUMO!#REF!</definedName>
    <definedName name="SG_14_20" localSheetId="8">#REF!</definedName>
    <definedName name="SG_14_20" localSheetId="9">#REF!</definedName>
    <definedName name="SG_14_20" localSheetId="10">#REF!</definedName>
    <definedName name="SG_14_20" localSheetId="11">#REF!</definedName>
    <definedName name="SG_14_20" localSheetId="13">#REF!</definedName>
    <definedName name="SG_14_20" localSheetId="4">#REF!</definedName>
    <definedName name="SG_14_20">'[14]Planilha PROJETISTA'!#REF!</definedName>
    <definedName name="SG_14_20_1" localSheetId="8">#REF!</definedName>
    <definedName name="SG_14_20_1" localSheetId="9">#REF!</definedName>
    <definedName name="SG_14_20_1" localSheetId="10">#REF!</definedName>
    <definedName name="SG_14_20_1" localSheetId="11">#REF!</definedName>
    <definedName name="SG_14_20_1" localSheetId="13">#REF!</definedName>
    <definedName name="SG_14_20_1" localSheetId="4">#REF!</definedName>
    <definedName name="SG_14_20_1">[5]RESUMO!#REF!</definedName>
    <definedName name="SG_15_01_1" localSheetId="8">#REF!</definedName>
    <definedName name="SG_15_01_1" localSheetId="9">#REF!</definedName>
    <definedName name="SG_15_01_1" localSheetId="10">#REF!</definedName>
    <definedName name="SG_15_01_1" localSheetId="11">#REF!</definedName>
    <definedName name="SG_15_01_1" localSheetId="13">#REF!</definedName>
    <definedName name="SG_15_01_1" localSheetId="4">#REF!</definedName>
    <definedName name="SG_15_01_1">[5]RESUMO!#REF!</definedName>
    <definedName name="SG_15_02_1" localSheetId="8">#REF!</definedName>
    <definedName name="SG_15_02_1" localSheetId="9">#REF!</definedName>
    <definedName name="SG_15_02_1" localSheetId="10">#REF!</definedName>
    <definedName name="SG_15_02_1" localSheetId="11">#REF!</definedName>
    <definedName name="SG_15_02_1" localSheetId="13">#REF!</definedName>
    <definedName name="SG_15_02_1" localSheetId="4">#REF!</definedName>
    <definedName name="SG_15_02_1">[5]RESUMO!#REF!</definedName>
    <definedName name="SG_15_03_1" localSheetId="8">#REF!</definedName>
    <definedName name="SG_15_03_1" localSheetId="9">#REF!</definedName>
    <definedName name="SG_15_03_1" localSheetId="10">#REF!</definedName>
    <definedName name="SG_15_03_1" localSheetId="11">#REF!</definedName>
    <definedName name="SG_15_03_1" localSheetId="13">#REF!</definedName>
    <definedName name="SG_15_03_1" localSheetId="4">#REF!</definedName>
    <definedName name="SG_15_03_1">[5]RESUMO!#REF!</definedName>
    <definedName name="SG_15_04_1" localSheetId="8">#REF!</definedName>
    <definedName name="SG_15_04_1" localSheetId="9">#REF!</definedName>
    <definedName name="SG_15_04_1" localSheetId="10">#REF!</definedName>
    <definedName name="SG_15_04_1" localSheetId="11">#REF!</definedName>
    <definedName name="SG_15_04_1" localSheetId="13">#REF!</definedName>
    <definedName name="SG_15_04_1" localSheetId="4">#REF!</definedName>
    <definedName name="SG_15_04_1">[5]RESUMO!#REF!</definedName>
    <definedName name="SG_15_05_1" localSheetId="8">#REF!</definedName>
    <definedName name="SG_15_05_1" localSheetId="9">#REF!</definedName>
    <definedName name="SG_15_05_1" localSheetId="10">#REF!</definedName>
    <definedName name="SG_15_05_1" localSheetId="11">#REF!</definedName>
    <definedName name="SG_15_05_1" localSheetId="13">#REF!</definedName>
    <definedName name="SG_15_05_1" localSheetId="4">#REF!</definedName>
    <definedName name="SG_15_05_1">[5]RESUMO!#REF!</definedName>
    <definedName name="SG_15_06_1" localSheetId="8">#REF!</definedName>
    <definedName name="SG_15_06_1" localSheetId="9">#REF!</definedName>
    <definedName name="SG_15_06_1" localSheetId="10">#REF!</definedName>
    <definedName name="SG_15_06_1" localSheetId="11">#REF!</definedName>
    <definedName name="SG_15_06_1" localSheetId="13">#REF!</definedName>
    <definedName name="SG_15_06_1" localSheetId="4">#REF!</definedName>
    <definedName name="SG_15_06_1">[5]RESUMO!#REF!</definedName>
    <definedName name="SG_15_07_1" localSheetId="8">#REF!</definedName>
    <definedName name="SG_15_07_1" localSheetId="9">#REF!</definedName>
    <definedName name="SG_15_07_1" localSheetId="10">#REF!</definedName>
    <definedName name="SG_15_07_1" localSheetId="11">#REF!</definedName>
    <definedName name="SG_15_07_1" localSheetId="13">#REF!</definedName>
    <definedName name="SG_15_07_1" localSheetId="4">#REF!</definedName>
    <definedName name="SG_15_07_1">[5]RESUMO!#REF!</definedName>
    <definedName name="SG_15_08_1" localSheetId="8">#REF!</definedName>
    <definedName name="SG_15_08_1" localSheetId="9">#REF!</definedName>
    <definedName name="SG_15_08_1" localSheetId="10">#REF!</definedName>
    <definedName name="SG_15_08_1" localSheetId="11">#REF!</definedName>
    <definedName name="SG_15_08_1" localSheetId="13">#REF!</definedName>
    <definedName name="SG_15_08_1" localSheetId="4">#REF!</definedName>
    <definedName name="SG_15_08_1">[5]RESUMO!#REF!</definedName>
    <definedName name="SG_15_09_1" localSheetId="8">#REF!</definedName>
    <definedName name="SG_15_09_1" localSheetId="9">#REF!</definedName>
    <definedName name="SG_15_09_1" localSheetId="10">#REF!</definedName>
    <definedName name="SG_15_09_1" localSheetId="11">#REF!</definedName>
    <definedName name="SG_15_09_1" localSheetId="13">#REF!</definedName>
    <definedName name="SG_15_09_1" localSheetId="4">#REF!</definedName>
    <definedName name="SG_15_09_1">[5]RESUMO!#REF!</definedName>
    <definedName name="SG_15_10_1" localSheetId="8">#REF!</definedName>
    <definedName name="SG_15_10_1" localSheetId="9">#REF!</definedName>
    <definedName name="SG_15_10_1" localSheetId="10">#REF!</definedName>
    <definedName name="SG_15_10_1" localSheetId="11">#REF!</definedName>
    <definedName name="SG_15_10_1" localSheetId="13">#REF!</definedName>
    <definedName name="SG_15_10_1" localSheetId="4">#REF!</definedName>
    <definedName name="SG_15_10_1">[5]RESUMO!#REF!</definedName>
    <definedName name="SG_15_11_1" localSheetId="8">#REF!</definedName>
    <definedName name="SG_15_11_1" localSheetId="9">#REF!</definedName>
    <definedName name="SG_15_11_1" localSheetId="10">#REF!</definedName>
    <definedName name="SG_15_11_1" localSheetId="11">#REF!</definedName>
    <definedName name="SG_15_11_1" localSheetId="13">#REF!</definedName>
    <definedName name="SG_15_11_1" localSheetId="4">#REF!</definedName>
    <definedName name="SG_15_11_1">[5]RESUMO!#REF!</definedName>
    <definedName name="SG_15_12_1" localSheetId="8">#REF!</definedName>
    <definedName name="SG_15_12_1" localSheetId="9">#REF!</definedName>
    <definedName name="SG_15_12_1" localSheetId="10">#REF!</definedName>
    <definedName name="SG_15_12_1" localSheetId="11">#REF!</definedName>
    <definedName name="SG_15_12_1" localSheetId="13">#REF!</definedName>
    <definedName name="SG_15_12_1" localSheetId="4">#REF!</definedName>
    <definedName name="SG_15_12_1">[5]RESUMO!#REF!</definedName>
    <definedName name="SG_15_13_1" localSheetId="8">#REF!</definedName>
    <definedName name="SG_15_13_1" localSheetId="9">#REF!</definedName>
    <definedName name="SG_15_13_1" localSheetId="10">#REF!</definedName>
    <definedName name="SG_15_13_1" localSheetId="11">#REF!</definedName>
    <definedName name="SG_15_13_1" localSheetId="13">#REF!</definedName>
    <definedName name="SG_15_13_1" localSheetId="4">#REF!</definedName>
    <definedName name="SG_15_13_1">[5]RESUMO!#REF!</definedName>
    <definedName name="SG_15_14_1" localSheetId="8">#REF!</definedName>
    <definedName name="SG_15_14_1" localSheetId="9">#REF!</definedName>
    <definedName name="SG_15_14_1" localSheetId="10">#REF!</definedName>
    <definedName name="SG_15_14_1" localSheetId="11">#REF!</definedName>
    <definedName name="SG_15_14_1" localSheetId="13">#REF!</definedName>
    <definedName name="SG_15_14_1" localSheetId="4">#REF!</definedName>
    <definedName name="SG_15_14_1">[5]RESUMO!#REF!</definedName>
    <definedName name="SG_15_15_1" localSheetId="8">#REF!</definedName>
    <definedName name="SG_15_15_1" localSheetId="9">#REF!</definedName>
    <definedName name="SG_15_15_1" localSheetId="10">#REF!</definedName>
    <definedName name="SG_15_15_1" localSheetId="11">#REF!</definedName>
    <definedName name="SG_15_15_1" localSheetId="13">#REF!</definedName>
    <definedName name="SG_15_15_1" localSheetId="4">#REF!</definedName>
    <definedName name="SG_15_15_1">[5]RESUMO!#REF!</definedName>
    <definedName name="SG_15_16_1" localSheetId="8">#REF!</definedName>
    <definedName name="SG_15_16_1" localSheetId="9">#REF!</definedName>
    <definedName name="SG_15_16_1" localSheetId="10">#REF!</definedName>
    <definedName name="SG_15_16_1" localSheetId="11">#REF!</definedName>
    <definedName name="SG_15_16_1" localSheetId="13">#REF!</definedName>
    <definedName name="SG_15_16_1" localSheetId="4">#REF!</definedName>
    <definedName name="SG_15_16_1">[5]RESUMO!#REF!</definedName>
    <definedName name="SG_15_17_1" localSheetId="8">#REF!</definedName>
    <definedName name="SG_15_17_1" localSheetId="9">#REF!</definedName>
    <definedName name="SG_15_17_1" localSheetId="10">#REF!</definedName>
    <definedName name="SG_15_17_1" localSheetId="11">#REF!</definedName>
    <definedName name="SG_15_17_1" localSheetId="13">#REF!</definedName>
    <definedName name="SG_15_17_1" localSheetId="4">#REF!</definedName>
    <definedName name="SG_15_17_1">[5]RESUMO!#REF!</definedName>
    <definedName name="SG_15_18_1" localSheetId="8">#REF!</definedName>
    <definedName name="SG_15_18_1" localSheetId="9">#REF!</definedName>
    <definedName name="SG_15_18_1" localSheetId="10">#REF!</definedName>
    <definedName name="SG_15_18_1" localSheetId="11">#REF!</definedName>
    <definedName name="SG_15_18_1" localSheetId="13">#REF!</definedName>
    <definedName name="SG_15_18_1" localSheetId="4">#REF!</definedName>
    <definedName name="SG_15_18_1">[5]RESUMO!#REF!</definedName>
    <definedName name="SG_15_19_1" localSheetId="8">#REF!</definedName>
    <definedName name="SG_15_19_1" localSheetId="9">#REF!</definedName>
    <definedName name="SG_15_19_1" localSheetId="10">#REF!</definedName>
    <definedName name="SG_15_19_1" localSheetId="11">#REF!</definedName>
    <definedName name="SG_15_19_1" localSheetId="13">#REF!</definedName>
    <definedName name="SG_15_19_1" localSheetId="4">#REF!</definedName>
    <definedName name="SG_15_19_1">[5]RESUMO!#REF!</definedName>
    <definedName name="SG_15_20_1" localSheetId="8">#REF!</definedName>
    <definedName name="SG_15_20_1" localSheetId="9">#REF!</definedName>
    <definedName name="SG_15_20_1" localSheetId="10">#REF!</definedName>
    <definedName name="SG_15_20_1" localSheetId="11">#REF!</definedName>
    <definedName name="SG_15_20_1" localSheetId="13">#REF!</definedName>
    <definedName name="SG_15_20_1" localSheetId="4">#REF!</definedName>
    <definedName name="SG_15_20_1">[5]RESUMO!#REF!</definedName>
    <definedName name="SG_16_01_1" localSheetId="8">#REF!</definedName>
    <definedName name="SG_16_01_1" localSheetId="9">#REF!</definedName>
    <definedName name="SG_16_01_1" localSheetId="10">#REF!</definedName>
    <definedName name="SG_16_01_1" localSheetId="11">#REF!</definedName>
    <definedName name="SG_16_01_1" localSheetId="13">#REF!</definedName>
    <definedName name="SG_16_01_1" localSheetId="4">#REF!</definedName>
    <definedName name="SG_16_01_1">[5]RESUMO!#REF!</definedName>
    <definedName name="SG_16_02_1" localSheetId="8">#REF!</definedName>
    <definedName name="SG_16_02_1" localSheetId="9">#REF!</definedName>
    <definedName name="SG_16_02_1" localSheetId="10">#REF!</definedName>
    <definedName name="SG_16_02_1" localSheetId="11">#REF!</definedName>
    <definedName name="SG_16_02_1" localSheetId="13">#REF!</definedName>
    <definedName name="SG_16_02_1" localSheetId="4">#REF!</definedName>
    <definedName name="SG_16_02_1">[5]RESUMO!#REF!</definedName>
    <definedName name="SG_16_03_1" localSheetId="8">#REF!</definedName>
    <definedName name="SG_16_03_1" localSheetId="9">#REF!</definedName>
    <definedName name="SG_16_03_1" localSheetId="10">#REF!</definedName>
    <definedName name="SG_16_03_1" localSheetId="11">#REF!</definedName>
    <definedName name="SG_16_03_1" localSheetId="13">#REF!</definedName>
    <definedName name="SG_16_03_1" localSheetId="4">#REF!</definedName>
    <definedName name="SG_16_03_1">[5]RESUMO!#REF!</definedName>
    <definedName name="SG_16_04_1" localSheetId="8">#REF!</definedName>
    <definedName name="SG_16_04_1" localSheetId="9">#REF!</definedName>
    <definedName name="SG_16_04_1" localSheetId="10">#REF!</definedName>
    <definedName name="SG_16_04_1" localSheetId="11">#REF!</definedName>
    <definedName name="SG_16_04_1" localSheetId="13">#REF!</definedName>
    <definedName name="SG_16_04_1" localSheetId="4">#REF!</definedName>
    <definedName name="SG_16_04_1">[5]RESUMO!#REF!</definedName>
    <definedName name="SG_16_05_1" localSheetId="8">#REF!</definedName>
    <definedName name="SG_16_05_1" localSheetId="9">#REF!</definedName>
    <definedName name="SG_16_05_1" localSheetId="10">#REF!</definedName>
    <definedName name="SG_16_05_1" localSheetId="11">#REF!</definedName>
    <definedName name="SG_16_05_1" localSheetId="13">#REF!</definedName>
    <definedName name="SG_16_05_1" localSheetId="4">#REF!</definedName>
    <definedName name="SG_16_05_1">[5]RESUMO!#REF!</definedName>
    <definedName name="SG_16_06_1" localSheetId="8">#REF!</definedName>
    <definedName name="SG_16_06_1" localSheetId="9">#REF!</definedName>
    <definedName name="SG_16_06_1" localSheetId="10">#REF!</definedName>
    <definedName name="SG_16_06_1" localSheetId="11">#REF!</definedName>
    <definedName name="SG_16_06_1" localSheetId="13">#REF!</definedName>
    <definedName name="SG_16_06_1" localSheetId="4">#REF!</definedName>
    <definedName name="SG_16_06_1">[5]RESUMO!#REF!</definedName>
    <definedName name="SG_16_07_1" localSheetId="8">#REF!</definedName>
    <definedName name="SG_16_07_1" localSheetId="9">#REF!</definedName>
    <definedName name="SG_16_07_1" localSheetId="10">#REF!</definedName>
    <definedName name="SG_16_07_1" localSheetId="11">#REF!</definedName>
    <definedName name="SG_16_07_1" localSheetId="13">#REF!</definedName>
    <definedName name="SG_16_07_1" localSheetId="4">#REF!</definedName>
    <definedName name="SG_16_07_1">[5]RESUMO!#REF!</definedName>
    <definedName name="SG_16_08_1" localSheetId="8">#REF!</definedName>
    <definedName name="SG_16_08_1" localSheetId="9">#REF!</definedName>
    <definedName name="SG_16_08_1" localSheetId="10">#REF!</definedName>
    <definedName name="SG_16_08_1" localSheetId="11">#REF!</definedName>
    <definedName name="SG_16_08_1" localSheetId="13">#REF!</definedName>
    <definedName name="SG_16_08_1" localSheetId="4">#REF!</definedName>
    <definedName name="SG_16_08_1">[5]RESUMO!#REF!</definedName>
    <definedName name="SG_16_09_1" localSheetId="8">#REF!</definedName>
    <definedName name="SG_16_09_1" localSheetId="9">#REF!</definedName>
    <definedName name="SG_16_09_1" localSheetId="10">#REF!</definedName>
    <definedName name="SG_16_09_1" localSheetId="11">#REF!</definedName>
    <definedName name="SG_16_09_1" localSheetId="13">#REF!</definedName>
    <definedName name="SG_16_09_1" localSheetId="4">#REF!</definedName>
    <definedName name="SG_16_09_1">[5]RESUMO!#REF!</definedName>
    <definedName name="SG_16_10_1" localSheetId="8">#REF!</definedName>
    <definedName name="SG_16_10_1" localSheetId="9">#REF!</definedName>
    <definedName name="SG_16_10_1" localSheetId="10">#REF!</definedName>
    <definedName name="SG_16_10_1" localSheetId="11">#REF!</definedName>
    <definedName name="SG_16_10_1" localSheetId="13">#REF!</definedName>
    <definedName name="SG_16_10_1" localSheetId="4">#REF!</definedName>
    <definedName name="SG_16_10_1">[5]RESUMO!#REF!</definedName>
    <definedName name="SG_16_11_1" localSheetId="8">#REF!</definedName>
    <definedName name="SG_16_11_1" localSheetId="9">#REF!</definedName>
    <definedName name="SG_16_11_1" localSheetId="10">#REF!</definedName>
    <definedName name="SG_16_11_1" localSheetId="11">#REF!</definedName>
    <definedName name="SG_16_11_1" localSheetId="13">#REF!</definedName>
    <definedName name="SG_16_11_1" localSheetId="4">#REF!</definedName>
    <definedName name="SG_16_11_1">[5]RESUMO!#REF!</definedName>
    <definedName name="SG_16_12_1" localSheetId="8">#REF!</definedName>
    <definedName name="SG_16_12_1" localSheetId="9">#REF!</definedName>
    <definedName name="SG_16_12_1" localSheetId="10">#REF!</definedName>
    <definedName name="SG_16_12_1" localSheetId="11">#REF!</definedName>
    <definedName name="SG_16_12_1" localSheetId="13">#REF!</definedName>
    <definedName name="SG_16_12_1" localSheetId="4">#REF!</definedName>
    <definedName name="SG_16_12_1">[5]RESUMO!#REF!</definedName>
    <definedName name="SG_16_13_1" localSheetId="8">#REF!</definedName>
    <definedName name="SG_16_13_1" localSheetId="9">#REF!</definedName>
    <definedName name="SG_16_13_1" localSheetId="10">#REF!</definedName>
    <definedName name="SG_16_13_1" localSheetId="11">#REF!</definedName>
    <definedName name="SG_16_13_1" localSheetId="13">#REF!</definedName>
    <definedName name="SG_16_13_1" localSheetId="4">#REF!</definedName>
    <definedName name="SG_16_13_1">[5]RESUMO!#REF!</definedName>
    <definedName name="SG_16_14_1" localSheetId="8">#REF!</definedName>
    <definedName name="SG_16_14_1" localSheetId="9">#REF!</definedName>
    <definedName name="SG_16_14_1" localSheetId="10">#REF!</definedName>
    <definedName name="SG_16_14_1" localSheetId="11">#REF!</definedName>
    <definedName name="SG_16_14_1" localSheetId="13">#REF!</definedName>
    <definedName name="SG_16_14_1" localSheetId="4">#REF!</definedName>
    <definedName name="SG_16_14_1">[5]RESUMO!#REF!</definedName>
    <definedName name="SG_16_15_1" localSheetId="8">#REF!</definedName>
    <definedName name="SG_16_15_1" localSheetId="9">#REF!</definedName>
    <definedName name="SG_16_15_1" localSheetId="10">#REF!</definedName>
    <definedName name="SG_16_15_1" localSheetId="11">#REF!</definedName>
    <definedName name="SG_16_15_1" localSheetId="13">#REF!</definedName>
    <definedName name="SG_16_15_1" localSheetId="4">#REF!</definedName>
    <definedName name="SG_16_15_1">[5]RESUMO!#REF!</definedName>
    <definedName name="SG_16_16_1" localSheetId="8">#REF!</definedName>
    <definedName name="SG_16_16_1" localSheetId="9">#REF!</definedName>
    <definedName name="SG_16_16_1" localSheetId="10">#REF!</definedName>
    <definedName name="SG_16_16_1" localSheetId="11">#REF!</definedName>
    <definedName name="SG_16_16_1" localSheetId="13">#REF!</definedName>
    <definedName name="SG_16_16_1" localSheetId="4">#REF!</definedName>
    <definedName name="SG_16_16_1">[5]RESUMO!#REF!</definedName>
    <definedName name="SG_16_17_1" localSheetId="8">#REF!</definedName>
    <definedName name="SG_16_17_1" localSheetId="9">#REF!</definedName>
    <definedName name="SG_16_17_1" localSheetId="10">#REF!</definedName>
    <definedName name="SG_16_17_1" localSheetId="11">#REF!</definedName>
    <definedName name="SG_16_17_1" localSheetId="13">#REF!</definedName>
    <definedName name="SG_16_17_1" localSheetId="4">#REF!</definedName>
    <definedName name="SG_16_17_1">[5]RESUMO!#REF!</definedName>
    <definedName name="SG_16_18_1" localSheetId="8">#REF!</definedName>
    <definedName name="SG_16_18_1" localSheetId="9">#REF!</definedName>
    <definedName name="SG_16_18_1" localSheetId="10">#REF!</definedName>
    <definedName name="SG_16_18_1" localSheetId="11">#REF!</definedName>
    <definedName name="SG_16_18_1" localSheetId="13">#REF!</definedName>
    <definedName name="SG_16_18_1" localSheetId="4">#REF!</definedName>
    <definedName name="SG_16_18_1">[5]RESUMO!#REF!</definedName>
    <definedName name="SG_16_19_1" localSheetId="8">#REF!</definedName>
    <definedName name="SG_16_19_1" localSheetId="9">#REF!</definedName>
    <definedName name="SG_16_19_1" localSheetId="10">#REF!</definedName>
    <definedName name="SG_16_19_1" localSheetId="11">#REF!</definedName>
    <definedName name="SG_16_19_1" localSheetId="13">#REF!</definedName>
    <definedName name="SG_16_19_1" localSheetId="4">#REF!</definedName>
    <definedName name="SG_16_19_1">[5]RESUMO!#REF!</definedName>
    <definedName name="SG_16_20_1" localSheetId="8">#REF!</definedName>
    <definedName name="SG_16_20_1" localSheetId="9">#REF!</definedName>
    <definedName name="SG_16_20_1" localSheetId="10">#REF!</definedName>
    <definedName name="SG_16_20_1" localSheetId="11">#REF!</definedName>
    <definedName name="SG_16_20_1" localSheetId="13">#REF!</definedName>
    <definedName name="SG_16_20_1" localSheetId="4">#REF!</definedName>
    <definedName name="SG_16_20_1">[5]RESUMO!#REF!</definedName>
    <definedName name="SG_17_01_1" localSheetId="8">#REF!</definedName>
    <definedName name="SG_17_01_1" localSheetId="9">#REF!</definedName>
    <definedName name="SG_17_01_1" localSheetId="10">#REF!</definedName>
    <definedName name="SG_17_01_1" localSheetId="11">#REF!</definedName>
    <definedName name="SG_17_01_1" localSheetId="13">#REF!</definedName>
    <definedName name="SG_17_01_1" localSheetId="4">#REF!</definedName>
    <definedName name="SG_17_01_1">[5]RESUMO!#REF!</definedName>
    <definedName name="SG_17_02_1" localSheetId="8">#REF!</definedName>
    <definedName name="SG_17_02_1" localSheetId="9">#REF!</definedName>
    <definedName name="SG_17_02_1" localSheetId="10">#REF!</definedName>
    <definedName name="SG_17_02_1" localSheetId="11">#REF!</definedName>
    <definedName name="SG_17_02_1" localSheetId="13">#REF!</definedName>
    <definedName name="SG_17_02_1" localSheetId="4">#REF!</definedName>
    <definedName name="SG_17_02_1">[5]RESUMO!#REF!</definedName>
    <definedName name="SG_17_03_1" localSheetId="8">#REF!</definedName>
    <definedName name="SG_17_03_1" localSheetId="9">#REF!</definedName>
    <definedName name="SG_17_03_1" localSheetId="10">#REF!</definedName>
    <definedName name="SG_17_03_1" localSheetId="11">#REF!</definedName>
    <definedName name="SG_17_03_1" localSheetId="13">#REF!</definedName>
    <definedName name="SG_17_03_1" localSheetId="4">#REF!</definedName>
    <definedName name="SG_17_03_1">[5]RESUMO!#REF!</definedName>
    <definedName name="SG_17_04_1" localSheetId="8">#REF!</definedName>
    <definedName name="SG_17_04_1" localSheetId="9">#REF!</definedName>
    <definedName name="SG_17_04_1" localSheetId="10">#REF!</definedName>
    <definedName name="SG_17_04_1" localSheetId="11">#REF!</definedName>
    <definedName name="SG_17_04_1" localSheetId="13">#REF!</definedName>
    <definedName name="SG_17_04_1" localSheetId="4">#REF!</definedName>
    <definedName name="SG_17_04_1">[5]RESUMO!#REF!</definedName>
    <definedName name="SG_17_05_1" localSheetId="8">#REF!</definedName>
    <definedName name="SG_17_05_1" localSheetId="9">#REF!</definedName>
    <definedName name="SG_17_05_1" localSheetId="10">#REF!</definedName>
    <definedName name="SG_17_05_1" localSheetId="11">#REF!</definedName>
    <definedName name="SG_17_05_1" localSheetId="13">#REF!</definedName>
    <definedName name="SG_17_05_1" localSheetId="4">#REF!</definedName>
    <definedName name="SG_17_05_1">[5]RESUMO!#REF!</definedName>
    <definedName name="SG_17_06_1" localSheetId="8">#REF!</definedName>
    <definedName name="SG_17_06_1" localSheetId="9">#REF!</definedName>
    <definedName name="SG_17_06_1" localSheetId="10">#REF!</definedName>
    <definedName name="SG_17_06_1" localSheetId="11">#REF!</definedName>
    <definedName name="SG_17_06_1" localSheetId="13">#REF!</definedName>
    <definedName name="SG_17_06_1" localSheetId="4">#REF!</definedName>
    <definedName name="SG_17_06_1">[5]RESUMO!#REF!</definedName>
    <definedName name="SG_17_07_1" localSheetId="8">#REF!</definedName>
    <definedName name="SG_17_07_1" localSheetId="9">#REF!</definedName>
    <definedName name="SG_17_07_1" localSheetId="10">#REF!</definedName>
    <definedName name="SG_17_07_1" localSheetId="11">#REF!</definedName>
    <definedName name="SG_17_07_1" localSheetId="13">#REF!</definedName>
    <definedName name="SG_17_07_1" localSheetId="4">#REF!</definedName>
    <definedName name="SG_17_07_1">[5]RESUMO!#REF!</definedName>
    <definedName name="SG_17_08_1" localSheetId="8">#REF!</definedName>
    <definedName name="SG_17_08_1" localSheetId="9">#REF!</definedName>
    <definedName name="SG_17_08_1" localSheetId="10">#REF!</definedName>
    <definedName name="SG_17_08_1" localSheetId="11">#REF!</definedName>
    <definedName name="SG_17_08_1" localSheetId="13">#REF!</definedName>
    <definedName name="SG_17_08_1" localSheetId="4">#REF!</definedName>
    <definedName name="SG_17_08_1">[5]RESUMO!#REF!</definedName>
    <definedName name="SG_17_09_1" localSheetId="8">#REF!</definedName>
    <definedName name="SG_17_09_1" localSheetId="9">#REF!</definedName>
    <definedName name="SG_17_09_1" localSheetId="10">#REF!</definedName>
    <definedName name="SG_17_09_1" localSheetId="11">#REF!</definedName>
    <definedName name="SG_17_09_1" localSheetId="13">#REF!</definedName>
    <definedName name="SG_17_09_1" localSheetId="4">#REF!</definedName>
    <definedName name="SG_17_09_1">[5]RESUMO!#REF!</definedName>
    <definedName name="SG_17_10_1" localSheetId="8">#REF!</definedName>
    <definedName name="SG_17_10_1" localSheetId="9">#REF!</definedName>
    <definedName name="SG_17_10_1" localSheetId="10">#REF!</definedName>
    <definedName name="SG_17_10_1" localSheetId="11">#REF!</definedName>
    <definedName name="SG_17_10_1" localSheetId="13">#REF!</definedName>
    <definedName name="SG_17_10_1" localSheetId="4">#REF!</definedName>
    <definedName name="SG_17_10_1">[5]RESUMO!#REF!</definedName>
    <definedName name="SG_17_11_1" localSheetId="8">#REF!</definedName>
    <definedName name="SG_17_11_1" localSheetId="9">#REF!</definedName>
    <definedName name="SG_17_11_1" localSheetId="10">#REF!</definedName>
    <definedName name="SG_17_11_1" localSheetId="11">#REF!</definedName>
    <definedName name="SG_17_11_1" localSheetId="13">#REF!</definedName>
    <definedName name="SG_17_11_1" localSheetId="4">#REF!</definedName>
    <definedName name="SG_17_11_1">[5]RESUMO!#REF!</definedName>
    <definedName name="SG_17_12_1" localSheetId="8">#REF!</definedName>
    <definedName name="SG_17_12_1" localSheetId="9">#REF!</definedName>
    <definedName name="SG_17_12_1" localSheetId="10">#REF!</definedName>
    <definedName name="SG_17_12_1" localSheetId="11">#REF!</definedName>
    <definedName name="SG_17_12_1" localSheetId="13">#REF!</definedName>
    <definedName name="SG_17_12_1" localSheetId="4">#REF!</definedName>
    <definedName name="SG_17_12_1">[5]RESUMO!#REF!</definedName>
    <definedName name="SG_17_13_1" localSheetId="8">#REF!</definedName>
    <definedName name="SG_17_13_1" localSheetId="9">#REF!</definedName>
    <definedName name="SG_17_13_1" localSheetId="10">#REF!</definedName>
    <definedName name="SG_17_13_1" localSheetId="11">#REF!</definedName>
    <definedName name="SG_17_13_1" localSheetId="13">#REF!</definedName>
    <definedName name="SG_17_13_1" localSheetId="4">#REF!</definedName>
    <definedName name="SG_17_13_1">[5]RESUMO!#REF!</definedName>
    <definedName name="SG_17_14_1" localSheetId="8">#REF!</definedName>
    <definedName name="SG_17_14_1" localSheetId="9">#REF!</definedName>
    <definedName name="SG_17_14_1" localSheetId="10">#REF!</definedName>
    <definedName name="SG_17_14_1" localSheetId="11">#REF!</definedName>
    <definedName name="SG_17_14_1" localSheetId="13">#REF!</definedName>
    <definedName name="SG_17_14_1" localSheetId="4">#REF!</definedName>
    <definedName name="SG_17_14_1">[5]RESUMO!#REF!</definedName>
    <definedName name="SG_17_15_1" localSheetId="8">#REF!</definedName>
    <definedName name="SG_17_15_1" localSheetId="9">#REF!</definedName>
    <definedName name="SG_17_15_1" localSheetId="10">#REF!</definedName>
    <definedName name="SG_17_15_1" localSheetId="11">#REF!</definedName>
    <definedName name="SG_17_15_1" localSheetId="13">#REF!</definedName>
    <definedName name="SG_17_15_1" localSheetId="4">#REF!</definedName>
    <definedName name="SG_17_15_1">[5]RESUMO!#REF!</definedName>
    <definedName name="SG_17_16_1" localSheetId="8">#REF!</definedName>
    <definedName name="SG_17_16_1" localSheetId="9">#REF!</definedName>
    <definedName name="SG_17_16_1" localSheetId="10">#REF!</definedName>
    <definedName name="SG_17_16_1" localSheetId="11">#REF!</definedName>
    <definedName name="SG_17_16_1" localSheetId="13">#REF!</definedName>
    <definedName name="SG_17_16_1" localSheetId="4">#REF!</definedName>
    <definedName name="SG_17_16_1">[5]RESUMO!#REF!</definedName>
    <definedName name="SG_17_17_1" localSheetId="8">#REF!</definedName>
    <definedName name="SG_17_17_1" localSheetId="9">#REF!</definedName>
    <definedName name="SG_17_17_1" localSheetId="10">#REF!</definedName>
    <definedName name="SG_17_17_1" localSheetId="11">#REF!</definedName>
    <definedName name="SG_17_17_1" localSheetId="13">#REF!</definedName>
    <definedName name="SG_17_17_1" localSheetId="4">#REF!</definedName>
    <definedName name="SG_17_17_1">[5]RESUMO!#REF!</definedName>
    <definedName name="SG_17_18_1" localSheetId="8">#REF!</definedName>
    <definedName name="SG_17_18_1" localSheetId="9">#REF!</definedName>
    <definedName name="SG_17_18_1" localSheetId="10">#REF!</definedName>
    <definedName name="SG_17_18_1" localSheetId="11">#REF!</definedName>
    <definedName name="SG_17_18_1" localSheetId="13">#REF!</definedName>
    <definedName name="SG_17_18_1" localSheetId="4">#REF!</definedName>
    <definedName name="SG_17_18_1">[5]RESUMO!#REF!</definedName>
    <definedName name="SG_17_19_1" localSheetId="8">#REF!</definedName>
    <definedName name="SG_17_19_1" localSheetId="9">#REF!</definedName>
    <definedName name="SG_17_19_1" localSheetId="10">#REF!</definedName>
    <definedName name="SG_17_19_1" localSheetId="11">#REF!</definedName>
    <definedName name="SG_17_19_1" localSheetId="13">#REF!</definedName>
    <definedName name="SG_17_19_1" localSheetId="4">#REF!</definedName>
    <definedName name="SG_17_19_1">[5]RESUMO!#REF!</definedName>
    <definedName name="SG_17_20_1" localSheetId="8">#REF!</definedName>
    <definedName name="SG_17_20_1" localSheetId="9">#REF!</definedName>
    <definedName name="SG_17_20_1" localSheetId="10">#REF!</definedName>
    <definedName name="SG_17_20_1" localSheetId="11">#REF!</definedName>
    <definedName name="SG_17_20_1" localSheetId="13">#REF!</definedName>
    <definedName name="SG_17_20_1" localSheetId="4">#REF!</definedName>
    <definedName name="SG_17_20_1">[5]RESUMO!#REF!</definedName>
    <definedName name="SG_18_01_1" localSheetId="8">#REF!</definedName>
    <definedName name="SG_18_01_1" localSheetId="9">#REF!</definedName>
    <definedName name="SG_18_01_1" localSheetId="10">#REF!</definedName>
    <definedName name="SG_18_01_1" localSheetId="11">#REF!</definedName>
    <definedName name="SG_18_01_1" localSheetId="13">#REF!</definedName>
    <definedName name="SG_18_01_1" localSheetId="4">#REF!</definedName>
    <definedName name="SG_18_01_1">[5]RESUMO!#REF!</definedName>
    <definedName name="SG_18_02_1" localSheetId="8">#REF!</definedName>
    <definedName name="SG_18_02_1" localSheetId="9">#REF!</definedName>
    <definedName name="SG_18_02_1" localSheetId="10">#REF!</definedName>
    <definedName name="SG_18_02_1" localSheetId="11">#REF!</definedName>
    <definedName name="SG_18_02_1" localSheetId="13">#REF!</definedName>
    <definedName name="SG_18_02_1" localSheetId="4">#REF!</definedName>
    <definedName name="SG_18_02_1">[5]RESUMO!#REF!</definedName>
    <definedName name="SG_18_03_1" localSheetId="8">#REF!</definedName>
    <definedName name="SG_18_03_1" localSheetId="9">#REF!</definedName>
    <definedName name="SG_18_03_1" localSheetId="10">#REF!</definedName>
    <definedName name="SG_18_03_1" localSheetId="11">#REF!</definedName>
    <definedName name="SG_18_03_1" localSheetId="13">#REF!</definedName>
    <definedName name="SG_18_03_1" localSheetId="4">#REF!</definedName>
    <definedName name="SG_18_03_1">[5]RESUMO!#REF!</definedName>
    <definedName name="SG_18_04_1" localSheetId="8">#REF!</definedName>
    <definedName name="SG_18_04_1" localSheetId="9">#REF!</definedName>
    <definedName name="SG_18_04_1" localSheetId="10">#REF!</definedName>
    <definedName name="SG_18_04_1" localSheetId="11">#REF!</definedName>
    <definedName name="SG_18_04_1" localSheetId="13">#REF!</definedName>
    <definedName name="SG_18_04_1" localSheetId="4">#REF!</definedName>
    <definedName name="SG_18_04_1">[5]RESUMO!#REF!</definedName>
    <definedName name="SG_18_05_1" localSheetId="8">#REF!</definedName>
    <definedName name="SG_18_05_1" localSheetId="9">#REF!</definedName>
    <definedName name="SG_18_05_1" localSheetId="10">#REF!</definedName>
    <definedName name="SG_18_05_1" localSheetId="11">#REF!</definedName>
    <definedName name="SG_18_05_1" localSheetId="13">#REF!</definedName>
    <definedName name="SG_18_05_1" localSheetId="4">#REF!</definedName>
    <definedName name="SG_18_05_1">[5]RESUMO!#REF!</definedName>
    <definedName name="SG_18_06_1" localSheetId="8">#REF!</definedName>
    <definedName name="SG_18_06_1" localSheetId="9">#REF!</definedName>
    <definedName name="SG_18_06_1" localSheetId="10">#REF!</definedName>
    <definedName name="SG_18_06_1" localSheetId="11">#REF!</definedName>
    <definedName name="SG_18_06_1" localSheetId="13">#REF!</definedName>
    <definedName name="SG_18_06_1" localSheetId="4">#REF!</definedName>
    <definedName name="SG_18_06_1">[5]RESUMO!#REF!</definedName>
    <definedName name="SG_18_07_1" localSheetId="8">#REF!</definedName>
    <definedName name="SG_18_07_1" localSheetId="9">#REF!</definedName>
    <definedName name="SG_18_07_1" localSheetId="10">#REF!</definedName>
    <definedName name="SG_18_07_1" localSheetId="11">#REF!</definedName>
    <definedName name="SG_18_07_1" localSheetId="13">#REF!</definedName>
    <definedName name="SG_18_07_1" localSheetId="4">#REF!</definedName>
    <definedName name="SG_18_07_1">[5]RESUMO!#REF!</definedName>
    <definedName name="SG_18_08_1" localSheetId="8">#REF!</definedName>
    <definedName name="SG_18_08_1" localSheetId="9">#REF!</definedName>
    <definedName name="SG_18_08_1" localSheetId="10">#REF!</definedName>
    <definedName name="SG_18_08_1" localSheetId="11">#REF!</definedName>
    <definedName name="SG_18_08_1" localSheetId="13">#REF!</definedName>
    <definedName name="SG_18_08_1" localSheetId="4">#REF!</definedName>
    <definedName name="SG_18_08_1">[5]RESUMO!#REF!</definedName>
    <definedName name="SG_18_09_1" localSheetId="8">#REF!</definedName>
    <definedName name="SG_18_09_1" localSheetId="9">#REF!</definedName>
    <definedName name="SG_18_09_1" localSheetId="10">#REF!</definedName>
    <definedName name="SG_18_09_1" localSheetId="11">#REF!</definedName>
    <definedName name="SG_18_09_1" localSheetId="13">#REF!</definedName>
    <definedName name="SG_18_09_1" localSheetId="4">#REF!</definedName>
    <definedName name="SG_18_09_1">[5]RESUMO!#REF!</definedName>
    <definedName name="SG_18_10_1" localSheetId="8">#REF!</definedName>
    <definedName name="SG_18_10_1" localSheetId="9">#REF!</definedName>
    <definedName name="SG_18_10_1" localSheetId="10">#REF!</definedName>
    <definedName name="SG_18_10_1" localSheetId="11">#REF!</definedName>
    <definedName name="SG_18_10_1" localSheetId="13">#REF!</definedName>
    <definedName name="SG_18_10_1" localSheetId="4">#REF!</definedName>
    <definedName name="SG_18_10_1">[5]RESUMO!#REF!</definedName>
    <definedName name="SG_18_11_1" localSheetId="8">#REF!</definedName>
    <definedName name="SG_18_11_1" localSheetId="9">#REF!</definedName>
    <definedName name="SG_18_11_1" localSheetId="10">#REF!</definedName>
    <definedName name="SG_18_11_1" localSheetId="11">#REF!</definedName>
    <definedName name="SG_18_11_1" localSheetId="13">#REF!</definedName>
    <definedName name="SG_18_11_1" localSheetId="4">#REF!</definedName>
    <definedName name="SG_18_11_1">[5]RESUMO!#REF!</definedName>
    <definedName name="SG_18_12_1" localSheetId="8">#REF!</definedName>
    <definedName name="SG_18_12_1" localSheetId="9">#REF!</definedName>
    <definedName name="SG_18_12_1" localSheetId="10">#REF!</definedName>
    <definedName name="SG_18_12_1" localSheetId="11">#REF!</definedName>
    <definedName name="SG_18_12_1" localSheetId="13">#REF!</definedName>
    <definedName name="SG_18_12_1" localSheetId="4">#REF!</definedName>
    <definedName name="SG_18_12_1">[5]RESUMO!#REF!</definedName>
    <definedName name="SG_18_13_1" localSheetId="8">#REF!</definedName>
    <definedName name="SG_18_13_1" localSheetId="9">#REF!</definedName>
    <definedName name="SG_18_13_1" localSheetId="10">#REF!</definedName>
    <definedName name="SG_18_13_1" localSheetId="11">#REF!</definedName>
    <definedName name="SG_18_13_1" localSheetId="13">#REF!</definedName>
    <definedName name="SG_18_13_1" localSheetId="4">#REF!</definedName>
    <definedName name="SG_18_13_1">[5]RESUMO!#REF!</definedName>
    <definedName name="SG_18_14_1" localSheetId="8">#REF!</definedName>
    <definedName name="SG_18_14_1" localSheetId="9">#REF!</definedName>
    <definedName name="SG_18_14_1" localSheetId="10">#REF!</definedName>
    <definedName name="SG_18_14_1" localSheetId="11">#REF!</definedName>
    <definedName name="SG_18_14_1" localSheetId="13">#REF!</definedName>
    <definedName name="SG_18_14_1" localSheetId="4">#REF!</definedName>
    <definedName name="SG_18_14_1">[5]RESUMO!#REF!</definedName>
    <definedName name="SG_18_15_1" localSheetId="8">#REF!</definedName>
    <definedName name="SG_18_15_1" localSheetId="9">#REF!</definedName>
    <definedName name="SG_18_15_1" localSheetId="10">#REF!</definedName>
    <definedName name="SG_18_15_1" localSheetId="11">#REF!</definedName>
    <definedName name="SG_18_15_1" localSheetId="13">#REF!</definedName>
    <definedName name="SG_18_15_1" localSheetId="4">#REF!</definedName>
    <definedName name="SG_18_15_1">[5]RESUMO!#REF!</definedName>
    <definedName name="SG_18_16_1" localSheetId="8">#REF!</definedName>
    <definedName name="SG_18_16_1" localSheetId="9">#REF!</definedName>
    <definedName name="SG_18_16_1" localSheetId="10">#REF!</definedName>
    <definedName name="SG_18_16_1" localSheetId="11">#REF!</definedName>
    <definedName name="SG_18_16_1" localSheetId="13">#REF!</definedName>
    <definedName name="SG_18_16_1" localSheetId="4">#REF!</definedName>
    <definedName name="SG_18_16_1">[5]RESUMO!#REF!</definedName>
    <definedName name="SG_18_17_1" localSheetId="8">#REF!</definedName>
    <definedName name="SG_18_17_1" localSheetId="9">#REF!</definedName>
    <definedName name="SG_18_17_1" localSheetId="10">#REF!</definedName>
    <definedName name="SG_18_17_1" localSheetId="11">#REF!</definedName>
    <definedName name="SG_18_17_1" localSheetId="13">#REF!</definedName>
    <definedName name="SG_18_17_1" localSheetId="4">#REF!</definedName>
    <definedName name="SG_18_17_1">[5]RESUMO!#REF!</definedName>
    <definedName name="SG_18_18_1" localSheetId="8">#REF!</definedName>
    <definedName name="SG_18_18_1" localSheetId="9">#REF!</definedName>
    <definedName name="SG_18_18_1" localSheetId="10">#REF!</definedName>
    <definedName name="SG_18_18_1" localSheetId="11">#REF!</definedName>
    <definedName name="SG_18_18_1" localSheetId="13">#REF!</definedName>
    <definedName name="SG_18_18_1" localSheetId="4">#REF!</definedName>
    <definedName name="SG_18_18_1">[5]RESUMO!#REF!</definedName>
    <definedName name="SG_18_19_1" localSheetId="8">#REF!</definedName>
    <definedName name="SG_18_19_1" localSheetId="9">#REF!</definedName>
    <definedName name="SG_18_19_1" localSheetId="10">#REF!</definedName>
    <definedName name="SG_18_19_1" localSheetId="11">#REF!</definedName>
    <definedName name="SG_18_19_1" localSheetId="13">#REF!</definedName>
    <definedName name="SG_18_19_1" localSheetId="4">#REF!</definedName>
    <definedName name="SG_18_19_1">[5]RESUMO!#REF!</definedName>
    <definedName name="SG_18_20_1" localSheetId="8">#REF!</definedName>
    <definedName name="SG_18_20_1" localSheetId="9">#REF!</definedName>
    <definedName name="SG_18_20_1" localSheetId="10">#REF!</definedName>
    <definedName name="SG_18_20_1" localSheetId="11">#REF!</definedName>
    <definedName name="SG_18_20_1" localSheetId="13">#REF!</definedName>
    <definedName name="SG_18_20_1" localSheetId="4">#REF!</definedName>
    <definedName name="SG_18_20_1">[5]RESUMO!#REF!</definedName>
    <definedName name="SG_19_01_1" localSheetId="8">#REF!</definedName>
    <definedName name="SG_19_01_1" localSheetId="9">#REF!</definedName>
    <definedName name="SG_19_01_1" localSheetId="10">#REF!</definedName>
    <definedName name="SG_19_01_1" localSheetId="11">#REF!</definedName>
    <definedName name="SG_19_01_1" localSheetId="13">#REF!</definedName>
    <definedName name="SG_19_01_1" localSheetId="4">#REF!</definedName>
    <definedName name="SG_19_01_1">[5]RESUMO!#REF!</definedName>
    <definedName name="SG_19_02_1" localSheetId="8">#REF!</definedName>
    <definedName name="SG_19_02_1" localSheetId="9">#REF!</definedName>
    <definedName name="SG_19_02_1" localSheetId="10">#REF!</definedName>
    <definedName name="SG_19_02_1" localSheetId="11">#REF!</definedName>
    <definedName name="SG_19_02_1" localSheetId="13">#REF!</definedName>
    <definedName name="SG_19_02_1" localSheetId="4">#REF!</definedName>
    <definedName name="SG_19_02_1">[5]RESUMO!#REF!</definedName>
    <definedName name="SG_19_03_1" localSheetId="8">#REF!</definedName>
    <definedName name="SG_19_03_1" localSheetId="9">#REF!</definedName>
    <definedName name="SG_19_03_1" localSheetId="10">#REF!</definedName>
    <definedName name="SG_19_03_1" localSheetId="11">#REF!</definedName>
    <definedName name="SG_19_03_1" localSheetId="13">#REF!</definedName>
    <definedName name="SG_19_03_1" localSheetId="4">#REF!</definedName>
    <definedName name="SG_19_03_1">[5]RESUMO!#REF!</definedName>
    <definedName name="SG_19_04_1" localSheetId="8">#REF!</definedName>
    <definedName name="SG_19_04_1" localSheetId="9">#REF!</definedName>
    <definedName name="SG_19_04_1" localSheetId="10">#REF!</definedName>
    <definedName name="SG_19_04_1" localSheetId="11">#REF!</definedName>
    <definedName name="SG_19_04_1" localSheetId="13">#REF!</definedName>
    <definedName name="SG_19_04_1" localSheetId="4">#REF!</definedName>
    <definedName name="SG_19_04_1">[5]RESUMO!#REF!</definedName>
    <definedName name="SG_19_05_1" localSheetId="8">#REF!</definedName>
    <definedName name="SG_19_05_1" localSheetId="9">#REF!</definedName>
    <definedName name="SG_19_05_1" localSheetId="10">#REF!</definedName>
    <definedName name="SG_19_05_1" localSheetId="11">#REF!</definedName>
    <definedName name="SG_19_05_1" localSheetId="13">#REF!</definedName>
    <definedName name="SG_19_05_1" localSheetId="4">#REF!</definedName>
    <definedName name="SG_19_05_1">[5]RESUMO!#REF!</definedName>
    <definedName name="SG_19_06_1" localSheetId="8">#REF!</definedName>
    <definedName name="SG_19_06_1" localSheetId="9">#REF!</definedName>
    <definedName name="SG_19_06_1" localSheetId="10">#REF!</definedName>
    <definedName name="SG_19_06_1" localSheetId="11">#REF!</definedName>
    <definedName name="SG_19_06_1" localSheetId="13">#REF!</definedName>
    <definedName name="SG_19_06_1" localSheetId="4">#REF!</definedName>
    <definedName name="SG_19_06_1">[5]RESUMO!#REF!</definedName>
    <definedName name="SG_19_07_1" localSheetId="8">#REF!</definedName>
    <definedName name="SG_19_07_1" localSheetId="9">#REF!</definedName>
    <definedName name="SG_19_07_1" localSheetId="10">#REF!</definedName>
    <definedName name="SG_19_07_1" localSheetId="11">#REF!</definedName>
    <definedName name="SG_19_07_1" localSheetId="13">#REF!</definedName>
    <definedName name="SG_19_07_1" localSheetId="4">#REF!</definedName>
    <definedName name="SG_19_07_1">[5]RESUMO!#REF!</definedName>
    <definedName name="SG_19_08_1" localSheetId="8">#REF!</definedName>
    <definedName name="SG_19_08_1" localSheetId="9">#REF!</definedName>
    <definedName name="SG_19_08_1" localSheetId="10">#REF!</definedName>
    <definedName name="SG_19_08_1" localSheetId="11">#REF!</definedName>
    <definedName name="SG_19_08_1" localSheetId="13">#REF!</definedName>
    <definedName name="SG_19_08_1" localSheetId="4">#REF!</definedName>
    <definedName name="SG_19_08_1">[5]RESUMO!#REF!</definedName>
    <definedName name="SG_19_09_1" localSheetId="8">#REF!</definedName>
    <definedName name="SG_19_09_1" localSheetId="9">#REF!</definedName>
    <definedName name="SG_19_09_1" localSheetId="10">#REF!</definedName>
    <definedName name="SG_19_09_1" localSheetId="11">#REF!</definedName>
    <definedName name="SG_19_09_1" localSheetId="13">#REF!</definedName>
    <definedName name="SG_19_09_1" localSheetId="4">#REF!</definedName>
    <definedName name="SG_19_09_1">[5]RESUMO!#REF!</definedName>
    <definedName name="SG_19_10_1" localSheetId="8">#REF!</definedName>
    <definedName name="SG_19_10_1" localSheetId="9">#REF!</definedName>
    <definedName name="SG_19_10_1" localSheetId="10">#REF!</definedName>
    <definedName name="SG_19_10_1" localSheetId="11">#REF!</definedName>
    <definedName name="SG_19_10_1" localSheetId="13">#REF!</definedName>
    <definedName name="SG_19_10_1" localSheetId="4">#REF!</definedName>
    <definedName name="SG_19_10_1">[5]RESUMO!#REF!</definedName>
    <definedName name="SG_19_11_1" localSheetId="8">#REF!</definedName>
    <definedName name="SG_19_11_1" localSheetId="9">#REF!</definedName>
    <definedName name="SG_19_11_1" localSheetId="10">#REF!</definedName>
    <definedName name="SG_19_11_1" localSheetId="11">#REF!</definedName>
    <definedName name="SG_19_11_1" localSheetId="13">#REF!</definedName>
    <definedName name="SG_19_11_1" localSheetId="4">#REF!</definedName>
    <definedName name="SG_19_11_1">[5]RESUMO!#REF!</definedName>
    <definedName name="SG_19_12_1" localSheetId="8">#REF!</definedName>
    <definedName name="SG_19_12_1" localSheetId="9">#REF!</definedName>
    <definedName name="SG_19_12_1" localSheetId="10">#REF!</definedName>
    <definedName name="SG_19_12_1" localSheetId="11">#REF!</definedName>
    <definedName name="SG_19_12_1" localSheetId="13">#REF!</definedName>
    <definedName name="SG_19_12_1" localSheetId="4">#REF!</definedName>
    <definedName name="SG_19_12_1">[5]RESUMO!#REF!</definedName>
    <definedName name="SG_19_13_1" localSheetId="8">#REF!</definedName>
    <definedName name="SG_19_13_1" localSheetId="9">#REF!</definedName>
    <definedName name="SG_19_13_1" localSheetId="10">#REF!</definedName>
    <definedName name="SG_19_13_1" localSheetId="11">#REF!</definedName>
    <definedName name="SG_19_13_1" localSheetId="13">#REF!</definedName>
    <definedName name="SG_19_13_1" localSheetId="4">#REF!</definedName>
    <definedName name="SG_19_13_1">[5]RESUMO!#REF!</definedName>
    <definedName name="SG_19_14_1" localSheetId="8">#REF!</definedName>
    <definedName name="SG_19_14_1" localSheetId="9">#REF!</definedName>
    <definedName name="SG_19_14_1" localSheetId="10">#REF!</definedName>
    <definedName name="SG_19_14_1" localSheetId="11">#REF!</definedName>
    <definedName name="SG_19_14_1" localSheetId="13">#REF!</definedName>
    <definedName name="SG_19_14_1" localSheetId="4">#REF!</definedName>
    <definedName name="SG_19_14_1">[5]RESUMO!#REF!</definedName>
    <definedName name="SG_19_15_1" localSheetId="8">#REF!</definedName>
    <definedName name="SG_19_15_1" localSheetId="9">#REF!</definedName>
    <definedName name="SG_19_15_1" localSheetId="10">#REF!</definedName>
    <definedName name="SG_19_15_1" localSheetId="11">#REF!</definedName>
    <definedName name="SG_19_15_1" localSheetId="13">#REF!</definedName>
    <definedName name="SG_19_15_1" localSheetId="4">#REF!</definedName>
    <definedName name="SG_19_15_1">[5]RESUMO!#REF!</definedName>
    <definedName name="SG_19_16_1" localSheetId="8">#REF!</definedName>
    <definedName name="SG_19_16_1" localSheetId="9">#REF!</definedName>
    <definedName name="SG_19_16_1" localSheetId="10">#REF!</definedName>
    <definedName name="SG_19_16_1" localSheetId="11">#REF!</definedName>
    <definedName name="SG_19_16_1" localSheetId="13">#REF!</definedName>
    <definedName name="SG_19_16_1" localSheetId="4">#REF!</definedName>
    <definedName name="SG_19_16_1">[5]RESUMO!#REF!</definedName>
    <definedName name="SG_19_17_1" localSheetId="8">#REF!</definedName>
    <definedName name="SG_19_17_1" localSheetId="9">#REF!</definedName>
    <definedName name="SG_19_17_1" localSheetId="10">#REF!</definedName>
    <definedName name="SG_19_17_1" localSheetId="11">#REF!</definedName>
    <definedName name="SG_19_17_1" localSheetId="13">#REF!</definedName>
    <definedName name="SG_19_17_1" localSheetId="4">#REF!</definedName>
    <definedName name="SG_19_17_1">[5]RESUMO!#REF!</definedName>
    <definedName name="SG_19_18_1" localSheetId="8">#REF!</definedName>
    <definedName name="SG_19_18_1" localSheetId="9">#REF!</definedName>
    <definedName name="SG_19_18_1" localSheetId="10">#REF!</definedName>
    <definedName name="SG_19_18_1" localSheetId="11">#REF!</definedName>
    <definedName name="SG_19_18_1" localSheetId="13">#REF!</definedName>
    <definedName name="SG_19_18_1" localSheetId="4">#REF!</definedName>
    <definedName name="SG_19_18_1">[5]RESUMO!#REF!</definedName>
    <definedName name="SG_19_19_1" localSheetId="8">#REF!</definedName>
    <definedName name="SG_19_19_1" localSheetId="9">#REF!</definedName>
    <definedName name="SG_19_19_1" localSheetId="10">#REF!</definedName>
    <definedName name="SG_19_19_1" localSheetId="11">#REF!</definedName>
    <definedName name="SG_19_19_1" localSheetId="13">#REF!</definedName>
    <definedName name="SG_19_19_1" localSheetId="4">#REF!</definedName>
    <definedName name="SG_19_19_1">[5]RESUMO!#REF!</definedName>
    <definedName name="SG_19_20_1" localSheetId="8">#REF!</definedName>
    <definedName name="SG_19_20_1" localSheetId="9">#REF!</definedName>
    <definedName name="SG_19_20_1" localSheetId="10">#REF!</definedName>
    <definedName name="SG_19_20_1" localSheetId="11">#REF!</definedName>
    <definedName name="SG_19_20_1" localSheetId="13">#REF!</definedName>
    <definedName name="SG_19_20_1" localSheetId="4">#REF!</definedName>
    <definedName name="SG_19_20_1">[5]RESUMO!#REF!</definedName>
    <definedName name="SG_20_01_1" localSheetId="8">#REF!</definedName>
    <definedName name="SG_20_01_1" localSheetId="9">#REF!</definedName>
    <definedName name="SG_20_01_1" localSheetId="10">#REF!</definedName>
    <definedName name="SG_20_01_1" localSheetId="11">#REF!</definedName>
    <definedName name="SG_20_01_1" localSheetId="13">#REF!</definedName>
    <definedName name="SG_20_01_1" localSheetId="4">#REF!</definedName>
    <definedName name="SG_20_01_1">[5]RESUMO!#REF!</definedName>
    <definedName name="SG_20_02_1" localSheetId="8">#REF!</definedName>
    <definedName name="SG_20_02_1" localSheetId="9">#REF!</definedName>
    <definedName name="SG_20_02_1" localSheetId="10">#REF!</definedName>
    <definedName name="SG_20_02_1" localSheetId="11">#REF!</definedName>
    <definedName name="SG_20_02_1" localSheetId="13">#REF!</definedName>
    <definedName name="SG_20_02_1" localSheetId="4">#REF!</definedName>
    <definedName name="SG_20_02_1">[5]RESUMO!#REF!</definedName>
    <definedName name="SG_20_03_1" localSheetId="8">#REF!</definedName>
    <definedName name="SG_20_03_1" localSheetId="9">#REF!</definedName>
    <definedName name="SG_20_03_1" localSheetId="10">#REF!</definedName>
    <definedName name="SG_20_03_1" localSheetId="11">#REF!</definedName>
    <definedName name="SG_20_03_1" localSheetId="13">#REF!</definedName>
    <definedName name="SG_20_03_1" localSheetId="4">#REF!</definedName>
    <definedName name="SG_20_03_1">[5]RESUMO!#REF!</definedName>
    <definedName name="SG_20_04_1" localSheetId="8">#REF!</definedName>
    <definedName name="SG_20_04_1" localSheetId="9">#REF!</definedName>
    <definedName name="SG_20_04_1" localSheetId="10">#REF!</definedName>
    <definedName name="SG_20_04_1" localSheetId="11">#REF!</definedName>
    <definedName name="SG_20_04_1" localSheetId="13">#REF!</definedName>
    <definedName name="SG_20_04_1" localSheetId="4">#REF!</definedName>
    <definedName name="SG_20_04_1">[5]RESUMO!#REF!</definedName>
    <definedName name="SG_20_05_1" localSheetId="8">#REF!</definedName>
    <definedName name="SG_20_05_1" localSheetId="9">#REF!</definedName>
    <definedName name="SG_20_05_1" localSheetId="10">#REF!</definedName>
    <definedName name="SG_20_05_1" localSheetId="11">#REF!</definedName>
    <definedName name="SG_20_05_1" localSheetId="13">#REF!</definedName>
    <definedName name="SG_20_05_1" localSheetId="4">#REF!</definedName>
    <definedName name="SG_20_05_1">[5]RESUMO!#REF!</definedName>
    <definedName name="SG_20_06_1" localSheetId="8">#REF!</definedName>
    <definedName name="SG_20_06_1" localSheetId="9">#REF!</definedName>
    <definedName name="SG_20_06_1" localSheetId="10">#REF!</definedName>
    <definedName name="SG_20_06_1" localSheetId="11">#REF!</definedName>
    <definedName name="SG_20_06_1" localSheetId="13">#REF!</definedName>
    <definedName name="SG_20_06_1" localSheetId="4">#REF!</definedName>
    <definedName name="SG_20_06_1">[5]RESUMO!#REF!</definedName>
    <definedName name="SG_20_07_1" localSheetId="8">#REF!</definedName>
    <definedName name="SG_20_07_1" localSheetId="9">#REF!</definedName>
    <definedName name="SG_20_07_1" localSheetId="10">#REF!</definedName>
    <definedName name="SG_20_07_1" localSheetId="11">#REF!</definedName>
    <definedName name="SG_20_07_1" localSheetId="13">#REF!</definedName>
    <definedName name="SG_20_07_1" localSheetId="4">#REF!</definedName>
    <definedName name="SG_20_07_1">[5]RESUMO!#REF!</definedName>
    <definedName name="SG_20_08_1" localSheetId="8">#REF!</definedName>
    <definedName name="SG_20_08_1" localSheetId="9">#REF!</definedName>
    <definedName name="SG_20_08_1" localSheetId="10">#REF!</definedName>
    <definedName name="SG_20_08_1" localSheetId="11">#REF!</definedName>
    <definedName name="SG_20_08_1" localSheetId="13">#REF!</definedName>
    <definedName name="SG_20_08_1" localSheetId="4">#REF!</definedName>
    <definedName name="SG_20_08_1">[5]RESUMO!#REF!</definedName>
    <definedName name="SG_20_09_1" localSheetId="8">#REF!</definedName>
    <definedName name="SG_20_09_1" localSheetId="9">#REF!</definedName>
    <definedName name="SG_20_09_1" localSheetId="10">#REF!</definedName>
    <definedName name="SG_20_09_1" localSheetId="11">#REF!</definedName>
    <definedName name="SG_20_09_1" localSheetId="13">#REF!</definedName>
    <definedName name="SG_20_09_1" localSheetId="4">#REF!</definedName>
    <definedName name="SG_20_09_1">[5]RESUMO!#REF!</definedName>
    <definedName name="SG_20_10_1" localSheetId="8">#REF!</definedName>
    <definedName name="SG_20_10_1" localSheetId="9">#REF!</definedName>
    <definedName name="SG_20_10_1" localSheetId="10">#REF!</definedName>
    <definedName name="SG_20_10_1" localSheetId="11">#REF!</definedName>
    <definedName name="SG_20_10_1" localSheetId="13">#REF!</definedName>
    <definedName name="SG_20_10_1" localSheetId="4">#REF!</definedName>
    <definedName name="SG_20_10_1">[5]RESUMO!#REF!</definedName>
    <definedName name="SG_20_11_1" localSheetId="8">#REF!</definedName>
    <definedName name="SG_20_11_1" localSheetId="9">#REF!</definedName>
    <definedName name="SG_20_11_1" localSheetId="10">#REF!</definedName>
    <definedName name="SG_20_11_1" localSheetId="11">#REF!</definedName>
    <definedName name="SG_20_11_1" localSheetId="13">#REF!</definedName>
    <definedName name="SG_20_11_1" localSheetId="4">#REF!</definedName>
    <definedName name="SG_20_11_1">[5]RESUMO!#REF!</definedName>
    <definedName name="SG_20_12_1" localSheetId="8">#REF!</definedName>
    <definedName name="SG_20_12_1" localSheetId="9">#REF!</definedName>
    <definedName name="SG_20_12_1" localSheetId="10">#REF!</definedName>
    <definedName name="SG_20_12_1" localSheetId="11">#REF!</definedName>
    <definedName name="SG_20_12_1" localSheetId="13">#REF!</definedName>
    <definedName name="SG_20_12_1" localSheetId="4">#REF!</definedName>
    <definedName name="SG_20_12_1">[5]RESUMO!#REF!</definedName>
    <definedName name="SG_20_13_1" localSheetId="8">#REF!</definedName>
    <definedName name="SG_20_13_1" localSheetId="9">#REF!</definedName>
    <definedName name="SG_20_13_1" localSheetId="10">#REF!</definedName>
    <definedName name="SG_20_13_1" localSheetId="11">#REF!</definedName>
    <definedName name="SG_20_13_1" localSheetId="13">#REF!</definedName>
    <definedName name="SG_20_13_1" localSheetId="4">#REF!</definedName>
    <definedName name="SG_20_13_1">[5]RESUMO!#REF!</definedName>
    <definedName name="SG_20_14_1" localSheetId="8">#REF!</definedName>
    <definedName name="SG_20_14_1" localSheetId="9">#REF!</definedName>
    <definedName name="SG_20_14_1" localSheetId="10">#REF!</definedName>
    <definedName name="SG_20_14_1" localSheetId="11">#REF!</definedName>
    <definedName name="SG_20_14_1" localSheetId="13">#REF!</definedName>
    <definedName name="SG_20_14_1" localSheetId="4">#REF!</definedName>
    <definedName name="SG_20_14_1">[5]RESUMO!#REF!</definedName>
    <definedName name="SG_20_15_1" localSheetId="8">#REF!</definedName>
    <definedName name="SG_20_15_1" localSheetId="9">#REF!</definedName>
    <definedName name="SG_20_15_1" localSheetId="10">#REF!</definedName>
    <definedName name="SG_20_15_1" localSheetId="11">#REF!</definedName>
    <definedName name="SG_20_15_1" localSheetId="13">#REF!</definedName>
    <definedName name="SG_20_15_1" localSheetId="4">#REF!</definedName>
    <definedName name="SG_20_15_1">[5]RESUMO!#REF!</definedName>
    <definedName name="SG_20_16_1" localSheetId="8">#REF!</definedName>
    <definedName name="SG_20_16_1" localSheetId="9">#REF!</definedName>
    <definedName name="SG_20_16_1" localSheetId="10">#REF!</definedName>
    <definedName name="SG_20_16_1" localSheetId="11">#REF!</definedName>
    <definedName name="SG_20_16_1" localSheetId="13">#REF!</definedName>
    <definedName name="SG_20_16_1" localSheetId="4">#REF!</definedName>
    <definedName name="SG_20_16_1">[5]RESUMO!#REF!</definedName>
    <definedName name="SG_20_17_1" localSheetId="8">#REF!</definedName>
    <definedName name="SG_20_17_1" localSheetId="9">#REF!</definedName>
    <definedName name="SG_20_17_1" localSheetId="10">#REF!</definedName>
    <definedName name="SG_20_17_1" localSheetId="11">#REF!</definedName>
    <definedName name="SG_20_17_1" localSheetId="13">#REF!</definedName>
    <definedName name="SG_20_17_1" localSheetId="4">#REF!</definedName>
    <definedName name="SG_20_17_1">[5]RESUMO!#REF!</definedName>
    <definedName name="SG_20_18_1" localSheetId="8">#REF!</definedName>
    <definedName name="SG_20_18_1" localSheetId="9">#REF!</definedName>
    <definedName name="SG_20_18_1" localSheetId="10">#REF!</definedName>
    <definedName name="SG_20_18_1" localSheetId="11">#REF!</definedName>
    <definedName name="SG_20_18_1" localSheetId="13">#REF!</definedName>
    <definedName name="SG_20_18_1" localSheetId="4">#REF!</definedName>
    <definedName name="SG_20_18_1">[5]RESUMO!#REF!</definedName>
    <definedName name="SG_20_19_1" localSheetId="8">#REF!</definedName>
    <definedName name="SG_20_19_1" localSheetId="9">#REF!</definedName>
    <definedName name="SG_20_19_1" localSheetId="10">#REF!</definedName>
    <definedName name="SG_20_19_1" localSheetId="11">#REF!</definedName>
    <definedName name="SG_20_19_1" localSheetId="13">#REF!</definedName>
    <definedName name="SG_20_19_1" localSheetId="4">#REF!</definedName>
    <definedName name="SG_20_19_1">[5]RESUMO!#REF!</definedName>
    <definedName name="SG_20_20_1" localSheetId="8">#REF!</definedName>
    <definedName name="SG_20_20_1" localSheetId="9">#REF!</definedName>
    <definedName name="SG_20_20_1" localSheetId="10">#REF!</definedName>
    <definedName name="SG_20_20_1" localSheetId="11">#REF!</definedName>
    <definedName name="SG_20_20_1" localSheetId="13">#REF!</definedName>
    <definedName name="SG_20_20_1" localSheetId="4">#REF!</definedName>
    <definedName name="SG_20_20_1">[5]RESUMO!#REF!</definedName>
    <definedName name="SINAPI" localSheetId="8">#REF!</definedName>
    <definedName name="SINAPI" localSheetId="9">#REF!</definedName>
    <definedName name="SINAPI" localSheetId="10">#REF!</definedName>
    <definedName name="SINAPI" localSheetId="11">#REF!</definedName>
    <definedName name="SINAPI" localSheetId="13">#REF!</definedName>
    <definedName name="SINAPI" localSheetId="4">#REF!</definedName>
    <definedName name="SINAPI">#REF!</definedName>
    <definedName name="soa">#REF!</definedName>
    <definedName name="soares">#REF!</definedName>
    <definedName name="SomaAgrup" localSheetId="14" hidden="1">SUMIF(OFFSET(#REF!,1,0,#REF!),"S",OFFSET(#REF!,1,0,#REF!))</definedName>
    <definedName name="SomaAgrup" hidden="1">SUMIF(OFFSET(#REF!,1,0,#REF!),"S",OFFSET(#REF!,1,0,#REF!))</definedName>
    <definedName name="sondacil">#REF!</definedName>
    <definedName name="SSD" localSheetId="8">Plan1</definedName>
    <definedName name="SSD" localSheetId="9">Plan1</definedName>
    <definedName name="SSD" localSheetId="10">Plan1</definedName>
    <definedName name="SSD" localSheetId="11">Plan1</definedName>
    <definedName name="SSD" localSheetId="13">Plan1</definedName>
    <definedName name="SSD" localSheetId="14">Plan1</definedName>
    <definedName name="SSD" localSheetId="4">Plan1</definedName>
    <definedName name="SSD">Plan1</definedName>
    <definedName name="sss">#REF!</definedName>
    <definedName name="step">#REF!</definedName>
    <definedName name="T" localSheetId="8">#REF!</definedName>
    <definedName name="T" localSheetId="9">#REF!</definedName>
    <definedName name="T" localSheetId="10">#REF!</definedName>
    <definedName name="T" localSheetId="11">#REF!</definedName>
    <definedName name="T" localSheetId="13">#REF!</definedName>
    <definedName name="T" localSheetId="14">#REF!</definedName>
    <definedName name="T" localSheetId="4">#REF!</definedName>
    <definedName name="t">'[14]Planilha PROJETISTA'!#REF!</definedName>
    <definedName name="tab" localSheetId="8">#REF!</definedName>
    <definedName name="tab" localSheetId="9">#REF!</definedName>
    <definedName name="tab" localSheetId="10">#REF!</definedName>
    <definedName name="tab" localSheetId="11">#REF!</definedName>
    <definedName name="tab" localSheetId="13">#REF!</definedName>
    <definedName name="tab" localSheetId="4">#REF!</definedName>
    <definedName name="tab">#REF!</definedName>
    <definedName name="Tabela" localSheetId="8">#REF!</definedName>
    <definedName name="Tabela" localSheetId="9">#REF!</definedName>
    <definedName name="Tabela" localSheetId="10">#REF!</definedName>
    <definedName name="Tabela" localSheetId="11">#REF!</definedName>
    <definedName name="Tabela" localSheetId="13">#REF!</definedName>
    <definedName name="Tabela" localSheetId="4">#REF!</definedName>
    <definedName name="Tabela">#REF!</definedName>
    <definedName name="Tabela_1" localSheetId="8">#REF!</definedName>
    <definedName name="Tabela_1" localSheetId="9">#REF!</definedName>
    <definedName name="Tabela_1" localSheetId="10">#REF!</definedName>
    <definedName name="Tabela_1" localSheetId="11">#REF!</definedName>
    <definedName name="Tabela_1" localSheetId="13">#REF!</definedName>
    <definedName name="Tabela_1" localSheetId="4">#REF!</definedName>
    <definedName name="Tabela_1">#REF!</definedName>
    <definedName name="Tabela_1_6" localSheetId="8">#REF!</definedName>
    <definedName name="Tabela_1_6" localSheetId="9">#REF!</definedName>
    <definedName name="Tabela_1_6" localSheetId="10">#REF!</definedName>
    <definedName name="Tabela_1_6" localSheetId="11">#REF!</definedName>
    <definedName name="Tabela_1_6" localSheetId="13">#REF!</definedName>
    <definedName name="Tabela_1_6" localSheetId="4">#REF!</definedName>
    <definedName name="Tabela_1_6">#REF!</definedName>
    <definedName name="Tabela_10" localSheetId="8">#REF!</definedName>
    <definedName name="Tabela_10" localSheetId="9">#REF!</definedName>
    <definedName name="Tabela_10" localSheetId="10">#REF!</definedName>
    <definedName name="Tabela_10" localSheetId="11">#REF!</definedName>
    <definedName name="Tabela_10" localSheetId="13">#REF!</definedName>
    <definedName name="Tabela_10" localSheetId="4">#REF!</definedName>
    <definedName name="Tabela_10">#REF!</definedName>
    <definedName name="Tabela_2" localSheetId="8">#REF!</definedName>
    <definedName name="Tabela_2" localSheetId="9">#REF!</definedName>
    <definedName name="Tabela_2" localSheetId="10">#REF!</definedName>
    <definedName name="Tabela_2" localSheetId="11">#REF!</definedName>
    <definedName name="Tabela_2" localSheetId="13">#REF!</definedName>
    <definedName name="Tabela_2" localSheetId="4">#REF!</definedName>
    <definedName name="Tabela_2">#REF!</definedName>
    <definedName name="Tabela_3" localSheetId="8">#REF!</definedName>
    <definedName name="Tabela_3" localSheetId="9">#REF!</definedName>
    <definedName name="Tabela_3" localSheetId="10">#REF!</definedName>
    <definedName name="Tabela_3" localSheetId="11">#REF!</definedName>
    <definedName name="Tabela_3" localSheetId="13">#REF!</definedName>
    <definedName name="Tabela_3" localSheetId="4">#REF!</definedName>
    <definedName name="Tabela_3">#REF!</definedName>
    <definedName name="Tabela_4" localSheetId="8">#REF!</definedName>
    <definedName name="Tabela_4" localSheetId="9">#REF!</definedName>
    <definedName name="Tabela_4" localSheetId="10">#REF!</definedName>
    <definedName name="Tabela_4" localSheetId="11">#REF!</definedName>
    <definedName name="Tabela_4" localSheetId="13">#REF!</definedName>
    <definedName name="Tabela_4" localSheetId="4">#REF!</definedName>
    <definedName name="Tabela_4">#REF!</definedName>
    <definedName name="Tabela_5" localSheetId="8">#REF!</definedName>
    <definedName name="Tabela_5" localSheetId="9">#REF!</definedName>
    <definedName name="Tabela_5" localSheetId="10">#REF!</definedName>
    <definedName name="Tabela_5" localSheetId="11">#REF!</definedName>
    <definedName name="Tabela_5" localSheetId="13">#REF!</definedName>
    <definedName name="Tabela_5" localSheetId="4">#REF!</definedName>
    <definedName name="Tabela_5">#REF!</definedName>
    <definedName name="Tabela_5_1" localSheetId="8">#REF!</definedName>
    <definedName name="Tabela_5_1" localSheetId="9">#REF!</definedName>
    <definedName name="Tabela_5_1" localSheetId="10">#REF!</definedName>
    <definedName name="Tabela_5_1" localSheetId="11">#REF!</definedName>
    <definedName name="Tabela_5_1" localSheetId="13">#REF!</definedName>
    <definedName name="Tabela_5_1" localSheetId="4">#REF!</definedName>
    <definedName name="Tabela_5_1">#REF!</definedName>
    <definedName name="Tabela_6" localSheetId="8">#REF!</definedName>
    <definedName name="Tabela_6" localSheetId="9">#REF!</definedName>
    <definedName name="Tabela_6" localSheetId="10">#REF!</definedName>
    <definedName name="Tabela_6" localSheetId="11">#REF!</definedName>
    <definedName name="Tabela_6" localSheetId="13">#REF!</definedName>
    <definedName name="Tabela_6" localSheetId="4">#REF!</definedName>
    <definedName name="Tabela_6">#REF!</definedName>
    <definedName name="TABREC">'[15]TABELA RECURSOS'!$A$1:$G$142</definedName>
    <definedName name="TB_Ø">#REF!</definedName>
    <definedName name="TERRAPLANAGEM4" localSheetId="14">#REF!</definedName>
    <definedName name="TERRAPLANAGEM4">#REF!</definedName>
    <definedName name="teste">#REF!</definedName>
    <definedName name="Tipo_de_Salario" localSheetId="14">#REF!</definedName>
    <definedName name="Tipo_de_Salario">#REF!</definedName>
    <definedName name="TIPOORCAMENTO" localSheetId="14" hidden="1">#N/A</definedName>
    <definedName name="TIPOORCAMENTO" hidden="1">IF(VALUE(#REF!)=2,"Licitado","Proposto")</definedName>
    <definedName name="TIT1_2">#REF!</definedName>
    <definedName name="TIT1_3">#REF!</definedName>
    <definedName name="TIT2_2">#REF!</definedName>
    <definedName name="TIT2_3">#REF!</definedName>
    <definedName name="_xlnm.Print_Titles" localSheetId="8">Composição1a!$1:$7</definedName>
    <definedName name="_xlnm.Print_Titles" localSheetId="9">Composição2!$1:$7</definedName>
    <definedName name="_xlnm.Print_Titles" localSheetId="10">Composição3a!$1:$7</definedName>
    <definedName name="_xlnm.Print_Titles" localSheetId="11">Composição5!$1:$7</definedName>
    <definedName name="_xlnm.Print_Titles" localSheetId="12">Composição6!$1:$7</definedName>
    <definedName name="_xlnm.Print_Titles" localSheetId="13">Composição7!$1:$7</definedName>
    <definedName name="_xlnm.Print_Titles" localSheetId="23">'CPU VIII'!$1:$12</definedName>
    <definedName name="_xlnm.Print_Titles" localSheetId="14">'CPU''S'!$1:$5</definedName>
    <definedName name="_xlnm.Print_Titles" localSheetId="2">'GERAL C INFRA'!$5:$15</definedName>
    <definedName name="_xlnm.Print_Titles" localSheetId="4">'PREV INUNDAÇÕES'!$2:$9</definedName>
    <definedName name="_xlnm.Print_Titles">#REF!</definedName>
    <definedName name="toatal4">#REF!</definedName>
    <definedName name="TOCANTINÓPOLIS">#REF!</definedName>
    <definedName name="TOT" localSheetId="8">#REF!</definedName>
    <definedName name="TOT" localSheetId="9">#REF!</definedName>
    <definedName name="TOT" localSheetId="10">#REF!</definedName>
    <definedName name="TOT" localSheetId="11">#REF!</definedName>
    <definedName name="TOT" localSheetId="13">#REF!</definedName>
    <definedName name="TOT" localSheetId="4">#REF!</definedName>
    <definedName name="TOT">'[1]Bm 8'!#REF!</definedName>
    <definedName name="Total" localSheetId="8">#REF!</definedName>
    <definedName name="Total" localSheetId="9">#REF!</definedName>
    <definedName name="Total" localSheetId="10">#REF!</definedName>
    <definedName name="Total" localSheetId="11">#REF!</definedName>
    <definedName name="Total" localSheetId="13">#REF!</definedName>
    <definedName name="Total" localSheetId="4">#REF!</definedName>
    <definedName name="total">#REF!</definedName>
    <definedName name="TOTAL_GERAL_1" localSheetId="8">#REF!</definedName>
    <definedName name="TOTAL_GERAL_1" localSheetId="9">#REF!</definedName>
    <definedName name="TOTAL_GERAL_1" localSheetId="10">#REF!</definedName>
    <definedName name="TOTAL_GERAL_1" localSheetId="11">#REF!</definedName>
    <definedName name="TOTAL_GERAL_1" localSheetId="13">#REF!</definedName>
    <definedName name="TOTAL_GERAL_1" localSheetId="4">#REF!</definedName>
    <definedName name="TOTAL_GERAL_1">[5]RESUMO!#REF!</definedName>
    <definedName name="TOTAL_RESUMO" localSheetId="8">#REF!</definedName>
    <definedName name="TOTAL_RESUMO" localSheetId="9">#REF!</definedName>
    <definedName name="TOTAL_RESUMO" localSheetId="10">#REF!</definedName>
    <definedName name="TOTAL_RESUMO" localSheetId="11">#REF!</definedName>
    <definedName name="TOTAL_RESUMO" localSheetId="13">#REF!</definedName>
    <definedName name="TOTAL_RESUMO" localSheetId="4">#REF!</definedName>
    <definedName name="TOTAL_RESUMO">#REF!</definedName>
    <definedName name="total2">#REF!</definedName>
    <definedName name="total3">#REF!</definedName>
    <definedName name="total4">#REF!</definedName>
    <definedName name="TR">#REF!</definedName>
    <definedName name="TSYEJMSNH">#REF!</definedName>
    <definedName name="TTT">#REF!</definedName>
    <definedName name="TxCresc">'[10]TodasTraf-2000-NoPrint'!$C$7:$L$17</definedName>
    <definedName name="tyuu" hidden="1">#REF!</definedName>
    <definedName name="ui">#REF!</definedName>
    <definedName name="Unit." localSheetId="8">#REF!</definedName>
    <definedName name="Unit." localSheetId="9">#REF!</definedName>
    <definedName name="Unit." localSheetId="10">#REF!</definedName>
    <definedName name="Unit." localSheetId="11">#REF!</definedName>
    <definedName name="Unit." localSheetId="13">#REF!</definedName>
    <definedName name="Unit." localSheetId="4">#REF!</definedName>
    <definedName name="Unit.">#REF!</definedName>
    <definedName name="uuuuuuuuuuuuu" localSheetId="8">#REF!</definedName>
    <definedName name="uuuuuuuuuuuuu" localSheetId="9">#REF!</definedName>
    <definedName name="uuuuuuuuuuuuu" localSheetId="10">#REF!</definedName>
    <definedName name="uuuuuuuuuuuuu" localSheetId="11">#REF!</definedName>
    <definedName name="uuuuuuuuuuuuu" localSheetId="13">#REF!</definedName>
    <definedName name="uuuuuuuuuuuuu" localSheetId="4">#REF!</definedName>
    <definedName name="uuuuuuuuuuuuu">#REF!</definedName>
    <definedName name="v" localSheetId="8">#REF!</definedName>
    <definedName name="v" localSheetId="9">#REF!</definedName>
    <definedName name="v" localSheetId="10">#REF!</definedName>
    <definedName name="v" localSheetId="11">#REF!</definedName>
    <definedName name="v" localSheetId="13">#REF!</definedName>
    <definedName name="v" localSheetId="4">#REF!</definedName>
    <definedName name="v">#REF!</definedName>
    <definedName name="Valores" localSheetId="8">#REF!</definedName>
    <definedName name="Valores" localSheetId="9">#REF!</definedName>
    <definedName name="Valores" localSheetId="10">#REF!</definedName>
    <definedName name="Valores" localSheetId="11">#REF!</definedName>
    <definedName name="Valores" localSheetId="13">#REF!</definedName>
    <definedName name="Valores" localSheetId="4">#REF!</definedName>
    <definedName name="Valores">#REF!</definedName>
    <definedName name="VALORES_VALORES_Listar" localSheetId="8">#REF!</definedName>
    <definedName name="VALORES_VALORES_Listar" localSheetId="9">#REF!</definedName>
    <definedName name="VALORES_VALORES_Listar" localSheetId="10">#REF!</definedName>
    <definedName name="VALORES_VALORES_Listar" localSheetId="11">#REF!</definedName>
    <definedName name="VALORES_VALORES_Listar" localSheetId="13">#REF!</definedName>
    <definedName name="VALORES_VALORES_Listar" localSheetId="4">#REF!</definedName>
    <definedName name="VALORES_VALORES_Listar">#REF!</definedName>
    <definedName name="vcasd" hidden="1">{#N/A,#N/A,FALSE,"Plan1"}</definedName>
    <definedName name="Veic">#REF!</definedName>
    <definedName name="VIGASBALDRAMES">#REF!</definedName>
    <definedName name="Volume" localSheetId="8">#REF!</definedName>
    <definedName name="Volume" localSheetId="9">#REF!</definedName>
    <definedName name="Volume" localSheetId="10">#REF!</definedName>
    <definedName name="Volume" localSheetId="11">#REF!</definedName>
    <definedName name="Volume" localSheetId="13">#REF!</definedName>
    <definedName name="Volume" localSheetId="14">#REF!</definedName>
    <definedName name="Volume" localSheetId="4">#REF!</definedName>
    <definedName name="Volume">#REF!</definedName>
    <definedName name="VTOTAL1" localSheetId="14" hidden="1">ROUND(#REF!*#REF!,15-13*#REF!)</definedName>
    <definedName name="VTOTAL1" hidden="1">ROUND(#REF!*#REF!,15-13*#REF!)</definedName>
    <definedName name="w" localSheetId="8">#REF!</definedName>
    <definedName name="w" localSheetId="9">#REF!</definedName>
    <definedName name="w" localSheetId="10">#REF!</definedName>
    <definedName name="w" localSheetId="11">#REF!</definedName>
    <definedName name="w" localSheetId="13">#REF!</definedName>
    <definedName name="w" localSheetId="4">#REF!</definedName>
    <definedName name="w">#REF!</definedName>
    <definedName name="Wal">#REF!</definedName>
    <definedName name="walt4">#REF!</definedName>
    <definedName name="wrn.mo2." localSheetId="14" hidden="1">{#N/A,#N/A,FALSE,"MO (2)"}</definedName>
    <definedName name="wrn.mo2." hidden="1">{#N/A,#N/A,FALSE,"MO (2)"}</definedName>
    <definedName name="wrn.Orçamento." localSheetId="14" hidden="1">{#N/A,#N/A,FALSE,"Planilha";#N/A,#N/A,FALSE,"Resumo";#N/A,#N/A,FALSE,"Fisico";#N/A,#N/A,FALSE,"Financeiro";#N/A,#N/A,FALSE,"Financeiro"}</definedName>
    <definedName name="wrn.Orçamento." hidden="1">{#N/A,#N/A,FALSE,"Planilha";#N/A,#N/A,FALSE,"Resumo";#N/A,#N/A,FALSE,"Fisico";#N/A,#N/A,FALSE,"Financeiro";#N/A,#N/A,FALSE,"Financeiro"}</definedName>
    <definedName name="wrn.SBBE." localSheetId="14" hidden="1">{#N/A,#N/A,FALSE,"Plan1"}</definedName>
    <definedName name="wrn.SBBE." hidden="1">{#N/A,#N/A,FALSE,"Plan1"}</definedName>
    <definedName name="xcvxf">#REF!</definedName>
    <definedName name="XSX" localSheetId="14">#REF!</definedName>
    <definedName name="XSX">#REF!</definedName>
    <definedName name="XTUBO" localSheetId="8">#REF!</definedName>
    <definedName name="XTUBO" localSheetId="9">#REF!</definedName>
    <definedName name="XTUBO" localSheetId="10">#REF!</definedName>
    <definedName name="XTUBO" localSheetId="11">#REF!</definedName>
    <definedName name="XTUBO" localSheetId="13">#REF!</definedName>
    <definedName name="XTUBO" localSheetId="4">#REF!</definedName>
    <definedName name="XTUBO">#REF!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B7" i="54" l="1"/>
  <c r="B7" i="53"/>
  <c r="B2" i="72"/>
  <c r="A2" i="71"/>
  <c r="A2" i="70"/>
  <c r="B2" i="69"/>
  <c r="A2" i="68"/>
  <c r="B2" i="67"/>
  <c r="P50" i="38"/>
  <c r="E13" i="38"/>
  <c r="I11" i="38"/>
  <c r="I12" i="38"/>
  <c r="I50" i="38" s="1"/>
  <c r="H12" i="38"/>
  <c r="M12" i="38"/>
  <c r="R12" i="38" s="1"/>
  <c r="J12" i="38"/>
  <c r="K12" i="38"/>
  <c r="L12" i="38"/>
  <c r="N12" i="38"/>
  <c r="O12" i="38"/>
  <c r="P12" i="38"/>
  <c r="G17" i="58"/>
  <c r="AE23" i="26" l="1"/>
  <c r="B34" i="26"/>
  <c r="A34" i="26"/>
  <c r="H42" i="56"/>
  <c r="H41" i="56" s="1"/>
  <c r="H39" i="56"/>
  <c r="H38" i="56"/>
  <c r="H35" i="56"/>
  <c r="H34" i="56"/>
  <c r="H31" i="56"/>
  <c r="H30" i="56"/>
  <c r="H28" i="56"/>
  <c r="H27" i="56"/>
  <c r="H24" i="56"/>
  <c r="H23" i="56"/>
  <c r="H21" i="56"/>
  <c r="H19" i="56"/>
  <c r="H18" i="56"/>
  <c r="H17" i="56"/>
  <c r="H15" i="56"/>
  <c r="H14" i="56"/>
  <c r="H13" i="56"/>
  <c r="H9" i="56"/>
  <c r="H8" i="56"/>
  <c r="H7" i="56"/>
  <c r="H6" i="56" s="1"/>
  <c r="H5" i="56"/>
  <c r="H26" i="56"/>
  <c r="H10" i="56"/>
  <c r="H4" i="56"/>
  <c r="F6" i="63"/>
  <c r="F20" i="63" s="1"/>
  <c r="H20" i="63" s="1"/>
  <c r="F32" i="73"/>
  <c r="F31" i="73"/>
  <c r="F30" i="73"/>
  <c r="F29" i="73"/>
  <c r="F28" i="73"/>
  <c r="F27" i="73"/>
  <c r="F26" i="73"/>
  <c r="F25" i="73"/>
  <c r="F24" i="73"/>
  <c r="F23" i="73"/>
  <c r="F20" i="73"/>
  <c r="F19" i="73"/>
  <c r="F18" i="73"/>
  <c r="F17" i="73"/>
  <c r="F16" i="73"/>
  <c r="F15" i="73"/>
  <c r="F14" i="73"/>
  <c r="D13" i="73"/>
  <c r="F13" i="73" s="1"/>
  <c r="F12" i="73"/>
  <c r="F9" i="73"/>
  <c r="F8" i="73"/>
  <c r="F10" i="73" s="1"/>
  <c r="F35" i="72"/>
  <c r="F34" i="72"/>
  <c r="F37" i="72" s="1"/>
  <c r="E31" i="72"/>
  <c r="D31" i="72"/>
  <c r="E30" i="72"/>
  <c r="F30" i="72" s="1"/>
  <c r="D30" i="72"/>
  <c r="E29" i="72"/>
  <c r="F29" i="72" s="1"/>
  <c r="D29" i="72"/>
  <c r="E28" i="72"/>
  <c r="F28" i="72" s="1"/>
  <c r="F23" i="72"/>
  <c r="E22" i="72"/>
  <c r="D22" i="72"/>
  <c r="F15" i="72"/>
  <c r="F14" i="72"/>
  <c r="F20" i="72" s="1"/>
  <c r="F35" i="71"/>
  <c r="F34" i="71"/>
  <c r="D34" i="71"/>
  <c r="D33" i="71"/>
  <c r="F33" i="71" s="1"/>
  <c r="F32" i="71"/>
  <c r="E39" i="70"/>
  <c r="F35" i="70"/>
  <c r="F34" i="70"/>
  <c r="F37" i="70" s="1"/>
  <c r="D31" i="70"/>
  <c r="F31" i="70" s="1"/>
  <c r="D30" i="70"/>
  <c r="F30" i="70" s="1"/>
  <c r="F29" i="70"/>
  <c r="F32" i="70" s="1"/>
  <c r="D29" i="70"/>
  <c r="F28" i="70"/>
  <c r="F23" i="70"/>
  <c r="D22" i="70"/>
  <c r="F22" i="70" s="1"/>
  <c r="F26" i="70" s="1"/>
  <c r="F20" i="70"/>
  <c r="F15" i="70"/>
  <c r="F14" i="70"/>
  <c r="I50" i="69"/>
  <c r="I49" i="69"/>
  <c r="I48" i="69"/>
  <c r="I47" i="69"/>
  <c r="I44" i="69"/>
  <c r="I43" i="69"/>
  <c r="I42" i="69"/>
  <c r="I41" i="69"/>
  <c r="I40" i="69"/>
  <c r="I39" i="69"/>
  <c r="I38" i="69"/>
  <c r="I37" i="69"/>
  <c r="I36" i="69"/>
  <c r="I35" i="69"/>
  <c r="I34" i="69"/>
  <c r="I33" i="69"/>
  <c r="I32" i="69"/>
  <c r="I31" i="69"/>
  <c r="I27" i="69"/>
  <c r="I26" i="69"/>
  <c r="I25" i="69"/>
  <c r="I24" i="69"/>
  <c r="I23" i="69"/>
  <c r="I22" i="69"/>
  <c r="I28" i="69" s="1"/>
  <c r="I20" i="69"/>
  <c r="E36" i="68"/>
  <c r="F34" i="68"/>
  <c r="F28" i="68"/>
  <c r="F30" i="68" s="1"/>
  <c r="F25" i="68"/>
  <c r="F26" i="68" s="1"/>
  <c r="F24" i="68"/>
  <c r="F23" i="68"/>
  <c r="F22" i="68"/>
  <c r="F14" i="68"/>
  <c r="F20" i="68" s="1"/>
  <c r="E39" i="67"/>
  <c r="F36" i="67"/>
  <c r="F35" i="67"/>
  <c r="F34" i="67"/>
  <c r="F37" i="67" s="1"/>
  <c r="F32" i="67"/>
  <c r="F27" i="67"/>
  <c r="F26" i="67"/>
  <c r="D25" i="67"/>
  <c r="F25" i="67" s="1"/>
  <c r="D24" i="67"/>
  <c r="F24" i="67" s="1"/>
  <c r="F28" i="67" s="1"/>
  <c r="F23" i="67"/>
  <c r="F22" i="67"/>
  <c r="F20" i="67"/>
  <c r="G111" i="63"/>
  <c r="G112" i="63" s="1"/>
  <c r="E110" i="63"/>
  <c r="D107" i="63"/>
  <c r="B107" i="63"/>
  <c r="D106" i="63"/>
  <c r="D105" i="63"/>
  <c r="D104" i="63"/>
  <c r="D101" i="63"/>
  <c r="B101" i="63"/>
  <c r="D100" i="63"/>
  <c r="D99" i="63"/>
  <c r="D96" i="63"/>
  <c r="B96" i="63"/>
  <c r="D95" i="63"/>
  <c r="C94" i="63"/>
  <c r="F66" i="63"/>
  <c r="K46" i="63"/>
  <c r="F41" i="63"/>
  <c r="H38" i="63"/>
  <c r="H12" i="56" l="1"/>
  <c r="F86" i="63"/>
  <c r="F106" i="63"/>
  <c r="H106" i="63" s="1"/>
  <c r="F42" i="63"/>
  <c r="F99" i="63"/>
  <c r="H99" i="63" s="1"/>
  <c r="F43" i="63"/>
  <c r="F69" i="63"/>
  <c r="F46" i="63"/>
  <c r="F23" i="63"/>
  <c r="H23" i="63" s="1"/>
  <c r="F92" i="63"/>
  <c r="H92" i="63" s="1"/>
  <c r="F75" i="63"/>
  <c r="F101" i="63"/>
  <c r="H101" i="63" s="1"/>
  <c r="F78" i="63"/>
  <c r="H78" i="63" s="1"/>
  <c r="F102" i="63"/>
  <c r="H102" i="63" s="1"/>
  <c r="F30" i="63"/>
  <c r="H30" i="63" s="1"/>
  <c r="F52" i="63"/>
  <c r="H52" i="63" s="1"/>
  <c r="F80" i="63"/>
  <c r="H80" i="63" s="1"/>
  <c r="F54" i="63"/>
  <c r="H54" i="63" s="1"/>
  <c r="F81" i="63"/>
  <c r="H81" i="63" s="1"/>
  <c r="F31" i="63"/>
  <c r="H31" i="63" s="1"/>
  <c r="F55" i="63"/>
  <c r="H55" i="63" s="1"/>
  <c r="F82" i="63"/>
  <c r="H82" i="63" s="1"/>
  <c r="F67" i="63"/>
  <c r="F87" i="63"/>
  <c r="F89" i="63"/>
  <c r="H89" i="63" s="1"/>
  <c r="F21" i="63"/>
  <c r="H21" i="63" s="1"/>
  <c r="F71" i="63"/>
  <c r="F100" i="63"/>
  <c r="F72" i="63"/>
  <c r="F109" i="63"/>
  <c r="H109" i="63" s="1"/>
  <c r="F27" i="63"/>
  <c r="F110" i="63"/>
  <c r="H110" i="63" s="1"/>
  <c r="F76" i="63"/>
  <c r="H76" i="63" s="1"/>
  <c r="F95" i="63"/>
  <c r="H95" i="63" s="1"/>
  <c r="F104" i="63"/>
  <c r="H104" i="63" s="1"/>
  <c r="F33" i="63"/>
  <c r="F83" i="63"/>
  <c r="H83" i="63" s="1"/>
  <c r="F34" i="63"/>
  <c r="H34" i="63" s="1"/>
  <c r="F37" i="63"/>
  <c r="F84" i="63"/>
  <c r="H84" i="63" s="1"/>
  <c r="F17" i="63"/>
  <c r="H17" i="63" s="1"/>
  <c r="F64" i="63"/>
  <c r="F98" i="63"/>
  <c r="H98" i="63" s="1"/>
  <c r="F18" i="63"/>
  <c r="H18" i="63" s="1"/>
  <c r="F68" i="63"/>
  <c r="F44" i="63"/>
  <c r="F45" i="63"/>
  <c r="F22" i="63"/>
  <c r="H22" i="63" s="1"/>
  <c r="F90" i="63"/>
  <c r="H90" i="63" s="1"/>
  <c r="F74" i="63"/>
  <c r="F93" i="63"/>
  <c r="H93" i="63" s="1"/>
  <c r="F28" i="63"/>
  <c r="F48" i="63"/>
  <c r="H48" i="63" s="1"/>
  <c r="F111" i="63"/>
  <c r="H111" i="63" s="1"/>
  <c r="F29" i="63"/>
  <c r="H29" i="63" s="1"/>
  <c r="F51" i="63"/>
  <c r="H51" i="63" s="1"/>
  <c r="F79" i="63"/>
  <c r="F112" i="63"/>
  <c r="H112" i="63" s="1"/>
  <c r="F57" i="63"/>
  <c r="H57" i="63" s="1"/>
  <c r="F96" i="63"/>
  <c r="H96" i="63" s="1"/>
  <c r="F58" i="63"/>
  <c r="H58" i="63" s="1"/>
  <c r="F61" i="63"/>
  <c r="H61" i="63" s="1"/>
  <c r="F97" i="63"/>
  <c r="H97" i="63" s="1"/>
  <c r="F105" i="63"/>
  <c r="H105" i="63" s="1"/>
  <c r="F40" i="63"/>
  <c r="F65" i="63"/>
  <c r="F85" i="63"/>
  <c r="H85" i="63" s="1"/>
  <c r="F19" i="63"/>
  <c r="H19" i="63" s="1"/>
  <c r="H75" i="63"/>
  <c r="H100" i="63"/>
  <c r="F33" i="73"/>
  <c r="G34" i="73" s="1"/>
  <c r="F38" i="70"/>
  <c r="G38" i="70" s="1"/>
  <c r="F38" i="67"/>
  <c r="F32" i="72"/>
  <c r="F38" i="72" s="1"/>
  <c r="H86" i="63"/>
  <c r="F35" i="68"/>
  <c r="F22" i="72"/>
  <c r="F26" i="72" s="1"/>
  <c r="F31" i="72"/>
  <c r="F36" i="71"/>
  <c r="F37" i="71" s="1"/>
  <c r="F21" i="73"/>
  <c r="F103" i="63"/>
  <c r="H103" i="63" s="1"/>
  <c r="F91" i="63"/>
  <c r="H91" i="63" s="1"/>
  <c r="F77" i="63"/>
  <c r="H77" i="63" s="1"/>
  <c r="F70" i="63"/>
  <c r="F53" i="63"/>
  <c r="H53" i="63" s="1"/>
  <c r="F32" i="63"/>
  <c r="F63" i="63"/>
  <c r="F39" i="63"/>
  <c r="F56" i="63"/>
  <c r="H56" i="63" s="1"/>
  <c r="F73" i="63"/>
  <c r="H73" i="63" s="1"/>
  <c r="F88" i="63"/>
  <c r="H88" i="63" s="1"/>
  <c r="F107" i="63"/>
  <c r="H107" i="63" s="1"/>
  <c r="I45" i="69"/>
  <c r="I51" i="69" s="1"/>
  <c r="F39" i="70"/>
  <c r="F40" i="70" s="1"/>
  <c r="H108" i="63" l="1"/>
  <c r="H79" i="63"/>
  <c r="H74" i="63"/>
  <c r="H49" i="63"/>
  <c r="H70" i="63"/>
  <c r="H27" i="63"/>
  <c r="F39" i="72"/>
  <c r="F40" i="72" s="1"/>
  <c r="G38" i="72"/>
  <c r="F35" i="63"/>
  <c r="I52" i="69"/>
  <c r="I53" i="69" s="1"/>
  <c r="F14" i="63"/>
  <c r="H71" i="63"/>
  <c r="F39" i="67"/>
  <c r="F40" i="67" s="1"/>
  <c r="H94" i="63"/>
  <c r="F36" i="63"/>
  <c r="F62" i="63"/>
  <c r="F24" i="63"/>
  <c r="H24" i="63" s="1"/>
  <c r="G35" i="73"/>
  <c r="G36" i="73" s="1"/>
  <c r="F36" i="68"/>
  <c r="F37" i="68" s="1"/>
  <c r="F12" i="63" s="1"/>
  <c r="G35" i="68"/>
  <c r="F38" i="71"/>
  <c r="F39" i="71" s="1"/>
  <c r="G37" i="71"/>
  <c r="F47" i="63"/>
  <c r="F11" i="63" l="1"/>
  <c r="H11" i="63" s="1"/>
  <c r="H28" i="63"/>
  <c r="H14" i="63"/>
  <c r="F15" i="63" l="1"/>
  <c r="H15" i="63" s="1"/>
  <c r="H33" i="63" l="1"/>
  <c r="H32" i="63"/>
  <c r="H87" i="63" l="1"/>
  <c r="H72" i="63" l="1"/>
  <c r="H62" i="63" l="1"/>
  <c r="H65" i="63" l="1"/>
  <c r="H67" i="63" l="1"/>
  <c r="H66" i="63"/>
  <c r="H68" i="63"/>
  <c r="H69" i="63"/>
  <c r="H63" i="63" l="1"/>
  <c r="H64" i="63" l="1"/>
  <c r="H59" i="63" s="1"/>
  <c r="H12" i="63" l="1"/>
  <c r="H10" i="63" s="1"/>
  <c r="H47" i="63"/>
  <c r="H35" i="63" l="1"/>
  <c r="H40" i="63"/>
  <c r="H41" i="63"/>
  <c r="H39" i="63"/>
  <c r="H46" i="63" l="1"/>
  <c r="H44" i="63"/>
  <c r="H45" i="63"/>
  <c r="H37" i="63"/>
  <c r="H36" i="63" l="1"/>
  <c r="H42" i="63"/>
  <c r="H43" i="63"/>
  <c r="H25" i="63"/>
  <c r="H115" i="63" s="1"/>
  <c r="J153" i="16" l="1"/>
  <c r="Q13" i="38"/>
  <c r="H114" i="63"/>
  <c r="I153" i="16" s="1"/>
  <c r="Q50" i="38" l="1"/>
  <c r="R13" i="38"/>
  <c r="K153" i="16"/>
  <c r="K154" i="16" s="1"/>
  <c r="D34" i="26" s="1"/>
  <c r="AC35" i="26"/>
  <c r="AC34" i="26"/>
  <c r="AC32" i="26"/>
  <c r="AC30" i="26"/>
  <c r="AC28" i="26"/>
  <c r="AC26" i="26"/>
  <c r="AC24" i="26"/>
  <c r="AC22" i="26"/>
  <c r="AC20" i="26"/>
  <c r="AC18" i="26"/>
  <c r="AC16" i="26"/>
  <c r="B32" i="26"/>
  <c r="A32" i="26"/>
  <c r="AC33" i="26"/>
  <c r="E12" i="38"/>
  <c r="G12" i="38" s="1"/>
  <c r="G50" i="38" s="1"/>
  <c r="G19" i="56"/>
  <c r="I19" i="56" s="1"/>
  <c r="G24" i="56"/>
  <c r="I24" i="56" s="1"/>
  <c r="F20" i="56"/>
  <c r="H20" i="56" s="1"/>
  <c r="H16" i="56" s="1"/>
  <c r="F25" i="56"/>
  <c r="F23" i="56"/>
  <c r="G23" i="56"/>
  <c r="I23" i="56" s="1"/>
  <c r="F30" i="56"/>
  <c r="G30" i="56" s="1"/>
  <c r="I30" i="56" s="1"/>
  <c r="F34" i="56"/>
  <c r="G34" i="56" s="1"/>
  <c r="I34" i="56" s="1"/>
  <c r="F38" i="56"/>
  <c r="G38" i="56" s="1"/>
  <c r="I38" i="56" s="1"/>
  <c r="G42" i="56"/>
  <c r="G28" i="56"/>
  <c r="I28" i="56" s="1"/>
  <c r="G27" i="56"/>
  <c r="I27" i="56" s="1"/>
  <c r="G21" i="56"/>
  <c r="G18" i="56"/>
  <c r="G17" i="56"/>
  <c r="G15" i="56"/>
  <c r="I15" i="56" s="1"/>
  <c r="G14" i="56"/>
  <c r="G13" i="56"/>
  <c r="I13" i="56" s="1"/>
  <c r="G9" i="56"/>
  <c r="G8" i="56"/>
  <c r="I8" i="56" s="1"/>
  <c r="G7" i="56"/>
  <c r="G5" i="56"/>
  <c r="I5" i="56" s="1"/>
  <c r="I4" i="56" s="1"/>
  <c r="L42" i="56"/>
  <c r="L41" i="56"/>
  <c r="L40" i="56"/>
  <c r="L39" i="56"/>
  <c r="L38" i="56"/>
  <c r="L37" i="56"/>
  <c r="L36" i="56"/>
  <c r="L35" i="56"/>
  <c r="L34" i="56"/>
  <c r="L33" i="56"/>
  <c r="L32" i="56"/>
  <c r="L31" i="56"/>
  <c r="L30" i="56"/>
  <c r="L29" i="56"/>
  <c r="L28" i="56"/>
  <c r="L27" i="56"/>
  <c r="L26" i="56"/>
  <c r="L25" i="56"/>
  <c r="L24" i="56"/>
  <c r="L23" i="56"/>
  <c r="L22" i="56"/>
  <c r="L21" i="56"/>
  <c r="L20" i="56"/>
  <c r="L19" i="56"/>
  <c r="L18" i="56"/>
  <c r="L17" i="56"/>
  <c r="L16" i="56"/>
  <c r="L15" i="56"/>
  <c r="L14" i="56"/>
  <c r="L13" i="56"/>
  <c r="L12" i="56"/>
  <c r="L11" i="56"/>
  <c r="L10" i="56"/>
  <c r="I10" i="56"/>
  <c r="L9" i="56"/>
  <c r="L8" i="56"/>
  <c r="L7" i="56"/>
  <c r="L6" i="56"/>
  <c r="L5" i="56"/>
  <c r="I9" i="56"/>
  <c r="G50" i="54"/>
  <c r="G49" i="54"/>
  <c r="G48" i="54"/>
  <c r="G47" i="54"/>
  <c r="G46" i="54"/>
  <c r="G45" i="54"/>
  <c r="G44" i="54"/>
  <c r="G43" i="54"/>
  <c r="G42" i="54"/>
  <c r="G41" i="54"/>
  <c r="G40" i="54"/>
  <c r="G39" i="54"/>
  <c r="G38" i="54"/>
  <c r="G37" i="54"/>
  <c r="G36" i="54"/>
  <c r="G35" i="54"/>
  <c r="G34" i="54"/>
  <c r="A42" i="54"/>
  <c r="A43" i="54"/>
  <c r="A44" i="54"/>
  <c r="A45" i="54"/>
  <c r="A46" i="54"/>
  <c r="A47" i="54"/>
  <c r="A48" i="54"/>
  <c r="G33" i="54"/>
  <c r="A33" i="54"/>
  <c r="A34" i="54"/>
  <c r="A35" i="54"/>
  <c r="A36" i="54"/>
  <c r="A37" i="54"/>
  <c r="A38" i="54"/>
  <c r="A39" i="54"/>
  <c r="A40" i="54"/>
  <c r="A41" i="54"/>
  <c r="G32" i="54"/>
  <c r="G29" i="54"/>
  <c r="G28" i="54"/>
  <c r="G27" i="54"/>
  <c r="G26" i="54"/>
  <c r="G25" i="54"/>
  <c r="G24" i="54"/>
  <c r="G23" i="54"/>
  <c r="G22" i="54"/>
  <c r="G21" i="54"/>
  <c r="G20" i="54"/>
  <c r="G19" i="54"/>
  <c r="G18" i="54"/>
  <c r="G30" i="54"/>
  <c r="G55" i="54"/>
  <c r="G15" i="54"/>
  <c r="G14" i="54"/>
  <c r="G16" i="54"/>
  <c r="G54" i="54"/>
  <c r="C10" i="54"/>
  <c r="G46" i="53"/>
  <c r="G45" i="53"/>
  <c r="G44" i="53"/>
  <c r="G43" i="53"/>
  <c r="G42" i="53"/>
  <c r="G41" i="53"/>
  <c r="G40" i="53"/>
  <c r="G39" i="53"/>
  <c r="G38" i="53"/>
  <c r="G37" i="53"/>
  <c r="E36" i="53"/>
  <c r="G36" i="53"/>
  <c r="E35" i="53"/>
  <c r="G35" i="53"/>
  <c r="E34" i="53"/>
  <c r="G34" i="53"/>
  <c r="E33" i="53"/>
  <c r="G33" i="53"/>
  <c r="A33" i="53"/>
  <c r="A34" i="53"/>
  <c r="A35" i="53"/>
  <c r="A36" i="53"/>
  <c r="A37" i="53"/>
  <c r="A38" i="53"/>
  <c r="G32" i="53"/>
  <c r="G29" i="53"/>
  <c r="G28" i="53"/>
  <c r="G27" i="53"/>
  <c r="G26" i="53"/>
  <c r="G25" i="53"/>
  <c r="G24" i="53"/>
  <c r="G23" i="53"/>
  <c r="G22" i="53"/>
  <c r="G21" i="53"/>
  <c r="G20" i="53"/>
  <c r="G19" i="53"/>
  <c r="G30" i="53"/>
  <c r="G51" i="53"/>
  <c r="G18" i="53"/>
  <c r="E15" i="53"/>
  <c r="G15" i="53"/>
  <c r="G14" i="53"/>
  <c r="C10" i="53"/>
  <c r="G16" i="53"/>
  <c r="G50" i="53"/>
  <c r="B7" i="34"/>
  <c r="H39" i="34"/>
  <c r="C10" i="52"/>
  <c r="A10" i="52"/>
  <c r="G40" i="52"/>
  <c r="G39" i="52"/>
  <c r="G38" i="52"/>
  <c r="G22" i="52"/>
  <c r="G21" i="52"/>
  <c r="G20" i="52"/>
  <c r="G19" i="52"/>
  <c r="G18" i="52"/>
  <c r="G17" i="52"/>
  <c r="G23" i="52"/>
  <c r="G30" i="52"/>
  <c r="G14" i="52"/>
  <c r="G15" i="52"/>
  <c r="G29" i="52"/>
  <c r="G10" i="52"/>
  <c r="B7" i="52"/>
  <c r="G40" i="51"/>
  <c r="G39" i="51"/>
  <c r="G38" i="51"/>
  <c r="G22" i="51"/>
  <c r="G21" i="51"/>
  <c r="G20" i="51"/>
  <c r="G18" i="51"/>
  <c r="G19" i="51"/>
  <c r="G23" i="51"/>
  <c r="G30" i="51"/>
  <c r="G10" i="51"/>
  <c r="A10" i="51"/>
  <c r="C10" i="51"/>
  <c r="G17" i="51"/>
  <c r="G14" i="51"/>
  <c r="G15" i="51"/>
  <c r="G29" i="51"/>
  <c r="B7" i="51"/>
  <c r="G10" i="50"/>
  <c r="C10" i="50"/>
  <c r="A10" i="50"/>
  <c r="G31" i="50"/>
  <c r="G32" i="50"/>
  <c r="G37" i="50"/>
  <c r="G28" i="50"/>
  <c r="G27" i="50"/>
  <c r="G26" i="50"/>
  <c r="G25" i="50"/>
  <c r="G24" i="50"/>
  <c r="G23" i="50"/>
  <c r="G22" i="50"/>
  <c r="G21" i="50"/>
  <c r="G20" i="50"/>
  <c r="G19" i="50"/>
  <c r="G18" i="50"/>
  <c r="G17" i="50"/>
  <c r="G29" i="50"/>
  <c r="G36" i="50"/>
  <c r="G38" i="50"/>
  <c r="G14" i="50"/>
  <c r="G15" i="50"/>
  <c r="G35" i="50"/>
  <c r="B7" i="50"/>
  <c r="B7" i="49"/>
  <c r="G18" i="49"/>
  <c r="G19" i="49"/>
  <c r="G20" i="49"/>
  <c r="G21" i="49"/>
  <c r="G22" i="49"/>
  <c r="G23" i="49"/>
  <c r="G24" i="49"/>
  <c r="G25" i="49"/>
  <c r="G26" i="49"/>
  <c r="G27" i="49"/>
  <c r="G28" i="49"/>
  <c r="G10" i="49"/>
  <c r="C10" i="49"/>
  <c r="A10" i="49"/>
  <c r="A10" i="48"/>
  <c r="A10" i="47"/>
  <c r="G31" i="49"/>
  <c r="G32" i="49"/>
  <c r="G37" i="49"/>
  <c r="G17" i="49"/>
  <c r="G14" i="49"/>
  <c r="G15" i="49"/>
  <c r="G35" i="49"/>
  <c r="G38" i="49"/>
  <c r="G10" i="48"/>
  <c r="G10" i="47"/>
  <c r="C10" i="48"/>
  <c r="G35" i="48"/>
  <c r="E15" i="48"/>
  <c r="G15" i="48"/>
  <c r="G16" i="48"/>
  <c r="G25" i="48"/>
  <c r="G28" i="48"/>
  <c r="G34" i="48"/>
  <c r="E14" i="48"/>
  <c r="G14" i="48"/>
  <c r="G21" i="48"/>
  <c r="G22" i="48"/>
  <c r="G27" i="48"/>
  <c r="G18" i="48"/>
  <c r="G19" i="48"/>
  <c r="G26" i="48"/>
  <c r="B7" i="48"/>
  <c r="C10" i="47"/>
  <c r="B7" i="47"/>
  <c r="G35" i="47"/>
  <c r="E15" i="47"/>
  <c r="G15" i="47"/>
  <c r="G34" i="47"/>
  <c r="E14" i="47"/>
  <c r="G14" i="47"/>
  <c r="G16" i="47"/>
  <c r="G25" i="47"/>
  <c r="G21" i="47"/>
  <c r="G22" i="47"/>
  <c r="G27" i="47"/>
  <c r="G18" i="47"/>
  <c r="G19" i="47"/>
  <c r="G26" i="47"/>
  <c r="I125" i="16"/>
  <c r="J125" i="16" s="1"/>
  <c r="I124" i="16"/>
  <c r="J124" i="16"/>
  <c r="I123" i="16"/>
  <c r="J123" i="16"/>
  <c r="I111" i="16"/>
  <c r="J111" i="16" s="1"/>
  <c r="I88" i="16"/>
  <c r="J88" i="16" s="1"/>
  <c r="I89" i="16"/>
  <c r="J89" i="16" s="1"/>
  <c r="I90" i="16"/>
  <c r="J90" i="16" s="1"/>
  <c r="I91" i="16"/>
  <c r="J91" i="16" s="1"/>
  <c r="I93" i="16"/>
  <c r="J93" i="16" s="1"/>
  <c r="I94" i="16"/>
  <c r="J94" i="16"/>
  <c r="I87" i="16"/>
  <c r="J87" i="16" s="1"/>
  <c r="AC17" i="26"/>
  <c r="AC19" i="26"/>
  <c r="AC21" i="26"/>
  <c r="AC23" i="26"/>
  <c r="AC25" i="26"/>
  <c r="AC27" i="26"/>
  <c r="AC29" i="26"/>
  <c r="AC31" i="26"/>
  <c r="J109" i="16"/>
  <c r="J110" i="16"/>
  <c r="J112" i="16"/>
  <c r="J113" i="16"/>
  <c r="J114" i="16"/>
  <c r="J115" i="16"/>
  <c r="B30" i="26"/>
  <c r="B28" i="26"/>
  <c r="B26" i="26"/>
  <c r="B24" i="26"/>
  <c r="B22" i="26"/>
  <c r="B20" i="26"/>
  <c r="B18" i="26"/>
  <c r="B16" i="26"/>
  <c r="J121" i="16"/>
  <c r="J136" i="16"/>
  <c r="J135" i="16"/>
  <c r="J134" i="16"/>
  <c r="J133" i="16"/>
  <c r="C6" i="35"/>
  <c r="A7" i="35"/>
  <c r="H10" i="35"/>
  <c r="H11" i="35"/>
  <c r="H12" i="35"/>
  <c r="H15" i="35"/>
  <c r="H18" i="35"/>
  <c r="H16" i="35"/>
  <c r="H17" i="35"/>
  <c r="H21" i="35"/>
  <c r="H25" i="35"/>
  <c r="H22" i="35"/>
  <c r="H23" i="35"/>
  <c r="H24" i="35"/>
  <c r="A9" i="24"/>
  <c r="G12" i="24"/>
  <c r="I12" i="24"/>
  <c r="G13" i="24"/>
  <c r="I13" i="24"/>
  <c r="G14" i="24"/>
  <c r="I14" i="24"/>
  <c r="G15" i="24"/>
  <c r="I15" i="24"/>
  <c r="G18" i="24"/>
  <c r="I18" i="24"/>
  <c r="G19" i="24"/>
  <c r="I19" i="24"/>
  <c r="G20" i="24"/>
  <c r="I20" i="24"/>
  <c r="G21" i="24"/>
  <c r="I21" i="24"/>
  <c r="G22" i="24"/>
  <c r="I22" i="24"/>
  <c r="G23" i="24"/>
  <c r="I23" i="24"/>
  <c r="G24" i="24"/>
  <c r="I24" i="24"/>
  <c r="G25" i="24"/>
  <c r="I25" i="24"/>
  <c r="G26" i="24"/>
  <c r="I26" i="24"/>
  <c r="G27" i="24"/>
  <c r="I27" i="24"/>
  <c r="G28" i="24"/>
  <c r="I28" i="24"/>
  <c r="G29" i="24"/>
  <c r="I29" i="24"/>
  <c r="G30" i="24"/>
  <c r="I30" i="24"/>
  <c r="G33" i="24"/>
  <c r="I33" i="24"/>
  <c r="G34" i="24"/>
  <c r="I34" i="24"/>
  <c r="G35" i="24"/>
  <c r="I35" i="24"/>
  <c r="G36" i="24"/>
  <c r="I36" i="24"/>
  <c r="G37" i="24"/>
  <c r="I37" i="24"/>
  <c r="H14" i="34"/>
  <c r="H18" i="34"/>
  <c r="H27" i="34"/>
  <c r="H21" i="34"/>
  <c r="H23" i="34"/>
  <c r="C44" i="34"/>
  <c r="C45" i="34"/>
  <c r="C49" i="34"/>
  <c r="H32" i="34"/>
  <c r="C36" i="34"/>
  <c r="C37" i="34"/>
  <c r="C38" i="34"/>
  <c r="C39" i="34"/>
  <c r="H37" i="34"/>
  <c r="H48" i="34"/>
  <c r="C40" i="34"/>
  <c r="C42" i="34"/>
  <c r="C43" i="34"/>
  <c r="B7" i="33"/>
  <c r="C25" i="33"/>
  <c r="D25" i="33"/>
  <c r="E25" i="33"/>
  <c r="F25" i="33"/>
  <c r="C37" i="33"/>
  <c r="D37" i="33"/>
  <c r="D52" i="33"/>
  <c r="E37" i="33"/>
  <c r="E52" i="33"/>
  <c r="F37" i="33"/>
  <c r="F52" i="33"/>
  <c r="C44" i="33"/>
  <c r="C52" i="33"/>
  <c r="D44" i="33"/>
  <c r="E44" i="33"/>
  <c r="F44" i="33"/>
  <c r="C48" i="33"/>
  <c r="D48" i="33"/>
  <c r="E48" i="33"/>
  <c r="F48" i="33"/>
  <c r="B7" i="43"/>
  <c r="E14" i="43"/>
  <c r="G14" i="43" s="1"/>
  <c r="I14" i="43"/>
  <c r="E15" i="43"/>
  <c r="G15" i="43" s="1"/>
  <c r="I15" i="43"/>
  <c r="G18" i="43"/>
  <c r="G30" i="43"/>
  <c r="G41" i="43"/>
  <c r="I18" i="43"/>
  <c r="J18" i="43"/>
  <c r="G19" i="43"/>
  <c r="I19" i="43"/>
  <c r="G20" i="43"/>
  <c r="I20" i="43"/>
  <c r="J20" i="43"/>
  <c r="G21" i="43"/>
  <c r="I21" i="43"/>
  <c r="G22" i="43"/>
  <c r="I22" i="43"/>
  <c r="J22" i="43"/>
  <c r="G23" i="43"/>
  <c r="I23" i="43"/>
  <c r="G24" i="43"/>
  <c r="I24" i="43"/>
  <c r="J24" i="43"/>
  <c r="G25" i="43"/>
  <c r="I25" i="43"/>
  <c r="G26" i="43"/>
  <c r="I26" i="43"/>
  <c r="J26" i="43"/>
  <c r="G27" i="43"/>
  <c r="I27" i="43"/>
  <c r="G28" i="43"/>
  <c r="I28" i="43"/>
  <c r="J28" i="43"/>
  <c r="G29" i="43"/>
  <c r="I29" i="43"/>
  <c r="G32" i="43"/>
  <c r="G33" i="43"/>
  <c r="G42" i="43"/>
  <c r="I32" i="43"/>
  <c r="G35" i="43"/>
  <c r="G37" i="43"/>
  <c r="G43" i="43"/>
  <c r="G36" i="43"/>
  <c r="B8" i="26"/>
  <c r="A16" i="26"/>
  <c r="A18" i="26"/>
  <c r="A20" i="26"/>
  <c r="A22" i="26"/>
  <c r="A24" i="26"/>
  <c r="A26" i="26"/>
  <c r="A28" i="26"/>
  <c r="A30" i="26"/>
  <c r="J18" i="16"/>
  <c r="K18" i="16" s="1"/>
  <c r="J19" i="16"/>
  <c r="K19" i="16"/>
  <c r="J20" i="16"/>
  <c r="J25" i="16"/>
  <c r="J26" i="16"/>
  <c r="J29" i="16"/>
  <c r="J30" i="16"/>
  <c r="J31" i="16"/>
  <c r="J32" i="16"/>
  <c r="J33" i="16"/>
  <c r="J36" i="16"/>
  <c r="J37" i="16"/>
  <c r="J38" i="16"/>
  <c r="J39" i="16"/>
  <c r="J40" i="16"/>
  <c r="J41" i="16"/>
  <c r="I42" i="16"/>
  <c r="J43" i="16"/>
  <c r="J44" i="16"/>
  <c r="J45" i="16"/>
  <c r="J46" i="16"/>
  <c r="I47" i="16"/>
  <c r="J47" i="16" s="1"/>
  <c r="I48" i="16"/>
  <c r="J48" i="16" s="1"/>
  <c r="I49" i="16"/>
  <c r="J49" i="16" s="1"/>
  <c r="I50" i="16"/>
  <c r="J50" i="16" s="1"/>
  <c r="I51" i="16"/>
  <c r="J51" i="16" s="1"/>
  <c r="I53" i="16"/>
  <c r="J53" i="16" s="1"/>
  <c r="I54" i="16"/>
  <c r="J54" i="16" s="1"/>
  <c r="J55" i="16"/>
  <c r="J56" i="16"/>
  <c r="I57" i="16"/>
  <c r="J57" i="16" s="1"/>
  <c r="I58" i="16"/>
  <c r="J58" i="16" s="1"/>
  <c r="I59" i="16"/>
  <c r="J59" i="16" s="1"/>
  <c r="I60" i="16"/>
  <c r="J60" i="16" s="1"/>
  <c r="I61" i="16"/>
  <c r="J61" i="16" s="1"/>
  <c r="I63" i="16"/>
  <c r="J63" i="16"/>
  <c r="I64" i="16"/>
  <c r="J64" i="16" s="1"/>
  <c r="J65" i="16"/>
  <c r="J66" i="16"/>
  <c r="I67" i="16"/>
  <c r="J67" i="16" s="1"/>
  <c r="I68" i="16"/>
  <c r="J68" i="16" s="1"/>
  <c r="I69" i="16"/>
  <c r="J69" i="16" s="1"/>
  <c r="I70" i="16"/>
  <c r="J70" i="16" s="1"/>
  <c r="I71" i="16"/>
  <c r="J71" i="16" s="1"/>
  <c r="I73" i="16"/>
  <c r="J73" i="16" s="1"/>
  <c r="I74" i="16"/>
  <c r="J74" i="16" s="1"/>
  <c r="J75" i="16"/>
  <c r="J76" i="16"/>
  <c r="I77" i="16"/>
  <c r="J77" i="16" s="1"/>
  <c r="I78" i="16"/>
  <c r="J78" i="16"/>
  <c r="I79" i="16"/>
  <c r="J79" i="16" s="1"/>
  <c r="I80" i="16"/>
  <c r="J80" i="16" s="1"/>
  <c r="I81" i="16"/>
  <c r="J81" i="16" s="1"/>
  <c r="I83" i="16"/>
  <c r="J83" i="16" s="1"/>
  <c r="I84" i="16"/>
  <c r="J84" i="16" s="1"/>
  <c r="J85" i="16"/>
  <c r="J86" i="16"/>
  <c r="J95" i="16"/>
  <c r="J97" i="16"/>
  <c r="J99" i="16"/>
  <c r="J101" i="16"/>
  <c r="I105" i="16"/>
  <c r="J105" i="16" s="1"/>
  <c r="J108" i="16"/>
  <c r="J119" i="16"/>
  <c r="J120" i="16"/>
  <c r="J130" i="16"/>
  <c r="J131" i="16"/>
  <c r="J132" i="16"/>
  <c r="J140" i="16"/>
  <c r="K140" i="16" s="1"/>
  <c r="J141" i="16"/>
  <c r="K141" i="16" s="1"/>
  <c r="J143" i="16"/>
  <c r="K143" i="16" s="1"/>
  <c r="J144" i="16"/>
  <c r="K144" i="16"/>
  <c r="J147" i="16"/>
  <c r="A10" i="38"/>
  <c r="C41" i="34"/>
  <c r="H38" i="34"/>
  <c r="H41" i="34"/>
  <c r="H43" i="34"/>
  <c r="J38" i="34"/>
  <c r="J45" i="34"/>
  <c r="G29" i="49"/>
  <c r="G36" i="49"/>
  <c r="G41" i="52"/>
  <c r="F25" i="52"/>
  <c r="G25" i="52"/>
  <c r="G26" i="52"/>
  <c r="G31" i="52"/>
  <c r="G39" i="49"/>
  <c r="G40" i="49"/>
  <c r="J118" i="16"/>
  <c r="G32" i="51"/>
  <c r="G39" i="50"/>
  <c r="G40" i="50"/>
  <c r="J122" i="16"/>
  <c r="H26" i="35"/>
  <c r="G32" i="52"/>
  <c r="J22" i="16"/>
  <c r="K22" i="16" s="1"/>
  <c r="G29" i="48"/>
  <c r="G30" i="48"/>
  <c r="J46" i="34"/>
  <c r="K46" i="34"/>
  <c r="K45" i="34"/>
  <c r="G41" i="51"/>
  <c r="F25" i="51"/>
  <c r="G25" i="51"/>
  <c r="G26" i="51"/>
  <c r="G31" i="51"/>
  <c r="J37" i="34"/>
  <c r="J39" i="34"/>
  <c r="G31" i="24"/>
  <c r="G42" i="24"/>
  <c r="G47" i="53"/>
  <c r="G52" i="53"/>
  <c r="G53" i="53"/>
  <c r="G51" i="54"/>
  <c r="G56" i="54"/>
  <c r="G57" i="54"/>
  <c r="G16" i="24"/>
  <c r="G41" i="24"/>
  <c r="G28" i="47"/>
  <c r="G38" i="24"/>
  <c r="G43" i="24"/>
  <c r="G54" i="53"/>
  <c r="G55" i="53"/>
  <c r="G58" i="54"/>
  <c r="G59" i="54"/>
  <c r="J103" i="16"/>
  <c r="G44" i="24"/>
  <c r="J128" i="16"/>
  <c r="G33" i="51"/>
  <c r="G34" i="51"/>
  <c r="G29" i="47"/>
  <c r="G30" i="47"/>
  <c r="I21" i="16"/>
  <c r="J21" i="16"/>
  <c r="K21" i="16" s="1"/>
  <c r="H27" i="35"/>
  <c r="H28" i="35"/>
  <c r="G33" i="52"/>
  <c r="J129" i="16"/>
  <c r="G34" i="52"/>
  <c r="J11" i="24"/>
  <c r="G46" i="24"/>
  <c r="G45" i="24"/>
  <c r="E50" i="38" l="1"/>
  <c r="G16" i="43"/>
  <c r="G40" i="43" s="1"/>
  <c r="G44" i="43" s="1"/>
  <c r="P34" i="26"/>
  <c r="R34" i="26"/>
  <c r="I7" i="56"/>
  <c r="G25" i="56"/>
  <c r="I25" i="56" s="1"/>
  <c r="I22" i="56" s="1"/>
  <c r="H25" i="56"/>
  <c r="H22" i="56" s="1"/>
  <c r="G20" i="56"/>
  <c r="K102" i="16"/>
  <c r="K84" i="16"/>
  <c r="K81" i="16"/>
  <c r="K85" i="16"/>
  <c r="K76" i="16"/>
  <c r="K94" i="16"/>
  <c r="K91" i="16"/>
  <c r="K90" i="16"/>
  <c r="K87" i="16"/>
  <c r="K95" i="16"/>
  <c r="K108" i="16"/>
  <c r="T34" i="26"/>
  <c r="L34" i="26"/>
  <c r="V34" i="26"/>
  <c r="X34" i="26"/>
  <c r="H34" i="26"/>
  <c r="F34" i="26"/>
  <c r="N34" i="26"/>
  <c r="J34" i="26"/>
  <c r="K54" i="16"/>
  <c r="K55" i="16"/>
  <c r="K46" i="16"/>
  <c r="K133" i="16"/>
  <c r="K20" i="16"/>
  <c r="K23" i="16" s="1"/>
  <c r="G25" i="58"/>
  <c r="K129" i="16"/>
  <c r="I18" i="56"/>
  <c r="I21" i="56"/>
  <c r="I20" i="56"/>
  <c r="I14" i="56"/>
  <c r="I12" i="56" s="1"/>
  <c r="F32" i="56"/>
  <c r="H32" i="56" s="1"/>
  <c r="H29" i="56" s="1"/>
  <c r="I42" i="56"/>
  <c r="I41" i="56" s="1"/>
  <c r="I17" i="56"/>
  <c r="K73" i="16"/>
  <c r="K77" i="16"/>
  <c r="I26" i="56"/>
  <c r="J102" i="16"/>
  <c r="K86" i="16"/>
  <c r="K44" i="16"/>
  <c r="K68" i="16"/>
  <c r="I6" i="56"/>
  <c r="K75" i="16"/>
  <c r="K80" i="16"/>
  <c r="K70" i="16"/>
  <c r="K89" i="16"/>
  <c r="K79" i="16"/>
  <c r="K105" i="16"/>
  <c r="K67" i="16"/>
  <c r="K78" i="16"/>
  <c r="K66" i="16"/>
  <c r="I92" i="16"/>
  <c r="J92" i="16" s="1"/>
  <c r="I82" i="16"/>
  <c r="J82" i="16" s="1"/>
  <c r="K82" i="16" s="1"/>
  <c r="J42" i="16"/>
  <c r="I52" i="16"/>
  <c r="J52" i="16" s="1"/>
  <c r="I72" i="16"/>
  <c r="J72" i="16" s="1"/>
  <c r="K72" i="16" s="1"/>
  <c r="I62" i="16"/>
  <c r="J62" i="16" s="1"/>
  <c r="K128" i="16"/>
  <c r="K93" i="16"/>
  <c r="K74" i="16"/>
  <c r="K71" i="16"/>
  <c r="K69" i="16"/>
  <c r="K145" i="16"/>
  <c r="K33" i="16"/>
  <c r="K88" i="16"/>
  <c r="J13" i="43" l="1"/>
  <c r="G45" i="43"/>
  <c r="G46" i="43"/>
  <c r="I16" i="56"/>
  <c r="K132" i="16"/>
  <c r="K111" i="16"/>
  <c r="K125" i="16"/>
  <c r="K83" i="16"/>
  <c r="K31" i="16"/>
  <c r="K32" i="16"/>
  <c r="K30" i="16"/>
  <c r="K147" i="16"/>
  <c r="K148" i="16" s="1"/>
  <c r="AD34" i="26"/>
  <c r="AE34" i="26" s="1"/>
  <c r="K53" i="16"/>
  <c r="K47" i="16"/>
  <c r="K101" i="16"/>
  <c r="K51" i="16"/>
  <c r="K50" i="16"/>
  <c r="K134" i="16"/>
  <c r="K121" i="16"/>
  <c r="K120" i="16"/>
  <c r="K119" i="16"/>
  <c r="K118" i="16"/>
  <c r="K113" i="16"/>
  <c r="K115" i="16"/>
  <c r="K114" i="16"/>
  <c r="K112" i="16"/>
  <c r="K110" i="16"/>
  <c r="K109" i="16"/>
  <c r="K116" i="16" s="1"/>
  <c r="D24" i="26" s="1"/>
  <c r="K122" i="16"/>
  <c r="K130" i="16"/>
  <c r="K131" i="16"/>
  <c r="K64" i="16"/>
  <c r="K65" i="16"/>
  <c r="K56" i="16"/>
  <c r="G32" i="56"/>
  <c r="I32" i="56" s="1"/>
  <c r="F36" i="56"/>
  <c r="H36" i="56" s="1"/>
  <c r="H33" i="56" s="1"/>
  <c r="G31" i="56"/>
  <c r="I31" i="56" s="1"/>
  <c r="D16" i="26"/>
  <c r="K92" i="16"/>
  <c r="K52" i="16"/>
  <c r="K123" i="16" l="1"/>
  <c r="K124" i="16"/>
  <c r="O50" i="38"/>
  <c r="R14" i="38"/>
  <c r="R18" i="38"/>
  <c r="R29" i="38"/>
  <c r="R38" i="38"/>
  <c r="R21" i="38"/>
  <c r="R23" i="38"/>
  <c r="R15" i="38"/>
  <c r="D30" i="26"/>
  <c r="H30" i="26" s="1"/>
  <c r="I29" i="56"/>
  <c r="R32" i="38"/>
  <c r="R35" i="38"/>
  <c r="R41" i="38"/>
  <c r="R37" i="38"/>
  <c r="R39" i="38"/>
  <c r="R45" i="38"/>
  <c r="R46" i="38"/>
  <c r="R44" i="38"/>
  <c r="R34" i="38"/>
  <c r="R42" i="38"/>
  <c r="R22" i="38"/>
  <c r="R40" i="38"/>
  <c r="K62" i="16"/>
  <c r="K126" i="16"/>
  <c r="D26" i="26" s="1"/>
  <c r="H26" i="26" s="1"/>
  <c r="K25" i="16"/>
  <c r="K26" i="16"/>
  <c r="R24" i="26"/>
  <c r="P24" i="26"/>
  <c r="X24" i="26"/>
  <c r="N24" i="26"/>
  <c r="T24" i="26"/>
  <c r="L24" i="26"/>
  <c r="V24" i="26"/>
  <c r="J24" i="26"/>
  <c r="H24" i="26"/>
  <c r="F24" i="26"/>
  <c r="V26" i="26"/>
  <c r="K60" i="16"/>
  <c r="K61" i="16"/>
  <c r="K63" i="16"/>
  <c r="K57" i="16"/>
  <c r="K135" i="16"/>
  <c r="K48" i="16"/>
  <c r="K49" i="16"/>
  <c r="AB16" i="26"/>
  <c r="G35" i="56"/>
  <c r="I35" i="56" s="1"/>
  <c r="G39" i="56"/>
  <c r="I39" i="56" s="1"/>
  <c r="F40" i="56"/>
  <c r="G36" i="56"/>
  <c r="I36" i="56" s="1"/>
  <c r="R47" i="38"/>
  <c r="R16" i="38"/>
  <c r="R49" i="38"/>
  <c r="R43" i="38"/>
  <c r="R48" i="38"/>
  <c r="R31" i="38"/>
  <c r="R28" i="38"/>
  <c r="L50" i="38"/>
  <c r="R36" i="38"/>
  <c r="R33" i="38"/>
  <c r="H16" i="26"/>
  <c r="R16" i="26"/>
  <c r="Z16" i="26"/>
  <c r="V16" i="26"/>
  <c r="F16" i="26"/>
  <c r="P16" i="26"/>
  <c r="T16" i="26"/>
  <c r="J16" i="26"/>
  <c r="X16" i="26"/>
  <c r="L16" i="26"/>
  <c r="N16" i="26"/>
  <c r="R27" i="38"/>
  <c r="H50" i="38"/>
  <c r="R17" i="38"/>
  <c r="M50" i="38" l="1"/>
  <c r="R25" i="38"/>
  <c r="L26" i="26"/>
  <c r="J26" i="26"/>
  <c r="R19" i="38"/>
  <c r="R30" i="38"/>
  <c r="R20" i="38"/>
  <c r="T26" i="26"/>
  <c r="X26" i="26"/>
  <c r="P26" i="26"/>
  <c r="N30" i="26"/>
  <c r="R26" i="26"/>
  <c r="V30" i="26"/>
  <c r="N26" i="26"/>
  <c r="R24" i="38"/>
  <c r="L30" i="26"/>
  <c r="R30" i="26"/>
  <c r="F26" i="26"/>
  <c r="P30" i="26"/>
  <c r="AB30" i="26"/>
  <c r="AD30" i="26" s="1"/>
  <c r="AE30" i="26" s="1"/>
  <c r="Z30" i="26"/>
  <c r="J30" i="26"/>
  <c r="X30" i="26"/>
  <c r="T30" i="26"/>
  <c r="F30" i="26"/>
  <c r="G40" i="56"/>
  <c r="I40" i="56" s="1"/>
  <c r="I37" i="56" s="1"/>
  <c r="H40" i="56"/>
  <c r="K27" i="16"/>
  <c r="D18" i="26" s="1"/>
  <c r="K29" i="16"/>
  <c r="K34" i="16" s="1"/>
  <c r="D20" i="26" s="1"/>
  <c r="K50" i="38"/>
  <c r="K58" i="16"/>
  <c r="AD16" i="26"/>
  <c r="AE16" i="26" s="1"/>
  <c r="K136" i="16"/>
  <c r="K137" i="16" s="1"/>
  <c r="D28" i="26" s="1"/>
  <c r="AD24" i="26"/>
  <c r="AE24" i="26" s="1"/>
  <c r="K45" i="16"/>
  <c r="K36" i="16"/>
  <c r="K97" i="16"/>
  <c r="I33" i="56"/>
  <c r="R26" i="38"/>
  <c r="AD26" i="26" l="1"/>
  <c r="AE26" i="26" s="1"/>
  <c r="I43" i="56"/>
  <c r="J150" i="16" s="1"/>
  <c r="K150" i="16" s="1"/>
  <c r="D32" i="26" s="1"/>
  <c r="T32" i="26" s="1"/>
  <c r="H37" i="56"/>
  <c r="H43" i="56"/>
  <c r="I150" i="16" s="1"/>
  <c r="N50" i="38"/>
  <c r="AB20" i="26"/>
  <c r="H20" i="26"/>
  <c r="V20" i="26"/>
  <c r="X20" i="26"/>
  <c r="R20" i="26"/>
  <c r="J20" i="26"/>
  <c r="P20" i="26"/>
  <c r="N20" i="26"/>
  <c r="F20" i="26"/>
  <c r="L20" i="26"/>
  <c r="T20" i="26"/>
  <c r="L18" i="26"/>
  <c r="V18" i="26"/>
  <c r="N18" i="26"/>
  <c r="R18" i="26"/>
  <c r="P18" i="26"/>
  <c r="J18" i="26"/>
  <c r="H18" i="26"/>
  <c r="F18" i="26"/>
  <c r="X18" i="26"/>
  <c r="T18" i="26"/>
  <c r="Z28" i="26"/>
  <c r="Z36" i="26" s="1"/>
  <c r="AB28" i="26"/>
  <c r="N28" i="26"/>
  <c r="L28" i="26"/>
  <c r="T28" i="26"/>
  <c r="H28" i="26"/>
  <c r="X28" i="26"/>
  <c r="V28" i="26"/>
  <c r="P28" i="26"/>
  <c r="R28" i="26"/>
  <c r="J28" i="26"/>
  <c r="F28" i="26"/>
  <c r="K59" i="16"/>
  <c r="K99" i="16"/>
  <c r="K40" i="16"/>
  <c r="K41" i="16"/>
  <c r="K37" i="16"/>
  <c r="K43" i="16"/>
  <c r="K42" i="16"/>
  <c r="K151" i="16" l="1"/>
  <c r="V36" i="26"/>
  <c r="AD20" i="26"/>
  <c r="AE20" i="26" s="1"/>
  <c r="AD18" i="26"/>
  <c r="AE18" i="26" s="1"/>
  <c r="X36" i="26"/>
  <c r="K38" i="16"/>
  <c r="K39" i="16"/>
  <c r="K103" i="16"/>
  <c r="AD28" i="26"/>
  <c r="AE28" i="26" s="1"/>
  <c r="AB36" i="26"/>
  <c r="R32" i="26"/>
  <c r="P32" i="26"/>
  <c r="N32" i="26"/>
  <c r="N36" i="26" s="1"/>
  <c r="H32" i="26"/>
  <c r="F32" i="26"/>
  <c r="T36" i="26" l="1"/>
  <c r="AD32" i="26"/>
  <c r="AE32" i="26" s="1"/>
  <c r="K106" i="16"/>
  <c r="D22" i="26" s="1"/>
  <c r="R36" i="26"/>
  <c r="P36" i="26"/>
  <c r="K155" i="16" l="1"/>
  <c r="S50" i="38" s="1"/>
  <c r="R50" i="38"/>
  <c r="D36" i="26"/>
  <c r="J22" i="26"/>
  <c r="J36" i="26" s="1"/>
  <c r="L22" i="26"/>
  <c r="H22" i="26"/>
  <c r="H36" i="26" s="1"/>
  <c r="F22" i="26"/>
  <c r="F36" i="26" s="1"/>
  <c r="K157" i="16" l="1"/>
  <c r="AC37" i="26"/>
  <c r="E10" i="16"/>
  <c r="H17" i="58"/>
  <c r="H25" i="58" s="1"/>
  <c r="E10" i="58" s="1"/>
  <c r="T50" i="38"/>
  <c r="G36" i="26"/>
  <c r="J50" i="38"/>
  <c r="I36" i="26"/>
  <c r="E36" i="26"/>
  <c r="F37" i="26"/>
  <c r="AD22" i="26"/>
  <c r="AE22" i="26" s="1"/>
  <c r="AE37" i="26" s="1"/>
  <c r="L36" i="26"/>
  <c r="K36" i="26" s="1"/>
  <c r="W36" i="26"/>
  <c r="Y36" i="26"/>
  <c r="U36" i="26"/>
  <c r="S36" i="26"/>
  <c r="AA36" i="26"/>
  <c r="C16" i="26"/>
  <c r="C26" i="26"/>
  <c r="C20" i="26"/>
  <c r="C18" i="26"/>
  <c r="C30" i="26"/>
  <c r="C24" i="26"/>
  <c r="C28" i="26"/>
  <c r="C32" i="26"/>
  <c r="M36" i="26"/>
  <c r="Q36" i="26"/>
  <c r="O36" i="26"/>
  <c r="C22" i="26"/>
  <c r="C34" i="26"/>
  <c r="C36" i="26" l="1"/>
  <c r="H37" i="26"/>
  <c r="E37" i="26"/>
  <c r="J37" i="26" l="1"/>
  <c r="G37" i="26"/>
  <c r="L37" i="26" l="1"/>
  <c r="I37" i="26"/>
  <c r="N37" i="26" l="1"/>
  <c r="K37" i="26"/>
  <c r="P37" i="26" l="1"/>
  <c r="M37" i="26"/>
  <c r="R37" i="26" l="1"/>
  <c r="O37" i="26"/>
  <c r="T37" i="26" l="1"/>
  <c r="Q37" i="26"/>
  <c r="S37" i="26" l="1"/>
  <c r="V37" i="26"/>
  <c r="U37" i="26" l="1"/>
  <c r="X37" i="26"/>
  <c r="W37" i="26" l="1"/>
  <c r="Z37" i="26"/>
  <c r="Y37" i="26" l="1"/>
  <c r="AB37" i="26"/>
  <c r="AD37" i="26" l="1"/>
  <c r="AA3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U12" authorId="0" shapeId="0" xr:uid="{00000000-0006-0000-0000-000001000000}">
      <text>
        <r>
          <rPr>
            <b/>
            <sz val="9"/>
            <color indexed="81"/>
            <rFont val="Segoe UI"/>
            <family val="2"/>
          </rPr>
          <t>jeniffer nascimento:</t>
        </r>
        <r>
          <rPr>
            <sz val="9"/>
            <color indexed="81"/>
            <rFont val="Segoe UI"/>
            <family val="2"/>
          </rPr>
          <t xml:space="preserve">
ATUALIZAR CONFORME QTDE DE RUAS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F133" authorId="0" shapeId="0" xr:uid="{00000000-0006-0000-0100-000001000000}">
      <text>
        <r>
          <rPr>
            <b/>
            <sz val="12"/>
            <color indexed="81"/>
            <rFont val="Segoe UI"/>
            <family val="2"/>
          </rPr>
          <t>jeniffer nascimento:</t>
        </r>
        <r>
          <rPr>
            <sz val="12"/>
            <color indexed="81"/>
            <rFont val="Segoe UI"/>
            <family val="2"/>
          </rPr>
          <t xml:space="preserve">
reforço de bordo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tc={6CE318E4-E116-42BE-8470-EBA85B0B2192}</author>
    <author>tc={053244C6-27EA-4BFA-94D0-687C5C10E010}</author>
  </authors>
  <commentList>
    <comment ref="B27" authorId="0" shapeId="0" xr:uid="{6CE318E4-E116-42BE-8470-EBA85B0B2192}">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SICRO/DNIT</t>
        </r>
      </text>
    </comment>
    <comment ref="E104" authorId="1" shapeId="0" xr:uid="{053244C6-27EA-4BFA-94D0-687C5C10E01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Preço ANP out/21 Mato Grosso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F33" authorId="0" shapeId="0" xr:uid="{00000000-0006-0000-0800-000001000000}">
      <text>
        <r>
          <rPr>
            <b/>
            <sz val="9"/>
            <color indexed="81"/>
            <rFont val="Segoe UI"/>
            <family val="2"/>
          </rPr>
          <t>jeniffer nascimento:</t>
        </r>
        <r>
          <rPr>
            <sz val="9"/>
            <color indexed="81"/>
            <rFont val="Segoe UI"/>
            <family val="2"/>
          </rPr>
          <t xml:space="preserve">
informação de acordo com o cronograma definido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F33" authorId="0" shapeId="0" xr:uid="{00000000-0006-0000-0900-000001000000}">
      <text>
        <r>
          <rPr>
            <b/>
            <sz val="9"/>
            <color indexed="81"/>
            <rFont val="Segoe UI"/>
            <family val="2"/>
          </rPr>
          <t>jeniffer nascimento:</t>
        </r>
        <r>
          <rPr>
            <sz val="9"/>
            <color indexed="81"/>
            <rFont val="Segoe UI"/>
            <family val="2"/>
          </rPr>
          <t xml:space="preserve">
informação de acordo com o cronograma definido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B10" authorId="0" shapeId="0" xr:uid="{00000000-0006-0000-0E00-000001000000}">
      <text>
        <r>
          <rPr>
            <b/>
            <sz val="9"/>
            <color indexed="81"/>
            <rFont val="Segoe UI"/>
            <family val="2"/>
          </rPr>
          <t>jeniffer nascimento:</t>
        </r>
        <r>
          <rPr>
            <sz val="9"/>
            <color indexed="81"/>
            <rFont val="Segoe UI"/>
            <family val="2"/>
          </rPr>
          <t xml:space="preserve">
ATUALIZAR JANEIRO-23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Jeniffer Nascimento</author>
  </authors>
  <commentList>
    <comment ref="B6" authorId="0" shapeId="0" xr:uid="{00000000-0006-0000-1400-000001000000}">
      <text>
        <r>
          <rPr>
            <b/>
            <sz val="9"/>
            <color indexed="81"/>
            <rFont val="Segoe UI"/>
            <family val="2"/>
          </rPr>
          <t>Jeniffer Nascimento:</t>
        </r>
        <r>
          <rPr>
            <sz val="9"/>
            <color indexed="81"/>
            <rFont val="Segoe UI"/>
            <family val="2"/>
          </rPr>
          <t xml:space="preserve">
Não desonerado!</t>
        </r>
      </text>
    </comment>
  </commentList>
</comments>
</file>

<file path=xl/sharedStrings.xml><?xml version="1.0" encoding="utf-8"?>
<sst xmlns="http://schemas.openxmlformats.org/spreadsheetml/2006/main" count="2340" uniqueCount="988">
  <si>
    <t>m³</t>
  </si>
  <si>
    <t>SERVIÇOS PRELIMINARES</t>
  </si>
  <si>
    <t>m²</t>
  </si>
  <si>
    <t>m</t>
  </si>
  <si>
    <t>2.1</t>
  </si>
  <si>
    <t>DESCRIÇÃO</t>
  </si>
  <si>
    <t>ITEM</t>
  </si>
  <si>
    <t>D</t>
  </si>
  <si>
    <t>TOTAL DO  ITEM 1:</t>
  </si>
  <si>
    <t>3.1</t>
  </si>
  <si>
    <t>LIMPEZA FINAL</t>
  </si>
  <si>
    <t>TOTAL DO ITEM 3:</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</si>
  <si>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</si>
  <si>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</si>
  <si>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</si>
  <si>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</si>
  <si>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</si>
  <si>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</si>
  <si>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</si>
  <si>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</si>
  <si>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</si>
  <si>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</si>
  <si>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</si>
  <si>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</si>
  <si>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</si>
  <si>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</si>
  <si>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</si>
  <si>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</si>
  <si>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</si>
  <si>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</si>
  <si>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</si>
  <si>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</si>
  <si>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</si>
  <si>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</si>
  <si>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</si>
  <si>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</si>
  <si>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</si>
  <si>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</si>
  <si>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</si>
  <si>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</si>
  <si>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</si>
  <si>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</si>
  <si>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</si>
  <si>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</si>
  <si>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</si>
  <si>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</si>
  <si>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</si>
  <si>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</si>
  <si>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</si>
  <si>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</si>
  <si>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</si>
  <si>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</si>
  <si>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</si>
  <si>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</si>
  <si>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</si>
  <si>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</si>
  <si>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</si>
  <si>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</si>
  <si>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</si>
  <si>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</si>
  <si>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</si>
  <si>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</si>
  <si>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</si>
  <si>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</si>
  <si>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</si>
  <si>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</si>
  <si>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</si>
  <si>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</si>
  <si>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</si>
  <si>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</si>
  <si>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</si>
  <si>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</si>
  <si>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</si>
  <si>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</si>
  <si>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</si>
  <si>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</si>
  <si>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</si>
  <si>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</si>
  <si>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</si>
  <si>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</si>
  <si>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</si>
  <si>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</si>
  <si>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</si>
  <si>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</si>
  <si>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</si>
  <si>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</si>
  <si>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</si>
  <si>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</si>
  <si>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</si>
  <si>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</si>
  <si>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</si>
  <si>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</si>
  <si>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</si>
  <si>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</si>
  <si>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</si>
  <si>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</si>
  <si>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</si>
  <si>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</si>
  <si>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</si>
  <si>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</si>
  <si>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</si>
  <si>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</si>
  <si>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</si>
  <si>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</si>
  <si>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</si>
  <si>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</si>
  <si>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</si>
  <si>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</si>
  <si>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</si>
  <si>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</si>
  <si>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</si>
  <si>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</si>
  <si>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</si>
  <si>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</si>
  <si>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</si>
  <si>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</si>
  <si>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</si>
  <si>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</si>
  <si>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</si>
  <si>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</si>
  <si>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</si>
  <si>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</si>
  <si>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</si>
  <si>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</si>
  <si>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</si>
  <si>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</si>
  <si>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</si>
  <si>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</si>
  <si>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</si>
  <si>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</si>
  <si>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</si>
  <si>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</si>
  <si>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</si>
  <si>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</si>
  <si>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</si>
  <si>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</si>
  <si>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</si>
  <si>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</si>
  <si>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</si>
  <si>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</si>
  <si>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</si>
  <si>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</si>
  <si>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</si>
  <si>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</si>
  <si>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</si>
  <si>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</si>
  <si>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</si>
  <si>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</si>
  <si>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</si>
  <si>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</si>
  <si>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</si>
  <si>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</si>
  <si>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</si>
  <si>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</si>
  <si>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</si>
  <si>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</si>
  <si>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</si>
  <si>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</si>
  <si>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</si>
  <si>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</si>
  <si>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</si>
  <si>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</si>
  <si>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</si>
  <si>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</si>
  <si>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</si>
  <si>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</si>
  <si>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</si>
  <si>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</si>
  <si>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</si>
  <si>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</si>
  <si>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</si>
  <si>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</si>
  <si>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</si>
  <si>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</si>
  <si>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</si>
  <si>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</si>
  <si>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</si>
  <si>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</si>
  <si>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</si>
  <si>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</si>
  <si>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</si>
  <si>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</si>
  <si>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</si>
  <si>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</si>
  <si>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</si>
  <si>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</si>
  <si>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</si>
  <si>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</si>
  <si>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</si>
  <si>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</si>
  <si>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</si>
  <si>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</si>
  <si>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</si>
  <si>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</si>
  <si>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</si>
  <si>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</si>
  <si>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</si>
  <si>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</si>
  <si>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</si>
  <si>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</si>
  <si>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</si>
  <si>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</si>
  <si>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</si>
  <si>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</si>
  <si>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</si>
  <si>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</si>
  <si>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</si>
  <si>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</si>
  <si>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</si>
  <si>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</si>
  <si>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</si>
  <si>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</si>
  <si>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</si>
  <si>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</si>
  <si>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</si>
  <si>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</si>
  <si>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</si>
  <si>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</si>
  <si>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</si>
  <si>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</si>
  <si>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</si>
  <si>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</si>
  <si>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</si>
  <si>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</si>
  <si>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</si>
  <si>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L=</t>
  </si>
  <si>
    <t>Preparo de fundo de vala com largura menor que 1.5 m (acerto do solo natural). AF_08/2020</t>
  </si>
  <si>
    <t xml:space="preserve">Execução de boca de lobo  </t>
  </si>
  <si>
    <t xml:space="preserve">Execução de poço de visita </t>
  </si>
  <si>
    <t>m³Xkm</t>
  </si>
  <si>
    <t>H</t>
  </si>
  <si>
    <t>5684</t>
  </si>
  <si>
    <t>5685</t>
  </si>
  <si>
    <t>88253</t>
  </si>
  <si>
    <t>Auxiliar de topográfo com engargos complementares</t>
  </si>
  <si>
    <t>h/dia</t>
  </si>
  <si>
    <t>dias/mês</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</si>
  <si>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</si>
  <si>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</si>
  <si>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</si>
  <si>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</si>
  <si>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</si>
  <si>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</si>
  <si>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</si>
  <si>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</si>
  <si>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</si>
  <si>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</si>
  <si>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</si>
  <si>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</si>
  <si>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</si>
  <si>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</si>
  <si>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</si>
  <si>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</si>
  <si>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</si>
  <si>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</si>
  <si>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</si>
  <si>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</si>
  <si>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</si>
  <si>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</si>
  <si>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</si>
  <si>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</si>
  <si>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</si>
  <si>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</si>
  <si>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IV</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</si>
  <si>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</si>
  <si>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</si>
  <si>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</si>
  <si>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</si>
  <si>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</si>
  <si>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</si>
  <si>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5932</t>
  </si>
  <si>
    <t>MOTONIVELADORA POTÊNCIA BÁSICA LÍQUIDA (PRIMEIRA MARCHA) 125 HP, PESO BRUTO 13032 KG, LARGURA DA LÂMINA DE 3,7 M - CHP DIURNO. AF_06/2014</t>
  </si>
  <si>
    <t>5934</t>
  </si>
  <si>
    <t>MOTONIVELADORA POTÊNCIA BÁSICA LÍQUIDA (PRIMEIRA MARCHA) 125 HP, PESO BRUTO 13032 KG, LARGURA DA LÂMINA DE 3,7 M - CHI DIURNO. AF_06/2014</t>
  </si>
  <si>
    <t>96463</t>
  </si>
  <si>
    <t>96464</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</si>
  <si>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</si>
  <si>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</si>
  <si>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</si>
  <si>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</si>
  <si>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</si>
  <si>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</si>
  <si>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</si>
  <si>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</si>
  <si>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</si>
  <si>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</si>
  <si>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</si>
  <si>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</si>
  <si>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</si>
  <si>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</si>
  <si>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</si>
  <si>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</si>
  <si>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</si>
  <si>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 xml:space="preserve"> 0,001</t>
  </si>
  <si>
    <t xml:space="preserve"> 89035 </t>
  </si>
  <si>
    <t xml:space="preserve"> 0,0017</t>
  </si>
  <si>
    <t xml:space="preserve"> 89036 </t>
  </si>
  <si>
    <t xml:space="preserve"> 0,0041</t>
  </si>
  <si>
    <t xml:space="preserve"> 0,0049</t>
  </si>
  <si>
    <t>PREÇO POR KG</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</si>
  <si>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</si>
  <si>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</si>
  <si>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</si>
  <si>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</si>
  <si>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</si>
  <si>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</si>
  <si>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</si>
  <si>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LARGURA</t>
  </si>
  <si>
    <t>TRECHO</t>
  </si>
  <si>
    <t>BAIRRO</t>
  </si>
  <si>
    <t>EXTENSÃO</t>
  </si>
  <si>
    <t xml:space="preserve">TOTAL </t>
  </si>
  <si>
    <t>5921</t>
  </si>
  <si>
    <t>5923</t>
  </si>
  <si>
    <t>89035</t>
  </si>
  <si>
    <t>89036</t>
  </si>
  <si>
    <t>SINAPI DEZ/2021</t>
  </si>
  <si>
    <t>1.3</t>
  </si>
  <si>
    <t>I</t>
  </si>
  <si>
    <t>ENCARREGADO GERAL COM ENCARGOS COMPLEMENTARES</t>
  </si>
  <si>
    <t>Engenheiro Civil</t>
  </si>
  <si>
    <t>Encarregado Geral</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</si>
  <si>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</si>
  <si>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</si>
  <si>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</si>
  <si>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</si>
  <si>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</si>
  <si>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</si>
  <si>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</si>
  <si>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</si>
  <si>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</si>
  <si>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</si>
  <si>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</si>
  <si>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</si>
  <si>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</si>
  <si>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</si>
  <si>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</si>
  <si>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</si>
  <si>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</si>
  <si>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</si>
  <si>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</si>
  <si>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</si>
  <si>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</si>
  <si>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</si>
  <si>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</si>
  <si>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</si>
  <si>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</si>
  <si>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</si>
  <si>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</si>
  <si>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</si>
  <si>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</si>
  <si>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</si>
  <si>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</si>
  <si>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</si>
  <si>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</si>
  <si>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</si>
  <si>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</si>
  <si>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</si>
  <si>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</si>
  <si>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</si>
  <si>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</si>
  <si>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</si>
  <si>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</si>
  <si>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</si>
  <si>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</si>
  <si>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</si>
  <si>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</si>
  <si>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</si>
  <si>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</si>
  <si>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</si>
  <si>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</si>
  <si>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</si>
  <si>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</si>
  <si>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</si>
  <si>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</si>
  <si>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</si>
  <si>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</si>
  <si>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</si>
  <si>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</si>
  <si>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</si>
  <si>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</si>
  <si>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</si>
  <si>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</si>
  <si>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 xml:space="preserve">Execução de tampa de boca de lobo  </t>
  </si>
  <si>
    <t>ORSE</t>
  </si>
  <si>
    <t>Tampa de concreto armado, dimensões: 1,00x1,20mx0,07m com furos</t>
  </si>
  <si>
    <t>5.4</t>
  </si>
  <si>
    <t>TOTAL DO ITEM 8:</t>
  </si>
  <si>
    <t>7.2</t>
  </si>
  <si>
    <t>7.3</t>
  </si>
  <si>
    <t>7.4</t>
  </si>
  <si>
    <t>8.1</t>
  </si>
  <si>
    <t xml:space="preserve">OBSERVAÇÃO JENIFFER: TEM QUE DEIXAR ESTA LISTA (DADOS) E AS MEMÓRIAS NA MESMA ORDEM DE RUAS PARA QUE O VALOR INDIVIDUAL SEJA CALCULADO CORRETAMENTE. </t>
  </si>
  <si>
    <t>T</t>
  </si>
  <si>
    <t xml:space="preserve">m³ </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</si>
  <si>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</si>
  <si>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</si>
  <si>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</si>
  <si>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</si>
  <si>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</si>
  <si>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</si>
  <si>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</si>
  <si>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</si>
  <si>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</si>
  <si>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</si>
  <si>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4.1.9</t>
  </si>
  <si>
    <t>Limpeza do terreno</t>
  </si>
  <si>
    <t>4.2.8</t>
  </si>
  <si>
    <t>4.2.9</t>
  </si>
  <si>
    <t>4.3.8</t>
  </si>
  <si>
    <t>4.3.9</t>
  </si>
  <si>
    <t>4.4.8</t>
  </si>
  <si>
    <t>4.4.9</t>
  </si>
  <si>
    <t>4.5.8</t>
  </si>
  <si>
    <t>4.5.9</t>
  </si>
  <si>
    <t>4.6.8</t>
  </si>
  <si>
    <t>4.6.9</t>
  </si>
  <si>
    <t>UNID.</t>
  </si>
  <si>
    <t xml:space="preserve">$ UNIT. </t>
  </si>
  <si>
    <t>CÁLCULO DA MÉDIA  =</t>
  </si>
  <si>
    <t>Execução de ala de lançamento</t>
  </si>
  <si>
    <t xml:space="preserve">Ala de lançamento para rede tubular </t>
  </si>
  <si>
    <t>DRENAGEM PROFUNDA</t>
  </si>
  <si>
    <t>PAVIMENTAÇÃO</t>
  </si>
  <si>
    <t>MEIO FIO / SARJETA</t>
  </si>
  <si>
    <t>CALÇADA</t>
  </si>
  <si>
    <t>LISTA DE RUAS (DADOS GERAIS)</t>
  </si>
  <si>
    <t>95877</t>
  </si>
  <si>
    <t>Transporte com caminhão basculante 18 m³, em via urbana pavimentada até DMT 30 km. AF_07/2020</t>
  </si>
  <si>
    <t>m³ x Km</t>
  </si>
  <si>
    <t>M</t>
  </si>
  <si>
    <t>Aterro arenoso</t>
  </si>
  <si>
    <t xml:space="preserve">CÓDIGO DESONERADO </t>
  </si>
  <si>
    <t>Locação de pavimentação. AF_10/2018</t>
  </si>
  <si>
    <t>95995</t>
  </si>
  <si>
    <t>Execução de pavimento com aplicação de concreto asfáltico, camada de rolamento - exclusive carga e transporte. AF_11/2019</t>
  </si>
  <si>
    <t>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</si>
  <si>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</si>
  <si>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</si>
  <si>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</si>
  <si>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</si>
  <si>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</si>
  <si>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</si>
  <si>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</si>
  <si>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</si>
  <si>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</si>
  <si>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</si>
  <si>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</si>
  <si>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</si>
  <si>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</si>
  <si>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</si>
  <si>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</si>
  <si>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</si>
  <si>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</si>
  <si>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</si>
  <si>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6.3</t>
  </si>
  <si>
    <t>6.4</t>
  </si>
  <si>
    <t>6.5</t>
  </si>
  <si>
    <t>6.6</t>
  </si>
  <si>
    <t>CPU - VI</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</si>
  <si>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</si>
  <si>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</si>
  <si>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</si>
  <si>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</si>
  <si>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</si>
  <si>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</si>
  <si>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</si>
  <si>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</si>
  <si>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</si>
  <si>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</si>
  <si>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</si>
  <si>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</si>
  <si>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</si>
  <si>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</si>
  <si>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</si>
  <si>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</si>
  <si>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</si>
  <si>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</si>
  <si>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</si>
  <si>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</si>
  <si>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Serviço: Usinagem de concreto betuminoso usinado a quente (CBUQ), CAP 50/70, para capa de rolamento</t>
  </si>
  <si>
    <t>Serviço: Reforço de bordo</t>
  </si>
  <si>
    <t xml:space="preserve">A - Custo Total Mão-de-obra:                     </t>
  </si>
  <si>
    <t xml:space="preserve">B - Custo Total de Equipamentos:            </t>
  </si>
  <si>
    <t xml:space="preserve">C - Custo Total de Materiais:                </t>
  </si>
  <si>
    <t xml:space="preserve">Unidade: </t>
  </si>
  <si>
    <t>OBRA:</t>
  </si>
  <si>
    <t>VALOR DA OBRA:</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</si>
  <si>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</si>
  <si>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</si>
  <si>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</si>
  <si>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</si>
  <si>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</si>
  <si>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</si>
  <si>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</si>
  <si>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</si>
  <si>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</si>
  <si>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</si>
  <si>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Aterro incluindo carga, descarga, transporte e apiloamento (CALÇADA)</t>
  </si>
  <si>
    <t xml:space="preserve">Execução e compactação de base e ou sub base para pavimentação de solo estabilizado granulometricamente sem mistura de solos - exclusive escavação, carga e transporte. AF_11/2019. </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</si>
  <si>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</si>
  <si>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</si>
  <si>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 xml:space="preserve">CBAA - ASFALTOS LTDA </t>
  </si>
  <si>
    <t>DATA</t>
  </si>
  <si>
    <t>Eco- Imprima E.A.I</t>
  </si>
  <si>
    <t>EMAM ASFALTOS (Acará/PA)</t>
  </si>
  <si>
    <t>WBL - NKN</t>
  </si>
  <si>
    <t>Fresagem de pavimento asfaltico (profundidade até 5,0 cm) - exclusive transporte. AF_11/2019</t>
  </si>
  <si>
    <t>TOTAL DO ITEM 9:</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</si>
  <si>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</si>
  <si>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</si>
  <si>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</si>
  <si>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</si>
  <si>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</si>
  <si>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</si>
  <si>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</si>
  <si>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</si>
  <si>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</si>
  <si>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</si>
  <si>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</si>
  <si>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</si>
  <si>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</si>
  <si>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</si>
  <si>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</si>
  <si>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</si>
  <si>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</si>
  <si>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TERRAPLENAGEM / CAIXA PRIMÁRIA</t>
  </si>
  <si>
    <t>5.5</t>
  </si>
  <si>
    <t>5.6</t>
  </si>
  <si>
    <t>5.7</t>
  </si>
  <si>
    <t>Escavacao e carga material 1a categoria, utilizando trator de esteiras de 110 a 160hp com lamina, peso operacional * 13t e pa carregadeira com 170 hp.</t>
  </si>
  <si>
    <t>Transporte com caminhão basculante de 6 m3, em via urbana pavimentada, dmt até 30 km (unidade: m3xkm). Af_01/2018</t>
  </si>
  <si>
    <t>Argila, argila vermelha ou argila arenosa (retirada na jazida, sem transporte)</t>
  </si>
  <si>
    <t>Transporte com caminhão basculante de 18 m3, em via urbana pavimentada , dmt até 30 km (unidade: m3xkm). Af_12/2016</t>
  </si>
  <si>
    <t>Transporte com caminhão basculante de 18 m3, em via urbana pavimentada, dmt acima de 30km (unidade: m3xkm). Af_04/2016</t>
  </si>
  <si>
    <t>Execução e compactação de aterro com solo predominantemente argiloso - exclusive escavação, carga e transporte e solo. Af_09/2017</t>
  </si>
  <si>
    <t>m³ x km</t>
  </si>
  <si>
    <t>101835</t>
  </si>
  <si>
    <t>Recomposição de base e ou sub-base para remendo profundo de brita gruada simples - incluso retirada e colocação do material. Af_12/2020</t>
  </si>
  <si>
    <t>97636</t>
  </si>
  <si>
    <t>Demolição parcial de pavimento asfáltico, de forma mecanizada, sem reaproveitamento. Af_12/2017</t>
  </si>
  <si>
    <t>Carga e descarga mecanizadas de entulho em caminhao basculante 6 m3</t>
  </si>
  <si>
    <t>7.7</t>
  </si>
  <si>
    <t>VIAS</t>
  </si>
  <si>
    <t>ÁREA</t>
  </si>
  <si>
    <t>OBSERVAÇÃO 2 JENIFFER: APENAS """"OCULTAR"""" OS ITENS E LINHAS DA MEMÓRIA QUE NÃO SERÃO CONTEMPLADOS, INCLUSIVE AS GUIAS!</t>
  </si>
  <si>
    <t>OBSERVAÇÃO 3 JENIFFER: NÃO ENCAMINHAR JUNTO AO PROCESSO OS DADOS DE VALORES POR RUA</t>
  </si>
  <si>
    <t>OBSERVAÇÃO 4 JENIFFER: SE UM NOVO ITEM (SERVIÇO) FOR ADICIONADO À PLANILHA, DEVERÁ INCLUIR O $ UNIT (C/ BDI) DO MESMO NO CÁLCULO DE VALOR POR RUA</t>
  </si>
  <si>
    <t>SERVIÇOS DE DRENAGEM PROFUNDA</t>
  </si>
  <si>
    <t>SERVIÇOS DE DRENAGEM SUPERFICIAL</t>
  </si>
  <si>
    <t>K</t>
  </si>
  <si>
    <t>Escavacao e carga material 1a categoria, utilizando trator de esteiras de 110 a 160hp com lamina, peso operacional * 13t e pa carregadeira com 170 hp.  (Jazida)</t>
  </si>
  <si>
    <t>5.8</t>
  </si>
  <si>
    <t>6.7</t>
  </si>
  <si>
    <t>6.8</t>
  </si>
  <si>
    <t>Discriminação</t>
  </si>
  <si>
    <t>OBS: Vigência a partir de 12/2022</t>
  </si>
  <si>
    <t>OBJETO:</t>
  </si>
  <si>
    <t xml:space="preserve">REF - SINAPI </t>
  </si>
  <si>
    <t xml:space="preserve">Serviço: </t>
  </si>
  <si>
    <t>Custo Total</t>
  </si>
  <si>
    <t>Totais</t>
  </si>
  <si>
    <t>DEMONSTRAÇÃO DE COEFICIENTE</t>
  </si>
  <si>
    <t>meses</t>
  </si>
  <si>
    <t>total</t>
  </si>
  <si>
    <t>Referência</t>
  </si>
  <si>
    <t>Engenheiro civil de obra pleno com encargos complementares</t>
  </si>
  <si>
    <t>Encarregado geral com encargos complementares</t>
  </si>
  <si>
    <t>Topógrafo</t>
  </si>
  <si>
    <t xml:space="preserve">Auxiliar de topográfo </t>
  </si>
  <si>
    <t>Rolo compactador vibratório de um cilindro aço liso, potência 80 hp, peso operacional máximo 8,1 t, impacto dinâmico 16,15 / 9,5 t, largura de trabalho 1,68 m - chp diurno. Af_06/2014</t>
  </si>
  <si>
    <t>Rolo compactador vibratório de um cilindro aço liso, potência 80 hp, peso operacional máximo 8,1 t, impacto dinâmico 16,15 / 9,5 t, largura de trabalho 1,68 m - chi diurno. Af_06/2014</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</si>
  <si>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</si>
  <si>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</si>
  <si>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Grade de disco rebocável com 20 discos 24" x 6 mm com pneus para transporte - chp diurno. Af_06/2014</t>
  </si>
  <si>
    <t>Grade de disco rebocável com 20 discos 24" x 6 mm com pneus para transporte - chi diurno. Af_06/2014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</si>
  <si>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</si>
  <si>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</si>
  <si>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Trator de pneus, potência 85 cv, tração 4x4, peso com lastro de 4.675 kg - chp diurno. Af_06/2014</t>
  </si>
  <si>
    <t>Trator de pneus, potência 85 cv, tração 4x4, peso com lastro de 4.675 kg - chi diurno. Af_06/2014</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</si>
  <si>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</si>
  <si>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</si>
  <si>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 xml:space="preserve">Execução e compactação de base e ou sub base para pavimentação de solo arenoso (SOLO MELHORADO COM PEDREGULHO) - exclusive escavação, carga e transporte. </t>
  </si>
  <si>
    <t>Pedregulho ou picarra de jazida, ao natural, para base de pavimentacao</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</si>
  <si>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</si>
  <si>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</si>
  <si>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Vassoura mecânica rebocável com escova cilíndrica, largura útil de varrimento de 2,44 m - chp diurno. Af_06/2014</t>
  </si>
  <si>
    <t>Vassoura mecânica rebocável com escova cilíndrica, largura útil de varrimento de 2,44 m - chi diurno. Af_06/2014</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</si>
  <si>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</si>
  <si>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</si>
  <si>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</si>
  <si>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ASFALTO DILUIDO DE PETROLEO CM-30 (COLETADO CAIXA NA ANP ACRESCIDO DE ICMS)</t>
  </si>
  <si>
    <t>I - (CPRB/100)</t>
  </si>
  <si>
    <t>(1 - I)=</t>
  </si>
  <si>
    <t>COMP</t>
  </si>
  <si>
    <t>Recuperação de PV´s ou Caixas de águas pluviais para bueiros simples</t>
  </si>
  <si>
    <t>Recuperação de BL´s simples</t>
  </si>
  <si>
    <t>REF - SEDOP</t>
  </si>
  <si>
    <t>VII</t>
  </si>
  <si>
    <t xml:space="preserve">UN </t>
  </si>
  <si>
    <t>AJUDANTE DE PEDREIRO COM ENCARGOS COMPLEMENTARES</t>
  </si>
  <si>
    <t>C – Materiais / Serviços</t>
  </si>
  <si>
    <t>Retirada de entulho - manualmente (incluindo caixa coletora)</t>
  </si>
  <si>
    <t>Concreto armado Fck=15 MPA c/forma mad. branca (incl. lançamento e adensamento)</t>
  </si>
  <si>
    <t>Escavação manual ate 1.50m de profundidade</t>
  </si>
  <si>
    <t>Reaterro compactado</t>
  </si>
  <si>
    <t>Alvenaria tijolo de barro a singelo</t>
  </si>
  <si>
    <t>H00292</t>
  </si>
  <si>
    <t>Tubo em concreto armado d=1000mm</t>
  </si>
  <si>
    <t xml:space="preserve">un </t>
  </si>
  <si>
    <t>H00240</t>
  </si>
  <si>
    <t>Tampao de fo fo d = 0,80m</t>
  </si>
  <si>
    <t>REF - SINAPI</t>
  </si>
  <si>
    <t>VIII</t>
  </si>
  <si>
    <t>RETROESCAVADEIRA SOBRE RODAS COM CARREGADEIRA, TRAÇÃO 4X4, POTÊNCIA LÍQ. 8 CHP 
8 HP, CAÇAMBA CARREG. CAP. MÍN. 1 M3, CAÇAMBA RETRO CAP. 0,26 M3, PESO OPE
RACIONAL MÍN. 6.674 KG, PROFUNDIDADE ESCAVAÇÃO MÁX. 4,37 M -  DIURNO. A
F_06/2014</t>
  </si>
  <si>
    <t>CANALETA DE CONCRETO 19 X 19 X 19 CM (CLASSE C - NBR 6136)</t>
  </si>
  <si>
    <t>DESMOLDANTE PROTETOR PARA FORMAS DE MADEIRA, DE BASE OLEOSA EMULSIONADA EM</t>
  </si>
  <si>
    <t>PONTALETE *7,5 X 7,5* CM EM PINUS, MISTA OU EQUIVALENTE DA REGIAO - BRUTA</t>
  </si>
  <si>
    <t>SARRAFO *2,5 X 7,5* CM EM PINUS, MISTA OU EQUIVALENTE DA REGIAO - BRUTA</t>
  </si>
  <si>
    <t>PREGO DE ACO POLIDO COM CABECA 17 X 27 (2 1/2 X 11)</t>
  </si>
  <si>
    <t>TABUA NAO APARELHADA *2,5 X 20* CM, EM MACARANDUBA/MASSARANDUBA, ANGELIM O
U EQUIVALENTE DA REGIAO - BRUTA</t>
  </si>
  <si>
    <t xml:space="preserve"> M</t>
  </si>
  <si>
    <t>BLOCO DE CONCRETO ESTRUTURAL 19 X 19 X 39 CM, FBK 4,5 MPA (NBR 6136)</t>
  </si>
  <si>
    <t>MEIO-FIO OU GUIA DE CONCRETO PRE-MOLDADO, TIPO CHAPEU PARA BOCA DE LOBO, DIMENSOES *1,20* X 0,15 X 0,30 M</t>
  </si>
  <si>
    <t>ARGAMASSA TRAÇO 1:4 (EM VOLUME DE CIMENTO E AREIA GROSSA ÚMIDA) PARA CHAPISCO CONVENCIONAL, PREPARO MECÂNICO COM BETONEIRA 400 L. AF_08/2019</t>
  </si>
  <si>
    <t>ARGAMASSA TRAÇO 1:3 (EM VOLUME DE CIMENTO E AREIA MÉDIA ÚMIDA), PREPARO MECÂNICO COM BETONEIRA 400 L. AF_08/2019</t>
  </si>
  <si>
    <t>GRAUTEAMENTO VERTICAL EM ALVENARIA ESTRUTURAL. AF_09/2021</t>
  </si>
  <si>
    <t>GRAUTEAMENTO DE CINTA SUPERIOR OU DE VERGA EM ALVENARIA ESTRUTURAL. AF_09/2021</t>
  </si>
  <si>
    <t>ARMAÇÃO VERTICAL DE ALVENARIA ESTRUTURAL; DIÂMETRO DE 10,0 MM. AF_09/202</t>
  </si>
  <si>
    <t>ARMAÇÃO DE CINTA DE ALVENARIA ESTRUTURAL; DIÂMETRO DE 10,0 MM. AF_09/2021</t>
  </si>
  <si>
    <t>CONCRETO FCK = 20MPA, TRAÇO 1:2,7:3 (EM MASSA SECA DE CIMENTO/ AREIA MÉDIA / BRITA 1) - PREPARO MECÂNICO COM BETONEIRA 600 L. AF_05/2021</t>
  </si>
  <si>
    <t>PEÇA RETANGULAR PRÉ-MOLDADA, VOLUME DE CONCRETO DE 30 A 100 LITROS, TAXA DE AÇO APROXIMADA DE 30KG/M³. AF_01/2018</t>
  </si>
  <si>
    <t>PREPARO DE FUNDO DE VALA COM LARGURA MENOR QUE 1,5 M (ACERTO DO SOLO NATUR</t>
  </si>
  <si>
    <t>DATA BASE: SEDOP - MAIO/2023 ; SINAPI - agosto/2023 ; ORSE - JUNHO/2023; SICRO - ABRIL/2023.</t>
  </si>
  <si>
    <t>9.1</t>
  </si>
  <si>
    <t>OBRAS DE ARTES ESPECIAIS</t>
  </si>
  <si>
    <t>und</t>
  </si>
  <si>
    <t>QUANT.</t>
  </si>
  <si>
    <t>SERVIÇOS INICIAIS</t>
  </si>
  <si>
    <t>m2</t>
  </si>
  <si>
    <t>QUANT</t>
  </si>
  <si>
    <t>BLOCOS DE COROAMENTO</t>
  </si>
  <si>
    <t>10.1</t>
  </si>
  <si>
    <t>UND</t>
  </si>
  <si>
    <t>P UNIT S/ BDI</t>
  </si>
  <si>
    <t>P UNIT C/ BDI</t>
  </si>
  <si>
    <t>PREÇO TOTAL</t>
  </si>
  <si>
    <t>LOCACAO CONVENCIONAL DE OBRA, UTILIZANDO GABARITO DE TÁBUAS CORRIDAS PONTALETADAS A CADA 2,00M - 2 UTILIZAÇÕES. AF_10/2018</t>
  </si>
  <si>
    <t>FABRICAÇÃO, MONTAGEM E DESMONTAGEM DE FÔRMA PARA BLOCO DE COROAMENTO, EM CHAPA DE MADEIRA COMPENSADA RESINADA, E=17 MM, 2 UTILIZAÇÕES. AF_06/2017</t>
  </si>
  <si>
    <t>ARMAÇÃO DE BLOCO, VIGA BALDRAME E SAPATA UTILIZANDO AÇO CA-60 DE 5 MM</t>
  </si>
  <si>
    <t>kg</t>
  </si>
  <si>
    <t>CONCRETAGEM DE BLOCOS DE COROAMENTO E VIGAS BALDRAMES, FCK 30 MPA, COM USO DE BOMBA LANÇAMENTO, ADENSAMENTO E ACABAMENTO.</t>
  </si>
  <si>
    <t>PILARES</t>
  </si>
  <si>
    <t xml:space="preserve">Já esta incluso na armação dos blocos </t>
  </si>
  <si>
    <t>LONGARINAS E TRANSVERSINAS</t>
  </si>
  <si>
    <t>FABRICAÇÃO DE FÔRMA PARA VIGAS, EM CHAPA DE MADEIRA COMPENSADA PLASTIFICADA, E = 18 MM.</t>
  </si>
  <si>
    <t>ARMAÇÃO DE PILAR OU VIGA DE UMA ESTRUTURA CONVENCIONAL DE CONCRETO ARMADO EM UMA EDIFICAÇÃO TÉRREA OU SOBRADO UTILIZANDO AÇO CA-50 DE 8,0 MM - MONTAGEM. AF_12/2015</t>
  </si>
  <si>
    <t>CONCRETO USINADO BOMBEAVEL, CLASSE DE RESISTENCIA C30, COM BRITA 0 E 1, SLUMP =100 +/- 20 MM, INCLUI SERVICO DE BOMBEAMENTO (NBR 8953)</t>
  </si>
  <si>
    <t>LAJE DE PLATAFORMA</t>
  </si>
  <si>
    <t>ESCORAMENTO DE VALA, TIPO CONTÍNUO COM PERFIL METÁLICO "U", COM PROFUNDIDADE DE 3,0 A 4,5 M, LARGURA MAIOR OU IGUAL A 1,5 M E MENOR QUE 2,5</t>
  </si>
  <si>
    <t>FABRICAÇÃO DE FÔRMA PARA LAJES, EM CHAPA DE MADEIRA COMPENSADA PLASTIFICADA, E = 18 MM.</t>
  </si>
  <si>
    <t>ESCORAMENTO DE FÔRMAS DE LAJE EM MADEIRA NÃO APARELHADA, PÉ-DIREITO DUPLO, INCLUSO TRAVAMENTO, 4 UTILIZAÇÕES. AF_09/2020</t>
  </si>
  <si>
    <t>Laje de transição</t>
  </si>
  <si>
    <t>FUNDAÇÃO</t>
  </si>
  <si>
    <t>ESTACA PRÉ-MOLDADA DE CONCRETO, SEÇÃO QUADRADA, CAPACIDADE DE 50 TONELADAS, COMPRIMENTO TOTAL CRAVADO ACIMA DE 5M ATÉ 12M, BATE-ESTACAS POR GRAVIDADE SOBRE ROLOS (EXCLUSIVE MOBILIZAÇÃO E DESMOBILIZAÇÃO)</t>
  </si>
  <si>
    <t>Mobilização e desmobilização de bate-estaca</t>
  </si>
  <si>
    <t>unid</t>
  </si>
  <si>
    <t>CORTINA DE CONTENÇÃO DE CABECEIRAS</t>
  </si>
  <si>
    <t>ALA DE CONTENÇÃO</t>
  </si>
  <si>
    <t>GUARDA-CORPO</t>
  </si>
  <si>
    <t>LIMPEZA GERA FINAL</t>
  </si>
  <si>
    <t>Limpeza Final Da Obra</t>
  </si>
  <si>
    <t>M²</t>
  </si>
  <si>
    <t>EXECUÇÃO DE SERVIÇOS DE OBRA DE ARTE, NO MUNICÍPIO DE ANANINDEUA/PA.</t>
  </si>
  <si>
    <t>SINAPI/ SEDOP</t>
  </si>
  <si>
    <t>OBRAS DE ARTE</t>
  </si>
  <si>
    <t>RESUMO</t>
  </si>
  <si>
    <t>EXTENSÃO (M)</t>
  </si>
  <si>
    <t>EXECUÇÃO DOS SERVIÇOS DE INFRAESTRUTURA E PREVENÇÃO DE INUNDAÇÕES NO MUNICÍPIO DE ANANINDEUA - PA.</t>
  </si>
  <si>
    <t>INFRAESTRUTURA E PREVENÇÃO DE INUNDAÇÕES</t>
  </si>
  <si>
    <t>Ponte em concreto armado</t>
  </si>
  <si>
    <t>PREVENÇÃO DE INUNDAÇÕES</t>
  </si>
  <si>
    <t>Execução de Serviços para Prevenção de Inundações</t>
  </si>
  <si>
    <t>ÓRGÃO:</t>
  </si>
  <si>
    <t>SECRETARIA MUNICPAL DE SANEAMENTO E INFRAESTRUTURA - SESAN/PMA</t>
  </si>
  <si>
    <t>EDITAL:</t>
  </si>
  <si>
    <t>PROC. Nº:</t>
  </si>
  <si>
    <t>C.R. / O.C.:</t>
  </si>
  <si>
    <t>BASE:</t>
  </si>
  <si>
    <t>Ago/23 (Sinapi) - Jul/23 (Sicro)</t>
  </si>
  <si>
    <t>MUNICÍPIO:</t>
  </si>
  <si>
    <t>ANANINDEUA/PA</t>
  </si>
  <si>
    <t>BDI:</t>
  </si>
  <si>
    <t>PLANILHA:</t>
  </si>
  <si>
    <t>PROPONENTE:</t>
  </si>
  <si>
    <t>SINAPI /SICRO/SEDOP</t>
  </si>
  <si>
    <t>DESRIÇÃO/ESPECIFICAÇÕES</t>
  </si>
  <si>
    <t>P. UNIT. ATUAL</t>
  </si>
  <si>
    <t>VALOR (R$)</t>
  </si>
  <si>
    <t xml:space="preserve"> S/ BDI</t>
  </si>
  <si>
    <t xml:space="preserve"> C/ BDI</t>
  </si>
  <si>
    <t>1.0</t>
  </si>
  <si>
    <t>ADMINISTRAÇÃO, MOBILIZAÇÃO, DESMOBILIZAÇÃO E CANTEIRO DE OBRAS</t>
  </si>
  <si>
    <t>Composição 1</t>
  </si>
  <si>
    <t>ADMINISTRAÇÃO LOCAL DA OBRA</t>
  </si>
  <si>
    <t>MÊS</t>
  </si>
  <si>
    <t>Composição 2</t>
  </si>
  <si>
    <t>Locação Topográfica</t>
  </si>
  <si>
    <t>MOBILIZAÇÃO E DESMOBILIZAÇÃO DA OBRA</t>
  </si>
  <si>
    <t>1.3.1</t>
  </si>
  <si>
    <t>Composição 3</t>
  </si>
  <si>
    <t>Mobilização da Obra</t>
  </si>
  <si>
    <t>UN</t>
  </si>
  <si>
    <t>1.3.2</t>
  </si>
  <si>
    <t>Composição 4</t>
  </si>
  <si>
    <t>Desmobilização da Obra</t>
  </si>
  <si>
    <t>CANTEIRO DE OBRA</t>
  </si>
  <si>
    <t>1.4.1</t>
  </si>
  <si>
    <t>Barracao De Obra Em Chapa De Madeira Compensada Com Banheiro, Cobertura Em Fibrocimento 4 Mm, Incluso Instalacoes Hidro-Sanitarias E Eletricas</t>
  </si>
  <si>
    <t>1.4.2</t>
  </si>
  <si>
    <t>Barracao Para Deposito Em Tabuas De Madeira, Cobertura Em Fibrocimento 4 Mm,  Incluso Piso Argamassa Traço 1:6 (Cimento E Areia)</t>
  </si>
  <si>
    <t>1.4.3</t>
  </si>
  <si>
    <t>Barracao Para Refeitório Em Tabuas De Madeira, Cobertura Em Fibrocimento 4 Mm,  Incluso Piso Argamassa Traço 1:6 (Cimento E Areia)</t>
  </si>
  <si>
    <t>1.4.4</t>
  </si>
  <si>
    <t>Barracao Para Sanitários Em Tabuas De Madeira, Cobertura Em Fibrocimento 4 Mm,  Incluso Piso Argamassa Traço 1:6 (Cimento E Areia)</t>
  </si>
  <si>
    <t>1.4.5</t>
  </si>
  <si>
    <t>Fossa Septica Em Alvenaria De Tijolo Ceramico Macico Dimensoes Externas 1,90X1,10X1,40M, 1.500 Litros, Revestida Internamente Com Barra Lisa, Com Tampa Em Concreto Armado Com Espessura 8cm</t>
  </si>
  <si>
    <t>1.4.6</t>
  </si>
  <si>
    <t>Sumidouro Em Alvenaria De Tijolo Ceramico Macico Diametro 1,20M E Altura 5,00M, Com Tampa Em Concreto Armado Diametro 1,40M E Espessura 10Cm</t>
  </si>
  <si>
    <t>1.4.7</t>
  </si>
  <si>
    <t>Entrada Provisoria De Energia Eletrica Aerea Trifasica 40A Em Poste Madeira</t>
  </si>
  <si>
    <t>1.4.8</t>
  </si>
  <si>
    <t>Composição 9</t>
  </si>
  <si>
    <t>Placa De Obra Em Chapa De Aco Galvanizado</t>
  </si>
  <si>
    <t>2.0</t>
  </si>
  <si>
    <t>DESMATAMENTO E BOTA-FORA</t>
  </si>
  <si>
    <t>2.1.1</t>
  </si>
  <si>
    <t>DESMATAMENTO E LIMPEZA MECANIZADA DE TERRENO COM ARVORES ATE Ø 15CM, UTILIZANDO TRATOR DE ESTEIRAS</t>
  </si>
  <si>
    <t>2.1.2</t>
  </si>
  <si>
    <t>LIMPEZA MECANIZADA DE TERRENO COM REMOCAO DE CAMADA VEGETAL, UTILIZANDO MOTONIVELADORA</t>
  </si>
  <si>
    <t>2.1.3</t>
  </si>
  <si>
    <t>DESTOCAMENTO MECANICO DE ARVORES, Ø ATE 30CM</t>
  </si>
  <si>
    <t>2.1.4</t>
  </si>
  <si>
    <t>DESTOCAMENTO MECANICO DE ARVORES, Ø ENTRE 30 E 50CM</t>
  </si>
  <si>
    <t>2.1.5</t>
  </si>
  <si>
    <t>73871/004*</t>
  </si>
  <si>
    <t>DESTOCAMENTO MECANICO DE ARVORES, Ø MAIOR QUE 50CM</t>
  </si>
  <si>
    <t>2.1.6</t>
  </si>
  <si>
    <t>CARGA E DESCARGA MECANIZADAS DE ENTULHO EM CAMINHAO BASCULANTE 6 M3</t>
  </si>
  <si>
    <t>2.1.7</t>
  </si>
  <si>
    <t>TRANSPORTE COM CAMINHÃO BASCULANTE DE 6 M3, EM VIA URBANA PAVIMENTADA, DMT ATÉ 30 KM (UNIDADE: M3XKM). AF_01/2018</t>
  </si>
  <si>
    <t>M3xKM</t>
  </si>
  <si>
    <t>2.2</t>
  </si>
  <si>
    <t>2.2.1</t>
  </si>
  <si>
    <t>Composição 7</t>
  </si>
  <si>
    <t xml:space="preserve">DRAGAGEM - ESCAVAÇÃO SUBMERSA </t>
  </si>
  <si>
    <t>2.2.2</t>
  </si>
  <si>
    <t>Composição 5</t>
  </si>
  <si>
    <t>REMOÇÃO EM SOLO MOLE ATÉ 5,00M DE PROFUNDIDADE</t>
  </si>
  <si>
    <t>2.2.3</t>
  </si>
  <si>
    <t>2.3</t>
  </si>
  <si>
    <t>TERRAPLENAGEM TALUDES E MARGINAIS</t>
  </si>
  <si>
    <t>2.3.1</t>
  </si>
  <si>
    <t>ATERRO COM AREIA COM ADENSAMENTO HIDRAULICO (S/ TRANSPORTE AREIA)</t>
  </si>
  <si>
    <t>2.3.2.1</t>
  </si>
  <si>
    <t>TRANSPORTE COM CAMINHÃO BASCULANTE DE 18 M3, EM VIA URBANA PAVIMENTADA , DMT ATÉ 30 KM (UNIDADE: M3XKM). AF_12/2016</t>
  </si>
  <si>
    <t>2.3.2.2</t>
  </si>
  <si>
    <t>TRANSPORTE COM CAMINHÃO BASCULANTE DE 18 M3, EM VIA URBANA PAVIMENTADA, DMT ACIMA DE 30KM (UNIDADE: M3XKM). AF_04/2016</t>
  </si>
  <si>
    <t>2.3.3</t>
  </si>
  <si>
    <t>ESCAVACAO E CARGA MATERIAL 1A CATEGORIA, UTILIZANDO TRATOR DE ESTEIRAS DE 110 A 160HP COM LAMINA, PESO OPERACIONAL * 13T E PA CARREGADEIRA COM 170 HP.</t>
  </si>
  <si>
    <t>2.3.4</t>
  </si>
  <si>
    <t>2.3.5.1</t>
  </si>
  <si>
    <t>2.3.5.2</t>
  </si>
  <si>
    <t>2.3.6</t>
  </si>
  <si>
    <t>EXECUÇÃO E COMPACTAÇÃO DE ATERRO COM SOLO PREDOMINANTEMENTE ARGILOSO - EXCLUSIVE ESCAVAÇÃO, CARGA E TRANSPORTE E SOLO. AF_09/2017</t>
  </si>
  <si>
    <t>2.3.7</t>
  </si>
  <si>
    <t>Composição 6</t>
  </si>
  <si>
    <t>CAMINHO DE SERVIÇO</t>
  </si>
  <si>
    <t>2.3.8</t>
  </si>
  <si>
    <t>6205794</t>
  </si>
  <si>
    <t>MELHORAMENTO DE SOLOS COM INJEÇÃO DE CALDA DE CIMENTO</t>
  </si>
  <si>
    <t>4.0</t>
  </si>
  <si>
    <t>URBANIZAÇÃO MARGINAIS</t>
  </si>
  <si>
    <t>GUARDA-CORPO (PILARETE E TRAVESSAS)</t>
  </si>
  <si>
    <t>MONTAGEM E DESMONTAGEM DE FÔRMA DE PILARES RETANGULARES E ESTRUTURAS, EM CHAPA DE MADEIRA COMPENSADA RESINADA, 8 UTILIZAÇÕES</t>
  </si>
  <si>
    <t>ARMAÇÃO DE PILAR OU VIGA DE UMA ESTRUTURA CONVENCIONAL DE CONCRETO ARMADO, UTILIZANDO AÇO CA-50 DE 8,0 MM - MONTAGEM. AF_12/2015</t>
  </si>
  <si>
    <t>CONCRETAGEM DE PILARES, FCK = 25 MPA, COM USO DE BALDES EM EDIFICAÇÃO COM SEÇÃO MÉDIA DE PILARES MENOR OU IGUAL A 0,25 M² - LANÇAMENTO, ADENSAMENTO E ACABAMENTO. AF_12/2015</t>
  </si>
  <si>
    <t>m3</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</si>
  <si>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</si>
  <si>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</si>
  <si>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EXECUÇÃO DE SARJETA DE CONCRETO USINADO, MOLDADA IN LOCO EM TRECHO RETO, 45 CM BASE X 15 CM ALTURA. AF_06/2016</t>
  </si>
  <si>
    <t>EXECUÇÃO DE SARJETA DE CONCRETO USINADO, MOLDADA IN LOCO EM TRECHO CURVA, 45 CM BASE X 15 CM ALTURA. AF_06/2016</t>
  </si>
  <si>
    <t>EXECUÇÃO DE PASSEIO (CALÇADA) OU PISO DE CONCRETO COM CONCRETO MOLDADO IN LOCO, FEITO EM OBRA, ACABAMENTO CONVENCIONAL, NÃO ARMADO. AF_07/2016</t>
  </si>
  <si>
    <t>5</t>
  </si>
  <si>
    <t>DRENAGEM E LANÇAMENTO CANAL, DOS DISSIPADORES INCLUINDO ESPINHA.</t>
  </si>
  <si>
    <t>ESCAVAÇÃO MECANIZADA DE VALA COM PROFUNDIDADE ATÉ 1,5 M (MÉDIA ENTRE M</t>
  </si>
  <si>
    <t>5.1.1</t>
  </si>
  <si>
    <t>5.1.2</t>
  </si>
  <si>
    <t>5.1.3</t>
  </si>
  <si>
    <t>5.1.4</t>
  </si>
  <si>
    <t>REATERRO MECANIZADO DE VALA COM RETROESCAVADEIRA (CAPACIDADE DA CAÇAMBA DA RETRO: 0,26 M³ / POTÊNCIA: 88 HP), LARGURA DE 0,8 A 1,5 M, PROFUN</t>
  </si>
  <si>
    <t>5.1.5</t>
  </si>
  <si>
    <t>5.1.6</t>
  </si>
  <si>
    <t>5.1.7</t>
  </si>
  <si>
    <t>5.1.8</t>
  </si>
  <si>
    <t>5.1.9</t>
  </si>
  <si>
    <t>ESGOTAMENTO DE VALA COM BOMBA SUBMERSÍVEL. AF_12/2022</t>
  </si>
  <si>
    <t>5.1.10</t>
  </si>
  <si>
    <t>LASTRO DE VALA COM PREPARO DE FUNDO, LARGURA MENOR QUE 1,5 M, COM CAMADA DE AREIA, LANÇAMENTO MECANIZADO, EM LOCAL COM NÍVEL BAIXO DE INTERF</t>
  </si>
  <si>
    <t>5.1.11</t>
  </si>
  <si>
    <t>ESCORAMENTO DE VALA, TIPO CONTÍNUO, COM PROFUNDIDADE DE 1,5 M A 3,0 M, LARGURA MENOR QUE 1,5 M. AF_08/2020</t>
  </si>
  <si>
    <t>5.1.12</t>
  </si>
  <si>
    <t>ESCORAMENTO DE VALA, TIPO DESCONTÍNUO, COM PROFUNDIDADE DE 0 A 1,5 M,</t>
  </si>
  <si>
    <t>5.1.13</t>
  </si>
  <si>
    <t>5.1.14</t>
  </si>
  <si>
    <t>ASSENTAMENTO DE TUBO DE CONCRETO PARA REDES COLETORAS DE ÁGUAS PLUVIAIs, DIÂMETRO DE 400 MM, JUNTA RÍGIDA, INSTALADO EM LOCAL COM ALTO NÍVEL DE INTERFERÊNC</t>
  </si>
  <si>
    <t>5.1.15</t>
  </si>
  <si>
    <t>ASSENTAMENTO DE TUBO DE CONCRETO PARA REDES COLETORAS DE ÁGUAS PLUVIAIs, DIÂMETRO DE 800 MM, JUNTA RÍGIDA, INSTALADO EM LOCAL COM ALTO NÍVEL DE INTERFERÊNC</t>
  </si>
  <si>
    <t>5.1.16</t>
  </si>
  <si>
    <t>TUBO DE CONCRETO PARA REDES COLETORAS DE ÁGUAS PLUVIAIS, DIÂMETRO DE 1000 MM, JUNTA RÍGIDA, INSTALADO EM LOCAL COM BAIXO NÍVEL DE INTERFERÊNC</t>
  </si>
  <si>
    <t>5.1.17</t>
  </si>
  <si>
    <t>TUBO DE CONCRETO PARA REDES COLETORAS DE ÁGUAS PLUVIAIS, DIÂMETRO DE 1200 MM, JUNTA RÍGIDA, INSTALADO EM LOCAL COM BAIXO NÍVEL DE INTERFERÊNC</t>
  </si>
  <si>
    <t>5.1.18</t>
  </si>
  <si>
    <t>TUBO DE CONCRETO ARMADO PARA AGUAS PLUVIAIS, CLASSE PA-1, COM ENCAIXE PONTA E BOLSA, DIAMETRO NOMINAL DE 800 MM</t>
  </si>
  <si>
    <t>5.1.19</t>
  </si>
  <si>
    <t>TUBO DE CONCRETO ARMADO PARA AGUAS PLUVIAIS, CLASSE PA-3, COM ENCAIXE PONTA E BOLSA, DIAMETRO NOMINAL DE 1500 MM</t>
  </si>
  <si>
    <t>5.1.20</t>
  </si>
  <si>
    <t>ASSENTAMENTO DE TUBO DE CONCRETO PARA REDES COLETORAS DE ÁGUAS PLUVIAIs, DIÂMETRO DE 1500 MM, JUNTA RÍGIDA, INSTALADO EM LOCAL COM ALTO NÍVEL DE INTERFERÊNC</t>
  </si>
  <si>
    <t>5.1.21</t>
  </si>
  <si>
    <t>BOCA PARA BUEIRO SIMPLES TUBULAR, DIAMETRO =0,80M, EM CONCRETO CICLOPICO, INCLUINDO FORMAS, ESCAVACAO, REATERRO E MATERIAIS, EXCLUINDO MATER</t>
  </si>
  <si>
    <t>5.1.22</t>
  </si>
  <si>
    <t>BOCA PARA BUEIRO SIMPLES TUBULAR, DIAMETRO =1,00M, EM CONCRETO CICLOPICO, INCLUINDO FORMAS, ESCAVACAO, REATERRO E MATERIAIS, EXCLUINDO MATER</t>
  </si>
  <si>
    <t>5.1.23</t>
  </si>
  <si>
    <t>BOCA PARA BUEIRO SIMPLES TUBULAR, DIAMETRO =1,20M, EM CONCRETO CICLOPICO, INCLUINDO FORMAS, ESCAVACAO, REATERRO E MATERIAIS, EXCLUINDO MATER</t>
  </si>
  <si>
    <t>5.1.24</t>
  </si>
  <si>
    <t>BOCA PARA BUEIRO SIMPLES TUBULAR, DIAMETRO =1,50M, EM CONCRETO CICLOPICO, INCLUINDO FORMAS, ESCAVACAO, REATERRO E MATERIAIS, EXCLUINDO MATER</t>
  </si>
  <si>
    <t>5.1.25</t>
  </si>
  <si>
    <t>BASE PARA POÇO DE VISITA RETANGULAR PARA DRENAGEM, EM ALVENARIA COM BLOCOS DE CONCRETO, DIMENSÕES INTERNAS = 1,5X2 M, PROFUNDIDADE = 1,45 M,</t>
  </si>
  <si>
    <t>5.1.26</t>
  </si>
  <si>
    <t>ACRÉSCIMO PARA POÇO DE VISITA RETANGULAR PARA DRENAGEM, EM ALVENARIA COM BLOCOS DE CONCRETO, DIMENSÕES INTERNAS = 1,5X2 M. AF_12/2020</t>
  </si>
  <si>
    <t>5.1.27</t>
  </si>
  <si>
    <t>TAMPA CIRCULAR PARA ESGOTO E DRENAGEM, EM FERRO FUNDIDO, DIÂMETRO INTERNO = 0,6 M. AF_05/2018</t>
  </si>
  <si>
    <t>5.1.28</t>
  </si>
  <si>
    <t>CAIXA PARA BOCA DE LOBO SIMPLES RETANGULAR, EM ALVENARIA COM BLOCOS DE CONCRETO, DIMENSÕES INTERNAS: 0,6X1X1,2 M. AF_12/2020</t>
  </si>
  <si>
    <t>5.17</t>
  </si>
  <si>
    <t>ENTRADA D´ÁGUA</t>
  </si>
  <si>
    <t>5.18</t>
  </si>
  <si>
    <t>DESCIDA D’ÁGUA DE ATERROS EM DEGRAUS</t>
  </si>
  <si>
    <t>Limpeza de superfície com jato de alta pressão.AF_04/2019.</t>
  </si>
  <si>
    <t>5.19</t>
  </si>
  <si>
    <t>5.20</t>
  </si>
  <si>
    <t>5.21</t>
  </si>
  <si>
    <t>5.22</t>
  </si>
  <si>
    <t>TRANSPORTE COM CAMINHÃO BASCULANTE DE 10 M3, EM VIA URBANA PAVIMENTADA , DMT ATÉ 30 KM (UNIDADE: M3XKM). AF_12/2016</t>
  </si>
  <si>
    <t>M3XKM</t>
  </si>
  <si>
    <t>5.23</t>
  </si>
  <si>
    <t>5.24</t>
  </si>
  <si>
    <t>EXECUÇÃO E COMPACTAÇÃO DE BASE E OU SUB BASE COM SOLO ESTABILIZADO GRANULOMETRICAMENTE - EXCLUSIVE ESCAVAÇÃO, CARGA E TRANSPORTE E SOLO. AF_09/2017 (SUB-BASE)</t>
  </si>
  <si>
    <t>5.25</t>
  </si>
  <si>
    <t>EXECUÇÃO E COMPACTAÇÃO DE BASE E OU SUB BASE PARA PAVIMENTAÇÃO DE SOLOS ESTABILIZADOS GRANULOMETRICAMENTE COM MISTURA DE SOLOS EM PISTA - EXCLUSIVE SOLO, ESCAVAÇÃO, CARGA E TRANSPORTE. (BASE)</t>
  </si>
  <si>
    <t>5.26</t>
  </si>
  <si>
    <t>PEDREGULHO OU PICARRA DE JAZIDA, AO NATURAL, PARA BASE DE PAVIMENTACAO (RETIRADO NA JAZIDA, SEM TRANSPORTE)</t>
  </si>
  <si>
    <t>5.27</t>
  </si>
  <si>
    <t>5.28</t>
  </si>
  <si>
    <t>5.29</t>
  </si>
  <si>
    <t>EXECUÇÃO DE IMPRIMAÇÃO COM ASFALTO DILUÍDO CM-30. AF_09/2017</t>
  </si>
  <si>
    <t>5.30</t>
  </si>
  <si>
    <t>Composição 8</t>
  </si>
  <si>
    <t>EXECUÇÃO DE PINTURA DE LIGAÇÃO COM EMULSÃO ASFÁLTICA RR-2C. AF_11/2019</t>
  </si>
  <si>
    <t>5.31</t>
  </si>
  <si>
    <t>CONSTRUÇÃO DE PAVIMENTO COM APLICAÇÃO DE CONCRETO BETUMINOSO USINADO A QUENTE (CBUQ), CAMADA DE ROLAMENTO, COM ESPESSURA DE 3,0 CM - EXCLUSIVE TRANSPORTE. AF_03/2017</t>
  </si>
  <si>
    <t>5.32</t>
  </si>
  <si>
    <t>TRANSPORTE COM CAMINHÃO BASCULANTE DE 10M³, EM VIA URBANA PAVIMENTADA, DMT ATÉ 30 KM(UNIDADE: M3XKM). AF_07/2020</t>
  </si>
  <si>
    <t>7.0</t>
  </si>
  <si>
    <t>SERVIÇOS DIVERSOS</t>
  </si>
  <si>
    <t>PLANTIO DE GRAMA EM PLACAS. AF_05/2018</t>
  </si>
  <si>
    <t>DEMOLIÇÃO DE EDIFICAÇÕES (MEDIDO POR M² DE ÁREA CONSTRUÍDA)</t>
  </si>
  <si>
    <t>CARGA, MANOBRA E DESCARGA DE ENTULHO EM CAMINHÃO BASCULANTE 6 M³ - CARGA COM ESCAVADEIRA HIDRÁULICA (CAÇAMBA DE 0,80 M³ / 111 HP) E DESCARGA LIVRE (UNIDADE: M3). AF_07/2020</t>
  </si>
  <si>
    <t>Transporte com caminhão basculante de 6 m3, DMT até 30 km</t>
  </si>
  <si>
    <t>DATA:</t>
  </si>
  <si>
    <t>PLANILHAS DE COMPOSIÇÕES DE PREÇOS UNITÁRIOS</t>
  </si>
  <si>
    <t>Encargos sociais:</t>
  </si>
  <si>
    <t>87,48%(H) / 47,94%(M)</t>
  </si>
  <si>
    <t>DATA BASE:</t>
  </si>
  <si>
    <t>Composição 1a</t>
  </si>
  <si>
    <t>UNIDADE:</t>
  </si>
  <si>
    <t>Códigos</t>
  </si>
  <si>
    <t>COEFICIENTE</t>
  </si>
  <si>
    <t>MATERIAIS</t>
  </si>
  <si>
    <t>90779</t>
  </si>
  <si>
    <t>Engenheiro Civil De Obra Senior</t>
  </si>
  <si>
    <t>88255</t>
  </si>
  <si>
    <t>Auxiliar Tecnico De Engenharia</t>
  </si>
  <si>
    <t>90780</t>
  </si>
  <si>
    <t>Mestre De Obras</t>
  </si>
  <si>
    <t>88326</t>
  </si>
  <si>
    <t>Vigia Noturno</t>
  </si>
  <si>
    <t>90772</t>
  </si>
  <si>
    <t>Auxiliar Escritório</t>
  </si>
  <si>
    <t>90766</t>
  </si>
  <si>
    <t>Almoxarife</t>
  </si>
  <si>
    <t>EQUIPAMENTO</t>
  </si>
  <si>
    <t>SERVIÇOS</t>
  </si>
  <si>
    <t>Tarifa De Energia Eletrica Comercial, Baixa Tensao, Relativa Ao Consumo De Ate 100 Kwh, Incluindo Icms, Pis/Pasep E Cofins</t>
  </si>
  <si>
    <t>KW/H</t>
  </si>
  <si>
    <t>44480</t>
  </si>
  <si>
    <t>Tarifa "A" Entre  0 E 20M3 Fornecimento D'Agua</t>
  </si>
  <si>
    <t>TOTAL DA COMPOSIÇÃO SEM BDI</t>
  </si>
  <si>
    <t>TOTAL DA COMPOSIÇÃO COM BDI</t>
  </si>
  <si>
    <t xml:space="preserve">Locação topográfica </t>
  </si>
  <si>
    <t>6204 / 43614</t>
  </si>
  <si>
    <t>SARRAFO DE MADEIRA NAO APARELHADA *2,5 X 15* CM, MACARANDUBA, ANGELIM OU EQUIVALENTE DA REGIAO</t>
  </si>
  <si>
    <t>OK</t>
  </si>
  <si>
    <t>AUXILIAR DE TOPÓGRAFO COM ENCARGOS COMPLEMENTARES</t>
  </si>
  <si>
    <t>88288</t>
  </si>
  <si>
    <t>NIVELADOR COM ENCARGOS COMPLEMENTARES</t>
  </si>
  <si>
    <t>88597</t>
  </si>
  <si>
    <t>DESENHISTA DETALHISTA COM ENCARGOS COMPLEMENTARES</t>
  </si>
  <si>
    <t>92145</t>
  </si>
  <si>
    <t>CAMINHONETE CABINE SIMPLES COM MOTOR 1.6 FLEX, CÂMBIO MANUAL, POTÊNCIA 101/104 CV, 2 PORTAS - CHP DIURNO. AF_11/2015</t>
  </si>
  <si>
    <t>MOBILIZAÇÃO DE EQUIPAMENTOS</t>
  </si>
  <si>
    <t>Composição 3a</t>
  </si>
  <si>
    <t xml:space="preserve">EQUIPAMENTOS/TRANSPORTES (ATÉ 50KM) </t>
  </si>
  <si>
    <t>DMT</t>
  </si>
  <si>
    <t>FU</t>
  </si>
  <si>
    <t>CUSTO</t>
  </si>
  <si>
    <t>CUSTO TOTAL</t>
  </si>
  <si>
    <t>TRANSPORTE EQUIPAMENTO (ESCAVADEIRA - 22 T 5X)</t>
  </si>
  <si>
    <t>TRANSPORTE EQUIPAMENTO (ROLO PD - 15 T 2X)</t>
  </si>
  <si>
    <t>TRANSPORTE EQUIPAMENTO (PATROL - 13 T 1X)</t>
  </si>
  <si>
    <t>TRANSPORTE EQUIPAMENTO (VIBRO - 12 T 1X)</t>
  </si>
  <si>
    <t>5678</t>
  </si>
  <si>
    <t>TRANSPORTE EQUIPAMENTO (RETROESCAVADEIRA - 58KW 2X)</t>
  </si>
  <si>
    <t>TRANSPORTE EQUIPAMENTO (ROLO TANDEM - 15 T 2X)</t>
  </si>
  <si>
    <t>TRANSPORTE EQUIPAMENTO (ROLO PNEUS - 26 T 2X)</t>
  </si>
  <si>
    <t>TRANSPORTE EQUIPAMENTO (TRATOR PNEUS C/ VASSOURA MECÂNICA - 5 T 2X)</t>
  </si>
  <si>
    <t>TRANSPORTE EQUIPAMENTO (USINA DE ASFALTO À QUENTE)*</t>
  </si>
  <si>
    <t>TRANSPORTE EQUIPAMENTO (TANQUE DE ESTOCAGEM DE ASFALTO - 34T 1X)*</t>
  </si>
  <si>
    <t>TRANSPORTE EQUIPAMENTO (GRUPO GERADOR 340 KVA PARA USINA 1X)</t>
  </si>
  <si>
    <t>5928</t>
  </si>
  <si>
    <t>CAMINHÃO CARROCERIA COM GUINDAUTO</t>
  </si>
  <si>
    <t>CAMINHÃO BASCULANTE 10 M3, TRUCADO CABINE SIMPLES, PESO BRUTO TOTAL 23 (35 CAMINHÕES)</t>
  </si>
  <si>
    <t>Remoção de solo mole</t>
  </si>
  <si>
    <t>88907</t>
  </si>
  <si>
    <t>ESCAVADEIRA HIDRÁULICA SOBRE ESTEIRAS, CAÇAMBA 1,20 M3, PESO OPERACIONAL 21,0 T, POTÊNCIA LÍQUIDA 110 HP - CHP DIURNO. AF_10/2014</t>
  </si>
  <si>
    <t>5944</t>
  </si>
  <si>
    <t>PÁ CARREGADEIRA SOBRE RODAS, POTÊNCIA 197 HP</t>
  </si>
  <si>
    <t>5851</t>
  </si>
  <si>
    <t>TRATOR DE ESTEIRAS, POTÊNCIA 150 HP</t>
  </si>
  <si>
    <t>5811</t>
  </si>
  <si>
    <t>CAMINHÃO BASCULANTE 6 M3</t>
  </si>
  <si>
    <t>Caminho de serviço</t>
  </si>
  <si>
    <t>4746</t>
  </si>
  <si>
    <t>Dragagem</t>
  </si>
  <si>
    <t>COMPOSIÇÃO DE PREÇOS UNITÁRIOS</t>
  </si>
  <si>
    <t xml:space="preserve"> Unidade: </t>
  </si>
  <si>
    <t>COEFIC.</t>
  </si>
  <si>
    <t xml:space="preserve">  CUSTO</t>
  </si>
  <si>
    <t>CUSTO UNITÁRIO</t>
  </si>
  <si>
    <t>MATERIAL/SERVIÇOS</t>
  </si>
  <si>
    <t xml:space="preserve"> CONSUMO </t>
  </si>
  <si>
    <t xml:space="preserve">                       </t>
  </si>
  <si>
    <t>SERVENTE</t>
  </si>
  <si>
    <t>EQUIPAMENTOS/TRANSPORTES (ATÉ 100KM)</t>
  </si>
  <si>
    <t>SERVIÇO: Placa de obra em chapa de aço galvanizado</t>
  </si>
  <si>
    <r>
      <t>m</t>
    </r>
    <r>
      <rPr>
        <b/>
        <vertAlign val="superscript"/>
        <sz val="9"/>
        <rFont val="Calibri (Corpo)"/>
      </rPr>
      <t>2</t>
    </r>
  </si>
  <si>
    <t>SINAPI - AGO/23</t>
  </si>
  <si>
    <t>CARPINTEIRO DE FORMAS COM ENCARGOS COMPLEMENTARES</t>
  </si>
  <si>
    <t>CONCRETO MAGRO PARA LASTRO, TRAÇO 1:4,5:4,5 (CIMENTO/ AREIA MÉDIA/ BRITA 1) - PREPARO MECÂNICO COM BETONEIRA 400 L.</t>
  </si>
  <si>
    <t>LANÇAMENTO COM USO DE BALDES, ADENSAMENTO E ACABAMENTO DE CONCRETO ESTRUTURAS.</t>
  </si>
  <si>
    <t>SARRAFO NAO APARELHADO *2,5 X 7* CM, EM MACARANDUBA, ANGELIM OU EQUIVALENTE DA REGIAO - BRUTA</t>
  </si>
  <si>
    <t>PREGO DE ACO POLIDO COM CABECA 18 X 30 (2 3/4 X 10)</t>
  </si>
  <si>
    <t>PLACA DE OBRA (PARA CONSTRUCAO CIVIL) EM CHAPA GALVANIZADA *N. 22*, ADESIVADA DE *2,0 X 1,125* M</t>
  </si>
  <si>
    <t>CONSTRUÇÃO DE OBRAS DE PREVENÇÃO DE INUNDAÇÕES</t>
  </si>
  <si>
    <t>EXECUÇÃO DAS OBRAS DE PREVENÇÃO DE INUNDAÇÕES NO MUNICIPIO DE ANANINDEUA/PA</t>
  </si>
  <si>
    <t>TOTAL (C/BDI)</t>
  </si>
  <si>
    <t>CUSTO TOTAL (S/BDI)</t>
  </si>
  <si>
    <t>PREÇO TOTAL S/BDI</t>
  </si>
  <si>
    <t>PREÇO TOTAL C/BDI</t>
  </si>
  <si>
    <t>ANEXO - PLANILHA ORÇAMENTÁRIA PONTE (PROJETO BÁSICO)</t>
  </si>
  <si>
    <t>EXECUÇÃO DOS SERVIÇOS DE INFRAESTRUTURA E PREVENÇÃO DE INUNDAÇÕES - NO MUNICÍPIO DE ANANINDEUA - PA.</t>
  </si>
  <si>
    <t>DESMATAMENTO E TERRAPLENAGEM DE CANALIZAÇÕES, IGARAPÉS E RIACHOS</t>
  </si>
  <si>
    <t>CORTE E BOTA-FORA DE CANAIS E MARGINAIS</t>
  </si>
  <si>
    <t>DRENAGENS E LANÇAMENTO CANALIZAÇÕES, IGARAPÉS E RIACHOS</t>
  </si>
  <si>
    <t>TOTAL DO ITEM 10:</t>
  </si>
  <si>
    <t>INFRAESTRUTURA</t>
  </si>
  <si>
    <t>Tubo em concreto simples d= 400mm</t>
  </si>
  <si>
    <t>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</si>
</sst>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0"/>
    <numFmt numFmtId="167" formatCode="_(* #,##0.0000_);_(* \(#,##0.0000\);_(* &quot;-&quot;??_);_(@_)"/>
    <numFmt numFmtId="168" formatCode="#,##0.000"/>
    <numFmt numFmtId="169" formatCode="&quot;R$&quot;\ #,##0.00"/>
    <numFmt numFmtId="170" formatCode="#,##0.000000"/>
    <numFmt numFmtId="171" formatCode="0.000%"/>
    <numFmt numFmtId="172" formatCode="#,##0.0000000"/>
    <numFmt numFmtId="173" formatCode="#,##0.0000"/>
    <numFmt numFmtId="174" formatCode="0.00000"/>
    <numFmt numFmtId="175" formatCode="_(* #,##0.00_);_(* \(#,##0.00\);_(* \-??_);_(@_)"/>
    <numFmt numFmtId="176" formatCode="_(* #,##0.00_);_(* \(#,##0.00\);_(* \ ??_);_(@_)"/>
    <numFmt numFmtId="177" formatCode="dd/mm/yy;@"/>
    <numFmt numFmtId="178" formatCode="#."/>
    <numFmt numFmtId="179" formatCode="#,##0.00000"/>
    <numFmt numFmtId="180" formatCode="0.0000%"/>
    <numFmt numFmtId="181" formatCode="#,##0.00000000"/>
    <numFmt numFmtId="182" formatCode="#,##0.0000000000"/>
    <numFmt numFmtId="183" formatCode="#,##0.000000000"/>
    <numFmt numFmtId="184" formatCode="#,##0.00_ ;[Red]\-#,##0.00\ "/>
    <numFmt numFmtId="185" formatCode="&quot;0&quot;General"/>
    <numFmt numFmtId="186" formatCode="[$-416]mmmm\-yy;@"/>
    <numFmt numFmtId="187" formatCode="#,##0.00000000_ ;[Red]\-#,##0.00000000\ "/>
    <numFmt numFmtId="188" formatCode="#,##0.000000000_ ;[Red]\-#,##0.000000000\ "/>
    <numFmt numFmtId="189" formatCode="#,##0.0000000_ ;[Red]\-#,##0.0000000\ "/>
    <numFmt numFmtId="190" formatCode="0.0000000"/>
  </numFmts>
  <fonts count="87">
    <font>
      <sz val="10"/>
      <name val="Arial"/>
    </font>
    <font>
      <sz val="11"/>
      <color theme="1"/>
      <name val="Calibri"/>
      <family val="2"/>
      <scheme val="minor"/>
    </font>
    <font>
      <sz val="10"/>
      <name val="Arial"/>
      <family val="2"/>
    </font>
    <font>
      <sz val="10"/>
      <name val="Arial"/>
      <family val="2"/>
    </font>
    <font>
      <sz val="9"/>
      <color indexed="81"/>
      <name val="Segoe UI"/>
      <family val="2"/>
    </font>
    <font>
      <b/>
      <sz val="9"/>
      <color indexed="81"/>
      <name val="Segoe UI"/>
      <family val="2"/>
    </font>
    <font>
      <sz val="11"/>
      <name val="Arial"/>
      <family val="2"/>
    </font>
    <font>
      <sz val="10"/>
      <name val="Swis721 Lt BT"/>
      <family val="2"/>
    </font>
    <font>
      <sz val="9"/>
      <name val="Arial"/>
      <family val="2"/>
      <charset val="1"/>
    </font>
    <font>
      <sz val="11"/>
      <color indexed="8"/>
      <name val="Calibri"/>
      <family val="2"/>
    </font>
    <font>
      <b/>
      <sz val="18"/>
      <name val="Ebrima"/>
    </font>
    <font>
      <sz val="10"/>
      <name val="Ebrima"/>
    </font>
    <font>
      <b/>
      <sz val="14"/>
      <name val="Ebrima"/>
    </font>
    <font>
      <sz val="11"/>
      <name val="Ebrima"/>
    </font>
    <font>
      <sz val="14"/>
      <name val="Ebrima"/>
    </font>
    <font>
      <sz val="14"/>
      <color indexed="8"/>
      <name val="Ebrima"/>
    </font>
    <font>
      <b/>
      <sz val="14"/>
      <color indexed="8"/>
      <name val="Ebrima"/>
    </font>
    <font>
      <b/>
      <sz val="14"/>
      <color indexed="62"/>
      <name val="Ebrima"/>
    </font>
    <font>
      <b/>
      <sz val="16"/>
      <name val="Ebrima"/>
    </font>
    <font>
      <b/>
      <sz val="10"/>
      <name val="Ebrima"/>
    </font>
    <font>
      <b/>
      <sz val="9"/>
      <name val="Ebrima"/>
    </font>
    <font>
      <sz val="9"/>
      <name val="Ebrima"/>
    </font>
    <font>
      <b/>
      <sz val="8"/>
      <name val="Ebrima"/>
    </font>
    <font>
      <sz val="8"/>
      <name val="Ebrima"/>
    </font>
    <font>
      <b/>
      <sz val="11"/>
      <name val="Ebrima"/>
    </font>
    <font>
      <sz val="12"/>
      <name val="Ebrima"/>
    </font>
    <font>
      <b/>
      <sz val="12"/>
      <name val="Ebrima"/>
    </font>
    <font>
      <sz val="16"/>
      <name val="Ebrima"/>
    </font>
    <font>
      <b/>
      <sz val="15"/>
      <name val="Ebrima"/>
    </font>
    <font>
      <b/>
      <sz val="10"/>
      <color indexed="8"/>
      <name val="Ebrima"/>
    </font>
    <font>
      <b/>
      <sz val="12"/>
      <color indexed="81"/>
      <name val="Segoe UI"/>
      <family val="2"/>
    </font>
    <font>
      <sz val="12"/>
      <color indexed="81"/>
      <name val="Segoe UI"/>
      <family val="2"/>
    </font>
    <font>
      <sz val="8"/>
      <name val="Arial"/>
      <family val="2"/>
    </font>
    <font>
      <b/>
      <sz val="10"/>
      <color indexed="9"/>
      <name val="Ebrima"/>
    </font>
    <font>
      <sz val="8"/>
      <name val="Arial"/>
      <family val="2"/>
    </font>
    <font>
      <sz val="11"/>
      <color theme="1"/>
      <name val="Calibri"/>
      <family val="2"/>
      <scheme val="minor"/>
    </font>
    <font>
      <sz val="10"/>
      <name val="Calibri"/>
      <family val="2"/>
      <scheme val="minor"/>
    </font>
    <font>
      <sz val="10"/>
      <color rgb="FF000000"/>
      <name val="Calibri"/>
      <family val="2"/>
      <scheme val="minor"/>
    </font>
    <font>
      <b/>
      <sz val="10"/>
      <name val="Calibri"/>
      <family val="2"/>
      <scheme val="minor"/>
    </font>
    <font>
      <sz val="10"/>
      <color theme="1"/>
      <name val="Calibri"/>
      <family val="2"/>
      <scheme val="minor"/>
    </font>
    <font>
      <sz val="14"/>
      <color theme="1"/>
      <name val="Ebrima"/>
    </font>
    <font>
      <b/>
      <sz val="14"/>
      <color theme="1"/>
      <name val="Ebrima"/>
    </font>
    <font>
      <b/>
      <sz val="12"/>
      <color theme="1"/>
      <name val="Ebrima"/>
    </font>
    <font>
      <sz val="11"/>
      <color theme="1"/>
      <name val="Ebrima"/>
    </font>
    <font>
      <sz val="10"/>
      <color theme="1"/>
      <name val="Ebrima"/>
    </font>
    <font>
      <b/>
      <sz val="10"/>
      <color theme="1"/>
      <name val="Ebrima"/>
    </font>
    <font>
      <sz val="8"/>
      <color theme="1"/>
      <name val="Ebrima"/>
    </font>
    <font>
      <b/>
      <sz val="8"/>
      <color theme="1"/>
      <name val="Ebrima"/>
    </font>
    <font>
      <sz val="10"/>
      <color rgb="FF000000"/>
      <name val="Ebrima"/>
    </font>
    <font>
      <sz val="9"/>
      <color theme="1"/>
      <name val="Ebrima"/>
    </font>
    <font>
      <b/>
      <sz val="10"/>
      <color rgb="FF000000"/>
      <name val="Ebrima"/>
    </font>
    <font>
      <b/>
      <sz val="8"/>
      <color rgb="FF000000"/>
      <name val="Ebrima"/>
    </font>
    <font>
      <b/>
      <sz val="11"/>
      <color theme="1"/>
      <name val="Ebrima"/>
    </font>
    <font>
      <sz val="9"/>
      <color rgb="FF000000"/>
      <name val="Ebrima"/>
    </font>
    <font>
      <b/>
      <sz val="9"/>
      <color rgb="FF000000"/>
      <name val="Ebrima"/>
    </font>
    <font>
      <b/>
      <sz val="16"/>
      <color theme="1"/>
      <name val="Ebrima"/>
    </font>
    <font>
      <sz val="16"/>
      <color theme="1"/>
      <name val="Ebrima"/>
    </font>
    <font>
      <b/>
      <sz val="10"/>
      <name val="Arial"/>
      <family val="2"/>
    </font>
    <font>
      <sz val="22"/>
      <color theme="1"/>
      <name val="Calibri"/>
      <family val="2"/>
      <scheme val="minor"/>
    </font>
    <font>
      <b/>
      <sz val="11"/>
      <color theme="1"/>
      <name val="Arial"/>
      <family val="2"/>
    </font>
    <font>
      <sz val="20"/>
      <color rgb="FFFF0000"/>
      <name val="Calibri"/>
      <family val="2"/>
      <scheme val="minor"/>
    </font>
    <font>
      <sz val="11"/>
      <color theme="1"/>
      <name val="Arial"/>
      <family val="2"/>
    </font>
    <font>
      <b/>
      <sz val="11"/>
      <name val="Arial"/>
      <family val="2"/>
    </font>
    <font>
      <b/>
      <sz val="14"/>
      <color rgb="FFFF0000"/>
      <name val="Arial"/>
      <family val="2"/>
    </font>
    <font>
      <b/>
      <sz val="8"/>
      <color rgb="FF002060"/>
      <name val="Tahoma"/>
      <family val="2"/>
    </font>
    <font>
      <b/>
      <sz val="14"/>
      <name val="Arial"/>
      <family val="2"/>
    </font>
    <font>
      <sz val="12"/>
      <name val="Arial Nova Cond"/>
      <family val="2"/>
    </font>
    <font>
      <b/>
      <sz val="12"/>
      <name val="Arial Nova Cond"/>
      <family val="2"/>
    </font>
    <font>
      <sz val="12"/>
      <name val="Times New Roman"/>
      <family val="1"/>
    </font>
    <font>
      <sz val="11"/>
      <name val="Arial Nova Cond"/>
      <family val="2"/>
    </font>
    <font>
      <b/>
      <sz val="20"/>
      <name val="Arial Nova Cond"/>
      <family val="2"/>
    </font>
    <font>
      <b/>
      <sz val="16"/>
      <name val="Arial Nova Cond"/>
      <family val="2"/>
    </font>
    <font>
      <sz val="12"/>
      <color theme="5" tint="-0.249977111117893"/>
      <name val="Arial Nova Cond"/>
      <family val="2"/>
    </font>
    <font>
      <i/>
      <sz val="12"/>
      <name val="Arial Nova Cond"/>
      <family val="2"/>
    </font>
    <font>
      <sz val="10"/>
      <name val="Tahoma"/>
      <family val="2"/>
    </font>
    <font>
      <sz val="11"/>
      <name val="Calibri"/>
      <family val="2"/>
      <scheme val="minor"/>
    </font>
    <font>
      <b/>
      <sz val="11"/>
      <name val="Calibri"/>
      <family val="2"/>
      <scheme val="minor"/>
    </font>
    <font>
      <b/>
      <i/>
      <sz val="10"/>
      <name val="Calibri"/>
      <family val="2"/>
      <scheme val="minor"/>
    </font>
    <font>
      <b/>
      <sz val="11"/>
      <color rgb="FFFF0000"/>
      <name val="Calibri"/>
      <family val="2"/>
      <scheme val="minor"/>
    </font>
    <font>
      <b/>
      <i/>
      <sz val="10"/>
      <name val="Arial"/>
      <family val="2"/>
    </font>
    <font>
      <b/>
      <sz val="11"/>
      <color rgb="FFFF0000"/>
      <name val="Arial"/>
      <family val="2"/>
    </font>
    <font>
      <b/>
      <sz val="14"/>
      <name val="Calibri"/>
      <family val="2"/>
      <scheme val="minor"/>
    </font>
    <font>
      <sz val="12"/>
      <name val="Calibri"/>
      <family val="2"/>
      <scheme val="minor"/>
    </font>
    <font>
      <b/>
      <sz val="9"/>
      <name val="Calibri"/>
      <family val="2"/>
      <scheme val="minor"/>
    </font>
    <font>
      <sz val="9"/>
      <color rgb="FF000000"/>
      <name val="Calibri"/>
      <family val="2"/>
      <scheme val="minor"/>
    </font>
    <font>
      <sz val="9"/>
      <name val="Calibri"/>
      <family val="2"/>
      <scheme val="minor"/>
    </font>
    <font>
      <b/>
      <vertAlign val="superscript"/>
      <sz val="9"/>
      <name val="Calibri (Corpo)"/>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66"/>
        <bgColor indexed="64"/>
      </patternFill>
    </fill>
    <fill>
      <patternFill patternType="solid">
        <fgColor theme="0" tint="-0.249977111117893"/>
        <bgColor indexed="64"/>
      </patternFill>
    </fill>
    <fill>
      <patternFill patternType="solid">
        <fgColor rgb="FFCAE7EE"/>
        <bgColor indexed="64"/>
      </patternFill>
    </fill>
    <fill>
      <patternFill patternType="solid">
        <fgColor rgb="FFCAE7EE"/>
        <bgColor rgb="FF000000"/>
      </patternFill>
    </fill>
    <fill>
      <patternFill patternType="solid">
        <fgColor theme="2"/>
        <bgColor indexed="64"/>
      </patternFill>
    </fill>
    <fill>
      <patternFill patternType="solid">
        <fgColor theme="7" tint="0.79998168889431442"/>
        <bgColor indexed="64"/>
      </patternFill>
    </fill>
    <fill>
      <patternFill patternType="solid">
        <fgColor theme="1" tint="4.9989318521683403E-2"/>
        <bgColor indexed="39"/>
      </patternFill>
    </fill>
    <fill>
      <patternFill patternType="solid">
        <fgColor theme="1" tint="4.9989318521683403E-2"/>
        <bgColor indexed="64"/>
      </patternFill>
    </fill>
    <fill>
      <patternFill patternType="solid">
        <fgColor theme="9" tint="0.39997558519241921"/>
        <bgColor indexed="64"/>
      </patternFill>
    </fill>
    <fill>
      <patternFill patternType="solid">
        <fgColor rgb="FFFFFF99"/>
        <bgColor indexed="64"/>
      </patternFill>
    </fill>
  </fills>
  <borders count="194">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medium">
        <color indexed="64"/>
      </right>
      <top/>
      <bottom/>
      <diagonal/>
    </border>
    <border>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dashDotDot">
        <color indexed="64"/>
      </right>
      <top/>
      <bottom/>
      <diagonal/>
    </border>
    <border>
      <left/>
      <right style="dashDotDot">
        <color indexed="64"/>
      </right>
      <top/>
      <bottom style="medium">
        <color indexed="64"/>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style="thin">
        <color indexed="64"/>
      </left>
      <right/>
      <top/>
      <bottom style="thin">
        <color indexed="8"/>
      </bottom>
      <diagonal/>
    </border>
    <border>
      <left/>
      <right style="medium">
        <color indexed="64"/>
      </right>
      <top/>
      <bottom style="thin">
        <color indexed="8"/>
      </bottom>
      <diagonal/>
    </border>
    <border>
      <left style="thin">
        <color indexed="64"/>
      </left>
      <right/>
      <top style="thin">
        <color indexed="64"/>
      </top>
      <bottom style="thin">
        <color indexed="8"/>
      </bottom>
      <diagonal/>
    </border>
    <border>
      <left/>
      <right style="medium">
        <color indexed="64"/>
      </right>
      <top style="thin">
        <color indexed="64"/>
      </top>
      <bottom style="thin">
        <color indexed="8"/>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bottom style="hair">
        <color auto="1"/>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auto="1"/>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style="double">
        <color theme="5" tint="-0.24994659260841701"/>
      </bottom>
      <diagonal/>
    </border>
    <border>
      <left style="thin">
        <color indexed="64"/>
      </left>
      <right style="thick">
        <color indexed="64"/>
      </right>
      <top/>
      <bottom/>
      <diagonal/>
    </border>
    <border>
      <left style="thick">
        <color indexed="64"/>
      </left>
      <right/>
      <top style="double">
        <color theme="5" tint="-0.24994659260841701"/>
      </top>
      <bottom style="double">
        <color theme="5" tint="-0.24994659260841701"/>
      </bottom>
      <diagonal/>
    </border>
    <border>
      <left/>
      <right/>
      <top style="double">
        <color theme="5" tint="-0.24994659260841701"/>
      </top>
      <bottom style="double">
        <color theme="5" tint="-0.24994659260841701"/>
      </bottom>
      <diagonal/>
    </border>
    <border>
      <left/>
      <right style="thick">
        <color indexed="64"/>
      </right>
      <top style="double">
        <color theme="5" tint="-0.24994659260841701"/>
      </top>
      <bottom style="double">
        <color theme="5" tint="-0.24994659260841701"/>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64"/>
      </top>
      <bottom/>
      <diagonal/>
    </border>
    <border>
      <left style="hair">
        <color indexed="64"/>
      </left>
      <right style="thick">
        <color indexed="64"/>
      </right>
      <top style="hair">
        <color indexed="64"/>
      </top>
      <bottom/>
      <diagonal/>
    </border>
    <border>
      <left style="hair">
        <color indexed="64"/>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top style="hair">
        <color indexed="64"/>
      </top>
      <bottom style="double">
        <color theme="5" tint="-0.24994659260841701"/>
      </bottom>
      <diagonal/>
    </border>
    <border>
      <left/>
      <right/>
      <top style="hair">
        <color indexed="64"/>
      </top>
      <bottom style="double">
        <color theme="5" tint="-0.24994659260841701"/>
      </bottom>
      <diagonal/>
    </border>
    <border>
      <left/>
      <right style="hair">
        <color indexed="64"/>
      </right>
      <top style="hair">
        <color indexed="64"/>
      </top>
      <bottom style="double">
        <color theme="5" tint="-0.24994659260841701"/>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bottom style="thin">
        <color indexed="64"/>
      </bottom>
      <diagonal/>
    </border>
    <border>
      <left/>
      <right/>
      <top style="thick">
        <color indexed="64"/>
      </top>
      <bottom/>
      <diagonal/>
    </border>
    <border>
      <left style="thin">
        <color indexed="64"/>
      </left>
      <right/>
      <top/>
      <bottom style="double">
        <color theme="5" tint="-0.24994659260841701"/>
      </bottom>
      <diagonal/>
    </border>
    <border>
      <left/>
      <right/>
      <top/>
      <bottom style="double">
        <color theme="5" tint="-0.24994659260841701"/>
      </bottom>
      <diagonal/>
    </border>
    <border>
      <left/>
      <right style="thin">
        <color indexed="64"/>
      </right>
      <top/>
      <bottom style="double">
        <color theme="5" tint="-0.24994659260841701"/>
      </bottom>
      <diagonal/>
    </border>
    <border>
      <left style="hair">
        <color indexed="64"/>
      </left>
      <right/>
      <top style="double">
        <color theme="5" tint="-0.24994659260841701"/>
      </top>
      <bottom style="hair">
        <color indexed="64"/>
      </bottom>
      <diagonal/>
    </border>
    <border>
      <left/>
      <right/>
      <top style="double">
        <color theme="5" tint="-0.24994659260841701"/>
      </top>
      <bottom style="hair">
        <color indexed="64"/>
      </bottom>
      <diagonal/>
    </border>
    <border>
      <left/>
      <right style="hair">
        <color indexed="64"/>
      </right>
      <top style="double">
        <color theme="5" tint="-0.24994659260841701"/>
      </top>
      <bottom style="hair">
        <color indexed="64"/>
      </bottom>
      <diagonal/>
    </border>
    <border>
      <left style="thick">
        <color indexed="64"/>
      </left>
      <right style="thin">
        <color indexed="64"/>
      </right>
      <top style="double">
        <color theme="5" tint="-0.24994659260841701"/>
      </top>
      <bottom style="thin">
        <color indexed="64"/>
      </bottom>
      <diagonal/>
    </border>
    <border>
      <left style="thin">
        <color indexed="64"/>
      </left>
      <right style="thin">
        <color indexed="64"/>
      </right>
      <top style="double">
        <color theme="5" tint="-0.24994659260841701"/>
      </top>
      <bottom style="thin">
        <color indexed="64"/>
      </bottom>
      <diagonal/>
    </border>
    <border>
      <left style="thin">
        <color indexed="64"/>
      </left>
      <right style="thick">
        <color indexed="64"/>
      </right>
      <top style="double">
        <color theme="5" tint="-0.24994659260841701"/>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top/>
      <bottom style="double">
        <color theme="5" tint="-0.24994659260841701"/>
      </bottom>
      <diagonal/>
    </border>
    <border>
      <left/>
      <right style="hair">
        <color indexed="64"/>
      </right>
      <top/>
      <bottom style="double">
        <color theme="5" tint="-0.24994659260841701"/>
      </bottom>
      <diagonal/>
    </border>
    <border>
      <left style="hair">
        <color indexed="64"/>
      </left>
      <right style="hair">
        <color indexed="64"/>
      </right>
      <top/>
      <bottom/>
      <diagonal/>
    </border>
    <border>
      <left style="hair">
        <color indexed="64"/>
      </left>
      <right style="thick">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style="thin">
        <color indexed="8"/>
      </right>
      <top/>
      <bottom/>
      <diagonal/>
    </border>
    <border>
      <left style="thin">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double">
        <color indexed="64"/>
      </bottom>
      <diagonal/>
    </border>
    <border>
      <left style="thin">
        <color indexed="64"/>
      </left>
      <right style="thin">
        <color indexed="8"/>
      </right>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style="medium">
        <color indexed="64"/>
      </left>
      <right/>
      <top style="medium">
        <color indexed="8"/>
      </top>
      <bottom style="double">
        <color indexed="8"/>
      </bottom>
      <diagonal/>
    </border>
    <border>
      <left/>
      <right/>
      <top style="medium">
        <color indexed="8"/>
      </top>
      <bottom style="double">
        <color indexed="8"/>
      </bottom>
      <diagonal/>
    </border>
    <border>
      <left/>
      <right style="thin">
        <color indexed="8"/>
      </right>
      <top style="medium">
        <color indexed="8"/>
      </top>
      <bottom style="double">
        <color indexed="8"/>
      </bottom>
      <diagonal/>
    </border>
    <border>
      <left style="thin">
        <color indexed="8"/>
      </left>
      <right style="medium">
        <color indexed="64"/>
      </right>
      <top style="medium">
        <color indexed="8"/>
      </top>
      <bottom style="double">
        <color indexed="8"/>
      </bottom>
      <diagonal/>
    </border>
    <border>
      <left style="thin">
        <color indexed="8"/>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style="medium">
        <color indexed="8"/>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55">
    <xf numFmtId="0" fontId="0" fillId="0" borderId="0"/>
    <xf numFmtId="164" fontId="2" fillId="0" borderId="0" applyFont="0" applyFill="0" applyBorder="0" applyAlignment="0" applyProtection="0"/>
    <xf numFmtId="0" fontId="3" fillId="0" borderId="0"/>
    <xf numFmtId="0" fontId="3" fillId="0" borderId="0"/>
    <xf numFmtId="0" fontId="35" fillId="0" borderId="0"/>
    <xf numFmtId="0" fontId="3" fillId="0" borderId="0"/>
    <xf numFmtId="0" fontId="3" fillId="0" borderId="0"/>
    <xf numFmtId="0" fontId="35" fillId="0" borderId="0"/>
    <xf numFmtId="0" fontId="6" fillId="0" borderId="0"/>
    <xf numFmtId="0" fontId="3" fillId="0" borderId="0"/>
    <xf numFmtId="0" fontId="7" fillId="0" borderId="0"/>
    <xf numFmtId="0" fontId="3" fillId="0" borderId="0"/>
    <xf numFmtId="0" fontId="7" fillId="0" borderId="0"/>
    <xf numFmtId="0" fontId="3" fillId="0" borderId="0"/>
    <xf numFmtId="0" fontId="7" fillId="0" borderId="0"/>
    <xf numFmtId="0" fontId="8" fillId="0" borderId="0"/>
    <xf numFmtId="9" fontId="2" fillId="0" borderId="0" applyFont="0" applyFill="0" applyBorder="0" applyAlignment="0" applyProtection="0"/>
    <xf numFmtId="9" fontId="35" fillId="0" borderId="0" applyFont="0" applyFill="0" applyBorder="0" applyAlignment="0" applyProtection="0"/>
    <xf numFmtId="9"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7" fillId="0" borderId="0" applyFont="0" applyFill="0" applyBorder="0" applyAlignment="0" applyProtection="0"/>
    <xf numFmtId="175" fontId="3" fillId="0" borderId="0" applyFill="0" applyBorder="0" applyAlignment="0" applyProtection="0"/>
    <xf numFmtId="165"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0" fontId="2" fillId="0" borderId="0"/>
    <xf numFmtId="0" fontId="68"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7" fillId="0" borderId="0"/>
    <xf numFmtId="0" fontId="2" fillId="0" borderId="0"/>
    <xf numFmtId="43" fontId="1" fillId="0" borderId="0" applyFont="0" applyFill="0" applyBorder="0" applyAlignment="0" applyProtection="0"/>
    <xf numFmtId="0" fontId="74" fillId="0" borderId="0"/>
    <xf numFmtId="175" fontId="2" fillId="0" borderId="0" applyFill="0" applyBorder="0" applyAlignment="0" applyProtection="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1" fillId="0" borderId="0"/>
    <xf numFmtId="0" fontId="2" fillId="0" borderId="0"/>
  </cellStyleXfs>
  <cellXfs count="1404">
    <xf numFmtId="0" fontId="0" fillId="0" borderId="0" xfId="0"/>
    <xf numFmtId="0" fontId="36" fillId="0" borderId="0" xfId="0" applyFont="1" applyAlignment="1">
      <alignment vertical="center"/>
    </xf>
    <xf numFmtId="0" fontId="36" fillId="0" borderId="0" xfId="6" applyFont="1" applyAlignment="1">
      <alignment vertical="center"/>
    </xf>
    <xf numFmtId="0" fontId="37" fillId="4" borderId="0" xfId="0" applyFont="1" applyFill="1" applyAlignment="1">
      <alignment vertical="center"/>
    </xf>
    <xf numFmtId="0" fontId="36" fillId="0" borderId="1" xfId="0" applyFont="1" applyBorder="1" applyAlignment="1">
      <alignment horizontal="center" vertical="center"/>
    </xf>
    <xf numFmtId="4" fontId="36" fillId="0" borderId="1" xfId="0" applyNumberFormat="1" applyFont="1" applyBorder="1" applyAlignment="1">
      <alignment horizontal="right" vertical="center"/>
    </xf>
    <xf numFmtId="0" fontId="36" fillId="0" borderId="2" xfId="0" applyFont="1" applyBorder="1" applyAlignment="1">
      <alignment vertical="center"/>
    </xf>
    <xf numFmtId="4" fontId="36" fillId="0" borderId="3" xfId="0" applyNumberFormat="1" applyFont="1" applyBorder="1" applyAlignment="1">
      <alignment horizontal="right" vertical="center"/>
    </xf>
    <xf numFmtId="0" fontId="36" fillId="0" borderId="2" xfId="0" applyFont="1" applyBorder="1" applyAlignment="1">
      <alignment horizontal="center" vertical="center"/>
    </xf>
    <xf numFmtId="0" fontId="38" fillId="5" borderId="4" xfId="0" applyFont="1" applyFill="1" applyBorder="1" applyAlignment="1">
      <alignment vertical="center"/>
    </xf>
    <xf numFmtId="0" fontId="38" fillId="5" borderId="5" xfId="0" applyFont="1" applyFill="1" applyBorder="1" applyAlignment="1">
      <alignment vertical="center"/>
    </xf>
    <xf numFmtId="0" fontId="38" fillId="5" borderId="6" xfId="0" applyFont="1" applyFill="1" applyBorder="1" applyAlignment="1">
      <alignment vertical="center"/>
    </xf>
    <xf numFmtId="4" fontId="38" fillId="5" borderId="7" xfId="0" applyNumberFormat="1" applyFont="1" applyFill="1" applyBorder="1" applyAlignment="1">
      <alignment vertical="center"/>
    </xf>
    <xf numFmtId="0" fontId="36" fillId="0" borderId="8" xfId="0" applyFont="1" applyBorder="1" applyAlignment="1">
      <alignment vertical="center"/>
    </xf>
    <xf numFmtId="0" fontId="36" fillId="0" borderId="9" xfId="0" applyFont="1" applyBorder="1" applyAlignment="1">
      <alignment horizontal="center" vertical="center"/>
    </xf>
    <xf numFmtId="0" fontId="38" fillId="5" borderId="10" xfId="0" applyFont="1" applyFill="1" applyBorder="1" applyAlignment="1">
      <alignment vertical="center"/>
    </xf>
    <xf numFmtId="2" fontId="38" fillId="5" borderId="10" xfId="0" applyNumberFormat="1" applyFont="1" applyFill="1" applyBorder="1" applyAlignment="1">
      <alignment vertical="center"/>
    </xf>
    <xf numFmtId="4" fontId="36" fillId="0" borderId="11" xfId="0" applyNumberFormat="1" applyFont="1" applyBorder="1" applyAlignment="1">
      <alignment vertical="center"/>
    </xf>
    <xf numFmtId="0" fontId="36" fillId="0" borderId="12" xfId="0" applyFont="1" applyBorder="1" applyAlignment="1">
      <alignment horizontal="left" vertical="center" wrapText="1"/>
    </xf>
    <xf numFmtId="2" fontId="36" fillId="0" borderId="9" xfId="0" applyNumberFormat="1" applyFont="1" applyBorder="1" applyAlignment="1">
      <alignment horizontal="right" vertical="center"/>
    </xf>
    <xf numFmtId="4" fontId="36" fillId="0" borderId="9" xfId="0" applyNumberFormat="1" applyFont="1" applyBorder="1" applyAlignment="1">
      <alignment horizontal="right" vertical="center"/>
    </xf>
    <xf numFmtId="0" fontId="36" fillId="0" borderId="13" xfId="0" applyFont="1" applyBorder="1" applyAlignment="1">
      <alignment vertical="top" wrapText="1"/>
    </xf>
    <xf numFmtId="174" fontId="36" fillId="0" borderId="1" xfId="0" applyNumberFormat="1" applyFont="1" applyBorder="1" applyAlignment="1">
      <alignment horizontal="right" vertical="center"/>
    </xf>
    <xf numFmtId="0" fontId="36" fillId="0" borderId="13" xfId="0" applyFont="1" applyBorder="1" applyAlignment="1">
      <alignment vertical="center" wrapText="1"/>
    </xf>
    <xf numFmtId="166" fontId="36" fillId="0" borderId="9" xfId="0" applyNumberFormat="1" applyFont="1" applyBorder="1" applyAlignment="1">
      <alignment horizontal="right" vertical="center"/>
    </xf>
    <xf numFmtId="165" fontId="36" fillId="0" borderId="14" xfId="12" applyNumberFormat="1" applyFont="1" applyBorder="1" applyAlignment="1">
      <alignment horizontal="center" vertical="center"/>
    </xf>
    <xf numFmtId="165" fontId="36" fillId="0" borderId="15" xfId="12" applyNumberFormat="1" applyFont="1" applyBorder="1" applyAlignment="1">
      <alignment horizontal="center" vertical="center"/>
    </xf>
    <xf numFmtId="0" fontId="36" fillId="0" borderId="15" xfId="12" applyFont="1" applyBorder="1" applyAlignment="1">
      <alignment horizontal="center" vertical="center"/>
    </xf>
    <xf numFmtId="0" fontId="39" fillId="0" borderId="15" xfId="12"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10" fontId="38" fillId="0" borderId="18" xfId="0" applyNumberFormat="1" applyFont="1" applyBorder="1" applyAlignment="1">
      <alignment horizontal="center" vertical="center"/>
    </xf>
    <xf numFmtId="4" fontId="36" fillId="0" borderId="19" xfId="0" applyNumberFormat="1" applyFont="1" applyBorder="1" applyAlignment="1">
      <alignment vertical="center"/>
    </xf>
    <xf numFmtId="0" fontId="38" fillId="6" borderId="20" xfId="0" applyFont="1" applyFill="1" applyBorder="1" applyAlignment="1">
      <alignment vertical="center"/>
    </xf>
    <xf numFmtId="0" fontId="38" fillId="6" borderId="20" xfId="0" applyFont="1" applyFill="1" applyBorder="1" applyAlignment="1">
      <alignment horizontal="center" vertical="center"/>
    </xf>
    <xf numFmtId="2" fontId="38" fillId="6" borderId="20" xfId="0" applyNumberFormat="1" applyFont="1" applyFill="1" applyBorder="1" applyAlignment="1">
      <alignment vertical="center"/>
    </xf>
    <xf numFmtId="4" fontId="38" fillId="6" borderId="21" xfId="0" applyNumberFormat="1" applyFont="1" applyFill="1" applyBorder="1" applyAlignment="1">
      <alignment vertical="center"/>
    </xf>
    <xf numFmtId="0" fontId="36" fillId="7" borderId="22" xfId="6" applyFont="1" applyFill="1" applyBorder="1" applyAlignment="1">
      <alignment vertical="center"/>
    </xf>
    <xf numFmtId="0" fontId="36" fillId="7" borderId="23" xfId="6" applyFont="1" applyFill="1" applyBorder="1" applyAlignment="1">
      <alignment vertical="center"/>
    </xf>
    <xf numFmtId="0" fontId="37" fillId="4" borderId="24" xfId="0" applyFont="1" applyFill="1" applyBorder="1" applyAlignment="1">
      <alignment horizontal="center" vertical="center"/>
    </xf>
    <xf numFmtId="0" fontId="37" fillId="4" borderId="24" xfId="0" applyFont="1" applyFill="1" applyBorder="1" applyAlignment="1">
      <alignment vertical="center"/>
    </xf>
    <xf numFmtId="0" fontId="37" fillId="4" borderId="25" xfId="0" applyFont="1" applyFill="1" applyBorder="1" applyAlignment="1">
      <alignment vertical="center"/>
    </xf>
    <xf numFmtId="165" fontId="38" fillId="8" borderId="26" xfId="12" applyNumberFormat="1" applyFont="1" applyFill="1" applyBorder="1" applyAlignment="1">
      <alignment horizontal="center" vertical="center" wrapText="1"/>
    </xf>
    <xf numFmtId="165" fontId="38" fillId="8" borderId="27" xfId="12" applyNumberFormat="1" applyFont="1" applyFill="1" applyBorder="1" applyAlignment="1">
      <alignment horizontal="center" vertical="center" wrapText="1"/>
    </xf>
    <xf numFmtId="0" fontId="37" fillId="9" borderId="28" xfId="0" applyFont="1" applyFill="1" applyBorder="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xf numFmtId="0" fontId="40" fillId="0" borderId="29" xfId="0" applyFont="1" applyBorder="1" applyAlignment="1">
      <alignment vertical="center"/>
    </xf>
    <xf numFmtId="0" fontId="40" fillId="0" borderId="24" xfId="0" applyFont="1" applyBorder="1" applyAlignment="1">
      <alignment horizontal="center" vertical="center"/>
    </xf>
    <xf numFmtId="0" fontId="40" fillId="0" borderId="30" xfId="0" applyFont="1" applyBorder="1" applyAlignment="1">
      <alignment vertical="center"/>
    </xf>
    <xf numFmtId="43" fontId="40" fillId="0" borderId="30" xfId="27" applyFont="1" applyBorder="1" applyAlignment="1">
      <alignment horizontal="center" vertical="center"/>
    </xf>
    <xf numFmtId="43" fontId="40" fillId="0" borderId="31" xfId="27" applyFont="1" applyBorder="1" applyAlignment="1">
      <alignment horizontal="center" vertical="center"/>
    </xf>
    <xf numFmtId="0" fontId="41" fillId="10" borderId="24" xfId="0" applyFont="1" applyFill="1" applyBorder="1" applyAlignment="1">
      <alignment horizontal="center" vertical="center"/>
    </xf>
    <xf numFmtId="0" fontId="41" fillId="10" borderId="30" xfId="0" applyFont="1" applyFill="1" applyBorder="1" applyAlignment="1">
      <alignment vertical="center"/>
    </xf>
    <xf numFmtId="165" fontId="41" fillId="10" borderId="30" xfId="0" applyNumberFormat="1" applyFont="1" applyFill="1" applyBorder="1" applyAlignment="1">
      <alignment horizontal="center" vertical="center"/>
    </xf>
    <xf numFmtId="165" fontId="41" fillId="10" borderId="31" xfId="0" applyNumberFormat="1" applyFont="1" applyFill="1" applyBorder="1" applyAlignment="1">
      <alignment horizontal="center" vertical="center"/>
    </xf>
    <xf numFmtId="43" fontId="40" fillId="0" borderId="30" xfId="27" applyFont="1" applyBorder="1" applyAlignment="1">
      <alignment vertical="center"/>
    </xf>
    <xf numFmtId="165" fontId="41" fillId="10" borderId="30" xfId="0" applyNumberFormat="1" applyFont="1" applyFill="1" applyBorder="1" applyAlignment="1">
      <alignment vertical="center"/>
    </xf>
    <xf numFmtId="165" fontId="41" fillId="10" borderId="31" xfId="0" applyNumberFormat="1" applyFont="1" applyFill="1" applyBorder="1" applyAlignment="1">
      <alignment vertical="center"/>
    </xf>
    <xf numFmtId="43" fontId="40" fillId="0" borderId="31" xfId="27" applyFont="1" applyBorder="1" applyAlignment="1">
      <alignment vertical="center"/>
    </xf>
    <xf numFmtId="165" fontId="40" fillId="0" borderId="30" xfId="0" applyNumberFormat="1" applyFont="1" applyBorder="1" applyAlignment="1">
      <alignment vertical="center"/>
    </xf>
    <xf numFmtId="165" fontId="40" fillId="0" borderId="31" xfId="0" applyNumberFormat="1" applyFont="1" applyBorder="1" applyAlignment="1">
      <alignment vertical="center"/>
    </xf>
    <xf numFmtId="0" fontId="41" fillId="10" borderId="32" xfId="0" applyFont="1" applyFill="1" applyBorder="1" applyAlignment="1">
      <alignment horizontal="center" vertical="center"/>
    </xf>
    <xf numFmtId="0" fontId="41" fillId="10" borderId="33" xfId="0" applyFont="1" applyFill="1" applyBorder="1" applyAlignment="1">
      <alignment vertical="center"/>
    </xf>
    <xf numFmtId="165" fontId="41" fillId="10" borderId="33" xfId="0" applyNumberFormat="1" applyFont="1" applyFill="1" applyBorder="1" applyAlignment="1">
      <alignment vertical="center"/>
    </xf>
    <xf numFmtId="165" fontId="41" fillId="10" borderId="34" xfId="0" applyNumberFormat="1" applyFont="1" applyFill="1" applyBorder="1" applyAlignment="1">
      <alignment vertical="center"/>
    </xf>
    <xf numFmtId="0" fontId="40" fillId="0" borderId="31" xfId="0" applyFont="1" applyBorder="1" applyAlignment="1">
      <alignment vertical="center"/>
    </xf>
    <xf numFmtId="0" fontId="41" fillId="0" borderId="24" xfId="0" applyFont="1" applyBorder="1" applyAlignment="1">
      <alignment horizontal="center" vertical="center"/>
    </xf>
    <xf numFmtId="0" fontId="41" fillId="0" borderId="30" xfId="0" applyFont="1" applyBorder="1" applyAlignment="1">
      <alignment vertical="center"/>
    </xf>
    <xf numFmtId="165" fontId="41" fillId="0" borderId="30" xfId="0" applyNumberFormat="1" applyFont="1" applyBorder="1" applyAlignment="1">
      <alignment vertical="center"/>
    </xf>
    <xf numFmtId="165" fontId="41" fillId="0" borderId="31" xfId="0" applyNumberFormat="1" applyFont="1" applyBorder="1" applyAlignment="1">
      <alignment vertical="center"/>
    </xf>
    <xf numFmtId="165" fontId="41" fillId="5" borderId="33" xfId="0" applyNumberFormat="1" applyFont="1" applyFill="1" applyBorder="1" applyAlignment="1">
      <alignment vertical="center"/>
    </xf>
    <xf numFmtId="165" fontId="41" fillId="5" borderId="34" xfId="0" applyNumberFormat="1" applyFont="1" applyFill="1" applyBorder="1" applyAlignment="1">
      <alignment vertical="center"/>
    </xf>
    <xf numFmtId="0" fontId="40" fillId="0" borderId="30" xfId="0" applyFont="1" applyBorder="1" applyAlignment="1">
      <alignment horizontal="justify" vertical="center" wrapText="1"/>
    </xf>
    <xf numFmtId="0" fontId="42" fillId="7" borderId="35" xfId="0" applyFont="1" applyFill="1" applyBorder="1" applyAlignment="1">
      <alignment horizontal="center" vertical="center"/>
    </xf>
    <xf numFmtId="0" fontId="42" fillId="7" borderId="0" xfId="0" applyFont="1" applyFill="1" applyAlignment="1">
      <alignment horizontal="center" vertical="center"/>
    </xf>
    <xf numFmtId="0" fontId="42" fillId="7" borderId="29" xfId="0" applyFont="1" applyFill="1" applyBorder="1" applyAlignment="1">
      <alignment horizontal="center" vertical="center"/>
    </xf>
    <xf numFmtId="0" fontId="10" fillId="0" borderId="0" xfId="0" applyFont="1" applyAlignment="1" applyProtection="1">
      <alignment horizontal="center" vertical="center"/>
      <protection locked="0"/>
    </xf>
    <xf numFmtId="0" fontId="11" fillId="0" borderId="0" xfId="9" applyFont="1"/>
    <xf numFmtId="0" fontId="10" fillId="7" borderId="35" xfId="0" applyFont="1" applyFill="1" applyBorder="1" applyAlignment="1" applyProtection="1">
      <alignment vertical="center"/>
      <protection locked="0"/>
    </xf>
    <xf numFmtId="0" fontId="10" fillId="7" borderId="29" xfId="0" applyFont="1" applyFill="1" applyBorder="1" applyAlignment="1" applyProtection="1">
      <alignment vertical="center"/>
      <protection locked="0"/>
    </xf>
    <xf numFmtId="0" fontId="10" fillId="0" borderId="0" xfId="0" applyFont="1" applyAlignment="1" applyProtection="1">
      <alignment vertical="center"/>
      <protection locked="0"/>
    </xf>
    <xf numFmtId="2" fontId="13" fillId="0" borderId="0" xfId="15" applyNumberFormat="1" applyFont="1" applyAlignment="1" applyProtection="1">
      <alignment horizontal="left" vertical="center" wrapText="1"/>
      <protection locked="0"/>
    </xf>
    <xf numFmtId="0" fontId="43" fillId="0" borderId="0" xfId="0" applyFont="1"/>
    <xf numFmtId="2" fontId="13" fillId="0" borderId="0" xfId="15" applyNumberFormat="1" applyFont="1" applyAlignment="1" applyProtection="1">
      <alignment horizontal="left" vertical="center"/>
      <protection locked="0"/>
    </xf>
    <xf numFmtId="177" fontId="13" fillId="7" borderId="23" xfId="15" applyNumberFormat="1" applyFont="1" applyFill="1" applyBorder="1" applyAlignment="1" applyProtection="1">
      <alignment horizontal="center" vertical="center"/>
      <protection locked="0"/>
    </xf>
    <xf numFmtId="169" fontId="13" fillId="0" borderId="0" xfId="0" applyNumberFormat="1" applyFont="1" applyAlignment="1" applyProtection="1">
      <alignment horizontal="center" vertical="center"/>
      <protection locked="0"/>
    </xf>
    <xf numFmtId="0" fontId="11" fillId="0" borderId="0" xfId="0" applyFont="1"/>
    <xf numFmtId="0" fontId="11" fillId="0" borderId="0" xfId="9" applyFont="1" applyAlignment="1">
      <alignment vertical="center"/>
    </xf>
    <xf numFmtId="0" fontId="14" fillId="0" borderId="35" xfId="0" applyFont="1" applyBorder="1" applyAlignment="1">
      <alignment vertical="center"/>
    </xf>
    <xf numFmtId="0" fontId="14" fillId="0" borderId="35" xfId="0" applyFont="1" applyBorder="1"/>
    <xf numFmtId="0" fontId="14" fillId="0" borderId="29" xfId="0" applyFont="1" applyBorder="1"/>
    <xf numFmtId="0" fontId="12" fillId="11" borderId="36" xfId="0" applyFont="1" applyFill="1" applyBorder="1" applyAlignment="1">
      <alignment horizontal="right" vertical="center"/>
    </xf>
    <xf numFmtId="0" fontId="12" fillId="11" borderId="37" xfId="0" applyFont="1" applyFill="1" applyBorder="1" applyAlignment="1">
      <alignment vertical="center"/>
    </xf>
    <xf numFmtId="10" fontId="12" fillId="11" borderId="38" xfId="0" applyNumberFormat="1" applyFont="1" applyFill="1" applyBorder="1" applyAlignment="1">
      <alignment vertical="center"/>
    </xf>
    <xf numFmtId="0" fontId="12" fillId="0" borderId="39" xfId="0" applyFont="1" applyBorder="1" applyAlignment="1">
      <alignment vertical="center"/>
    </xf>
    <xf numFmtId="0" fontId="12" fillId="0" borderId="37" xfId="0" applyFont="1" applyBorder="1" applyAlignment="1">
      <alignment vertical="center"/>
    </xf>
    <xf numFmtId="10" fontId="12" fillId="0" borderId="40" xfId="0" applyNumberFormat="1" applyFont="1" applyBorder="1" applyAlignment="1">
      <alignment vertical="center"/>
    </xf>
    <xf numFmtId="0" fontId="14" fillId="0" borderId="29" xfId="0" applyFont="1" applyBorder="1" applyAlignment="1">
      <alignment horizontal="right" vertical="center"/>
    </xf>
    <xf numFmtId="0" fontId="14" fillId="2" borderId="41" xfId="9" applyFont="1" applyFill="1" applyBorder="1"/>
    <xf numFmtId="0" fontId="14" fillId="2" borderId="42" xfId="9" applyFont="1" applyFill="1" applyBorder="1"/>
    <xf numFmtId="0" fontId="14" fillId="0" borderId="0" xfId="0" applyFont="1" applyAlignment="1">
      <alignment vertical="center"/>
    </xf>
    <xf numFmtId="0" fontId="44" fillId="7" borderId="22" xfId="0" applyFont="1" applyFill="1" applyBorder="1"/>
    <xf numFmtId="0" fontId="44" fillId="7" borderId="43" xfId="0" applyFont="1" applyFill="1" applyBorder="1"/>
    <xf numFmtId="0" fontId="44" fillId="7" borderId="44" xfId="0" applyFont="1" applyFill="1" applyBorder="1"/>
    <xf numFmtId="0" fontId="44" fillId="7" borderId="0" xfId="0" applyFont="1" applyFill="1" applyAlignment="1">
      <alignment horizontal="center" vertical="center"/>
    </xf>
    <xf numFmtId="0" fontId="44" fillId="0" borderId="0" xfId="0" applyFont="1" applyAlignment="1">
      <alignment horizontal="center" vertical="center"/>
    </xf>
    <xf numFmtId="0" fontId="44" fillId="0" borderId="0" xfId="0" applyFont="1"/>
    <xf numFmtId="0" fontId="45" fillId="7" borderId="0" xfId="0" applyFont="1" applyFill="1" applyAlignment="1">
      <alignment horizontal="center" vertical="center"/>
    </xf>
    <xf numFmtId="165" fontId="19" fillId="12" borderId="0" xfId="12" applyNumberFormat="1" applyFont="1" applyFill="1" applyAlignment="1">
      <alignment horizontal="center" vertical="center" wrapText="1"/>
    </xf>
    <xf numFmtId="0" fontId="19" fillId="13" borderId="0" xfId="6" applyFont="1" applyFill="1" applyAlignment="1">
      <alignment horizontal="center" vertical="center"/>
    </xf>
    <xf numFmtId="165" fontId="44" fillId="0" borderId="0" xfId="0" applyNumberFormat="1" applyFont="1" applyAlignment="1">
      <alignment vertical="center"/>
    </xf>
    <xf numFmtId="0" fontId="44" fillId="0" borderId="0" xfId="0" applyFont="1" applyAlignment="1">
      <alignment vertical="center"/>
    </xf>
    <xf numFmtId="165" fontId="11" fillId="0" borderId="0" xfId="12" applyNumberFormat="1" applyFont="1" applyAlignment="1">
      <alignment horizontal="center" vertical="center"/>
    </xf>
    <xf numFmtId="0" fontId="11" fillId="0" borderId="24" xfId="12" applyFont="1" applyBorder="1" applyAlignment="1">
      <alignment horizontal="center" vertical="center"/>
    </xf>
    <xf numFmtId="49" fontId="11" fillId="0" borderId="30" xfId="12" applyNumberFormat="1" applyFont="1" applyBorder="1" applyAlignment="1">
      <alignment horizontal="center" vertical="center"/>
    </xf>
    <xf numFmtId="0" fontId="11" fillId="0" borderId="30" xfId="12" applyFont="1" applyBorder="1" applyAlignment="1">
      <alignment horizontal="justify" vertical="center"/>
    </xf>
    <xf numFmtId="165" fontId="11" fillId="0" borderId="30" xfId="12" applyNumberFormat="1" applyFont="1" applyBorder="1" applyAlignment="1">
      <alignment horizontal="center" vertical="center"/>
    </xf>
    <xf numFmtId="166" fontId="11" fillId="0" borderId="30" xfId="12" applyNumberFormat="1" applyFont="1" applyBorder="1" applyAlignment="1">
      <alignment horizontal="center" vertical="center"/>
    </xf>
    <xf numFmtId="165" fontId="44" fillId="0" borderId="30" xfId="24" applyFont="1" applyFill="1" applyBorder="1" applyAlignment="1">
      <alignment horizontal="center" vertical="center"/>
    </xf>
    <xf numFmtId="165" fontId="44" fillId="0" borderId="31" xfId="24" applyFont="1" applyFill="1" applyBorder="1" applyAlignment="1">
      <alignment horizontal="center" vertical="center"/>
    </xf>
    <xf numFmtId="167" fontId="44" fillId="0" borderId="0" xfId="24" applyNumberFormat="1" applyFont="1" applyFill="1" applyBorder="1" applyAlignment="1">
      <alignment horizontal="center" vertical="center"/>
    </xf>
    <xf numFmtId="165" fontId="11" fillId="5" borderId="0" xfId="12" applyNumberFormat="1" applyFont="1" applyFill="1" applyAlignment="1">
      <alignment horizontal="center" vertical="center"/>
    </xf>
    <xf numFmtId="165" fontId="11" fillId="0" borderId="24" xfId="12" applyNumberFormat="1" applyFont="1" applyBorder="1" applyAlignment="1">
      <alignment horizontal="center" vertical="center"/>
    </xf>
    <xf numFmtId="165" fontId="11" fillId="0" borderId="31" xfId="12" applyNumberFormat="1" applyFont="1" applyBorder="1" applyAlignment="1">
      <alignment horizontal="center" vertical="center"/>
    </xf>
    <xf numFmtId="0" fontId="11" fillId="0" borderId="30" xfId="12" quotePrefix="1" applyFont="1" applyBorder="1" applyAlignment="1">
      <alignment horizontal="center" vertical="center"/>
    </xf>
    <xf numFmtId="0" fontId="11" fillId="0" borderId="30" xfId="12" applyFont="1" applyBorder="1" applyAlignment="1">
      <alignment horizontal="justify" vertical="top" wrapText="1"/>
    </xf>
    <xf numFmtId="43" fontId="44" fillId="0" borderId="0" xfId="0" applyNumberFormat="1" applyFont="1" applyAlignment="1">
      <alignment horizontal="center" vertical="center"/>
    </xf>
    <xf numFmtId="165" fontId="19" fillId="0" borderId="0" xfId="12" applyNumberFormat="1" applyFont="1" applyAlignment="1">
      <alignment horizontal="center" vertical="center"/>
    </xf>
    <xf numFmtId="165" fontId="44" fillId="0" borderId="30" xfId="12" applyNumberFormat="1" applyFont="1" applyBorder="1" applyAlignment="1">
      <alignment horizontal="center" vertical="center"/>
    </xf>
    <xf numFmtId="165" fontId="19" fillId="0" borderId="31" xfId="12" applyNumberFormat="1" applyFont="1" applyBorder="1" applyAlignment="1">
      <alignment horizontal="center" vertical="center"/>
    </xf>
    <xf numFmtId="165" fontId="19" fillId="14" borderId="0" xfId="12" applyNumberFormat="1" applyFont="1" applyFill="1" applyAlignment="1">
      <alignment horizontal="center" vertical="center"/>
    </xf>
    <xf numFmtId="165" fontId="11" fillId="0" borderId="39" xfId="10" applyNumberFormat="1" applyFont="1" applyBorder="1" applyAlignment="1">
      <alignment vertical="center"/>
    </xf>
    <xf numFmtId="165" fontId="11" fillId="0" borderId="37" xfId="10" applyNumberFormat="1" applyFont="1" applyBorder="1" applyAlignment="1">
      <alignment vertical="center"/>
    </xf>
    <xf numFmtId="10" fontId="11" fillId="0" borderId="30" xfId="16" applyNumberFormat="1" applyFont="1" applyFill="1" applyBorder="1" applyAlignment="1">
      <alignment vertical="center"/>
    </xf>
    <xf numFmtId="165" fontId="11" fillId="0" borderId="0" xfId="10" applyNumberFormat="1" applyFont="1" applyAlignment="1">
      <alignment horizontal="center" vertical="center"/>
    </xf>
    <xf numFmtId="165" fontId="11" fillId="11" borderId="32" xfId="12" quotePrefix="1" applyNumberFormat="1" applyFont="1" applyFill="1" applyBorder="1" applyAlignment="1">
      <alignment horizontal="center" vertical="center"/>
    </xf>
    <xf numFmtId="165" fontId="11" fillId="11" borderId="33" xfId="12" quotePrefix="1" applyNumberFormat="1" applyFont="1" applyFill="1" applyBorder="1" applyAlignment="1">
      <alignment horizontal="center" vertical="center"/>
    </xf>
    <xf numFmtId="165" fontId="19" fillId="11" borderId="34" xfId="13" applyNumberFormat="1" applyFont="1" applyFill="1" applyBorder="1" applyAlignment="1">
      <alignment horizontal="center" vertical="center"/>
    </xf>
    <xf numFmtId="165" fontId="19" fillId="14" borderId="0" xfId="13" applyNumberFormat="1" applyFont="1" applyFill="1" applyAlignment="1">
      <alignment horizontal="center" vertical="center"/>
    </xf>
    <xf numFmtId="165" fontId="11" fillId="0" borderId="0" xfId="12" quotePrefix="1" applyNumberFormat="1" applyFont="1" applyAlignment="1">
      <alignment horizontal="center" vertical="center"/>
    </xf>
    <xf numFmtId="165" fontId="19" fillId="0" borderId="0" xfId="12" applyNumberFormat="1" applyFont="1" applyAlignment="1">
      <alignment horizontal="left" vertical="center"/>
    </xf>
    <xf numFmtId="165" fontId="19" fillId="0" borderId="0" xfId="13" applyNumberFormat="1" applyFont="1" applyAlignment="1">
      <alignment horizontal="center" vertical="center"/>
    </xf>
    <xf numFmtId="0" fontId="11" fillId="0" borderId="30" xfId="12" applyFont="1" applyBorder="1" applyAlignment="1">
      <alignment horizontal="center" vertical="center"/>
    </xf>
    <xf numFmtId="165" fontId="11" fillId="0" borderId="31" xfId="10" applyNumberFormat="1" applyFont="1" applyBorder="1" applyAlignment="1">
      <alignment horizontal="center" vertical="center"/>
    </xf>
    <xf numFmtId="0" fontId="11" fillId="0" borderId="25" xfId="12" applyFont="1" applyBorder="1" applyAlignment="1">
      <alignment horizontal="center" vertical="center"/>
    </xf>
    <xf numFmtId="49" fontId="11" fillId="0" borderId="45" xfId="12" applyNumberFormat="1" applyFont="1" applyBorder="1" applyAlignment="1">
      <alignment horizontal="center" vertical="center"/>
    </xf>
    <xf numFmtId="0" fontId="11" fillId="0" borderId="45" xfId="12" applyFont="1" applyBorder="1" applyAlignment="1">
      <alignment horizontal="justify" vertical="center"/>
    </xf>
    <xf numFmtId="165" fontId="11" fillId="0" borderId="45" xfId="12" applyNumberFormat="1" applyFont="1" applyBorder="1" applyAlignment="1">
      <alignment horizontal="center" vertical="center"/>
    </xf>
    <xf numFmtId="166" fontId="11" fillId="0" borderId="45" xfId="12" applyNumberFormat="1" applyFont="1" applyBorder="1" applyAlignment="1">
      <alignment horizontal="center" vertical="center"/>
    </xf>
    <xf numFmtId="165" fontId="44" fillId="0" borderId="45" xfId="24" applyFont="1" applyFill="1" applyBorder="1" applyAlignment="1">
      <alignment horizontal="center" vertical="center"/>
    </xf>
    <xf numFmtId="0" fontId="11" fillId="0" borderId="45" xfId="12" quotePrefix="1" applyFont="1" applyBorder="1" applyAlignment="1">
      <alignment horizontal="center" vertical="center"/>
    </xf>
    <xf numFmtId="0" fontId="11" fillId="0" borderId="45" xfId="12" applyFont="1" applyBorder="1" applyAlignment="1">
      <alignment horizontal="justify" vertical="top" wrapText="1"/>
    </xf>
    <xf numFmtId="0" fontId="11" fillId="0" borderId="30" xfId="12" applyFont="1" applyBorder="1" applyAlignment="1">
      <alignment horizontal="justify" vertical="top"/>
    </xf>
    <xf numFmtId="165" fontId="19" fillId="15" borderId="46" xfId="12" applyNumberFormat="1" applyFont="1" applyFill="1" applyBorder="1" applyAlignment="1">
      <alignment horizontal="center" vertical="center" wrapText="1"/>
    </xf>
    <xf numFmtId="165" fontId="21" fillId="0" borderId="24" xfId="12" applyNumberFormat="1" applyFont="1" applyBorder="1" applyAlignment="1">
      <alignment horizontal="center" vertical="center"/>
    </xf>
    <xf numFmtId="165" fontId="21" fillId="0" borderId="30" xfId="12" applyNumberFormat="1" applyFont="1" applyBorder="1" applyAlignment="1">
      <alignment horizontal="center" vertical="center"/>
    </xf>
    <xf numFmtId="165" fontId="21" fillId="0" borderId="31" xfId="12" applyNumberFormat="1" applyFont="1" applyBorder="1" applyAlignment="1">
      <alignment horizontal="center" vertical="center"/>
    </xf>
    <xf numFmtId="165" fontId="21" fillId="0" borderId="31" xfId="10" applyNumberFormat="1" applyFont="1" applyBorder="1" applyAlignment="1">
      <alignment horizontal="center" vertical="center"/>
    </xf>
    <xf numFmtId="165" fontId="20" fillId="11" borderId="34" xfId="13" applyNumberFormat="1" applyFont="1" applyFill="1" applyBorder="1" applyAlignment="1">
      <alignment horizontal="center" vertical="center"/>
    </xf>
    <xf numFmtId="0" fontId="46" fillId="7" borderId="22" xfId="0" applyFont="1" applyFill="1" applyBorder="1"/>
    <xf numFmtId="0" fontId="46" fillId="7" borderId="43" xfId="0" applyFont="1" applyFill="1" applyBorder="1"/>
    <xf numFmtId="0" fontId="46" fillId="7" borderId="44" xfId="0" applyFont="1" applyFill="1" applyBorder="1"/>
    <xf numFmtId="0" fontId="46" fillId="7" borderId="0" xfId="0" applyFont="1" applyFill="1" applyAlignment="1">
      <alignment horizontal="center" vertical="center"/>
    </xf>
    <xf numFmtId="0" fontId="46" fillId="0" borderId="0" xfId="0" applyFont="1" applyAlignment="1">
      <alignment horizontal="center" vertical="center"/>
    </xf>
    <xf numFmtId="0" fontId="46" fillId="0" borderId="0" xfId="0" applyFont="1"/>
    <xf numFmtId="0" fontId="47" fillId="7" borderId="0" xfId="0" applyFont="1" applyFill="1" applyAlignment="1">
      <alignment horizontal="center" vertical="center"/>
    </xf>
    <xf numFmtId="165" fontId="22" fillId="12" borderId="0" xfId="12" applyNumberFormat="1" applyFont="1" applyFill="1" applyAlignment="1">
      <alignment horizontal="center" vertical="center" wrapText="1"/>
    </xf>
    <xf numFmtId="0" fontId="22" fillId="13" borderId="0" xfId="6" applyFont="1" applyFill="1" applyAlignment="1">
      <alignment horizontal="center" vertical="center"/>
    </xf>
    <xf numFmtId="165" fontId="46" fillId="0" borderId="0" xfId="0" applyNumberFormat="1" applyFont="1" applyAlignment="1">
      <alignment vertical="center"/>
    </xf>
    <xf numFmtId="0" fontId="46" fillId="0" borderId="0" xfId="0" applyFont="1" applyAlignment="1">
      <alignment vertical="center"/>
    </xf>
    <xf numFmtId="165" fontId="23" fillId="0" borderId="24" xfId="12" applyNumberFormat="1" applyFont="1" applyBorder="1" applyAlignment="1">
      <alignment horizontal="center" vertical="center"/>
    </xf>
    <xf numFmtId="165" fontId="23" fillId="0" borderId="30" xfId="12" applyNumberFormat="1" applyFont="1" applyBorder="1" applyAlignment="1">
      <alignment horizontal="center" vertical="center"/>
    </xf>
    <xf numFmtId="165" fontId="23" fillId="0" borderId="31" xfId="12" applyNumberFormat="1" applyFont="1" applyBorder="1" applyAlignment="1">
      <alignment horizontal="center" vertical="center"/>
    </xf>
    <xf numFmtId="165" fontId="23" fillId="0" borderId="0" xfId="12" applyNumberFormat="1" applyFont="1" applyAlignment="1">
      <alignment horizontal="center" vertical="center"/>
    </xf>
    <xf numFmtId="0" fontId="23" fillId="0" borderId="24" xfId="12" applyFont="1" applyBorder="1" applyAlignment="1">
      <alignment horizontal="center" vertical="center"/>
    </xf>
    <xf numFmtId="49" fontId="23" fillId="0" borderId="30" xfId="12" applyNumberFormat="1" applyFont="1" applyBorder="1" applyAlignment="1">
      <alignment horizontal="center" vertical="center"/>
    </xf>
    <xf numFmtId="0" fontId="23" fillId="0" borderId="30" xfId="12" applyFont="1" applyBorder="1" applyAlignment="1">
      <alignment horizontal="justify" vertical="center"/>
    </xf>
    <xf numFmtId="166" fontId="23" fillId="0" borderId="30" xfId="12" applyNumberFormat="1" applyFont="1" applyBorder="1" applyAlignment="1">
      <alignment horizontal="center" vertical="center"/>
    </xf>
    <xf numFmtId="165" fontId="46" fillId="0" borderId="30" xfId="24" applyFont="1" applyFill="1" applyBorder="1" applyAlignment="1">
      <alignment horizontal="center" vertical="center"/>
    </xf>
    <xf numFmtId="165" fontId="46" fillId="0" borderId="31" xfId="24" applyFont="1" applyFill="1" applyBorder="1" applyAlignment="1">
      <alignment horizontal="center" vertical="center"/>
    </xf>
    <xf numFmtId="167" fontId="46" fillId="0" borderId="0" xfId="24" applyNumberFormat="1" applyFont="1" applyFill="1" applyBorder="1" applyAlignment="1">
      <alignment horizontal="center" vertical="center"/>
    </xf>
    <xf numFmtId="0" fontId="23" fillId="0" borderId="25" xfId="12" applyFont="1" applyBorder="1" applyAlignment="1">
      <alignment horizontal="center" vertical="center"/>
    </xf>
    <xf numFmtId="0" fontId="23" fillId="0" borderId="45" xfId="12" quotePrefix="1" applyFont="1" applyBorder="1" applyAlignment="1">
      <alignment horizontal="center" vertical="center"/>
    </xf>
    <xf numFmtId="0" fontId="23" fillId="0" borderId="45" xfId="12" applyFont="1" applyBorder="1" applyAlignment="1">
      <alignment horizontal="justify" vertical="center"/>
    </xf>
    <xf numFmtId="165" fontId="23" fillId="0" borderId="45" xfId="12" applyNumberFormat="1" applyFont="1" applyBorder="1" applyAlignment="1">
      <alignment horizontal="center" vertical="center"/>
    </xf>
    <xf numFmtId="166" fontId="23" fillId="0" borderId="45" xfId="12" applyNumberFormat="1" applyFont="1" applyBorder="1" applyAlignment="1">
      <alignment horizontal="center" vertical="center"/>
    </xf>
    <xf numFmtId="165" fontId="46" fillId="0" borderId="45" xfId="24" applyFont="1" applyFill="1" applyBorder="1" applyAlignment="1">
      <alignment horizontal="center" vertical="center"/>
    </xf>
    <xf numFmtId="165" fontId="23" fillId="5" borderId="0" xfId="12" applyNumberFormat="1" applyFont="1" applyFill="1" applyAlignment="1">
      <alignment horizontal="center" vertical="center"/>
    </xf>
    <xf numFmtId="0" fontId="23" fillId="0" borderId="30" xfId="12" quotePrefix="1" applyFont="1" applyBorder="1" applyAlignment="1">
      <alignment horizontal="center" vertical="center"/>
    </xf>
    <xf numFmtId="0" fontId="23" fillId="0" borderId="30" xfId="12" applyFont="1" applyBorder="1" applyAlignment="1">
      <alignment horizontal="justify" vertical="top" wrapText="1"/>
    </xf>
    <xf numFmtId="0" fontId="23" fillId="0" borderId="45" xfId="12" applyFont="1" applyBorder="1" applyAlignment="1">
      <alignment horizontal="justify" vertical="top" wrapText="1"/>
    </xf>
    <xf numFmtId="0" fontId="23" fillId="0" borderId="30" xfId="12" applyFont="1" applyBorder="1" applyAlignment="1">
      <alignment horizontal="center" vertical="center"/>
    </xf>
    <xf numFmtId="165" fontId="46" fillId="0" borderId="30" xfId="24" applyFont="1" applyBorder="1" applyAlignment="1">
      <alignment horizontal="center" vertical="center"/>
    </xf>
    <xf numFmtId="0" fontId="23" fillId="0" borderId="30" xfId="12" applyFont="1" applyBorder="1" applyAlignment="1">
      <alignment horizontal="justify" vertical="center" wrapText="1"/>
    </xf>
    <xf numFmtId="0" fontId="23" fillId="0" borderId="45" xfId="12" applyFont="1" applyBorder="1" applyAlignment="1">
      <alignment horizontal="center" vertical="center"/>
    </xf>
    <xf numFmtId="0" fontId="23" fillId="0" borderId="45" xfId="12" applyFont="1" applyBorder="1" applyAlignment="1">
      <alignment horizontal="justify" vertical="center" wrapText="1"/>
    </xf>
    <xf numFmtId="165" fontId="46" fillId="0" borderId="45" xfId="24" applyFont="1" applyBorder="1" applyAlignment="1">
      <alignment horizontal="center" vertical="center"/>
    </xf>
    <xf numFmtId="165" fontId="22" fillId="0" borderId="0" xfId="12" applyNumberFormat="1" applyFont="1" applyAlignment="1">
      <alignment horizontal="center" vertical="center"/>
    </xf>
    <xf numFmtId="167" fontId="23" fillId="0" borderId="30" xfId="12" applyNumberFormat="1" applyFont="1" applyBorder="1" applyAlignment="1">
      <alignment horizontal="center" vertical="center"/>
    </xf>
    <xf numFmtId="165" fontId="46" fillId="0" borderId="30" xfId="12" applyNumberFormat="1" applyFont="1" applyBorder="1" applyAlignment="1">
      <alignment horizontal="center" vertical="center"/>
    </xf>
    <xf numFmtId="165" fontId="22" fillId="0" borderId="31" xfId="12" applyNumberFormat="1" applyFont="1" applyBorder="1" applyAlignment="1">
      <alignment horizontal="center" vertical="center"/>
    </xf>
    <xf numFmtId="165" fontId="22" fillId="14" borderId="0" xfId="12" applyNumberFormat="1" applyFont="1" applyFill="1" applyAlignment="1">
      <alignment horizontal="center" vertical="center"/>
    </xf>
    <xf numFmtId="165" fontId="23" fillId="0" borderId="39" xfId="10" applyNumberFormat="1" applyFont="1" applyBorder="1" applyAlignment="1">
      <alignment vertical="center"/>
    </xf>
    <xf numFmtId="165" fontId="23" fillId="0" borderId="37" xfId="10" applyNumberFormat="1" applyFont="1" applyBorder="1" applyAlignment="1">
      <alignment vertical="center"/>
    </xf>
    <xf numFmtId="10" fontId="23" fillId="0" borderId="30" xfId="16" applyNumberFormat="1" applyFont="1" applyFill="1" applyBorder="1" applyAlignment="1">
      <alignment vertical="center"/>
    </xf>
    <xf numFmtId="165" fontId="23" fillId="0" borderId="31" xfId="10" applyNumberFormat="1" applyFont="1" applyBorder="1" applyAlignment="1">
      <alignment horizontal="center" vertical="center"/>
    </xf>
    <xf numFmtId="165" fontId="23" fillId="0" borderId="0" xfId="10" applyNumberFormat="1" applyFont="1" applyAlignment="1">
      <alignment horizontal="center" vertical="center"/>
    </xf>
    <xf numFmtId="165" fontId="23" fillId="11" borderId="32" xfId="12" quotePrefix="1" applyNumberFormat="1" applyFont="1" applyFill="1" applyBorder="1" applyAlignment="1">
      <alignment horizontal="center" vertical="center"/>
    </xf>
    <xf numFmtId="165" fontId="23" fillId="11" borderId="33" xfId="12" quotePrefix="1" applyNumberFormat="1" applyFont="1" applyFill="1" applyBorder="1" applyAlignment="1">
      <alignment horizontal="center" vertical="center"/>
    </xf>
    <xf numFmtId="165" fontId="22" fillId="11" borderId="34" xfId="13" applyNumberFormat="1" applyFont="1" applyFill="1" applyBorder="1" applyAlignment="1">
      <alignment horizontal="center" vertical="center"/>
    </xf>
    <xf numFmtId="165" fontId="22" fillId="14" borderId="0" xfId="13" applyNumberFormat="1" applyFont="1" applyFill="1" applyAlignment="1">
      <alignment horizontal="center" vertical="center"/>
    </xf>
    <xf numFmtId="165" fontId="23" fillId="0" borderId="0" xfId="12" quotePrefix="1" applyNumberFormat="1" applyFont="1" applyAlignment="1">
      <alignment horizontal="center" vertical="center"/>
    </xf>
    <xf numFmtId="165" fontId="22" fillId="0" borderId="0" xfId="12" applyNumberFormat="1" applyFont="1" applyAlignment="1">
      <alignment horizontal="left" vertical="center"/>
    </xf>
    <xf numFmtId="165" fontId="22" fillId="0" borderId="0" xfId="13" applyNumberFormat="1" applyFont="1" applyAlignment="1">
      <alignment horizontal="center" vertical="center"/>
    </xf>
    <xf numFmtId="165" fontId="22" fillId="15" borderId="46" xfId="12" applyNumberFormat="1" applyFont="1" applyFill="1" applyBorder="1" applyAlignment="1">
      <alignment horizontal="center" vertical="center" wrapText="1"/>
    </xf>
    <xf numFmtId="0" fontId="46" fillId="7" borderId="35" xfId="0" applyFont="1" applyFill="1" applyBorder="1"/>
    <xf numFmtId="0" fontId="46" fillId="7" borderId="0" xfId="0" applyFont="1" applyFill="1"/>
    <xf numFmtId="0" fontId="46" fillId="7" borderId="29" xfId="0" applyFont="1" applyFill="1" applyBorder="1"/>
    <xf numFmtId="165" fontId="11" fillId="5" borderId="24" xfId="12" applyNumberFormat="1" applyFont="1" applyFill="1" applyBorder="1" applyAlignment="1">
      <alignment horizontal="center" vertical="center"/>
    </xf>
    <xf numFmtId="165" fontId="11" fillId="5" borderId="30" xfId="12" applyNumberFormat="1" applyFont="1" applyFill="1" applyBorder="1" applyAlignment="1">
      <alignment horizontal="center" vertical="center"/>
    </xf>
    <xf numFmtId="0" fontId="11" fillId="5" borderId="30" xfId="12" applyFont="1" applyFill="1" applyBorder="1" applyAlignment="1">
      <alignment horizontal="center" vertical="center"/>
    </xf>
    <xf numFmtId="0" fontId="44" fillId="5" borderId="30" xfId="12" applyFont="1" applyFill="1" applyBorder="1" applyAlignment="1">
      <alignment horizontal="center" vertical="center"/>
    </xf>
    <xf numFmtId="165" fontId="11" fillId="5" borderId="31" xfId="12" applyNumberFormat="1" applyFont="1" applyFill="1" applyBorder="1" applyAlignment="1">
      <alignment horizontal="center" vertical="center"/>
    </xf>
    <xf numFmtId="165" fontId="23" fillId="5" borderId="24" xfId="12" applyNumberFormat="1" applyFont="1" applyFill="1" applyBorder="1" applyAlignment="1">
      <alignment horizontal="center" vertical="center"/>
    </xf>
    <xf numFmtId="165" fontId="23" fillId="5" borderId="30" xfId="12" applyNumberFormat="1" applyFont="1" applyFill="1" applyBorder="1" applyAlignment="1">
      <alignment horizontal="center" vertical="center"/>
    </xf>
    <xf numFmtId="0" fontId="23" fillId="5" borderId="30" xfId="12" applyFont="1" applyFill="1" applyBorder="1" applyAlignment="1">
      <alignment horizontal="center" vertical="center"/>
    </xf>
    <xf numFmtId="0" fontId="46" fillId="5" borderId="30" xfId="12" applyFont="1" applyFill="1" applyBorder="1" applyAlignment="1">
      <alignment horizontal="center" vertical="center"/>
    </xf>
    <xf numFmtId="165" fontId="23" fillId="5" borderId="31" xfId="12" applyNumberFormat="1" applyFont="1" applyFill="1" applyBorder="1" applyAlignment="1">
      <alignment horizontal="center" vertical="center"/>
    </xf>
    <xf numFmtId="165" fontId="22" fillId="0" borderId="30" xfId="12" applyNumberFormat="1" applyFont="1" applyBorder="1" applyAlignment="1">
      <alignment vertical="center"/>
    </xf>
    <xf numFmtId="0" fontId="11" fillId="7" borderId="22" xfId="6" applyFont="1" applyFill="1" applyBorder="1" applyAlignment="1">
      <alignment vertical="center"/>
    </xf>
    <xf numFmtId="0" fontId="11" fillId="0" borderId="0" xfId="6" applyFont="1" applyAlignment="1">
      <alignment vertical="center"/>
    </xf>
    <xf numFmtId="0" fontId="11" fillId="7" borderId="23" xfId="6" applyFont="1" applyFill="1" applyBorder="1" applyAlignment="1">
      <alignment vertical="center"/>
    </xf>
    <xf numFmtId="0" fontId="48" fillId="4" borderId="0" xfId="0" applyFont="1" applyFill="1" applyAlignment="1">
      <alignment vertical="center"/>
    </xf>
    <xf numFmtId="0" fontId="11" fillId="0" borderId="0" xfId="0" applyFont="1" applyAlignment="1">
      <alignment vertical="center"/>
    </xf>
    <xf numFmtId="0" fontId="11" fillId="7" borderId="35" xfId="6" applyFont="1" applyFill="1" applyBorder="1" applyAlignment="1">
      <alignment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11" fillId="0" borderId="30" xfId="0" applyFont="1" applyBorder="1" applyAlignment="1">
      <alignment horizontal="center" vertical="center"/>
    </xf>
    <xf numFmtId="0" fontId="48" fillId="0" borderId="30" xfId="0" applyFont="1" applyBorder="1" applyAlignment="1">
      <alignment horizontal="center" vertical="center"/>
    </xf>
    <xf numFmtId="165" fontId="21" fillId="5" borderId="24" xfId="12" applyNumberFormat="1" applyFont="1" applyFill="1" applyBorder="1" applyAlignment="1">
      <alignment horizontal="center" vertical="center"/>
    </xf>
    <xf numFmtId="165" fontId="21" fillId="5" borderId="30" xfId="12" applyNumberFormat="1" applyFont="1" applyFill="1" applyBorder="1" applyAlignment="1">
      <alignment horizontal="center" vertical="center"/>
    </xf>
    <xf numFmtId="0" fontId="21" fillId="5" borderId="30" xfId="12" applyFont="1" applyFill="1" applyBorder="1" applyAlignment="1">
      <alignment horizontal="center" vertical="center"/>
    </xf>
    <xf numFmtId="0" fontId="49" fillId="5" borderId="30" xfId="12" applyFont="1" applyFill="1" applyBorder="1" applyAlignment="1">
      <alignment horizontal="center" vertical="center"/>
    </xf>
    <xf numFmtId="165" fontId="21" fillId="5" borderId="31" xfId="12" applyNumberFormat="1" applyFont="1" applyFill="1" applyBorder="1" applyAlignment="1">
      <alignment horizontal="center" vertical="center"/>
    </xf>
    <xf numFmtId="17" fontId="50" fillId="16" borderId="47" xfId="0" applyNumberFormat="1" applyFont="1" applyFill="1" applyBorder="1" applyAlignment="1">
      <alignment horizontal="center" vertical="center" wrapText="1"/>
    </xf>
    <xf numFmtId="165" fontId="19" fillId="15" borderId="48" xfId="12" applyNumberFormat="1" applyFont="1" applyFill="1" applyBorder="1" applyAlignment="1">
      <alignment horizontal="center" vertical="center" wrapText="1"/>
    </xf>
    <xf numFmtId="0" fontId="25" fillId="0" borderId="14" xfId="0" applyFont="1" applyBorder="1" applyAlignment="1">
      <alignment horizontal="center" vertical="center"/>
    </xf>
    <xf numFmtId="2" fontId="25" fillId="0" borderId="15" xfId="0" applyNumberFormat="1" applyFont="1" applyBorder="1" applyAlignment="1">
      <alignment horizontal="center" vertical="center" wrapText="1"/>
    </xf>
    <xf numFmtId="2" fontId="25" fillId="0" borderId="15" xfId="0" applyNumberFormat="1" applyFont="1" applyBorder="1" applyAlignment="1">
      <alignment horizontal="center" vertical="center"/>
    </xf>
    <xf numFmtId="2" fontId="25" fillId="0" borderId="49" xfId="0" applyNumberFormat="1" applyFont="1" applyBorder="1" applyAlignment="1">
      <alignment horizontal="center" vertical="center"/>
    </xf>
    <xf numFmtId="169" fontId="25" fillId="0" borderId="49" xfId="0" applyNumberFormat="1" applyFont="1" applyBorder="1" applyAlignment="1">
      <alignment horizontal="center" vertical="center"/>
    </xf>
    <xf numFmtId="169" fontId="25" fillId="0" borderId="50" xfId="0"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169" fontId="25" fillId="0" borderId="0" xfId="0" applyNumberFormat="1" applyFont="1" applyAlignment="1">
      <alignment horizontal="center" vertical="center"/>
    </xf>
    <xf numFmtId="0" fontId="25" fillId="0" borderId="24" xfId="0" applyFont="1" applyBorder="1" applyAlignment="1">
      <alignment horizontal="center" vertical="center"/>
    </xf>
    <xf numFmtId="2" fontId="25" fillId="0" borderId="30" xfId="0" applyNumberFormat="1" applyFont="1" applyBorder="1" applyAlignment="1">
      <alignment horizontal="center" vertical="center" wrapText="1"/>
    </xf>
    <xf numFmtId="0" fontId="25" fillId="0" borderId="0" xfId="0" applyFont="1"/>
    <xf numFmtId="0" fontId="25" fillId="7" borderId="23" xfId="0" applyFont="1" applyFill="1" applyBorder="1" applyAlignment="1">
      <alignment horizontal="center" vertical="center" wrapText="1"/>
    </xf>
    <xf numFmtId="0" fontId="25" fillId="7" borderId="51"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18" fillId="17" borderId="0" xfId="0" applyFont="1" applyFill="1" applyAlignment="1">
      <alignment horizontal="center" vertical="center" wrapText="1"/>
    </xf>
    <xf numFmtId="2" fontId="18" fillId="0" borderId="0" xfId="0" applyNumberFormat="1" applyFont="1" applyAlignment="1">
      <alignment vertical="center"/>
    </xf>
    <xf numFmtId="0" fontId="27" fillId="0" borderId="24" xfId="0" applyFont="1" applyBorder="1" applyAlignment="1">
      <alignment horizontal="center" vertical="center"/>
    </xf>
    <xf numFmtId="0" fontId="27" fillId="0" borderId="38" xfId="0" applyFont="1" applyBorder="1" applyAlignment="1">
      <alignment horizontal="center" vertical="center"/>
    </xf>
    <xf numFmtId="0" fontId="27" fillId="0" borderId="30" xfId="0" applyFont="1" applyBorder="1" applyAlignment="1">
      <alignment horizontal="center" vertical="center" wrapText="1"/>
    </xf>
    <xf numFmtId="0" fontId="27" fillId="0" borderId="30" xfId="0" applyFont="1" applyBorder="1" applyAlignment="1">
      <alignment horizontal="justify" vertical="center"/>
    </xf>
    <xf numFmtId="165" fontId="27" fillId="0" borderId="30" xfId="26" applyFont="1" applyFill="1" applyBorder="1" applyAlignment="1">
      <alignment horizontal="center" vertical="center" wrapText="1"/>
    </xf>
    <xf numFmtId="2" fontId="27" fillId="0" borderId="30" xfId="0" applyNumberFormat="1" applyFont="1" applyBorder="1" applyAlignment="1">
      <alignment horizontal="center" vertical="center" wrapText="1"/>
    </xf>
    <xf numFmtId="164" fontId="27" fillId="0" borderId="30" xfId="1" applyFont="1" applyFill="1" applyBorder="1" applyAlignment="1">
      <alignment vertical="center"/>
    </xf>
    <xf numFmtId="164" fontId="27" fillId="0" borderId="30" xfId="1" applyFont="1" applyFill="1" applyBorder="1" applyAlignment="1">
      <alignment horizontal="right" vertical="center"/>
    </xf>
    <xf numFmtId="164" fontId="27" fillId="0" borderId="31" xfId="1" applyFont="1" applyFill="1" applyBorder="1" applyAlignment="1">
      <alignment vertical="center"/>
    </xf>
    <xf numFmtId="49" fontId="27" fillId="0" borderId="30" xfId="0" applyNumberFormat="1" applyFont="1" applyBorder="1" applyAlignment="1">
      <alignment horizontal="center" vertical="center" wrapText="1"/>
    </xf>
    <xf numFmtId="0" fontId="27" fillId="0" borderId="30" xfId="0" applyFont="1" applyBorder="1" applyAlignment="1">
      <alignment horizontal="justify" vertical="center" wrapText="1"/>
    </xf>
    <xf numFmtId="0" fontId="27" fillId="0" borderId="30" xfId="0" applyFont="1" applyBorder="1" applyAlignment="1">
      <alignment horizontal="center" vertical="center"/>
    </xf>
    <xf numFmtId="0" fontId="27" fillId="0" borderId="39" xfId="0" applyFont="1" applyBorder="1" applyAlignment="1">
      <alignment horizontal="justify" vertical="center" wrapText="1"/>
    </xf>
    <xf numFmtId="4" fontId="27" fillId="0" borderId="30" xfId="0" applyNumberFormat="1" applyFont="1" applyBorder="1" applyAlignment="1">
      <alignment vertical="center" wrapText="1"/>
    </xf>
    <xf numFmtId="164" fontId="27" fillId="0" borderId="30" xfId="1" applyFont="1" applyFill="1" applyBorder="1" applyAlignment="1">
      <alignment horizontal="center" vertical="center" wrapText="1"/>
    </xf>
    <xf numFmtId="0" fontId="27" fillId="0" borderId="38" xfId="0" applyFont="1" applyBorder="1" applyAlignment="1">
      <alignment horizontal="center" vertical="center" wrapText="1"/>
    </xf>
    <xf numFmtId="0" fontId="27" fillId="2" borderId="36" xfId="0" applyFont="1" applyFill="1" applyBorder="1" applyAlignment="1">
      <alignment horizontal="center" vertical="center"/>
    </xf>
    <xf numFmtId="49" fontId="27" fillId="0" borderId="30" xfId="26" applyNumberFormat="1" applyFont="1" applyFill="1" applyBorder="1" applyAlignment="1">
      <alignment horizontal="center" vertical="center" wrapText="1"/>
    </xf>
    <xf numFmtId="0" fontId="27" fillId="0" borderId="30" xfId="0" quotePrefix="1" applyFont="1" applyBorder="1" applyAlignment="1">
      <alignment horizontal="justify" vertical="center" wrapText="1"/>
    </xf>
    <xf numFmtId="0" fontId="18" fillId="2" borderId="24"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7" borderId="30" xfId="0" applyFont="1" applyFill="1" applyBorder="1" applyAlignment="1">
      <alignment horizontal="center" vertical="center" wrapText="1"/>
    </xf>
    <xf numFmtId="0" fontId="18" fillId="7" borderId="30" xfId="0" applyFont="1" applyFill="1" applyBorder="1" applyAlignment="1">
      <alignment horizontal="justify" vertical="center" wrapText="1"/>
    </xf>
    <xf numFmtId="164" fontId="27" fillId="0" borderId="30" xfId="1" applyFont="1" applyFill="1" applyBorder="1" applyAlignment="1">
      <alignment horizontal="right" vertical="center" wrapText="1"/>
    </xf>
    <xf numFmtId="0" fontId="27" fillId="2" borderId="24" xfId="0" applyFont="1" applyFill="1" applyBorder="1" applyAlignment="1">
      <alignment horizontal="center" vertical="center" wrapText="1"/>
    </xf>
    <xf numFmtId="4" fontId="27" fillId="0" borderId="30" xfId="1" applyNumberFormat="1" applyFont="1" applyFill="1" applyBorder="1" applyAlignment="1">
      <alignment horizontal="right" vertical="center" wrapText="1"/>
    </xf>
    <xf numFmtId="0" fontId="18" fillId="0" borderId="30" xfId="0" applyFont="1" applyBorder="1" applyAlignment="1">
      <alignment horizontal="center" vertical="center"/>
    </xf>
    <xf numFmtId="49" fontId="18" fillId="0" borderId="30" xfId="0" applyNumberFormat="1" applyFont="1" applyBorder="1" applyAlignment="1">
      <alignment horizontal="center" vertical="center" wrapText="1"/>
    </xf>
    <xf numFmtId="0" fontId="18" fillId="0" borderId="30" xfId="0" applyFont="1" applyBorder="1" applyAlignment="1">
      <alignment horizontal="justify" vertical="center" wrapText="1"/>
    </xf>
    <xf numFmtId="164" fontId="18" fillId="5" borderId="31" xfId="1" applyFont="1" applyFill="1" applyBorder="1" applyAlignment="1">
      <alignment horizontal="right" vertical="center"/>
    </xf>
    <xf numFmtId="43" fontId="27" fillId="0" borderId="0" xfId="0" applyNumberFormat="1" applyFont="1" applyAlignment="1">
      <alignment vertical="center"/>
    </xf>
    <xf numFmtId="0" fontId="18" fillId="5" borderId="36" xfId="0" applyFont="1" applyFill="1" applyBorder="1" applyAlignment="1">
      <alignment horizontal="center" vertical="center" wrapText="1"/>
    </xf>
    <xf numFmtId="0" fontId="27" fillId="7" borderId="0" xfId="0" applyFont="1" applyFill="1" applyAlignment="1">
      <alignment vertical="center"/>
    </xf>
    <xf numFmtId="0" fontId="27" fillId="7" borderId="36" xfId="0" applyFont="1" applyFill="1" applyBorder="1" applyAlignment="1">
      <alignment horizontal="center" vertical="center" wrapText="1"/>
    </xf>
    <xf numFmtId="0" fontId="27" fillId="7" borderId="30" xfId="0" applyFont="1" applyFill="1" applyBorder="1" applyAlignment="1">
      <alignment horizontal="center" vertical="center"/>
    </xf>
    <xf numFmtId="0" fontId="27" fillId="7" borderId="39" xfId="0" applyFont="1" applyFill="1" applyBorder="1" applyAlignment="1">
      <alignment horizontal="justify" vertical="center" wrapText="1"/>
    </xf>
    <xf numFmtId="4" fontId="27" fillId="7" borderId="30" xfId="0" applyNumberFormat="1" applyFont="1" applyFill="1" applyBorder="1" applyAlignment="1">
      <alignment vertical="center" wrapText="1"/>
    </xf>
    <xf numFmtId="165" fontId="27" fillId="7" borderId="30" xfId="26" applyFont="1" applyFill="1" applyBorder="1" applyAlignment="1">
      <alignment horizontal="center" vertical="center" wrapText="1"/>
    </xf>
    <xf numFmtId="164" fontId="27" fillId="7" borderId="30" xfId="1" applyFont="1" applyFill="1" applyBorder="1" applyAlignment="1">
      <alignment vertical="center" wrapText="1"/>
    </xf>
    <xf numFmtId="164" fontId="27" fillId="0" borderId="30" xfId="1" applyFont="1" applyFill="1" applyBorder="1" applyAlignment="1">
      <alignment vertical="center" wrapText="1"/>
    </xf>
    <xf numFmtId="44" fontId="27" fillId="0" borderId="30" xfId="1" applyNumberFormat="1" applyFont="1" applyFill="1" applyBorder="1" applyAlignment="1">
      <alignment vertical="center" wrapText="1"/>
    </xf>
    <xf numFmtId="44" fontId="27" fillId="0" borderId="30" xfId="1" applyNumberFormat="1" applyFont="1" applyFill="1" applyBorder="1" applyAlignment="1">
      <alignment horizontal="right" vertical="center" wrapText="1"/>
    </xf>
    <xf numFmtId="0" fontId="18" fillId="5" borderId="24"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27" fillId="0" borderId="24" xfId="0" applyFont="1" applyBorder="1" applyAlignment="1">
      <alignment horizontal="center" vertical="center" wrapText="1"/>
    </xf>
    <xf numFmtId="164" fontId="27" fillId="0" borderId="0" xfId="1" applyFont="1" applyAlignment="1">
      <alignment vertical="center"/>
    </xf>
    <xf numFmtId="0" fontId="18" fillId="7" borderId="35" xfId="0" applyFont="1" applyFill="1" applyBorder="1" applyAlignment="1">
      <alignment vertical="center" wrapText="1"/>
    </xf>
    <xf numFmtId="165" fontId="19" fillId="15" borderId="53" xfId="12" applyNumberFormat="1" applyFont="1" applyFill="1" applyBorder="1" applyAlignment="1">
      <alignment horizontal="center" vertical="center" wrapText="1"/>
    </xf>
    <xf numFmtId="17" fontId="51" fillId="16" borderId="47" xfId="0" applyNumberFormat="1" applyFont="1" applyFill="1" applyBorder="1" applyAlignment="1">
      <alignment horizontal="center" vertical="center" wrapText="1"/>
    </xf>
    <xf numFmtId="165" fontId="22" fillId="15" borderId="54" xfId="12" applyNumberFormat="1" applyFont="1" applyFill="1" applyBorder="1" applyAlignment="1">
      <alignment horizontal="center" vertical="center" wrapText="1"/>
    </xf>
    <xf numFmtId="165" fontId="22" fillId="15" borderId="53" xfId="12" applyNumberFormat="1" applyFont="1" applyFill="1" applyBorder="1" applyAlignment="1">
      <alignment horizontal="center" vertical="center" wrapText="1"/>
    </xf>
    <xf numFmtId="165" fontId="19" fillId="15" borderId="29" xfId="12" applyNumberFormat="1" applyFont="1" applyFill="1" applyBorder="1" applyAlignment="1">
      <alignment horizontal="center" vertical="center" wrapText="1"/>
    </xf>
    <xf numFmtId="165" fontId="19" fillId="15" borderId="52" xfId="12" applyNumberFormat="1" applyFont="1" applyFill="1" applyBorder="1" applyAlignment="1">
      <alignment horizontal="center" vertical="center" wrapText="1"/>
    </xf>
    <xf numFmtId="0" fontId="19" fillId="0" borderId="30" xfId="0" applyFont="1" applyBorder="1" applyAlignment="1">
      <alignment horizontal="center" vertical="center"/>
    </xf>
    <xf numFmtId="0" fontId="19" fillId="0" borderId="24" xfId="0" applyFont="1" applyBorder="1" applyAlignment="1">
      <alignment horizontal="center"/>
    </xf>
    <xf numFmtId="0" fontId="19" fillId="0" borderId="31" xfId="0" applyFont="1" applyBorder="1" applyAlignment="1">
      <alignment horizontal="center"/>
    </xf>
    <xf numFmtId="0" fontId="19" fillId="0" borderId="38" xfId="0" applyFont="1" applyBorder="1" applyAlignment="1">
      <alignment horizontal="center"/>
    </xf>
    <xf numFmtId="175" fontId="19" fillId="0" borderId="31" xfId="25" applyFont="1" applyFill="1" applyBorder="1" applyAlignment="1" applyProtection="1">
      <alignment horizontal="center" vertical="center"/>
    </xf>
    <xf numFmtId="10" fontId="11" fillId="0" borderId="24" xfId="18" applyNumberFormat="1" applyFont="1" applyFill="1" applyBorder="1" applyAlignment="1" applyProtection="1">
      <alignment horizontal="right" vertical="center"/>
    </xf>
    <xf numFmtId="176" fontId="11" fillId="0" borderId="31" xfId="25" applyNumberFormat="1" applyFont="1" applyFill="1" applyBorder="1" applyAlignment="1" applyProtection="1">
      <alignment horizontal="right" vertical="center"/>
    </xf>
    <xf numFmtId="10" fontId="11" fillId="0" borderId="38" xfId="18" applyNumberFormat="1" applyFont="1" applyFill="1" applyBorder="1" applyAlignment="1" applyProtection="1">
      <alignment horizontal="right" vertical="center"/>
    </xf>
    <xf numFmtId="10" fontId="44" fillId="0" borderId="0" xfId="0" applyNumberFormat="1" applyFont="1"/>
    <xf numFmtId="176" fontId="11" fillId="19" borderId="24" xfId="25" applyNumberFormat="1" applyFont="1" applyFill="1" applyBorder="1" applyAlignment="1" applyProtection="1">
      <alignment horizontal="right" vertical="center"/>
    </xf>
    <xf numFmtId="176" fontId="11" fillId="19" borderId="31" xfId="25" applyNumberFormat="1" applyFont="1" applyFill="1" applyBorder="1" applyAlignment="1" applyProtection="1">
      <alignment horizontal="right" vertical="center"/>
    </xf>
    <xf numFmtId="10" fontId="11" fillId="19" borderId="38" xfId="17" applyNumberFormat="1" applyFont="1" applyFill="1" applyBorder="1" applyAlignment="1" applyProtection="1">
      <alignment horizontal="right" vertical="center"/>
    </xf>
    <xf numFmtId="176" fontId="11" fillId="19" borderId="38" xfId="25" applyNumberFormat="1" applyFont="1" applyFill="1" applyBorder="1" applyAlignment="1" applyProtection="1">
      <alignment horizontal="right" vertical="center"/>
    </xf>
    <xf numFmtId="10" fontId="11" fillId="0" borderId="38" xfId="17" applyNumberFormat="1" applyFont="1" applyFill="1" applyBorder="1" applyAlignment="1" applyProtection="1">
      <alignment horizontal="right" vertical="center"/>
    </xf>
    <xf numFmtId="10" fontId="11" fillId="0" borderId="24" xfId="18" applyNumberFormat="1" applyFont="1" applyFill="1" applyBorder="1" applyAlignment="1" applyProtection="1">
      <alignment horizontal="right"/>
    </xf>
    <xf numFmtId="176" fontId="11" fillId="0" borderId="31" xfId="25" applyNumberFormat="1" applyFont="1" applyFill="1" applyBorder="1" applyAlignment="1" applyProtection="1">
      <alignment horizontal="right"/>
    </xf>
    <xf numFmtId="10" fontId="11" fillId="0" borderId="38" xfId="17" applyNumberFormat="1" applyFont="1" applyFill="1" applyBorder="1" applyAlignment="1" applyProtection="1">
      <alignment horizontal="right"/>
    </xf>
    <xf numFmtId="10" fontId="11" fillId="20" borderId="38" xfId="17" applyNumberFormat="1" applyFont="1" applyFill="1" applyBorder="1" applyAlignment="1" applyProtection="1">
      <alignment horizontal="right"/>
    </xf>
    <xf numFmtId="176" fontId="11" fillId="20" borderId="31" xfId="25" applyNumberFormat="1" applyFont="1" applyFill="1" applyBorder="1" applyAlignment="1" applyProtection="1">
      <alignment horizontal="right"/>
    </xf>
    <xf numFmtId="10" fontId="19" fillId="0" borderId="24" xfId="18" applyNumberFormat="1" applyFont="1" applyFill="1" applyBorder="1" applyAlignment="1" applyProtection="1">
      <alignment horizontal="center" vertical="center"/>
    </xf>
    <xf numFmtId="0" fontId="19" fillId="0" borderId="33" xfId="0" applyFont="1" applyBorder="1" applyAlignment="1">
      <alignment horizontal="center" vertical="center"/>
    </xf>
    <xf numFmtId="175" fontId="19" fillId="0" borderId="34" xfId="25" applyFont="1" applyFill="1" applyBorder="1" applyAlignment="1" applyProtection="1">
      <alignment horizontal="center" vertical="center"/>
    </xf>
    <xf numFmtId="10" fontId="19" fillId="0" borderId="32" xfId="18" applyNumberFormat="1" applyFont="1" applyFill="1" applyBorder="1" applyAlignment="1" applyProtection="1">
      <alignment horizontal="center" vertical="center"/>
    </xf>
    <xf numFmtId="10" fontId="19" fillId="0" borderId="60" xfId="17" applyNumberFormat="1" applyFont="1" applyFill="1" applyBorder="1" applyAlignment="1" applyProtection="1">
      <alignment horizontal="center" vertical="center"/>
    </xf>
    <xf numFmtId="0" fontId="27" fillId="7" borderId="35"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29" xfId="0" applyFont="1" applyFill="1" applyBorder="1" applyAlignment="1">
      <alignment horizontal="center" vertical="center" wrapText="1"/>
    </xf>
    <xf numFmtId="0" fontId="24" fillId="0" borderId="35" xfId="0" applyFont="1" applyBorder="1" applyAlignment="1">
      <alignment horizontal="center" vertical="center" wrapText="1"/>
    </xf>
    <xf numFmtId="0" fontId="44" fillId="7" borderId="35" xfId="0" applyFont="1" applyFill="1" applyBorder="1" applyAlignment="1">
      <alignment horizontal="center" vertical="center"/>
    </xf>
    <xf numFmtId="0" fontId="44" fillId="7" borderId="29" xfId="0" applyFont="1" applyFill="1" applyBorder="1" applyAlignment="1">
      <alignment horizontal="center" vertical="center"/>
    </xf>
    <xf numFmtId="0" fontId="41" fillId="5" borderId="45" xfId="0" applyFont="1" applyFill="1" applyBorder="1" applyAlignment="1">
      <alignment horizontal="center" vertical="center"/>
    </xf>
    <xf numFmtId="0" fontId="41" fillId="5" borderId="15" xfId="0" applyFont="1" applyFill="1" applyBorder="1" applyAlignment="1">
      <alignment horizontal="center" vertical="center"/>
    </xf>
    <xf numFmtId="165" fontId="19" fillId="0" borderId="0" xfId="12" applyNumberFormat="1" applyFont="1" applyAlignment="1">
      <alignment vertical="center" wrapText="1"/>
    </xf>
    <xf numFmtId="0" fontId="52" fillId="0" borderId="0" xfId="0" applyFont="1"/>
    <xf numFmtId="0" fontId="52" fillId="0" borderId="0" xfId="0" applyFont="1" applyAlignment="1">
      <alignment horizontal="right"/>
    </xf>
    <xf numFmtId="0" fontId="27" fillId="0" borderId="0" xfId="0" applyFont="1" applyAlignment="1">
      <alignment horizontal="center" vertical="center"/>
    </xf>
    <xf numFmtId="165" fontId="19" fillId="0" borderId="31" xfId="12" applyNumberFormat="1" applyFont="1" applyBorder="1" applyAlignment="1">
      <alignment vertical="center"/>
    </xf>
    <xf numFmtId="0" fontId="45" fillId="0" borderId="35" xfId="0" applyFont="1" applyBorder="1" applyAlignment="1">
      <alignment horizontal="center" vertical="center"/>
    </xf>
    <xf numFmtId="0" fontId="41" fillId="0" borderId="35" xfId="0" applyFont="1" applyBorder="1" applyAlignment="1">
      <alignment horizontal="center" vertical="center"/>
    </xf>
    <xf numFmtId="0" fontId="41" fillId="5" borderId="61" xfId="0" applyFont="1" applyFill="1" applyBorder="1" applyAlignment="1">
      <alignment horizontal="center" vertical="center"/>
    </xf>
    <xf numFmtId="0" fontId="41" fillId="5" borderId="50" xfId="0" applyFont="1" applyFill="1" applyBorder="1" applyAlignment="1">
      <alignment horizontal="center" vertical="center"/>
    </xf>
    <xf numFmtId="0" fontId="10" fillId="7" borderId="0" xfId="0" applyFont="1" applyFill="1" applyAlignment="1" applyProtection="1">
      <alignment vertical="center"/>
      <protection locked="0"/>
    </xf>
    <xf numFmtId="0" fontId="12" fillId="0" borderId="35" xfId="9" applyFont="1" applyBorder="1" applyAlignment="1">
      <alignment horizontal="center" vertical="center"/>
    </xf>
    <xf numFmtId="0" fontId="15" fillId="0" borderId="36" xfId="0" applyFont="1" applyBorder="1" applyAlignment="1">
      <alignment horizontal="center" vertical="center"/>
    </xf>
    <xf numFmtId="2" fontId="15" fillId="0" borderId="31" xfId="0" applyNumberFormat="1" applyFont="1" applyBorder="1" applyAlignment="1">
      <alignment horizontal="center" vertical="center"/>
    </xf>
    <xf numFmtId="2" fontId="15" fillId="5" borderId="31" xfId="0" applyNumberFormat="1" applyFont="1" applyFill="1" applyBorder="1" applyAlignment="1">
      <alignment horizontal="center" vertical="center"/>
    </xf>
    <xf numFmtId="0" fontId="15" fillId="0" borderId="24" xfId="0" applyFont="1" applyBorder="1" applyAlignment="1">
      <alignment horizontal="center" vertical="center"/>
    </xf>
    <xf numFmtId="0" fontId="15" fillId="0" borderId="31" xfId="0" applyFont="1" applyBorder="1" applyAlignment="1">
      <alignment horizontal="center" vertical="center" wrapText="1"/>
    </xf>
    <xf numFmtId="0" fontId="15" fillId="0" borderId="62" xfId="0" applyFont="1" applyBorder="1" applyAlignment="1">
      <alignment horizontal="center" vertical="center"/>
    </xf>
    <xf numFmtId="2" fontId="15" fillId="0" borderId="34" xfId="0" applyNumberFormat="1" applyFont="1" applyBorder="1" applyAlignment="1">
      <alignment horizontal="center" vertical="center"/>
    </xf>
    <xf numFmtId="169" fontId="10" fillId="15" borderId="63" xfId="12" applyNumberFormat="1" applyFont="1" applyFill="1" applyBorder="1" applyAlignment="1">
      <alignment vertical="center" wrapText="1"/>
    </xf>
    <xf numFmtId="0" fontId="27" fillId="0" borderId="22" xfId="0" applyFont="1" applyBorder="1" applyAlignment="1">
      <alignment vertical="center"/>
    </xf>
    <xf numFmtId="0" fontId="27" fillId="0" borderId="43" xfId="0" applyFont="1" applyBorder="1" applyAlignment="1">
      <alignment vertical="center"/>
    </xf>
    <xf numFmtId="0" fontId="27" fillId="0" borderId="35" xfId="0" applyFont="1" applyBorder="1" applyAlignment="1">
      <alignment vertical="center"/>
    </xf>
    <xf numFmtId="0" fontId="27" fillId="7" borderId="35" xfId="0" applyFont="1" applyFill="1" applyBorder="1" applyAlignment="1">
      <alignment vertical="center"/>
    </xf>
    <xf numFmtId="0" fontId="27" fillId="0" borderId="41" xfId="0" applyFont="1" applyBorder="1" applyAlignment="1">
      <alignment vertical="center"/>
    </xf>
    <xf numFmtId="0" fontId="27" fillId="0" borderId="42" xfId="0" applyFont="1" applyBorder="1" applyAlignment="1">
      <alignment vertical="center"/>
    </xf>
    <xf numFmtId="164" fontId="18" fillId="5" borderId="34" xfId="1" applyFont="1" applyFill="1" applyBorder="1" applyAlignment="1">
      <alignment horizontal="right" vertical="center"/>
    </xf>
    <xf numFmtId="0" fontId="20" fillId="0" borderId="38" xfId="0" applyFont="1" applyBorder="1" applyAlignment="1">
      <alignment horizontal="center" vertical="center"/>
    </xf>
    <xf numFmtId="1" fontId="21" fillId="0" borderId="30" xfId="0" applyNumberFormat="1" applyFont="1" applyBorder="1" applyAlignment="1">
      <alignment horizontal="center" vertical="center"/>
    </xf>
    <xf numFmtId="0" fontId="21" fillId="0" borderId="30" xfId="0" applyFont="1" applyBorder="1" applyAlignment="1">
      <alignment horizontal="center" vertical="center"/>
    </xf>
    <xf numFmtId="169" fontId="53" fillId="0" borderId="30" xfId="0" applyNumberFormat="1" applyFont="1" applyBorder="1" applyAlignment="1">
      <alignment horizontal="center" vertical="center"/>
    </xf>
    <xf numFmtId="169" fontId="54" fillId="0" borderId="30" xfId="0" applyNumberFormat="1" applyFont="1" applyBorder="1" applyAlignment="1">
      <alignment horizontal="center" vertical="center"/>
    </xf>
    <xf numFmtId="0" fontId="52" fillId="0" borderId="0" xfId="0" applyFont="1" applyAlignment="1">
      <alignment horizontal="center"/>
    </xf>
    <xf numFmtId="176" fontId="11" fillId="0" borderId="38" xfId="25" applyNumberFormat="1" applyFont="1" applyFill="1" applyBorder="1" applyAlignment="1" applyProtection="1">
      <alignment horizontal="right" vertical="center"/>
    </xf>
    <xf numFmtId="0" fontId="18" fillId="0" borderId="39" xfId="0" applyFont="1" applyBorder="1" applyAlignment="1">
      <alignment horizontal="justify" vertical="center" wrapText="1"/>
    </xf>
    <xf numFmtId="0" fontId="18" fillId="7" borderId="39" xfId="0" applyFont="1" applyFill="1" applyBorder="1" applyAlignment="1">
      <alignment horizontal="justify" vertical="center" wrapText="1"/>
    </xf>
    <xf numFmtId="0" fontId="18" fillId="7" borderId="36" xfId="0" applyFont="1" applyFill="1" applyBorder="1" applyAlignment="1">
      <alignment horizontal="center" vertical="center" wrapText="1"/>
    </xf>
    <xf numFmtId="169" fontId="25" fillId="0" borderId="0" xfId="0" applyNumberFormat="1" applyFont="1" applyAlignment="1">
      <alignment vertical="center"/>
    </xf>
    <xf numFmtId="0" fontId="26" fillId="18" borderId="24" xfId="0" applyFont="1" applyFill="1" applyBorder="1" applyAlignment="1">
      <alignment horizontal="center" vertical="center" wrapText="1"/>
    </xf>
    <xf numFmtId="0" fontId="26" fillId="18" borderId="30" xfId="0" applyFont="1" applyFill="1" applyBorder="1" applyAlignment="1">
      <alignment horizontal="center" vertical="center" wrapText="1"/>
    </xf>
    <xf numFmtId="0" fontId="26" fillId="18" borderId="31" xfId="0" applyFont="1" applyFill="1" applyBorder="1" applyAlignment="1">
      <alignment horizontal="center" vertical="center" wrapText="1"/>
    </xf>
    <xf numFmtId="0" fontId="18" fillId="5" borderId="24" xfId="0" applyFont="1" applyFill="1" applyBorder="1" applyAlignment="1">
      <alignment horizontal="center" vertical="center"/>
    </xf>
    <xf numFmtId="10" fontId="28" fillId="5" borderId="30" xfId="16" applyNumberFormat="1" applyFont="1" applyFill="1" applyBorder="1" applyAlignment="1">
      <alignment horizontal="center" vertical="center" wrapText="1"/>
    </xf>
    <xf numFmtId="0" fontId="28" fillId="5" borderId="30" xfId="0" applyFont="1" applyFill="1" applyBorder="1" applyAlignment="1">
      <alignment horizontal="center" vertical="center" wrapText="1"/>
    </xf>
    <xf numFmtId="0" fontId="18" fillId="5" borderId="39" xfId="0" applyFont="1" applyFill="1" applyBorder="1" applyAlignment="1">
      <alignment vertical="center" wrapText="1"/>
    </xf>
    <xf numFmtId="0" fontId="18" fillId="5" borderId="39" xfId="0" applyFont="1" applyFill="1" applyBorder="1" applyAlignment="1">
      <alignment vertical="center"/>
    </xf>
    <xf numFmtId="0" fontId="18" fillId="5" borderId="30" xfId="0" applyFont="1" applyFill="1" applyBorder="1" applyAlignment="1">
      <alignment vertical="center"/>
    </xf>
    <xf numFmtId="0" fontId="18" fillId="5" borderId="30" xfId="0" applyFont="1" applyFill="1" applyBorder="1" applyAlignment="1">
      <alignment horizontal="center" vertical="center"/>
    </xf>
    <xf numFmtId="2" fontId="11" fillId="0" borderId="30" xfId="0" applyNumberFormat="1" applyFont="1" applyBorder="1" applyAlignment="1">
      <alignment horizontal="center" vertical="center"/>
    </xf>
    <xf numFmtId="2" fontId="48" fillId="0" borderId="30" xfId="0" applyNumberFormat="1" applyFont="1" applyBorder="1" applyAlignment="1">
      <alignment horizontal="center" vertical="center"/>
    </xf>
    <xf numFmtId="43" fontId="44" fillId="0" borderId="0" xfId="0" applyNumberFormat="1" applyFont="1"/>
    <xf numFmtId="164" fontId="27" fillId="7" borderId="30" xfId="1" applyFont="1" applyFill="1" applyBorder="1" applyAlignment="1">
      <alignment horizontal="center" vertical="center" wrapText="1"/>
    </xf>
    <xf numFmtId="0" fontId="27" fillId="7" borderId="30" xfId="0" applyFont="1" applyFill="1" applyBorder="1" applyAlignment="1">
      <alignment horizontal="center" vertical="center" wrapText="1"/>
    </xf>
    <xf numFmtId="0" fontId="19" fillId="7" borderId="29" xfId="6" applyFont="1" applyFill="1" applyBorder="1" applyAlignment="1">
      <alignment horizontal="center" vertical="center"/>
    </xf>
    <xf numFmtId="0" fontId="11" fillId="7" borderId="35" xfId="6" applyFont="1" applyFill="1" applyBorder="1" applyAlignment="1">
      <alignment horizontal="center" vertical="center"/>
    </xf>
    <xf numFmtId="0" fontId="11" fillId="7" borderId="29" xfId="6" applyFont="1" applyFill="1" applyBorder="1" applyAlignment="1">
      <alignment horizontal="center" vertical="center"/>
    </xf>
    <xf numFmtId="165" fontId="19" fillId="15" borderId="66" xfId="12" applyNumberFormat="1" applyFont="1" applyFill="1" applyBorder="1" applyAlignment="1">
      <alignment horizontal="center" vertical="center" wrapText="1"/>
    </xf>
    <xf numFmtId="165" fontId="19" fillId="15" borderId="23" xfId="12" applyNumberFormat="1" applyFont="1" applyFill="1" applyBorder="1" applyAlignment="1">
      <alignment horizontal="center" vertical="center" wrapText="1"/>
    </xf>
    <xf numFmtId="17" fontId="50" fillId="16" borderId="67" xfId="0" applyNumberFormat="1" applyFont="1" applyFill="1" applyBorder="1" applyAlignment="1">
      <alignment horizontal="center" vertical="center" wrapText="1"/>
    </xf>
    <xf numFmtId="17" fontId="50" fillId="16" borderId="27" xfId="0" applyNumberFormat="1" applyFont="1" applyFill="1" applyBorder="1" applyAlignment="1">
      <alignment horizontal="center" vertical="center" wrapText="1"/>
    </xf>
    <xf numFmtId="0" fontId="19" fillId="7" borderId="0" xfId="6" applyFont="1" applyFill="1" applyAlignment="1">
      <alignment horizontal="center" vertical="center"/>
    </xf>
    <xf numFmtId="0" fontId="11" fillId="7" borderId="0" xfId="6" applyFont="1" applyFill="1" applyAlignment="1">
      <alignment horizontal="center" vertical="center"/>
    </xf>
    <xf numFmtId="1" fontId="19" fillId="0" borderId="35" xfId="0" applyNumberFormat="1" applyFont="1" applyBorder="1" applyAlignment="1">
      <alignment horizontal="center" vertical="center" wrapText="1"/>
    </xf>
    <xf numFmtId="0" fontId="50" fillId="16" borderId="27" xfId="0" applyFont="1" applyFill="1" applyBorder="1" applyAlignment="1">
      <alignment horizontal="center" vertical="center" wrapText="1"/>
    </xf>
    <xf numFmtId="0" fontId="53" fillId="0" borderId="24" xfId="0" applyFont="1" applyBorder="1" applyAlignment="1">
      <alignment horizontal="center" vertical="center"/>
    </xf>
    <xf numFmtId="0" fontId="21" fillId="0" borderId="30" xfId="0" applyFont="1" applyBorder="1" applyAlignment="1">
      <alignment horizontal="left" vertical="center" wrapText="1"/>
    </xf>
    <xf numFmtId="4" fontId="21" fillId="0" borderId="30" xfId="0" applyNumberFormat="1" applyFont="1" applyBorder="1" applyAlignment="1">
      <alignment horizontal="right" vertical="center"/>
    </xf>
    <xf numFmtId="4" fontId="21" fillId="0" borderId="3" xfId="0" applyNumberFormat="1" applyFont="1" applyBorder="1" applyAlignment="1">
      <alignment horizontal="right" vertical="center"/>
    </xf>
    <xf numFmtId="4" fontId="20" fillId="0" borderId="31" xfId="0" applyNumberFormat="1" applyFont="1" applyBorder="1" applyAlignment="1">
      <alignment vertical="center"/>
    </xf>
    <xf numFmtId="0" fontId="21" fillId="0" borderId="17" xfId="0" applyFont="1" applyBorder="1" applyAlignment="1">
      <alignment horizontal="center" vertical="center"/>
    </xf>
    <xf numFmtId="0" fontId="21" fillId="0" borderId="13" xfId="0" applyFont="1" applyBorder="1" applyAlignment="1">
      <alignment vertical="top" wrapText="1"/>
    </xf>
    <xf numFmtId="0" fontId="21" fillId="0" borderId="9" xfId="0" applyFont="1" applyBorder="1" applyAlignment="1">
      <alignment horizontal="center" vertical="center"/>
    </xf>
    <xf numFmtId="166" fontId="21" fillId="0" borderId="9" xfId="0" applyNumberFormat="1" applyFont="1" applyBorder="1" applyAlignment="1">
      <alignment horizontal="right" vertical="center"/>
    </xf>
    <xf numFmtId="4" fontId="21" fillId="0" borderId="9" xfId="0" applyNumberFormat="1" applyFont="1" applyBorder="1" applyAlignment="1">
      <alignment horizontal="right" vertical="center"/>
    </xf>
    <xf numFmtId="0" fontId="21" fillId="0" borderId="13" xfId="0" applyFont="1" applyBorder="1" applyAlignment="1">
      <alignment vertical="center" wrapText="1"/>
    </xf>
    <xf numFmtId="2" fontId="21" fillId="0" borderId="9" xfId="0" applyNumberFormat="1" applyFont="1" applyBorder="1" applyAlignment="1">
      <alignment horizontal="right" vertical="center"/>
    </xf>
    <xf numFmtId="165" fontId="49" fillId="0" borderId="30" xfId="12" applyNumberFormat="1" applyFont="1" applyBorder="1" applyAlignment="1">
      <alignment horizontal="center" vertical="center"/>
    </xf>
    <xf numFmtId="165" fontId="20" fillId="0" borderId="31" xfId="12" applyNumberFormat="1" applyFont="1" applyBorder="1" applyAlignment="1">
      <alignment horizontal="center" vertical="center"/>
    </xf>
    <xf numFmtId="10" fontId="21" fillId="0" borderId="30" xfId="17" applyNumberFormat="1" applyFont="1" applyFill="1" applyBorder="1" applyAlignment="1">
      <alignment vertical="center"/>
    </xf>
    <xf numFmtId="0" fontId="4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2" fontId="19" fillId="0" borderId="0" xfId="0" applyNumberFormat="1" applyFont="1" applyAlignment="1">
      <alignment vertical="center"/>
    </xf>
    <xf numFmtId="166" fontId="21" fillId="0" borderId="30" xfId="0" applyNumberFormat="1" applyFont="1" applyBorder="1" applyAlignment="1">
      <alignment horizontal="right" vertical="center"/>
    </xf>
    <xf numFmtId="2" fontId="21" fillId="0" borderId="30" xfId="0" applyNumberFormat="1" applyFont="1" applyBorder="1" applyAlignment="1">
      <alignment horizontal="right" vertical="center"/>
    </xf>
    <xf numFmtId="168" fontId="21" fillId="0" borderId="9" xfId="0" applyNumberFormat="1" applyFont="1" applyBorder="1" applyAlignment="1">
      <alignment horizontal="right" vertical="center"/>
    </xf>
    <xf numFmtId="173" fontId="21" fillId="0" borderId="9" xfId="0" applyNumberFormat="1" applyFont="1" applyBorder="1" applyAlignment="1">
      <alignment horizontal="right" vertical="center"/>
    </xf>
    <xf numFmtId="0" fontId="48" fillId="4" borderId="0" xfId="0" applyFont="1" applyFill="1" applyAlignment="1">
      <alignment horizontal="center" vertical="center"/>
    </xf>
    <xf numFmtId="0" fontId="48" fillId="4" borderId="0" xfId="0" applyFont="1" applyFill="1" applyAlignment="1">
      <alignment horizontal="left" vertical="center"/>
    </xf>
    <xf numFmtId="10" fontId="14" fillId="0" borderId="0" xfId="18" applyNumberFormat="1" applyFont="1" applyBorder="1" applyAlignment="1">
      <alignment vertical="center"/>
    </xf>
    <xf numFmtId="10" fontId="14" fillId="0" borderId="29" xfId="18" applyNumberFormat="1" applyFont="1" applyBorder="1" applyAlignment="1">
      <alignment vertical="center"/>
    </xf>
    <xf numFmtId="10" fontId="12" fillId="0" borderId="29" xfId="0" applyNumberFormat="1" applyFont="1" applyBorder="1" applyAlignment="1">
      <alignment vertical="center"/>
    </xf>
    <xf numFmtId="0" fontId="14" fillId="0" borderId="0" xfId="0" applyFont="1" applyAlignment="1">
      <alignment horizontal="center" vertical="center"/>
    </xf>
    <xf numFmtId="10" fontId="11" fillId="0" borderId="0" xfId="9" applyNumberFormat="1" applyFont="1" applyAlignment="1">
      <alignment vertical="center"/>
    </xf>
    <xf numFmtId="171" fontId="11" fillId="0" borderId="0" xfId="9" applyNumberFormat="1" applyFont="1"/>
    <xf numFmtId="180" fontId="11" fillId="0" borderId="0" xfId="9" applyNumberFormat="1" applyFont="1"/>
    <xf numFmtId="180" fontId="11" fillId="0" borderId="0" xfId="9" applyNumberFormat="1" applyFont="1" applyAlignment="1">
      <alignment vertical="center"/>
    </xf>
    <xf numFmtId="0" fontId="14" fillId="0" borderId="35" xfId="0" applyFont="1" applyBorder="1" applyAlignment="1">
      <alignment horizontal="left" vertical="center"/>
    </xf>
    <xf numFmtId="0" fontId="14" fillId="0" borderId="0" xfId="0" quotePrefix="1" applyFont="1" applyAlignment="1">
      <alignment horizontal="center" vertical="center"/>
    </xf>
    <xf numFmtId="0" fontId="14" fillId="0" borderId="0" xfId="0" applyFont="1"/>
    <xf numFmtId="0" fontId="14" fillId="0" borderId="68" xfId="0" applyFont="1" applyBorder="1" applyAlignment="1">
      <alignment vertical="center"/>
    </xf>
    <xf numFmtId="0" fontId="14" fillId="0" borderId="68" xfId="0" applyFont="1" applyBorder="1" applyAlignment="1">
      <alignment horizontal="center" vertical="center"/>
    </xf>
    <xf numFmtId="0" fontId="14" fillId="0" borderId="68" xfId="0" quotePrefix="1" applyFont="1" applyBorder="1" applyAlignment="1">
      <alignment horizontal="center" vertical="center"/>
    </xf>
    <xf numFmtId="0" fontId="14" fillId="0" borderId="68" xfId="0" applyFont="1" applyBorder="1"/>
    <xf numFmtId="0" fontId="14" fillId="2" borderId="69" xfId="9" applyFont="1" applyFill="1" applyBorder="1"/>
    <xf numFmtId="0" fontId="33" fillId="3" borderId="70" xfId="0" applyFont="1" applyFill="1" applyBorder="1" applyAlignment="1">
      <alignment horizontal="center" vertical="center" wrapText="1"/>
    </xf>
    <xf numFmtId="2" fontId="17" fillId="0" borderId="29" xfId="0" applyNumberFormat="1" applyFont="1" applyBorder="1" applyAlignment="1">
      <alignment vertical="center"/>
    </xf>
    <xf numFmtId="0" fontId="16" fillId="0" borderId="35" xfId="0" applyFont="1" applyBorder="1" applyAlignment="1">
      <alignment horizontal="center" vertical="center"/>
    </xf>
    <xf numFmtId="2" fontId="16" fillId="0" borderId="29" xfId="0" applyNumberFormat="1" applyFont="1" applyBorder="1" applyAlignment="1">
      <alignment horizontal="center" vertical="center"/>
    </xf>
    <xf numFmtId="0" fontId="15" fillId="0" borderId="35" xfId="0" applyFont="1" applyBorder="1" applyAlignment="1">
      <alignment horizontal="center" vertical="center"/>
    </xf>
    <xf numFmtId="2" fontId="14" fillId="0" borderId="29" xfId="0" applyNumberFormat="1" applyFont="1" applyBorder="1" applyAlignment="1">
      <alignment horizontal="center" vertical="center"/>
    </xf>
    <xf numFmtId="2" fontId="15" fillId="0" borderId="29" xfId="0" applyNumberFormat="1" applyFont="1" applyBorder="1" applyAlignment="1">
      <alignment horizontal="center" vertical="center"/>
    </xf>
    <xf numFmtId="0" fontId="14" fillId="0" borderId="0" xfId="0" applyFont="1" applyAlignment="1">
      <alignment horizontal="left" vertical="center"/>
    </xf>
    <xf numFmtId="10" fontId="12" fillId="0" borderId="0" xfId="0" applyNumberFormat="1" applyFont="1" applyAlignment="1">
      <alignment vertical="center"/>
    </xf>
    <xf numFmtId="0" fontId="11" fillId="0" borderId="29" xfId="9" applyFont="1" applyBorder="1" applyAlignment="1">
      <alignment vertical="center"/>
    </xf>
    <xf numFmtId="0" fontId="11" fillId="0" borderId="29" xfId="9" applyFont="1" applyBorder="1"/>
    <xf numFmtId="0" fontId="11" fillId="0" borderId="42" xfId="9" applyFont="1" applyBorder="1"/>
    <xf numFmtId="0" fontId="11" fillId="0" borderId="63" xfId="9" applyFont="1" applyBorder="1"/>
    <xf numFmtId="0" fontId="29" fillId="0" borderId="31"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30" xfId="0" applyFont="1" applyBorder="1" applyAlignment="1">
      <alignment horizontal="left" vertical="center" wrapText="1"/>
    </xf>
    <xf numFmtId="0" fontId="26" fillId="18" borderId="58" xfId="0" applyFont="1" applyFill="1" applyBorder="1" applyAlignment="1">
      <alignment horizontal="center" vertical="center"/>
    </xf>
    <xf numFmtId="169" fontId="26" fillId="18" borderId="58" xfId="0" applyNumberFormat="1" applyFont="1" applyFill="1" applyBorder="1" applyAlignment="1">
      <alignment horizontal="center" vertical="center"/>
    </xf>
    <xf numFmtId="0" fontId="25" fillId="7" borderId="15" xfId="0" applyFont="1" applyFill="1" applyBorder="1" applyAlignment="1">
      <alignment horizontal="left" vertical="center" wrapText="1"/>
    </xf>
    <xf numFmtId="0" fontId="25" fillId="7" borderId="30" xfId="0" applyFont="1" applyFill="1" applyBorder="1" applyAlignment="1">
      <alignment horizontal="left" vertical="center" wrapText="1"/>
    </xf>
    <xf numFmtId="169" fontId="25" fillId="7" borderId="50" xfId="0" applyNumberFormat="1" applyFont="1" applyFill="1" applyBorder="1" applyAlignment="1">
      <alignment horizontal="center" vertical="center"/>
    </xf>
    <xf numFmtId="4" fontId="26" fillId="18" borderId="58" xfId="0" applyNumberFormat="1" applyFont="1" applyFill="1" applyBorder="1" applyAlignment="1">
      <alignment horizontal="center" vertical="center"/>
    </xf>
    <xf numFmtId="1" fontId="19" fillId="0" borderId="35" xfId="2" applyNumberFormat="1" applyFont="1" applyBorder="1" applyAlignment="1">
      <alignment horizontal="center" vertical="center" wrapText="1"/>
    </xf>
    <xf numFmtId="0" fontId="48" fillId="4" borderId="0" xfId="2" applyFont="1" applyFill="1" applyAlignment="1">
      <alignment vertical="center"/>
    </xf>
    <xf numFmtId="17" fontId="50" fillId="16" borderId="67" xfId="2" applyNumberFormat="1" applyFont="1" applyFill="1" applyBorder="1" applyAlignment="1">
      <alignment horizontal="center" vertical="center" wrapText="1"/>
    </xf>
    <xf numFmtId="0" fontId="50" fillId="16" borderId="27" xfId="2" applyFont="1" applyFill="1" applyBorder="1" applyAlignment="1">
      <alignment horizontal="center" vertical="center" wrapText="1"/>
    </xf>
    <xf numFmtId="0" fontId="46" fillId="0" borderId="0" xfId="2" applyFont="1" applyAlignment="1">
      <alignment horizontal="center" vertical="center"/>
    </xf>
    <xf numFmtId="0" fontId="46" fillId="0" borderId="0" xfId="2" applyFont="1" applyAlignment="1">
      <alignment vertical="center"/>
    </xf>
    <xf numFmtId="0" fontId="53" fillId="0" borderId="24" xfId="2" applyFont="1" applyBorder="1" applyAlignment="1">
      <alignment horizontal="center" vertical="center"/>
    </xf>
    <xf numFmtId="0" fontId="21" fillId="0" borderId="30" xfId="2" applyFont="1" applyBorder="1" applyAlignment="1">
      <alignment horizontal="center" vertical="center"/>
    </xf>
    <xf numFmtId="0" fontId="21" fillId="0" borderId="30" xfId="2" applyFont="1" applyBorder="1" applyAlignment="1">
      <alignment horizontal="left" vertical="center" wrapText="1"/>
    </xf>
    <xf numFmtId="168" fontId="21" fillId="0" borderId="9" xfId="2" applyNumberFormat="1" applyFont="1" applyBorder="1" applyAlignment="1">
      <alignment horizontal="right" vertical="center"/>
    </xf>
    <xf numFmtId="4" fontId="21" fillId="0" borderId="30" xfId="2" applyNumberFormat="1" applyFont="1" applyBorder="1" applyAlignment="1">
      <alignment horizontal="right" vertical="center"/>
    </xf>
    <xf numFmtId="4" fontId="21" fillId="0" borderId="3" xfId="2" applyNumberFormat="1" applyFont="1" applyBorder="1" applyAlignment="1">
      <alignment horizontal="right" vertical="center"/>
    </xf>
    <xf numFmtId="168" fontId="21" fillId="0" borderId="0" xfId="2" applyNumberFormat="1" applyFont="1" applyAlignment="1">
      <alignment horizontal="right" vertical="center"/>
    </xf>
    <xf numFmtId="4" fontId="20" fillId="0" borderId="31" xfId="2" applyNumberFormat="1" applyFont="1" applyBorder="1" applyAlignment="1">
      <alignment vertical="center"/>
    </xf>
    <xf numFmtId="0" fontId="21" fillId="0" borderId="17" xfId="2" applyFont="1" applyBorder="1" applyAlignment="1">
      <alignment horizontal="center" vertical="center"/>
    </xf>
    <xf numFmtId="0" fontId="21" fillId="0" borderId="13" xfId="2" applyFont="1" applyBorder="1" applyAlignment="1">
      <alignment vertical="top" wrapText="1"/>
    </xf>
    <xf numFmtId="0" fontId="21" fillId="0" borderId="9" xfId="2" applyFont="1" applyBorder="1" applyAlignment="1">
      <alignment horizontal="center" vertical="center"/>
    </xf>
    <xf numFmtId="4" fontId="21" fillId="0" borderId="9" xfId="2" applyNumberFormat="1" applyFont="1" applyBorder="1" applyAlignment="1">
      <alignment horizontal="right" vertical="center"/>
    </xf>
    <xf numFmtId="0" fontId="21" fillId="0" borderId="13" xfId="2" applyFont="1" applyBorder="1" applyAlignment="1">
      <alignment vertical="center" wrapText="1"/>
    </xf>
    <xf numFmtId="0" fontId="48" fillId="0" borderId="0" xfId="2" applyFont="1" applyAlignment="1">
      <alignment vertical="center"/>
    </xf>
    <xf numFmtId="0" fontId="19" fillId="0" borderId="0" xfId="2" applyFont="1" applyAlignment="1">
      <alignment vertical="center"/>
    </xf>
    <xf numFmtId="0" fontId="19" fillId="0" borderId="0" xfId="2" applyFont="1" applyAlignment="1">
      <alignment horizontal="center" vertical="center"/>
    </xf>
    <xf numFmtId="2" fontId="19" fillId="0" borderId="0" xfId="2" applyNumberFormat="1" applyFont="1" applyAlignment="1">
      <alignment vertical="center"/>
    </xf>
    <xf numFmtId="0" fontId="11" fillId="0" borderId="0" xfId="2" applyFont="1" applyAlignment="1">
      <alignment vertical="center"/>
    </xf>
    <xf numFmtId="172" fontId="21" fillId="0" borderId="9" xfId="2" applyNumberFormat="1" applyFont="1" applyBorder="1" applyAlignment="1">
      <alignment horizontal="right" vertical="center"/>
    </xf>
    <xf numFmtId="179" fontId="21" fillId="0" borderId="9" xfId="2" applyNumberFormat="1" applyFont="1" applyBorder="1" applyAlignment="1">
      <alignment horizontal="right" vertical="center"/>
    </xf>
    <xf numFmtId="170" fontId="21" fillId="0" borderId="9" xfId="2" applyNumberFormat="1" applyFont="1" applyBorder="1" applyAlignment="1">
      <alignment horizontal="right" vertical="center"/>
    </xf>
    <xf numFmtId="181" fontId="21" fillId="0" borderId="9" xfId="2" applyNumberFormat="1" applyFont="1" applyBorder="1" applyAlignment="1">
      <alignment horizontal="right" vertical="center"/>
    </xf>
    <xf numFmtId="182" fontId="21" fillId="0" borderId="9" xfId="2" applyNumberFormat="1" applyFont="1" applyBorder="1" applyAlignment="1">
      <alignment horizontal="right" vertical="center"/>
    </xf>
    <xf numFmtId="183" fontId="21" fillId="0" borderId="9" xfId="2" applyNumberFormat="1" applyFont="1" applyBorder="1" applyAlignment="1">
      <alignment horizontal="right" vertical="center"/>
    </xf>
    <xf numFmtId="0" fontId="58" fillId="0" borderId="22" xfId="4" applyFont="1" applyBorder="1" applyAlignment="1">
      <alignment horizontal="center" vertical="center"/>
    </xf>
    <xf numFmtId="0" fontId="35" fillId="0" borderId="0" xfId="4"/>
    <xf numFmtId="0" fontId="58" fillId="0" borderId="35" xfId="4" applyFont="1" applyBorder="1" applyAlignment="1">
      <alignment horizontal="center" vertical="center"/>
    </xf>
    <xf numFmtId="0" fontId="59" fillId="0" borderId="49" xfId="4" applyFont="1" applyBorder="1" applyAlignment="1">
      <alignment vertical="center"/>
    </xf>
    <xf numFmtId="0" fontId="61" fillId="0" borderId="65" xfId="4" applyFont="1" applyBorder="1" applyAlignment="1">
      <alignment vertical="center"/>
    </xf>
    <xf numFmtId="0" fontId="61" fillId="0" borderId="64" xfId="4" applyFont="1" applyBorder="1" applyAlignment="1">
      <alignment vertical="center"/>
    </xf>
    <xf numFmtId="4" fontId="62" fillId="0" borderId="35" xfId="4" applyNumberFormat="1" applyFont="1" applyBorder="1" applyAlignment="1">
      <alignment horizontal="right" vertical="center" shrinkToFit="1"/>
    </xf>
    <xf numFmtId="4" fontId="62" fillId="0" borderId="30" xfId="4" applyNumberFormat="1" applyFont="1" applyBorder="1" applyAlignment="1">
      <alignment horizontal="center" vertical="center" wrapText="1" shrinkToFit="1"/>
    </xf>
    <xf numFmtId="4" fontId="62" fillId="0" borderId="30" xfId="4" applyNumberFormat="1" applyFont="1" applyBorder="1" applyAlignment="1">
      <alignment vertical="center" shrinkToFit="1"/>
    </xf>
    <xf numFmtId="4" fontId="62" fillId="0" borderId="30" xfId="4" applyNumberFormat="1" applyFont="1" applyBorder="1" applyAlignment="1">
      <alignment horizontal="center" vertical="center" shrinkToFit="1"/>
    </xf>
    <xf numFmtId="4" fontId="62" fillId="0" borderId="30" xfId="4" applyNumberFormat="1" applyFont="1" applyBorder="1" applyAlignment="1">
      <alignment horizontal="right" vertical="center" shrinkToFit="1"/>
    </xf>
    <xf numFmtId="0" fontId="59" fillId="0" borderId="38" xfId="4" applyFont="1" applyBorder="1" applyAlignment="1">
      <alignment horizontal="center" vertical="center" wrapText="1"/>
    </xf>
    <xf numFmtId="4" fontId="35" fillId="0" borderId="0" xfId="4" applyNumberFormat="1"/>
    <xf numFmtId="4" fontId="6" fillId="21" borderId="100" xfId="4" applyNumberFormat="1" applyFont="1" applyFill="1" applyBorder="1" applyAlignment="1">
      <alignment horizontal="right" vertical="center" shrinkToFit="1"/>
    </xf>
    <xf numFmtId="4" fontId="6" fillId="21" borderId="100" xfId="4" applyNumberFormat="1" applyFont="1" applyFill="1" applyBorder="1" applyAlignment="1">
      <alignment horizontal="left" vertical="center" shrinkToFit="1"/>
    </xf>
    <xf numFmtId="0" fontId="35" fillId="0" borderId="101" xfId="4" applyBorder="1"/>
    <xf numFmtId="4" fontId="6" fillId="0" borderId="35" xfId="4" applyNumberFormat="1" applyFont="1" applyBorder="1" applyAlignment="1">
      <alignment horizontal="right" vertical="center" shrinkToFit="1"/>
    </xf>
    <xf numFmtId="0" fontId="6" fillId="0" borderId="102" xfId="4" applyFont="1" applyBorder="1" applyAlignment="1">
      <alignment horizontal="center" vertical="center" shrinkToFit="1"/>
    </xf>
    <xf numFmtId="0" fontId="6" fillId="0" borderId="103" xfId="4" applyFont="1" applyBorder="1" applyAlignment="1">
      <alignment horizontal="justify" vertical="center" wrapText="1"/>
    </xf>
    <xf numFmtId="0" fontId="6" fillId="0" borderId="102" xfId="4" applyFont="1" applyBorder="1" applyAlignment="1">
      <alignment horizontal="center" vertical="center"/>
    </xf>
    <xf numFmtId="4" fontId="6" fillId="0" borderId="103" xfId="4" applyNumberFormat="1" applyFont="1" applyBorder="1" applyAlignment="1">
      <alignment horizontal="center" vertical="center" shrinkToFit="1"/>
    </xf>
    <xf numFmtId="4" fontId="6" fillId="0" borderId="103" xfId="4" applyNumberFormat="1" applyFont="1" applyBorder="1" applyAlignment="1">
      <alignment horizontal="right" vertical="center" shrinkToFit="1"/>
    </xf>
    <xf numFmtId="4" fontId="63" fillId="0" borderId="103" xfId="4" applyNumberFormat="1" applyFont="1" applyBorder="1" applyAlignment="1">
      <alignment horizontal="center" vertical="center" shrinkToFit="1"/>
    </xf>
    <xf numFmtId="4" fontId="6" fillId="21" borderId="103" xfId="4" applyNumberFormat="1" applyFont="1" applyFill="1" applyBorder="1" applyAlignment="1">
      <alignment horizontal="right" vertical="center" shrinkToFit="1"/>
    </xf>
    <xf numFmtId="4" fontId="6" fillId="21" borderId="103" xfId="4" applyNumberFormat="1" applyFont="1" applyFill="1" applyBorder="1" applyAlignment="1">
      <alignment horizontal="justify" vertical="center" shrinkToFit="1"/>
    </xf>
    <xf numFmtId="0" fontId="35" fillId="0" borderId="104" xfId="4" applyBorder="1"/>
    <xf numFmtId="4" fontId="64" fillId="0" borderId="105" xfId="4" applyNumberFormat="1" applyFont="1" applyBorder="1" applyAlignment="1">
      <alignment horizontal="right" vertical="center" shrinkToFit="1"/>
    </xf>
    <xf numFmtId="0" fontId="6" fillId="0" borderId="102" xfId="4" applyFont="1" applyBorder="1" applyAlignment="1">
      <alignment horizontal="center" vertical="center" wrapText="1"/>
    </xf>
    <xf numFmtId="4" fontId="6" fillId="0" borderId="41" xfId="4" applyNumberFormat="1" applyFont="1" applyBorder="1" applyAlignment="1">
      <alignment horizontal="right" vertical="center" shrinkToFit="1"/>
    </xf>
    <xf numFmtId="0" fontId="6" fillId="0" borderId="106" xfId="4" applyFont="1" applyBorder="1" applyAlignment="1">
      <alignment horizontal="center" vertical="center" shrinkToFit="1"/>
    </xf>
    <xf numFmtId="0" fontId="6" fillId="0" borderId="107" xfId="4" applyFont="1" applyBorder="1" applyAlignment="1">
      <alignment horizontal="justify" vertical="center" wrapText="1"/>
    </xf>
    <xf numFmtId="0" fontId="6" fillId="0" borderId="106" xfId="4" applyFont="1" applyBorder="1" applyAlignment="1">
      <alignment horizontal="center" vertical="center"/>
    </xf>
    <xf numFmtId="4" fontId="6" fillId="0" borderId="107" xfId="4" applyNumberFormat="1" applyFont="1" applyBorder="1" applyAlignment="1">
      <alignment horizontal="right" vertical="center" shrinkToFit="1"/>
    </xf>
    <xf numFmtId="4" fontId="6" fillId="0" borderId="107" xfId="4" applyNumberFormat="1" applyFont="1" applyBorder="1" applyAlignment="1">
      <alignment horizontal="center" vertical="center" shrinkToFit="1"/>
    </xf>
    <xf numFmtId="0" fontId="35" fillId="0" borderId="108" xfId="4" applyBorder="1"/>
    <xf numFmtId="0" fontId="59" fillId="0" borderId="39" xfId="4" applyFont="1" applyBorder="1"/>
    <xf numFmtId="0" fontId="59" fillId="0" borderId="37" xfId="4" applyFont="1" applyBorder="1" applyAlignment="1">
      <alignment vertical="center"/>
    </xf>
    <xf numFmtId="0" fontId="59" fillId="0" borderId="37" xfId="4" applyFont="1" applyBorder="1"/>
    <xf numFmtId="0" fontId="59" fillId="0" borderId="38" xfId="4" applyFont="1" applyBorder="1"/>
    <xf numFmtId="0" fontId="61" fillId="0" borderId="0" xfId="4" applyFont="1"/>
    <xf numFmtId="4" fontId="61" fillId="0" borderId="0" xfId="4" applyNumberFormat="1" applyFont="1"/>
    <xf numFmtId="4" fontId="59" fillId="0" borderId="0" xfId="4" applyNumberFormat="1" applyFont="1"/>
    <xf numFmtId="4" fontId="27" fillId="0" borderId="30" xfId="1" applyNumberFormat="1" applyFont="1" applyFill="1" applyBorder="1" applyAlignment="1">
      <alignment horizontal="right" vertical="center"/>
    </xf>
    <xf numFmtId="165" fontId="10" fillId="15" borderId="75" xfId="12" applyNumberFormat="1" applyFont="1" applyFill="1" applyBorder="1" applyAlignment="1">
      <alignment vertical="center" wrapText="1"/>
    </xf>
    <xf numFmtId="0" fontId="69" fillId="0" borderId="92" xfId="34" applyFont="1" applyBorder="1" applyAlignment="1">
      <alignment horizontal="center" vertical="center" wrapText="1"/>
    </xf>
    <xf numFmtId="0" fontId="70" fillId="0" borderId="92" xfId="34" applyFont="1" applyBorder="1"/>
    <xf numFmtId="0" fontId="70" fillId="0" borderId="93" xfId="34" applyFont="1" applyBorder="1"/>
    <xf numFmtId="185" fontId="67" fillId="0" borderId="0" xfId="34" applyNumberFormat="1" applyFont="1" applyAlignment="1">
      <alignment horizontal="left" vertical="center"/>
    </xf>
    <xf numFmtId="0" fontId="70" fillId="0" borderId="0" xfId="34" applyFont="1"/>
    <xf numFmtId="0" fontId="70" fillId="0" borderId="87" xfId="34" applyFont="1" applyBorder="1"/>
    <xf numFmtId="0" fontId="66" fillId="0" borderId="0" xfId="34" applyFont="1" applyAlignment="1">
      <alignment horizontal="right" vertical="center"/>
    </xf>
    <xf numFmtId="0" fontId="71" fillId="0" borderId="0" xfId="35" applyFont="1" applyAlignment="1">
      <alignment horizontal="center" vertical="center" wrapText="1"/>
    </xf>
    <xf numFmtId="10" fontId="67" fillId="0" borderId="0" xfId="35" applyNumberFormat="1" applyFont="1" applyAlignment="1">
      <alignment horizontal="center" vertical="center" wrapText="1"/>
    </xf>
    <xf numFmtId="0" fontId="71" fillId="0" borderId="87" xfId="35" applyFont="1" applyBorder="1" applyAlignment="1">
      <alignment horizontal="center" vertical="center" wrapText="1"/>
    </xf>
    <xf numFmtId="184" fontId="66" fillId="0" borderId="59" xfId="36" applyNumberFormat="1" applyFont="1" applyBorder="1" applyAlignment="1">
      <alignment horizontal="right" vertical="center" wrapText="1"/>
    </xf>
    <xf numFmtId="10" fontId="66" fillId="0" borderId="0" xfId="16" applyNumberFormat="1" applyFont="1" applyAlignment="1">
      <alignment vertical="center"/>
    </xf>
    <xf numFmtId="184" fontId="66" fillId="0" borderId="59" xfId="36" applyNumberFormat="1" applyFont="1" applyBorder="1" applyAlignment="1">
      <alignment horizontal="right" vertical="center"/>
    </xf>
    <xf numFmtId="184" fontId="67" fillId="0" borderId="59" xfId="36" applyNumberFormat="1" applyFont="1" applyBorder="1" applyAlignment="1">
      <alignment horizontal="right" vertical="center" wrapText="1"/>
    </xf>
    <xf numFmtId="184" fontId="66" fillId="0" borderId="15" xfId="36" applyNumberFormat="1" applyFont="1" applyBorder="1" applyAlignment="1">
      <alignment horizontal="right" vertical="center" wrapText="1"/>
    </xf>
    <xf numFmtId="184" fontId="66" fillId="0" borderId="15" xfId="36" applyNumberFormat="1" applyFont="1" applyBorder="1" applyAlignment="1">
      <alignment horizontal="right" vertical="center"/>
    </xf>
    <xf numFmtId="184" fontId="67" fillId="0" borderId="30" xfId="36" applyNumberFormat="1" applyFont="1" applyBorder="1" applyAlignment="1">
      <alignment horizontal="right" vertical="center"/>
    </xf>
    <xf numFmtId="184" fontId="67" fillId="0" borderId="0" xfId="36" applyNumberFormat="1" applyFont="1" applyAlignment="1">
      <alignment horizontal="right" vertical="center"/>
    </xf>
    <xf numFmtId="165" fontId="66" fillId="0" borderId="0" xfId="26" applyFont="1" applyAlignment="1">
      <alignment horizontal="right" vertical="center"/>
    </xf>
    <xf numFmtId="10" fontId="66" fillId="0" borderId="0" xfId="16" applyNumberFormat="1" applyFont="1" applyAlignment="1">
      <alignment horizontal="right" vertical="center"/>
    </xf>
    <xf numFmtId="49" fontId="66" fillId="0" borderId="99" xfId="39" applyNumberFormat="1" applyFont="1" applyBorder="1" applyAlignment="1">
      <alignment vertical="center"/>
    </xf>
    <xf numFmtId="184" fontId="67" fillId="0" borderId="92" xfId="39" applyNumberFormat="1" applyFont="1" applyBorder="1" applyAlignment="1">
      <alignment vertical="center"/>
    </xf>
    <xf numFmtId="184" fontId="66" fillId="0" borderId="0" xfId="39" applyNumberFormat="1" applyFont="1" applyAlignment="1">
      <alignment vertical="center"/>
    </xf>
    <xf numFmtId="49" fontId="66" fillId="0" borderId="48" xfId="39" applyNumberFormat="1" applyFont="1" applyBorder="1" applyAlignment="1">
      <alignment vertical="center"/>
    </xf>
    <xf numFmtId="184" fontId="67" fillId="0" borderId="0" xfId="39" applyNumberFormat="1" applyFont="1" applyAlignment="1">
      <alignment vertical="center"/>
    </xf>
    <xf numFmtId="49" fontId="66" fillId="0" borderId="0" xfId="39" applyNumberFormat="1" applyFont="1" applyAlignment="1">
      <alignment horizontal="right" vertical="center"/>
    </xf>
    <xf numFmtId="184" fontId="66" fillId="0" borderId="0" xfId="39" applyNumberFormat="1" applyFont="1" applyAlignment="1">
      <alignment horizontal="left" vertical="center"/>
    </xf>
    <xf numFmtId="186" fontId="67" fillId="0" borderId="0" xfId="39" applyNumberFormat="1" applyFont="1" applyAlignment="1">
      <alignment horizontal="left" vertical="center"/>
    </xf>
    <xf numFmtId="184" fontId="66" fillId="0" borderId="48" xfId="39" applyNumberFormat="1" applyFont="1" applyBorder="1" applyAlignment="1">
      <alignment vertical="center"/>
    </xf>
    <xf numFmtId="184" fontId="67" fillId="0" borderId="0" xfId="39" applyNumberFormat="1" applyFont="1" applyAlignment="1">
      <alignment horizontal="left" vertical="center"/>
    </xf>
    <xf numFmtId="49" fontId="66" fillId="0" borderId="49" xfId="39" applyNumberFormat="1" applyFont="1" applyBorder="1" applyAlignment="1">
      <alignment vertical="center"/>
    </xf>
    <xf numFmtId="184" fontId="67" fillId="0" borderId="65" xfId="39" applyNumberFormat="1" applyFont="1" applyBorder="1"/>
    <xf numFmtId="184" fontId="66" fillId="0" borderId="65" xfId="39" applyNumberFormat="1" applyFont="1" applyBorder="1" applyAlignment="1">
      <alignment horizontal="right"/>
    </xf>
    <xf numFmtId="184" fontId="67" fillId="0" borderId="64" xfId="39" applyNumberFormat="1" applyFont="1" applyBorder="1"/>
    <xf numFmtId="184" fontId="66" fillId="0" borderId="45" xfId="39" applyNumberFormat="1" applyFont="1" applyBorder="1" applyAlignment="1">
      <alignment horizontal="center" vertical="center" wrapText="1"/>
    </xf>
    <xf numFmtId="184" fontId="66" fillId="0" borderId="45" xfId="39" applyNumberFormat="1" applyFont="1" applyBorder="1" applyAlignment="1">
      <alignment horizontal="center" vertical="center"/>
    </xf>
    <xf numFmtId="49" fontId="66" fillId="0" borderId="15" xfId="39" applyNumberFormat="1" applyFont="1" applyBorder="1" applyAlignment="1">
      <alignment horizontal="center" vertical="center"/>
    </xf>
    <xf numFmtId="184" fontId="66" fillId="0" borderId="15" xfId="39" applyNumberFormat="1" applyFont="1" applyBorder="1" applyAlignment="1">
      <alignment horizontal="center" vertical="center"/>
    </xf>
    <xf numFmtId="49" fontId="67" fillId="0" borderId="45" xfId="39" applyNumberFormat="1" applyFont="1" applyBorder="1" applyAlignment="1">
      <alignment horizontal="center" vertical="center"/>
    </xf>
    <xf numFmtId="184" fontId="72" fillId="0" borderId="45" xfId="39" applyNumberFormat="1" applyFont="1" applyBorder="1" applyAlignment="1">
      <alignment horizontal="center" vertical="center"/>
    </xf>
    <xf numFmtId="184" fontId="67" fillId="0" borderId="45" xfId="39" applyNumberFormat="1" applyFont="1" applyBorder="1" applyAlignment="1">
      <alignment vertical="center"/>
    </xf>
    <xf numFmtId="184" fontId="66" fillId="0" borderId="45" xfId="39" applyNumberFormat="1" applyFont="1" applyBorder="1" applyAlignment="1">
      <alignment horizontal="right" vertical="center"/>
    </xf>
    <xf numFmtId="184" fontId="67" fillId="0" borderId="45" xfId="39" applyNumberFormat="1" applyFont="1" applyBorder="1" applyAlignment="1">
      <alignment horizontal="right" vertical="center"/>
    </xf>
    <xf numFmtId="49" fontId="66" fillId="0" borderId="59" xfId="39" applyNumberFormat="1" applyFont="1" applyBorder="1" applyAlignment="1">
      <alignment horizontal="center" vertical="center"/>
    </xf>
    <xf numFmtId="184" fontId="66" fillId="0" borderId="59" xfId="39" applyNumberFormat="1" applyFont="1" applyBorder="1" applyAlignment="1">
      <alignment vertical="center"/>
    </xf>
    <xf numFmtId="184" fontId="66" fillId="0" borderId="59" xfId="39" applyNumberFormat="1" applyFont="1" applyBorder="1" applyAlignment="1">
      <alignment horizontal="center" vertical="center"/>
    </xf>
    <xf numFmtId="184" fontId="66" fillId="0" borderId="59" xfId="39" applyNumberFormat="1" applyFont="1" applyBorder="1" applyAlignment="1">
      <alignment horizontal="right" vertical="center"/>
    </xf>
    <xf numFmtId="187" fontId="66" fillId="0" borderId="0" xfId="39" applyNumberFormat="1" applyFont="1" applyAlignment="1">
      <alignment vertical="center"/>
    </xf>
    <xf numFmtId="184" fontId="66" fillId="0" borderId="59" xfId="39" applyNumberFormat="1" applyFont="1" applyBorder="1" applyAlignment="1">
      <alignment horizontal="justify" vertical="center"/>
    </xf>
    <xf numFmtId="49" fontId="67" fillId="0" borderId="59" xfId="39" applyNumberFormat="1" applyFont="1" applyBorder="1" applyAlignment="1">
      <alignment horizontal="center" vertical="center"/>
    </xf>
    <xf numFmtId="0" fontId="67" fillId="0" borderId="59" xfId="39" applyFont="1" applyBorder="1" applyAlignment="1">
      <alignment horizontal="center" vertical="center"/>
    </xf>
    <xf numFmtId="184" fontId="67" fillId="0" borderId="59" xfId="39" applyNumberFormat="1" applyFont="1" applyBorder="1" applyAlignment="1">
      <alignment horizontal="justify" vertical="center" wrapText="1"/>
    </xf>
    <xf numFmtId="184" fontId="66" fillId="0" borderId="59" xfId="39" applyNumberFormat="1" applyFont="1" applyBorder="1" applyAlignment="1">
      <alignment horizontal="justify" vertical="center" wrapText="1"/>
    </xf>
    <xf numFmtId="0" fontId="66" fillId="0" borderId="59" xfId="39" applyFont="1" applyBorder="1" applyAlignment="1">
      <alignment horizontal="center" vertical="center"/>
    </xf>
    <xf numFmtId="49" fontId="73" fillId="0" borderId="59" xfId="39" applyNumberFormat="1" applyFont="1" applyBorder="1" applyAlignment="1">
      <alignment horizontal="center" vertical="center"/>
    </xf>
    <xf numFmtId="188" fontId="66" fillId="0" borderId="0" xfId="39" applyNumberFormat="1" applyFont="1" applyAlignment="1">
      <alignment vertical="center"/>
    </xf>
    <xf numFmtId="184" fontId="67" fillId="0" borderId="59" xfId="39" applyNumberFormat="1" applyFont="1" applyBorder="1" applyAlignment="1">
      <alignment horizontal="justify" vertical="center"/>
    </xf>
    <xf numFmtId="184" fontId="67" fillId="0" borderId="59" xfId="39" applyNumberFormat="1" applyFont="1" applyBorder="1" applyAlignment="1">
      <alignment horizontal="right" vertical="center"/>
    </xf>
    <xf numFmtId="0" fontId="66" fillId="0" borderId="59" xfId="39" applyFont="1" applyBorder="1" applyAlignment="1">
      <alignment horizontal="center" vertical="center" wrapText="1"/>
    </xf>
    <xf numFmtId="0" fontId="66" fillId="0" borderId="15" xfId="39" applyFont="1" applyBorder="1" applyAlignment="1">
      <alignment horizontal="center" vertical="center"/>
    </xf>
    <xf numFmtId="184" fontId="66" fillId="0" borderId="15" xfId="39" applyNumberFormat="1" applyFont="1" applyBorder="1" applyAlignment="1">
      <alignment horizontal="justify" vertical="center"/>
    </xf>
    <xf numFmtId="184" fontId="66" fillId="0" borderId="15" xfId="39" applyNumberFormat="1" applyFont="1" applyBorder="1" applyAlignment="1">
      <alignment horizontal="right" vertical="center"/>
    </xf>
    <xf numFmtId="184" fontId="67" fillId="0" borderId="59" xfId="39" applyNumberFormat="1" applyFont="1" applyBorder="1" applyAlignment="1">
      <alignment vertical="center"/>
    </xf>
    <xf numFmtId="189" fontId="66" fillId="0" borderId="0" xfId="39" applyNumberFormat="1" applyFont="1" applyAlignment="1">
      <alignment vertical="center"/>
    </xf>
    <xf numFmtId="0" fontId="67" fillId="0" borderId="59" xfId="39" applyFont="1" applyBorder="1" applyAlignment="1">
      <alignment horizontal="center" vertical="center" wrapText="1"/>
    </xf>
    <xf numFmtId="184" fontId="66" fillId="0" borderId="59" xfId="39" applyNumberFormat="1" applyFont="1" applyBorder="1" applyAlignment="1">
      <alignment horizontal="center" vertical="center" wrapText="1"/>
    </xf>
    <xf numFmtId="0" fontId="66" fillId="0" borderId="15" xfId="39" applyFont="1" applyBorder="1" applyAlignment="1">
      <alignment horizontal="center" vertical="center" wrapText="1"/>
    </xf>
    <xf numFmtId="184" fontId="66" fillId="0" borderId="15" xfId="39" applyNumberFormat="1" applyFont="1" applyBorder="1" applyAlignment="1">
      <alignment horizontal="justify" vertical="center" wrapText="1"/>
    </xf>
    <xf numFmtId="49" fontId="66" fillId="0" borderId="0" xfId="39" applyNumberFormat="1" applyFont="1" applyAlignment="1">
      <alignment horizontal="center" vertical="center"/>
    </xf>
    <xf numFmtId="184" fontId="67" fillId="0" borderId="0" xfId="39" applyNumberFormat="1" applyFont="1" applyAlignment="1">
      <alignment vertical="center" wrapText="1"/>
    </xf>
    <xf numFmtId="184" fontId="67" fillId="0" borderId="0" xfId="39" applyNumberFormat="1" applyFont="1" applyAlignment="1">
      <alignment horizontal="right" vertical="center" wrapText="1"/>
    </xf>
    <xf numFmtId="184" fontId="66" fillId="0" borderId="0" xfId="39" applyNumberFormat="1" applyFont="1" applyAlignment="1">
      <alignment horizontal="right" vertical="center"/>
    </xf>
    <xf numFmtId="184" fontId="67" fillId="0" borderId="0" xfId="39" applyNumberFormat="1" applyFont="1" applyAlignment="1">
      <alignment horizontal="right" vertical="center"/>
    </xf>
    <xf numFmtId="49" fontId="62" fillId="0" borderId="0" xfId="45" applyNumberFormat="1" applyFont="1" applyFill="1" applyBorder="1" applyAlignment="1" applyProtection="1">
      <alignment horizontal="center" vertical="top"/>
    </xf>
    <xf numFmtId="0" fontId="62" fillId="0" borderId="0" xfId="35" applyFont="1" applyAlignment="1">
      <alignment horizontal="center" vertical="top"/>
    </xf>
    <xf numFmtId="0" fontId="61" fillId="0" borderId="0" xfId="46" applyFont="1"/>
    <xf numFmtId="175" fontId="62" fillId="0" borderId="0" xfId="45" applyFont="1" applyFill="1" applyBorder="1" applyAlignment="1" applyProtection="1">
      <alignment vertical="top"/>
    </xf>
    <xf numFmtId="175" fontId="62" fillId="0" borderId="0" xfId="45" applyFont="1" applyFill="1" applyBorder="1" applyAlignment="1" applyProtection="1">
      <alignment horizontal="center" vertical="top"/>
    </xf>
    <xf numFmtId="0" fontId="6" fillId="0" borderId="0" xfId="35" applyFont="1" applyAlignment="1">
      <alignment horizontal="center" vertical="top"/>
    </xf>
    <xf numFmtId="0" fontId="6" fillId="0" borderId="0" xfId="47" applyFont="1"/>
    <xf numFmtId="0" fontId="62" fillId="0" borderId="0" xfId="47" applyFont="1"/>
    <xf numFmtId="0" fontId="57" fillId="0" borderId="0" xfId="47" applyFont="1" applyAlignment="1">
      <alignment horizontal="center"/>
    </xf>
    <xf numFmtId="0" fontId="2" fillId="0" borderId="0" xfId="34" applyFont="1" applyAlignment="1">
      <alignment horizontal="right" vertical="center" wrapText="1"/>
    </xf>
    <xf numFmtId="10" fontId="57" fillId="0" borderId="0" xfId="16" applyNumberFormat="1" applyFont="1" applyBorder="1" applyAlignment="1">
      <alignment horizontal="center" vertical="center" wrapText="1"/>
    </xf>
    <xf numFmtId="0" fontId="75" fillId="0" borderId="0" xfId="47" applyFont="1" applyAlignment="1">
      <alignment wrapText="1"/>
    </xf>
    <xf numFmtId="0" fontId="6" fillId="0" borderId="42" xfId="47" applyFont="1" applyBorder="1" applyAlignment="1">
      <alignment vertical="top" wrapText="1"/>
    </xf>
    <xf numFmtId="0" fontId="62" fillId="0" borderId="42" xfId="47" applyFont="1" applyBorder="1" applyAlignment="1">
      <alignment vertical="top" wrapText="1"/>
    </xf>
    <xf numFmtId="0" fontId="62" fillId="0" borderId="42" xfId="47" applyFont="1" applyBorder="1" applyAlignment="1">
      <alignment horizontal="center" vertical="top" wrapText="1"/>
    </xf>
    <xf numFmtId="0" fontId="6" fillId="0" borderId="42" xfId="47" applyFont="1" applyBorder="1" applyAlignment="1">
      <alignment horizontal="right" vertical="top" wrapText="1"/>
    </xf>
    <xf numFmtId="14" fontId="62" fillId="0" borderId="42" xfId="47" applyNumberFormat="1" applyFont="1" applyBorder="1" applyAlignment="1">
      <alignment horizontal="center" vertical="top" wrapText="1"/>
    </xf>
    <xf numFmtId="0" fontId="75" fillId="0" borderId="0" xfId="47" applyFont="1" applyAlignment="1">
      <alignment horizontal="center" wrapText="1"/>
    </xf>
    <xf numFmtId="0" fontId="75" fillId="0" borderId="0" xfId="47" applyFont="1" applyAlignment="1">
      <alignment horizontal="center" vertical="center" wrapText="1"/>
    </xf>
    <xf numFmtId="0" fontId="75" fillId="0" borderId="0" xfId="47" applyFont="1" applyAlignment="1">
      <alignment horizontal="right" wrapText="1"/>
    </xf>
    <xf numFmtId="0" fontId="75" fillId="0" borderId="0" xfId="47" applyFont="1" applyAlignment="1">
      <alignment vertical="center" wrapText="1"/>
    </xf>
    <xf numFmtId="0" fontId="38" fillId="5" borderId="116" xfId="47" applyFont="1" applyFill="1" applyBorder="1" applyAlignment="1">
      <alignment horizontal="center" vertical="center" wrapText="1"/>
    </xf>
    <xf numFmtId="0" fontId="38" fillId="5" borderId="120" xfId="47" applyFont="1" applyFill="1" applyBorder="1" applyAlignment="1">
      <alignment horizontal="right" vertical="center" wrapText="1"/>
    </xf>
    <xf numFmtId="17" fontId="38" fillId="5" borderId="121" xfId="47" applyNumberFormat="1" applyFont="1" applyFill="1" applyBorder="1" applyAlignment="1">
      <alignment horizontal="center" vertical="center" wrapText="1"/>
    </xf>
    <xf numFmtId="0" fontId="36" fillId="5" borderId="122" xfId="47" applyFont="1" applyFill="1" applyBorder="1" applyAlignment="1">
      <alignment horizontal="center" vertical="center" wrapText="1"/>
    </xf>
    <xf numFmtId="0" fontId="38" fillId="5" borderId="39" xfId="47" applyFont="1" applyFill="1" applyBorder="1" applyAlignment="1">
      <alignment horizontal="right" vertical="center" wrapText="1"/>
    </xf>
    <xf numFmtId="0" fontId="38" fillId="5" borderId="123" xfId="47" applyFont="1" applyFill="1" applyBorder="1" applyAlignment="1">
      <alignment horizontal="center" vertical="center" wrapText="1"/>
    </xf>
    <xf numFmtId="49" fontId="36" fillId="0" borderId="132" xfId="47" applyNumberFormat="1" applyFont="1" applyBorder="1" applyAlignment="1">
      <alignment horizontal="center" vertical="center" wrapText="1"/>
    </xf>
    <xf numFmtId="0" fontId="36" fillId="0" borderId="112" xfId="47" applyFont="1" applyBorder="1" applyAlignment="1">
      <alignment vertical="center" wrapText="1"/>
    </xf>
    <xf numFmtId="0" fontId="36" fillId="0" borderId="112" xfId="47" applyFont="1" applyBorder="1" applyAlignment="1">
      <alignment horizontal="center" vertical="center" wrapText="1"/>
    </xf>
    <xf numFmtId="190" fontId="36" fillId="0" borderId="112" xfId="47" applyNumberFormat="1" applyFont="1" applyBorder="1" applyAlignment="1">
      <alignment vertical="center" wrapText="1"/>
    </xf>
    <xf numFmtId="2" fontId="36" fillId="0" borderId="112" xfId="47" applyNumberFormat="1" applyFont="1" applyBorder="1" applyAlignment="1">
      <alignment horizontal="right" vertical="center" wrapText="1"/>
    </xf>
    <xf numFmtId="2" fontId="36" fillId="0" borderId="133" xfId="47" applyNumberFormat="1" applyFont="1" applyBorder="1" applyAlignment="1">
      <alignment vertical="center" wrapText="1"/>
    </xf>
    <xf numFmtId="49" fontId="36" fillId="0" borderId="134" xfId="47" applyNumberFormat="1" applyFont="1" applyBorder="1" applyAlignment="1">
      <alignment horizontal="center" vertical="center" wrapText="1"/>
    </xf>
    <xf numFmtId="0" fontId="36" fillId="0" borderId="110" xfId="47" applyFont="1" applyBorder="1" applyAlignment="1">
      <alignment vertical="center" wrapText="1"/>
    </xf>
    <xf numFmtId="0" fontId="36" fillId="0" borderId="110" xfId="47" applyFont="1" applyBorder="1" applyAlignment="1">
      <alignment horizontal="center" vertical="center" wrapText="1"/>
    </xf>
    <xf numFmtId="190" fontId="36" fillId="0" borderId="110" xfId="47" applyNumberFormat="1" applyFont="1" applyBorder="1" applyAlignment="1">
      <alignment vertical="center" wrapText="1"/>
    </xf>
    <xf numFmtId="2" fontId="36" fillId="0" borderId="110" xfId="47" applyNumberFormat="1" applyFont="1" applyBorder="1" applyAlignment="1">
      <alignment horizontal="right" vertical="center" wrapText="1"/>
    </xf>
    <xf numFmtId="4" fontId="38" fillId="0" borderId="136" xfId="47" applyNumberFormat="1" applyFont="1" applyBorder="1" applyAlignment="1">
      <alignment vertical="center" wrapText="1"/>
    </xf>
    <xf numFmtId="2" fontId="36" fillId="0" borderId="112" xfId="47" applyNumberFormat="1" applyFont="1" applyBorder="1" applyAlignment="1">
      <alignment vertical="center" wrapText="1"/>
    </xf>
    <xf numFmtId="43" fontId="36" fillId="0" borderId="112" xfId="47" applyNumberFormat="1" applyFont="1" applyBorder="1" applyAlignment="1">
      <alignment horizontal="right" vertical="center" wrapText="1"/>
    </xf>
    <xf numFmtId="4" fontId="36" fillId="0" borderId="133" xfId="47" applyNumberFormat="1" applyFont="1" applyBorder="1" applyAlignment="1">
      <alignment vertical="center" wrapText="1"/>
    </xf>
    <xf numFmtId="4" fontId="36" fillId="0" borderId="137" xfId="47" applyNumberFormat="1" applyFont="1" applyBorder="1" applyAlignment="1">
      <alignment vertical="center" wrapText="1"/>
    </xf>
    <xf numFmtId="2" fontId="36" fillId="0" borderId="110" xfId="47" applyNumberFormat="1" applyFont="1" applyBorder="1" applyAlignment="1">
      <alignment vertical="center" wrapText="1"/>
    </xf>
    <xf numFmtId="43" fontId="36" fillId="0" borderId="110" xfId="47" applyNumberFormat="1" applyFont="1" applyBorder="1" applyAlignment="1">
      <alignment horizontal="right" vertical="center" wrapText="1"/>
    </xf>
    <xf numFmtId="0" fontId="38" fillId="0" borderId="113" xfId="47" applyFont="1" applyBorder="1" applyAlignment="1">
      <alignment horizontal="right" vertical="center" wrapText="1"/>
    </xf>
    <xf numFmtId="2" fontId="36" fillId="0" borderId="137" xfId="47" applyNumberFormat="1" applyFont="1" applyBorder="1" applyAlignment="1">
      <alignment vertical="center" wrapText="1"/>
    </xf>
    <xf numFmtId="0" fontId="36" fillId="0" borderId="110" xfId="47" applyFont="1" applyBorder="1" applyAlignment="1">
      <alignment horizontal="justify" vertical="center" wrapText="1"/>
    </xf>
    <xf numFmtId="4" fontId="38" fillId="5" borderId="147" xfId="47" applyNumberFormat="1" applyFont="1" applyFill="1" applyBorder="1" applyAlignment="1">
      <alignment vertical="center" wrapText="1"/>
    </xf>
    <xf numFmtId="43" fontId="78" fillId="0" borderId="0" xfId="49" applyFont="1" applyAlignment="1">
      <alignment wrapText="1"/>
    </xf>
    <xf numFmtId="0" fontId="38" fillId="5" borderId="148" xfId="47" applyFont="1" applyFill="1" applyBorder="1" applyAlignment="1">
      <alignment horizontal="left" vertical="center" wrapText="1"/>
    </xf>
    <xf numFmtId="0" fontId="38" fillId="5" borderId="104" xfId="47" applyFont="1" applyFill="1" applyBorder="1" applyAlignment="1">
      <alignment horizontal="left" vertical="center" wrapText="1"/>
    </xf>
    <xf numFmtId="10" fontId="38" fillId="5" borderId="104" xfId="47" applyNumberFormat="1" applyFont="1" applyFill="1" applyBorder="1" applyAlignment="1">
      <alignment horizontal="left" vertical="center" wrapText="1"/>
    </xf>
    <xf numFmtId="4" fontId="38" fillId="5" borderId="137" xfId="47" applyNumberFormat="1" applyFont="1" applyFill="1" applyBorder="1" applyAlignment="1">
      <alignment vertical="center" wrapText="1"/>
    </xf>
    <xf numFmtId="43" fontId="75" fillId="0" borderId="0" xfId="47" applyNumberFormat="1" applyFont="1" applyAlignment="1">
      <alignment wrapText="1"/>
    </xf>
    <xf numFmtId="4" fontId="38" fillId="5" borderId="149" xfId="47" applyNumberFormat="1" applyFont="1" applyFill="1" applyBorder="1" applyAlignment="1">
      <alignment vertical="center" wrapText="1"/>
    </xf>
    <xf numFmtId="17" fontId="38" fillId="5" borderId="121" xfId="50" applyNumberFormat="1" applyFont="1" applyFill="1" applyBorder="1" applyAlignment="1">
      <alignment horizontal="center" vertical="center" wrapText="1"/>
    </xf>
    <xf numFmtId="0" fontId="36" fillId="5" borderId="150" xfId="47" applyFont="1" applyFill="1" applyBorder="1" applyAlignment="1">
      <alignment horizontal="center" vertical="center" wrapText="1"/>
    </xf>
    <xf numFmtId="2" fontId="38" fillId="0" borderId="136" xfId="47" applyNumberFormat="1" applyFont="1" applyBorder="1" applyAlignment="1">
      <alignment vertical="center" wrapText="1"/>
    </xf>
    <xf numFmtId="2" fontId="38" fillId="5" borderId="147" xfId="47" applyNumberFormat="1" applyFont="1" applyFill="1" applyBorder="1" applyAlignment="1">
      <alignment vertical="center" wrapText="1"/>
    </xf>
    <xf numFmtId="0" fontId="78" fillId="0" borderId="0" xfId="47" applyFont="1" applyAlignment="1">
      <alignment wrapText="1"/>
    </xf>
    <xf numFmtId="2" fontId="38" fillId="5" borderId="137" xfId="47" applyNumberFormat="1" applyFont="1" applyFill="1" applyBorder="1" applyAlignment="1">
      <alignment vertical="center" wrapText="1"/>
    </xf>
    <xf numFmtId="2" fontId="38" fillId="5" borderId="149" xfId="47" applyNumberFormat="1" applyFont="1" applyFill="1" applyBorder="1" applyAlignment="1">
      <alignment vertical="center" wrapText="1"/>
    </xf>
    <xf numFmtId="0" fontId="6" fillId="0" borderId="0" xfId="47" applyFont="1" applyAlignment="1">
      <alignment wrapText="1"/>
    </xf>
    <xf numFmtId="0" fontId="6" fillId="0" borderId="0" xfId="47" applyFont="1" applyAlignment="1">
      <alignment horizontal="center" wrapText="1"/>
    </xf>
    <xf numFmtId="0" fontId="6" fillId="0" borderId="0" xfId="47" applyFont="1" applyAlignment="1">
      <alignment horizontal="center" vertical="center" wrapText="1"/>
    </xf>
    <xf numFmtId="0" fontId="6" fillId="0" borderId="0" xfId="47" applyFont="1" applyAlignment="1">
      <alignment horizontal="right" wrapText="1"/>
    </xf>
    <xf numFmtId="0" fontId="6" fillId="0" borderId="0" xfId="47" applyFont="1" applyAlignment="1">
      <alignment vertical="center" wrapText="1"/>
    </xf>
    <xf numFmtId="0" fontId="57" fillId="5" borderId="116" xfId="47" applyFont="1" applyFill="1" applyBorder="1" applyAlignment="1">
      <alignment horizontal="center" vertical="center" wrapText="1"/>
    </xf>
    <xf numFmtId="0" fontId="57" fillId="5" borderId="120" xfId="47" applyFont="1" applyFill="1" applyBorder="1" applyAlignment="1">
      <alignment horizontal="right" vertical="center" wrapText="1"/>
    </xf>
    <xf numFmtId="17" fontId="57" fillId="5" borderId="121" xfId="47" applyNumberFormat="1" applyFont="1" applyFill="1" applyBorder="1" applyAlignment="1">
      <alignment horizontal="center" vertical="center" wrapText="1"/>
    </xf>
    <xf numFmtId="0" fontId="2" fillId="5" borderId="122" xfId="47" applyFont="1" applyFill="1" applyBorder="1" applyAlignment="1">
      <alignment horizontal="center" vertical="center" wrapText="1"/>
    </xf>
    <xf numFmtId="0" fontId="57" fillId="5" borderId="39" xfId="47" applyFont="1" applyFill="1" applyBorder="1" applyAlignment="1">
      <alignment horizontal="right" vertical="center" wrapText="1"/>
    </xf>
    <xf numFmtId="0" fontId="57" fillId="5" borderId="123" xfId="47" applyFont="1" applyFill="1" applyBorder="1" applyAlignment="1">
      <alignment horizontal="center" vertical="center" wrapText="1"/>
    </xf>
    <xf numFmtId="49" fontId="2" fillId="0" borderId="132" xfId="47" applyNumberFormat="1" applyFont="1" applyBorder="1" applyAlignment="1">
      <alignment horizontal="center" vertical="center" wrapText="1"/>
    </xf>
    <xf numFmtId="0" fontId="2" fillId="0" borderId="112" xfId="47" applyFont="1" applyBorder="1" applyAlignment="1">
      <alignment horizontal="center" vertical="center" wrapText="1"/>
    </xf>
    <xf numFmtId="190" fontId="2" fillId="0" borderId="112" xfId="47" applyNumberFormat="1" applyFont="1" applyBorder="1" applyAlignment="1">
      <alignment vertical="center" wrapText="1"/>
    </xf>
    <xf numFmtId="2" fontId="2" fillId="0" borderId="112" xfId="47" applyNumberFormat="1" applyFont="1" applyBorder="1" applyAlignment="1">
      <alignment horizontal="right" vertical="center" wrapText="1"/>
    </xf>
    <xf numFmtId="2" fontId="2" fillId="0" borderId="133" xfId="47" applyNumberFormat="1" applyFont="1" applyBorder="1" applyAlignment="1">
      <alignment vertical="center" wrapText="1"/>
    </xf>
    <xf numFmtId="49" fontId="2" fillId="0" borderId="134" xfId="47" applyNumberFormat="1" applyFont="1" applyBorder="1" applyAlignment="1">
      <alignment horizontal="center" vertical="center" wrapText="1"/>
    </xf>
    <xf numFmtId="0" fontId="2" fillId="0" borderId="110" xfId="47" applyFont="1" applyBorder="1" applyAlignment="1">
      <alignment horizontal="center" vertical="center" wrapText="1"/>
    </xf>
    <xf numFmtId="190" fontId="2" fillId="0" borderId="110" xfId="47" applyNumberFormat="1" applyFont="1" applyBorder="1" applyAlignment="1">
      <alignment vertical="center" wrapText="1"/>
    </xf>
    <xf numFmtId="2" fontId="2" fillId="0" borderId="110" xfId="47" applyNumberFormat="1" applyFont="1" applyBorder="1" applyAlignment="1">
      <alignment horizontal="right" vertical="center" wrapText="1"/>
    </xf>
    <xf numFmtId="0" fontId="2" fillId="0" borderId="110" xfId="47" applyFont="1" applyBorder="1" applyAlignment="1">
      <alignment vertical="center" wrapText="1"/>
    </xf>
    <xf numFmtId="4" fontId="57" fillId="0" borderId="136" xfId="47" applyNumberFormat="1" applyFont="1" applyBorder="1" applyAlignment="1">
      <alignment vertical="center" wrapText="1"/>
    </xf>
    <xf numFmtId="43" fontId="2" fillId="0" borderId="112" xfId="47" applyNumberFormat="1" applyFont="1" applyBorder="1" applyAlignment="1">
      <alignment horizontal="right" vertical="center" wrapText="1"/>
    </xf>
    <xf numFmtId="4" fontId="2" fillId="0" borderId="133" xfId="47" applyNumberFormat="1" applyFont="1" applyBorder="1" applyAlignment="1">
      <alignment vertical="center" wrapText="1"/>
    </xf>
    <xf numFmtId="4" fontId="2" fillId="0" borderId="137" xfId="47" applyNumberFormat="1" applyFont="1" applyBorder="1" applyAlignment="1">
      <alignment vertical="center" wrapText="1"/>
    </xf>
    <xf numFmtId="43" fontId="2" fillId="0" borderId="110" xfId="47" applyNumberFormat="1" applyFont="1" applyBorder="1" applyAlignment="1">
      <alignment horizontal="right" vertical="center" wrapText="1"/>
    </xf>
    <xf numFmtId="0" fontId="57" fillId="0" borderId="113" xfId="47" applyFont="1" applyBorder="1" applyAlignment="1">
      <alignment horizontal="right" vertical="center" wrapText="1"/>
    </xf>
    <xf numFmtId="0" fontId="57" fillId="10" borderId="158" xfId="47" applyFont="1" applyFill="1" applyBorder="1" applyAlignment="1">
      <alignment horizontal="center" vertical="center" wrapText="1"/>
    </xf>
    <xf numFmtId="0" fontId="57" fillId="10" borderId="159" xfId="47" applyFont="1" applyFill="1" applyBorder="1" applyAlignment="1">
      <alignment horizontal="center" vertical="center" wrapText="1"/>
    </xf>
    <xf numFmtId="0" fontId="57" fillId="10" borderId="160" xfId="47" applyFont="1" applyFill="1" applyBorder="1" applyAlignment="1">
      <alignment horizontal="center" vertical="center" wrapText="1"/>
    </xf>
    <xf numFmtId="49" fontId="2" fillId="0" borderId="161" xfId="47" applyNumberFormat="1" applyFont="1" applyBorder="1" applyAlignment="1">
      <alignment horizontal="center" vertical="center" wrapText="1"/>
    </xf>
    <xf numFmtId="0" fontId="2" fillId="0" borderId="109" xfId="47" applyFont="1" applyBorder="1" applyAlignment="1">
      <alignment vertical="center" wrapText="1"/>
    </xf>
    <xf numFmtId="0" fontId="2" fillId="0" borderId="109" xfId="52" applyBorder="1" applyAlignment="1">
      <alignment horizontal="center" vertical="center"/>
    </xf>
    <xf numFmtId="2" fontId="2" fillId="0" borderId="109" xfId="52" applyNumberFormat="1" applyBorder="1" applyAlignment="1">
      <alignment vertical="center"/>
    </xf>
    <xf numFmtId="4" fontId="2" fillId="0" borderId="109" xfId="52" applyNumberFormat="1" applyBorder="1" applyAlignment="1">
      <alignment vertical="center"/>
    </xf>
    <xf numFmtId="4" fontId="2" fillId="0" borderId="162" xfId="47" applyNumberFormat="1" applyFont="1" applyBorder="1" applyAlignment="1">
      <alignment vertical="center" wrapText="1"/>
    </xf>
    <xf numFmtId="0" fontId="2" fillId="0" borderId="110" xfId="52" applyBorder="1" applyAlignment="1">
      <alignment horizontal="center" vertical="center"/>
    </xf>
    <xf numFmtId="2" fontId="2" fillId="0" borderId="110" xfId="52" applyNumberFormat="1" applyBorder="1" applyAlignment="1">
      <alignment vertical="center"/>
    </xf>
    <xf numFmtId="4" fontId="2" fillId="0" borderId="110" xfId="52" applyNumberFormat="1" applyBorder="1" applyAlignment="1">
      <alignment vertical="center"/>
    </xf>
    <xf numFmtId="0" fontId="57" fillId="0" borderId="165" xfId="47" applyFont="1" applyBorder="1" applyAlignment="1">
      <alignment horizontal="right" vertical="center" wrapText="1"/>
    </xf>
    <xf numFmtId="4" fontId="57" fillId="0" borderId="166" xfId="47" applyNumberFormat="1" applyFont="1" applyBorder="1" applyAlignment="1">
      <alignment vertical="center" wrapText="1"/>
    </xf>
    <xf numFmtId="4" fontId="6" fillId="0" borderId="0" xfId="47" applyNumberFormat="1" applyFont="1" applyAlignment="1">
      <alignment wrapText="1"/>
    </xf>
    <xf numFmtId="2" fontId="2" fillId="0" borderId="137" xfId="47" applyNumberFormat="1" applyFont="1" applyBorder="1" applyAlignment="1">
      <alignment vertical="center" wrapText="1"/>
    </xf>
    <xf numFmtId="4" fontId="57" fillId="5" borderId="147" xfId="47" applyNumberFormat="1" applyFont="1" applyFill="1" applyBorder="1" applyAlignment="1">
      <alignment vertical="center" wrapText="1"/>
    </xf>
    <xf numFmtId="0" fontId="80" fillId="0" borderId="0" xfId="47" applyFont="1" applyAlignment="1">
      <alignment wrapText="1"/>
    </xf>
    <xf numFmtId="0" fontId="57" fillId="5" borderId="148" xfId="47" applyFont="1" applyFill="1" applyBorder="1" applyAlignment="1">
      <alignment horizontal="left" vertical="center" wrapText="1"/>
    </xf>
    <xf numFmtId="0" fontId="57" fillId="5" borderId="104" xfId="47" applyFont="1" applyFill="1" applyBorder="1" applyAlignment="1">
      <alignment horizontal="left" vertical="center" wrapText="1"/>
    </xf>
    <xf numFmtId="10" fontId="57" fillId="5" borderId="104" xfId="47" applyNumberFormat="1" applyFont="1" applyFill="1" applyBorder="1" applyAlignment="1">
      <alignment horizontal="left" vertical="center" wrapText="1"/>
    </xf>
    <xf numFmtId="4" fontId="57" fillId="5" borderId="137" xfId="47" applyNumberFormat="1" applyFont="1" applyFill="1" applyBorder="1" applyAlignment="1">
      <alignment vertical="center" wrapText="1"/>
    </xf>
    <xf numFmtId="4" fontId="57" fillId="5" borderId="149" xfId="47" applyNumberFormat="1" applyFont="1" applyFill="1" applyBorder="1" applyAlignment="1">
      <alignment vertical="center" wrapText="1"/>
    </xf>
    <xf numFmtId="0" fontId="36" fillId="0" borderId="134" xfId="47" applyFont="1" applyBorder="1" applyAlignment="1">
      <alignment horizontal="center" vertical="center" wrapText="1"/>
    </xf>
    <xf numFmtId="0" fontId="61" fillId="0" borderId="0" xfId="53" applyFont="1"/>
    <xf numFmtId="175" fontId="62" fillId="0" borderId="0" xfId="45" applyFont="1" applyFill="1" applyBorder="1" applyAlignment="1" applyProtection="1">
      <alignment vertical="top" wrapText="1"/>
    </xf>
    <xf numFmtId="0" fontId="6" fillId="0" borderId="0" xfId="50" applyFont="1"/>
    <xf numFmtId="0" fontId="62" fillId="0" borderId="0" xfId="50" applyFont="1"/>
    <xf numFmtId="0" fontId="57" fillId="0" borderId="0" xfId="50" applyFont="1" applyAlignment="1">
      <alignment horizontal="center"/>
    </xf>
    <xf numFmtId="0" fontId="75" fillId="0" borderId="0" xfId="50" applyFont="1" applyAlignment="1">
      <alignment wrapText="1"/>
    </xf>
    <xf numFmtId="0" fontId="6" fillId="0" borderId="42" xfId="50" applyFont="1" applyBorder="1" applyAlignment="1">
      <alignment vertical="top" wrapText="1"/>
    </xf>
    <xf numFmtId="0" fontId="62" fillId="0" borderId="42" xfId="50" applyFont="1" applyBorder="1" applyAlignment="1">
      <alignment vertical="top" wrapText="1"/>
    </xf>
    <xf numFmtId="0" fontId="62" fillId="0" borderId="42" xfId="50" applyFont="1" applyBorder="1" applyAlignment="1">
      <alignment horizontal="center" vertical="top" wrapText="1"/>
    </xf>
    <xf numFmtId="0" fontId="6" fillId="0" borderId="42" xfId="50" applyFont="1" applyBorder="1" applyAlignment="1">
      <alignment horizontal="right" vertical="top" wrapText="1"/>
    </xf>
    <xf numFmtId="14" fontId="62" fillId="0" borderId="42" xfId="50" applyNumberFormat="1" applyFont="1" applyBorder="1" applyAlignment="1">
      <alignment horizontal="center" vertical="top" wrapText="1"/>
    </xf>
    <xf numFmtId="0" fontId="75" fillId="0" borderId="0" xfId="50" applyFont="1" applyAlignment="1">
      <alignment horizontal="center" wrapText="1"/>
    </xf>
    <xf numFmtId="0" fontId="75" fillId="0" borderId="0" xfId="50" applyFont="1" applyAlignment="1">
      <alignment horizontal="center" vertical="center" wrapText="1"/>
    </xf>
    <xf numFmtId="0" fontId="75" fillId="0" borderId="0" xfId="50" applyFont="1" applyAlignment="1">
      <alignment horizontal="right" wrapText="1"/>
    </xf>
    <xf numFmtId="0" fontId="75" fillId="0" borderId="0" xfId="50" applyFont="1" applyAlignment="1">
      <alignment vertical="center" wrapText="1"/>
    </xf>
    <xf numFmtId="0" fontId="38" fillId="5" borderId="116" xfId="50" applyFont="1" applyFill="1" applyBorder="1" applyAlignment="1">
      <alignment horizontal="center" vertical="center" wrapText="1"/>
    </xf>
    <xf numFmtId="0" fontId="38" fillId="5" borderId="120" xfId="50" applyFont="1" applyFill="1" applyBorder="1" applyAlignment="1">
      <alignment horizontal="right" vertical="center" wrapText="1"/>
    </xf>
    <xf numFmtId="0" fontId="36" fillId="5" borderId="150" xfId="50" applyFont="1" applyFill="1" applyBorder="1" applyAlignment="1">
      <alignment horizontal="center" vertical="center" wrapText="1"/>
    </xf>
    <xf numFmtId="0" fontId="38" fillId="5" borderId="39" xfId="50" applyFont="1" applyFill="1" applyBorder="1" applyAlignment="1">
      <alignment horizontal="right" vertical="center" wrapText="1"/>
    </xf>
    <xf numFmtId="0" fontId="38" fillId="5" borderId="123" xfId="50" applyFont="1" applyFill="1" applyBorder="1" applyAlignment="1">
      <alignment horizontal="center" vertical="center" wrapText="1"/>
    </xf>
    <xf numFmtId="49" fontId="36" fillId="0" borderId="132" xfId="50" applyNumberFormat="1" applyFont="1" applyBorder="1" applyAlignment="1">
      <alignment horizontal="center" vertical="center" wrapText="1"/>
    </xf>
    <xf numFmtId="0" fontId="36" fillId="0" borderId="112" xfId="50" applyFont="1" applyBorder="1" applyAlignment="1">
      <alignment vertical="center" wrapText="1"/>
    </xf>
    <xf numFmtId="0" fontId="36" fillId="0" borderId="112" xfId="50" applyFont="1" applyBorder="1" applyAlignment="1">
      <alignment horizontal="center" vertical="center" wrapText="1"/>
    </xf>
    <xf numFmtId="190" fontId="36" fillId="0" borderId="112" xfId="50" applyNumberFormat="1" applyFont="1" applyBorder="1" applyAlignment="1">
      <alignment vertical="center" wrapText="1"/>
    </xf>
    <xf numFmtId="2" fontId="36" fillId="0" borderId="112" xfId="50" applyNumberFormat="1" applyFont="1" applyBorder="1" applyAlignment="1">
      <alignment horizontal="right" vertical="center" wrapText="1"/>
    </xf>
    <xf numFmtId="2" fontId="36" fillId="0" borderId="137" xfId="50" applyNumberFormat="1" applyFont="1" applyBorder="1" applyAlignment="1">
      <alignment vertical="center" wrapText="1"/>
    </xf>
    <xf numFmtId="49" fontId="36" fillId="0" borderId="134" xfId="50" applyNumberFormat="1" applyFont="1" applyBorder="1" applyAlignment="1">
      <alignment horizontal="center" vertical="center" wrapText="1"/>
    </xf>
    <xf numFmtId="0" fontId="36" fillId="0" borderId="110" xfId="50" applyFont="1" applyBorder="1" applyAlignment="1">
      <alignment vertical="center" wrapText="1"/>
    </xf>
    <xf numFmtId="0" fontId="36" fillId="0" borderId="110" xfId="50" applyFont="1" applyBorder="1" applyAlignment="1">
      <alignment horizontal="center" vertical="center" wrapText="1"/>
    </xf>
    <xf numFmtId="190" fontId="36" fillId="0" borderId="110" xfId="50" applyNumberFormat="1" applyFont="1" applyBorder="1" applyAlignment="1">
      <alignment vertical="center" wrapText="1"/>
    </xf>
    <xf numFmtId="2" fontId="36" fillId="0" borderId="110" xfId="50" applyNumberFormat="1" applyFont="1" applyBorder="1" applyAlignment="1">
      <alignment horizontal="right" vertical="center" wrapText="1"/>
    </xf>
    <xf numFmtId="2" fontId="36" fillId="0" borderId="133" xfId="50" applyNumberFormat="1" applyFont="1" applyBorder="1" applyAlignment="1">
      <alignment vertical="center" wrapText="1"/>
    </xf>
    <xf numFmtId="2" fontId="38" fillId="0" borderId="136" xfId="50" applyNumberFormat="1" applyFont="1" applyBorder="1" applyAlignment="1">
      <alignment vertical="center" wrapText="1"/>
    </xf>
    <xf numFmtId="43" fontId="36" fillId="0" borderId="110" xfId="50" applyNumberFormat="1" applyFont="1" applyBorder="1" applyAlignment="1">
      <alignment horizontal="right" vertical="center" wrapText="1"/>
    </xf>
    <xf numFmtId="43" fontId="36" fillId="0" borderId="112" xfId="50" applyNumberFormat="1" applyFont="1" applyBorder="1" applyAlignment="1">
      <alignment horizontal="right" vertical="center" wrapText="1"/>
    </xf>
    <xf numFmtId="0" fontId="38" fillId="0" borderId="113" xfId="50" applyFont="1" applyBorder="1" applyAlignment="1">
      <alignment horizontal="right" vertical="center" wrapText="1"/>
    </xf>
    <xf numFmtId="2" fontId="38" fillId="5" borderId="147" xfId="50" applyNumberFormat="1" applyFont="1" applyFill="1" applyBorder="1" applyAlignment="1">
      <alignment vertical="center" wrapText="1"/>
    </xf>
    <xf numFmtId="0" fontId="78" fillId="0" borderId="0" xfId="50" applyFont="1" applyAlignment="1">
      <alignment wrapText="1"/>
    </xf>
    <xf numFmtId="0" fontId="38" fillId="5" borderId="148" xfId="50" applyFont="1" applyFill="1" applyBorder="1" applyAlignment="1">
      <alignment horizontal="left" vertical="center" wrapText="1"/>
    </xf>
    <xf numFmtId="0" fontId="38" fillId="5" borderId="104" xfId="50" applyFont="1" applyFill="1" applyBorder="1" applyAlignment="1">
      <alignment horizontal="left" vertical="center" wrapText="1"/>
    </xf>
    <xf numFmtId="10" fontId="38" fillId="5" borderId="104" xfId="50" applyNumberFormat="1" applyFont="1" applyFill="1" applyBorder="1" applyAlignment="1">
      <alignment horizontal="left" vertical="center" wrapText="1"/>
    </xf>
    <xf numFmtId="2" fontId="38" fillId="5" borderId="137" xfId="50" applyNumberFormat="1" applyFont="1" applyFill="1" applyBorder="1" applyAlignment="1">
      <alignment vertical="center" wrapText="1"/>
    </xf>
    <xf numFmtId="2" fontId="38" fillId="5" borderId="149" xfId="50" applyNumberFormat="1" applyFont="1" applyFill="1" applyBorder="1" applyAlignment="1">
      <alignment vertical="center" wrapText="1"/>
    </xf>
    <xf numFmtId="0" fontId="82" fillId="0" borderId="0" xfId="38" applyFont="1" applyAlignment="1">
      <alignment vertical="center"/>
    </xf>
    <xf numFmtId="0" fontId="84" fillId="4" borderId="0" xfId="39" applyFont="1" applyFill="1" applyAlignment="1">
      <alignment vertical="center"/>
    </xf>
    <xf numFmtId="0" fontId="83" fillId="0" borderId="35" xfId="39" applyFont="1" applyBorder="1" applyAlignment="1">
      <alignment horizontal="center" vertical="center" wrapText="1"/>
    </xf>
    <xf numFmtId="0" fontId="83" fillId="0" borderId="170" xfId="39" applyFont="1" applyBorder="1" applyAlignment="1">
      <alignment horizontal="center" vertical="center"/>
    </xf>
    <xf numFmtId="0" fontId="83" fillId="0" borderId="0" xfId="39" applyFont="1" applyAlignment="1">
      <alignment horizontal="centerContinuous" vertical="center"/>
    </xf>
    <xf numFmtId="0" fontId="83" fillId="0" borderId="29" xfId="39" applyFont="1" applyBorder="1" applyAlignment="1">
      <alignment horizontal="centerContinuous" vertical="center"/>
    </xf>
    <xf numFmtId="0" fontId="85" fillId="0" borderId="24" xfId="39" applyFont="1" applyBorder="1" applyAlignment="1">
      <alignment horizontal="center" vertical="center"/>
    </xf>
    <xf numFmtId="0" fontId="85" fillId="0" borderId="30" xfId="39" applyFont="1" applyBorder="1" applyAlignment="1">
      <alignment horizontal="center" vertical="center"/>
    </xf>
    <xf numFmtId="4" fontId="85" fillId="0" borderId="1" xfId="39" applyNumberFormat="1" applyFont="1" applyBorder="1" applyAlignment="1">
      <alignment horizontal="right" vertical="center"/>
    </xf>
    <xf numFmtId="0" fontId="83" fillId="5" borderId="10" xfId="39" applyFont="1" applyFill="1" applyBorder="1" applyAlignment="1">
      <alignment vertical="center"/>
    </xf>
    <xf numFmtId="0" fontId="83" fillId="5" borderId="5" xfId="39" applyFont="1" applyFill="1" applyBorder="1" applyAlignment="1">
      <alignment vertical="center"/>
    </xf>
    <xf numFmtId="0" fontId="83" fillId="0" borderId="1" xfId="39" applyFont="1" applyBorder="1" applyAlignment="1">
      <alignment vertical="center"/>
    </xf>
    <xf numFmtId="0" fontId="83" fillId="0" borderId="1" xfId="39" applyFont="1" applyBorder="1" applyAlignment="1">
      <alignment horizontal="center" vertical="center"/>
    </xf>
    <xf numFmtId="0" fontId="83" fillId="0" borderId="12" xfId="39" applyFont="1" applyBorder="1" applyAlignment="1">
      <alignment horizontal="centerContinuous" vertical="center"/>
    </xf>
    <xf numFmtId="0" fontId="83" fillId="0" borderId="3" xfId="39" applyFont="1" applyBorder="1" applyAlignment="1">
      <alignment horizontal="centerContinuous" vertical="center"/>
    </xf>
    <xf numFmtId="0" fontId="85" fillId="0" borderId="173" xfId="39" applyFont="1" applyBorder="1" applyAlignment="1">
      <alignment horizontal="center" vertical="center"/>
    </xf>
    <xf numFmtId="0" fontId="85" fillId="0" borderId="9" xfId="39" applyFont="1" applyBorder="1" applyAlignment="1">
      <alignment horizontal="center" vertical="center"/>
    </xf>
    <xf numFmtId="4" fontId="85" fillId="0" borderId="9" xfId="39" applyNumberFormat="1" applyFont="1" applyBorder="1" applyAlignment="1">
      <alignment vertical="center"/>
    </xf>
    <xf numFmtId="0" fontId="85" fillId="0" borderId="174" xfId="39" applyFont="1" applyBorder="1" applyAlignment="1">
      <alignment horizontal="center" vertical="center"/>
    </xf>
    <xf numFmtId="0" fontId="85" fillId="0" borderId="2" xfId="39" applyFont="1" applyBorder="1" applyAlignment="1">
      <alignment vertical="center"/>
    </xf>
    <xf numFmtId="0" fontId="85" fillId="0" borderId="2" xfId="39" applyFont="1" applyBorder="1" applyAlignment="1">
      <alignment horizontal="center" vertical="center"/>
    </xf>
    <xf numFmtId="0" fontId="83" fillId="5" borderId="4" xfId="39" applyFont="1" applyFill="1" applyBorder="1" applyAlignment="1">
      <alignment vertical="center"/>
    </xf>
    <xf numFmtId="0" fontId="83" fillId="0" borderId="175" xfId="39" applyFont="1" applyBorder="1" applyAlignment="1">
      <alignment horizontal="center" vertical="center"/>
    </xf>
    <xf numFmtId="2" fontId="85" fillId="0" borderId="9" xfId="39" applyNumberFormat="1" applyFont="1" applyBorder="1" applyAlignment="1">
      <alignment vertical="center"/>
    </xf>
    <xf numFmtId="0" fontId="85" fillId="0" borderId="8" xfId="39" applyFont="1" applyBorder="1" applyAlignment="1">
      <alignment vertical="center"/>
    </xf>
    <xf numFmtId="0" fontId="85" fillId="0" borderId="174" xfId="39" applyFont="1" applyBorder="1" applyAlignment="1">
      <alignment vertical="center"/>
    </xf>
    <xf numFmtId="0" fontId="83" fillId="0" borderId="174" xfId="39" applyFont="1" applyBorder="1" applyAlignment="1">
      <alignment horizontal="left" vertical="center"/>
    </xf>
    <xf numFmtId="4" fontId="85" fillId="0" borderId="11" xfId="39" applyNumberFormat="1" applyFont="1" applyBorder="1" applyAlignment="1">
      <alignment vertical="center"/>
    </xf>
    <xf numFmtId="0" fontId="83" fillId="0" borderId="176" xfId="39" applyFont="1" applyBorder="1" applyAlignment="1">
      <alignment horizontal="center" vertical="center"/>
    </xf>
    <xf numFmtId="10" fontId="83" fillId="0" borderId="2" xfId="39" applyNumberFormat="1" applyFont="1" applyBorder="1" applyAlignment="1">
      <alignment horizontal="centerContinuous" vertical="center"/>
    </xf>
    <xf numFmtId="10" fontId="83" fillId="0" borderId="2" xfId="39" applyNumberFormat="1" applyFont="1" applyBorder="1" applyAlignment="1">
      <alignment vertical="center"/>
    </xf>
    <xf numFmtId="10" fontId="85" fillId="0" borderId="2" xfId="39" applyNumberFormat="1" applyFont="1" applyBorder="1" applyAlignment="1">
      <alignment horizontal="center" vertical="center"/>
    </xf>
    <xf numFmtId="4" fontId="85" fillId="0" borderId="177" xfId="39" applyNumberFormat="1" applyFont="1" applyBorder="1" applyAlignment="1">
      <alignment vertical="center"/>
    </xf>
    <xf numFmtId="0" fontId="83" fillId="22" borderId="23" xfId="39" applyFont="1" applyFill="1" applyBorder="1" applyAlignment="1">
      <alignment horizontal="center" vertical="center" wrapText="1"/>
    </xf>
    <xf numFmtId="0" fontId="83" fillId="22" borderId="178" xfId="39" applyFont="1" applyFill="1" applyBorder="1" applyAlignment="1">
      <alignment horizontal="center" vertical="center" wrapText="1"/>
    </xf>
    <xf numFmtId="0" fontId="83" fillId="0" borderId="179" xfId="39" applyFont="1" applyBorder="1" applyAlignment="1">
      <alignment horizontal="left" vertical="center"/>
    </xf>
    <xf numFmtId="0" fontId="85" fillId="0" borderId="175" xfId="39" applyFont="1" applyBorder="1" applyAlignment="1">
      <alignment horizontal="center" vertical="center"/>
    </xf>
    <xf numFmtId="0" fontId="85" fillId="0" borderId="12" xfId="39" applyFont="1" applyBorder="1" applyAlignment="1">
      <alignment horizontal="left" vertical="center"/>
    </xf>
    <xf numFmtId="0" fontId="85" fillId="0" borderId="1" xfId="39" applyFont="1" applyBorder="1" applyAlignment="1">
      <alignment horizontal="center" vertical="center"/>
    </xf>
    <xf numFmtId="2" fontId="85" fillId="0" borderId="1" xfId="39" applyNumberFormat="1" applyFont="1" applyBorder="1" applyAlignment="1">
      <alignment horizontal="right" vertical="center"/>
    </xf>
    <xf numFmtId="0" fontId="83" fillId="0" borderId="12" xfId="39" applyFont="1" applyBorder="1" applyAlignment="1">
      <alignment horizontal="left" vertical="center"/>
    </xf>
    <xf numFmtId="0" fontId="85" fillId="0" borderId="173" xfId="39" applyFont="1" applyBorder="1" applyAlignment="1">
      <alignment horizontal="center" vertical="center" wrapText="1"/>
    </xf>
    <xf numFmtId="0" fontId="85" fillId="0" borderId="12" xfId="39" applyFont="1" applyBorder="1" applyAlignment="1">
      <alignment horizontal="justify" vertical="center" wrapText="1"/>
    </xf>
    <xf numFmtId="4" fontId="83" fillId="5" borderId="185" xfId="39" applyNumberFormat="1" applyFont="1" applyFill="1" applyBorder="1" applyAlignment="1">
      <alignment vertical="center"/>
    </xf>
    <xf numFmtId="0" fontId="83" fillId="0" borderId="2" xfId="39" applyFont="1" applyBorder="1" applyAlignment="1">
      <alignment horizontal="right" vertical="center"/>
    </xf>
    <xf numFmtId="0" fontId="85" fillId="0" borderId="188" xfId="39" applyFont="1" applyBorder="1" applyAlignment="1">
      <alignment horizontal="center" vertical="center"/>
    </xf>
    <xf numFmtId="0" fontId="85" fillId="0" borderId="189" xfId="39" applyFont="1" applyBorder="1" applyAlignment="1">
      <alignment vertical="center" wrapText="1"/>
    </xf>
    <xf numFmtId="0" fontId="85" fillId="0" borderId="189" xfId="39" applyFont="1" applyBorder="1" applyAlignment="1">
      <alignment horizontal="center" vertical="center"/>
    </xf>
    <xf numFmtId="2" fontId="85" fillId="0" borderId="189" xfId="39" applyNumberFormat="1" applyFont="1" applyBorder="1" applyAlignment="1">
      <alignment vertical="center"/>
    </xf>
    <xf numFmtId="4" fontId="85" fillId="0" borderId="189" xfId="39" applyNumberFormat="1" applyFont="1" applyBorder="1" applyAlignment="1">
      <alignment vertical="center"/>
    </xf>
    <xf numFmtId="0" fontId="85" fillId="0" borderId="30" xfId="39" applyFont="1" applyBorder="1" applyAlignment="1">
      <alignment vertical="center" wrapText="1"/>
    </xf>
    <xf numFmtId="2" fontId="85" fillId="0" borderId="30" xfId="39" applyNumberFormat="1" applyFont="1" applyBorder="1" applyAlignment="1">
      <alignment vertical="center"/>
    </xf>
    <xf numFmtId="4" fontId="85" fillId="0" borderId="30" xfId="39" applyNumberFormat="1" applyFont="1" applyBorder="1" applyAlignment="1">
      <alignment vertical="center"/>
    </xf>
    <xf numFmtId="0" fontId="85" fillId="0" borderId="176" xfId="39" applyFont="1" applyBorder="1" applyAlignment="1">
      <alignment horizontal="center" vertical="center"/>
    </xf>
    <xf numFmtId="0" fontId="85" fillId="0" borderId="8" xfId="39" applyFont="1" applyBorder="1" applyAlignment="1">
      <alignment horizontal="center" vertical="center"/>
    </xf>
    <xf numFmtId="0" fontId="83" fillId="5" borderId="191" xfId="39" applyFont="1" applyFill="1" applyBorder="1" applyAlignment="1">
      <alignment vertical="center"/>
    </xf>
    <xf numFmtId="0" fontId="83" fillId="5" borderId="192" xfId="39" applyFont="1" applyFill="1" applyBorder="1" applyAlignment="1">
      <alignment vertical="center"/>
    </xf>
    <xf numFmtId="0" fontId="36" fillId="0" borderId="0" xfId="39" applyFont="1" applyAlignment="1">
      <alignment vertical="center"/>
    </xf>
    <xf numFmtId="4" fontId="44" fillId="0" borderId="0" xfId="0" applyNumberFormat="1" applyFont="1"/>
    <xf numFmtId="176" fontId="44" fillId="0" borderId="0" xfId="0" applyNumberFormat="1" applyFont="1"/>
    <xf numFmtId="169" fontId="27" fillId="0" borderId="0" xfId="0" applyNumberFormat="1" applyFont="1" applyAlignment="1">
      <alignment vertical="center"/>
    </xf>
    <xf numFmtId="0" fontId="26" fillId="18" borderId="39" xfId="0" applyFont="1" applyFill="1" applyBorder="1" applyAlignment="1">
      <alignment horizontal="center" vertical="center" wrapText="1"/>
    </xf>
    <xf numFmtId="10" fontId="11" fillId="0" borderId="40" xfId="17" applyNumberFormat="1" applyFont="1" applyFill="1" applyBorder="1" applyAlignment="1" applyProtection="1">
      <alignment horizontal="right" vertical="center"/>
    </xf>
    <xf numFmtId="176" fontId="11" fillId="0" borderId="40" xfId="25" applyNumberFormat="1" applyFont="1" applyFill="1" applyBorder="1" applyAlignment="1" applyProtection="1">
      <alignment horizontal="right" vertical="center"/>
    </xf>
    <xf numFmtId="0" fontId="18" fillId="7" borderId="35" xfId="0" applyFont="1" applyFill="1" applyBorder="1" applyAlignment="1">
      <alignment horizontal="left" vertical="center" wrapText="1"/>
    </xf>
    <xf numFmtId="0" fontId="18" fillId="7" borderId="0" xfId="0" applyFont="1" applyFill="1" applyAlignment="1">
      <alignment horizontal="left" vertical="center" wrapText="1"/>
    </xf>
    <xf numFmtId="169" fontId="27" fillId="7" borderId="0" xfId="0" applyNumberFormat="1" applyFont="1" applyFill="1" applyAlignment="1">
      <alignment horizontal="left" vertical="center" wrapText="1"/>
    </xf>
    <xf numFmtId="0" fontId="27" fillId="7" borderId="0" xfId="0" applyFont="1" applyFill="1" applyAlignment="1">
      <alignment horizontal="left" vertical="center" wrapText="1"/>
    </xf>
    <xf numFmtId="0" fontId="27" fillId="7" borderId="29" xfId="0" applyFont="1" applyFill="1" applyBorder="1" applyAlignment="1">
      <alignment horizontal="left" vertical="center" wrapText="1"/>
    </xf>
    <xf numFmtId="0" fontId="27" fillId="7" borderId="22" xfId="0" applyFont="1" applyFill="1" applyBorder="1" applyAlignment="1">
      <alignment horizontal="center" vertical="center"/>
    </xf>
    <xf numFmtId="0" fontId="27" fillId="7" borderId="43" xfId="0" applyFont="1" applyFill="1" applyBorder="1" applyAlignment="1">
      <alignment horizontal="center" vertical="center"/>
    </xf>
    <xf numFmtId="0" fontId="27" fillId="7" borderId="44" xfId="0" applyFont="1" applyFill="1" applyBorder="1" applyAlignment="1">
      <alignment horizontal="center" vertical="center"/>
    </xf>
    <xf numFmtId="0" fontId="27" fillId="7" borderId="35" xfId="0" applyFont="1" applyFill="1" applyBorder="1" applyAlignment="1">
      <alignment horizontal="center" vertical="center"/>
    </xf>
    <xf numFmtId="0" fontId="27" fillId="7" borderId="0" xfId="0" applyFont="1" applyFill="1" applyAlignment="1">
      <alignment horizontal="center" vertical="center"/>
    </xf>
    <xf numFmtId="0" fontId="27" fillId="7" borderId="29" xfId="0" applyFont="1" applyFill="1" applyBorder="1" applyAlignment="1">
      <alignment horizontal="center" vertical="center"/>
    </xf>
    <xf numFmtId="0" fontId="18" fillId="7" borderId="35"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29"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29" xfId="0" applyFont="1" applyFill="1" applyBorder="1" applyAlignment="1">
      <alignment horizontal="center" vertical="center" wrapText="1"/>
    </xf>
    <xf numFmtId="0" fontId="18" fillId="7" borderId="29" xfId="0" applyFont="1" applyFill="1" applyBorder="1" applyAlignment="1">
      <alignment horizontal="left" vertical="center" wrapText="1"/>
    </xf>
    <xf numFmtId="165" fontId="10" fillId="15" borderId="62" xfId="12" applyNumberFormat="1" applyFont="1" applyFill="1" applyBorder="1" applyAlignment="1">
      <alignment horizontal="center" vertical="center" wrapText="1"/>
    </xf>
    <xf numFmtId="165" fontId="10" fillId="15" borderId="76" xfId="12" applyNumberFormat="1" applyFont="1" applyFill="1" applyBorder="1" applyAlignment="1">
      <alignment horizontal="center" vertical="center" wrapText="1"/>
    </xf>
    <xf numFmtId="165" fontId="10" fillId="15" borderId="60" xfId="12" applyNumberFormat="1" applyFont="1" applyFill="1" applyBorder="1" applyAlignment="1">
      <alignment horizontal="center" vertical="center" wrapText="1"/>
    </xf>
    <xf numFmtId="0" fontId="28" fillId="5" borderId="31" xfId="0" applyFont="1" applyFill="1" applyBorder="1" applyAlignment="1">
      <alignment horizontal="center" vertical="center" wrapText="1"/>
    </xf>
    <xf numFmtId="0" fontId="27" fillId="7" borderId="35" xfId="0" applyFont="1" applyFill="1" applyBorder="1" applyAlignment="1">
      <alignment horizontal="left" vertical="center" wrapText="1"/>
    </xf>
    <xf numFmtId="0" fontId="18" fillId="0" borderId="23" xfId="0" applyFont="1" applyBorder="1" applyAlignment="1">
      <alignment horizontal="right" vertical="center" wrapText="1"/>
    </xf>
    <xf numFmtId="0" fontId="18" fillId="0" borderId="51" xfId="0" applyFont="1" applyBorder="1" applyAlignment="1">
      <alignment horizontal="right" vertical="center" wrapText="1"/>
    </xf>
    <xf numFmtId="0" fontId="18" fillId="0" borderId="52" xfId="0" applyFont="1" applyBorder="1" applyAlignment="1">
      <alignment horizontal="right" vertical="center" wrapText="1"/>
    </xf>
    <xf numFmtId="165" fontId="10" fillId="15" borderId="71" xfId="12" applyNumberFormat="1" applyFont="1" applyFill="1" applyBorder="1" applyAlignment="1">
      <alignment horizontal="center" vertical="center" wrapText="1"/>
    </xf>
    <xf numFmtId="165" fontId="10" fillId="15" borderId="72" xfId="12" applyNumberFormat="1" applyFont="1" applyFill="1" applyBorder="1" applyAlignment="1">
      <alignment horizontal="center" vertical="center" wrapText="1"/>
    </xf>
    <xf numFmtId="165" fontId="10" fillId="15" borderId="73" xfId="12" applyNumberFormat="1" applyFont="1" applyFill="1" applyBorder="1" applyAlignment="1">
      <alignment horizontal="center" vertical="center" wrapText="1"/>
    </xf>
    <xf numFmtId="165" fontId="10" fillId="0" borderId="66" xfId="12" applyNumberFormat="1" applyFont="1" applyBorder="1" applyAlignment="1">
      <alignment horizontal="center" vertical="center" wrapText="1"/>
    </xf>
    <xf numFmtId="165" fontId="10" fillId="0" borderId="77" xfId="12" applyNumberFormat="1" applyFont="1" applyBorder="1" applyAlignment="1">
      <alignment horizontal="center" vertical="center" wrapText="1"/>
    </xf>
    <xf numFmtId="165" fontId="10" fillId="0" borderId="78" xfId="12" applyNumberFormat="1" applyFont="1" applyBorder="1" applyAlignment="1">
      <alignment horizontal="center" vertical="center" wrapText="1"/>
    </xf>
    <xf numFmtId="0" fontId="28" fillId="5" borderId="25"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5" fillId="0" borderId="22" xfId="0" applyFont="1" applyBorder="1" applyAlignment="1">
      <alignment horizontal="center"/>
    </xf>
    <xf numFmtId="0" fontId="25" fillId="0" borderId="43" xfId="0" applyFont="1" applyBorder="1" applyAlignment="1">
      <alignment horizontal="center"/>
    </xf>
    <xf numFmtId="0" fontId="25" fillId="0" borderId="44" xfId="0" applyFont="1" applyBorder="1" applyAlignment="1">
      <alignment horizontal="center"/>
    </xf>
    <xf numFmtId="0" fontId="26" fillId="7" borderId="35"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29"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29" xfId="0" applyFont="1" applyFill="1" applyBorder="1" applyAlignment="1">
      <alignment horizontal="center" vertical="center" wrapText="1"/>
    </xf>
    <xf numFmtId="165" fontId="18" fillId="15" borderId="71" xfId="12" applyNumberFormat="1" applyFont="1" applyFill="1" applyBorder="1" applyAlignment="1">
      <alignment horizontal="center" vertical="center" wrapText="1"/>
    </xf>
    <xf numFmtId="165" fontId="18" fillId="15" borderId="72" xfId="12" applyNumberFormat="1" applyFont="1" applyFill="1" applyBorder="1" applyAlignment="1">
      <alignment horizontal="center" vertical="center" wrapText="1"/>
    </xf>
    <xf numFmtId="165" fontId="18" fillId="15" borderId="73" xfId="12" applyNumberFormat="1"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0" xfId="0" applyFont="1" applyAlignment="1">
      <alignment horizontal="center" vertical="center" wrapText="1"/>
    </xf>
    <xf numFmtId="0" fontId="26" fillId="0" borderId="29" xfId="0" applyFont="1" applyBorder="1" applyAlignment="1">
      <alignment horizontal="center" vertical="center" wrapText="1"/>
    </xf>
    <xf numFmtId="0" fontId="26" fillId="0" borderId="0" xfId="0" applyFont="1" applyAlignment="1">
      <alignment horizontal="center" vertical="center"/>
    </xf>
    <xf numFmtId="0" fontId="26" fillId="18" borderId="28" xfId="0" applyFont="1" applyFill="1" applyBorder="1" applyAlignment="1">
      <alignment horizontal="center" vertical="center"/>
    </xf>
    <xf numFmtId="0" fontId="26" fillId="18" borderId="74" xfId="0" applyFont="1" applyFill="1" applyBorder="1" applyAlignment="1">
      <alignment horizontal="center" vertical="center"/>
    </xf>
    <xf numFmtId="0" fontId="18" fillId="5" borderId="37"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18" fillId="5" borderId="36" xfId="0" applyFont="1" applyFill="1" applyBorder="1" applyAlignment="1">
      <alignment horizontal="right" vertical="center"/>
    </xf>
    <xf numFmtId="0" fontId="18" fillId="5" borderId="37" xfId="0" applyFont="1" applyFill="1" applyBorder="1" applyAlignment="1">
      <alignment horizontal="right" vertical="center"/>
    </xf>
    <xf numFmtId="0" fontId="18" fillId="5" borderId="38" xfId="0" applyFont="1" applyFill="1" applyBorder="1" applyAlignment="1">
      <alignment horizontal="right" vertical="center"/>
    </xf>
    <xf numFmtId="0" fontId="18" fillId="5" borderId="37" xfId="0" applyFont="1" applyFill="1" applyBorder="1" applyAlignment="1">
      <alignment horizontal="center" vertical="center"/>
    </xf>
    <xf numFmtId="0" fontId="18" fillId="5" borderId="40" xfId="0" applyFont="1" applyFill="1" applyBorder="1" applyAlignment="1">
      <alignment horizontal="center" vertical="center"/>
    </xf>
    <xf numFmtId="0" fontId="27" fillId="0" borderId="0" xfId="0" applyFont="1" applyAlignment="1">
      <alignment horizontal="center" vertical="center"/>
    </xf>
    <xf numFmtId="0" fontId="18" fillId="5" borderId="36" xfId="0" applyFont="1" applyFill="1" applyBorder="1" applyAlignment="1">
      <alignment horizontal="right" vertical="center" wrapText="1"/>
    </xf>
    <xf numFmtId="0" fontId="18" fillId="5" borderId="37" xfId="0" applyFont="1" applyFill="1" applyBorder="1" applyAlignment="1">
      <alignment horizontal="right" vertical="center" wrapText="1"/>
    </xf>
    <xf numFmtId="0" fontId="18" fillId="5" borderId="38" xfId="0" applyFont="1" applyFill="1" applyBorder="1" applyAlignment="1">
      <alignment horizontal="right" vertical="center" wrapText="1"/>
    </xf>
    <xf numFmtId="165" fontId="10" fillId="15" borderId="41" xfId="12" applyNumberFormat="1" applyFont="1" applyFill="1" applyBorder="1" applyAlignment="1">
      <alignment horizontal="right" vertical="center" wrapText="1"/>
    </xf>
    <xf numFmtId="165" fontId="10" fillId="15" borderId="42" xfId="12" applyNumberFormat="1" applyFont="1" applyFill="1" applyBorder="1" applyAlignment="1">
      <alignment horizontal="right" vertical="center" wrapText="1"/>
    </xf>
    <xf numFmtId="165" fontId="10" fillId="15" borderId="75" xfId="12" applyNumberFormat="1" applyFont="1" applyFill="1" applyBorder="1" applyAlignment="1">
      <alignment horizontal="right" vertical="center" wrapText="1"/>
    </xf>
    <xf numFmtId="0" fontId="18" fillId="5" borderId="62" xfId="0" applyFont="1" applyFill="1" applyBorder="1" applyAlignment="1">
      <alignment horizontal="right" vertical="center" wrapText="1"/>
    </xf>
    <xf numFmtId="0" fontId="18" fillId="5" borderId="76" xfId="0" applyFont="1" applyFill="1" applyBorder="1" applyAlignment="1">
      <alignment horizontal="right" vertical="center" wrapText="1"/>
    </xf>
    <xf numFmtId="0" fontId="18" fillId="5" borderId="60" xfId="0" applyFont="1" applyFill="1" applyBorder="1" applyAlignment="1">
      <alignment horizontal="right" vertical="center" wrapText="1"/>
    </xf>
    <xf numFmtId="2" fontId="18" fillId="0" borderId="0" xfId="0" applyNumberFormat="1" applyFont="1" applyAlignment="1">
      <alignment vertical="center"/>
    </xf>
    <xf numFmtId="0" fontId="18" fillId="17" borderId="0" xfId="0" applyFont="1" applyFill="1" applyAlignment="1">
      <alignment horizontal="center" vertical="center" wrapText="1"/>
    </xf>
    <xf numFmtId="0" fontId="59" fillId="0" borderId="99" xfId="4" applyFont="1" applyBorder="1" applyAlignment="1">
      <alignment horizontal="center" vertical="center" wrapText="1"/>
    </xf>
    <xf numFmtId="0" fontId="59" fillId="0" borderId="92" xfId="4" applyFont="1" applyBorder="1" applyAlignment="1">
      <alignment horizontal="center" vertical="center" wrapText="1"/>
    </xf>
    <xf numFmtId="0" fontId="59" fillId="0" borderId="93" xfId="4" applyFont="1" applyBorder="1" applyAlignment="1">
      <alignment horizontal="center" vertical="center" wrapText="1"/>
    </xf>
    <xf numFmtId="0" fontId="60" fillId="0" borderId="0" xfId="4" applyFont="1" applyAlignment="1">
      <alignment horizontal="center" vertical="center"/>
    </xf>
    <xf numFmtId="184" fontId="66" fillId="0" borderId="39" xfId="39" applyNumberFormat="1" applyFont="1" applyBorder="1" applyAlignment="1">
      <alignment horizontal="center" vertical="center" wrapText="1"/>
    </xf>
    <xf numFmtId="184" fontId="66" fillId="0" borderId="38" xfId="39" applyNumberFormat="1" applyFont="1" applyBorder="1" applyAlignment="1">
      <alignment horizontal="center" vertical="center" wrapText="1"/>
    </xf>
    <xf numFmtId="184" fontId="66" fillId="0" borderId="45" xfId="39" applyNumberFormat="1" applyFont="1" applyBorder="1" applyAlignment="1">
      <alignment horizontal="center" vertical="center"/>
    </xf>
    <xf numFmtId="184" fontId="66" fillId="0" borderId="15" xfId="39" applyNumberFormat="1" applyFont="1" applyBorder="1" applyAlignment="1">
      <alignment horizontal="center" vertical="center"/>
    </xf>
    <xf numFmtId="184" fontId="66" fillId="0" borderId="45" xfId="39" applyNumberFormat="1" applyFont="1" applyBorder="1" applyAlignment="1">
      <alignment horizontal="center" vertical="center" wrapText="1"/>
    </xf>
    <xf numFmtId="184" fontId="66" fillId="0" borderId="15" xfId="39" applyNumberFormat="1" applyFont="1" applyBorder="1" applyAlignment="1">
      <alignment horizontal="center" vertical="center" wrapText="1"/>
    </xf>
    <xf numFmtId="184" fontId="67" fillId="0" borderId="39" xfId="39" applyNumberFormat="1" applyFont="1" applyBorder="1" applyAlignment="1">
      <alignment horizontal="right" vertical="center" wrapText="1"/>
    </xf>
    <xf numFmtId="184" fontId="67" fillId="0" borderId="37" xfId="39" applyNumberFormat="1" applyFont="1" applyBorder="1" applyAlignment="1">
      <alignment horizontal="right" vertical="center" wrapText="1"/>
    </xf>
    <xf numFmtId="184" fontId="67" fillId="0" borderId="38" xfId="39" applyNumberFormat="1" applyFont="1" applyBorder="1" applyAlignment="1">
      <alignment horizontal="right" vertical="center" wrapText="1"/>
    </xf>
    <xf numFmtId="184" fontId="67" fillId="0" borderId="0" xfId="39" applyNumberFormat="1" applyFont="1" applyAlignment="1">
      <alignment horizontal="justify" vertical="top"/>
    </xf>
    <xf numFmtId="14" fontId="67" fillId="0" borderId="65" xfId="39" applyNumberFormat="1" applyFont="1" applyBorder="1" applyAlignment="1">
      <alignment horizontal="left" vertical="center"/>
    </xf>
    <xf numFmtId="49" fontId="66" fillId="0" borderId="45" xfId="39" applyNumberFormat="1" applyFont="1" applyBorder="1" applyAlignment="1">
      <alignment horizontal="center" vertical="center"/>
    </xf>
    <xf numFmtId="49" fontId="66" fillId="0" borderId="15" xfId="39" applyNumberFormat="1" applyFont="1" applyBorder="1" applyAlignment="1">
      <alignment horizontal="center" vertical="center"/>
    </xf>
    <xf numFmtId="0" fontId="44" fillId="7" borderId="35" xfId="0" applyFont="1" applyFill="1" applyBorder="1" applyAlignment="1">
      <alignment horizontal="center"/>
    </xf>
    <xf numFmtId="0" fontId="44" fillId="7" borderId="0" xfId="0" applyFont="1" applyFill="1" applyAlignment="1">
      <alignment horizontal="center"/>
    </xf>
    <xf numFmtId="165" fontId="26" fillId="15" borderId="23" xfId="12" applyNumberFormat="1" applyFont="1" applyFill="1" applyBorder="1" applyAlignment="1">
      <alignment horizontal="center" vertical="center" wrapText="1"/>
    </xf>
    <xf numFmtId="165" fontId="26" fillId="15" borderId="51" xfId="12" applyNumberFormat="1"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Alignment="1">
      <alignment horizontal="center" vertical="center" wrapText="1"/>
    </xf>
    <xf numFmtId="0" fontId="19" fillId="6" borderId="79"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83" xfId="0" applyFont="1" applyFill="1" applyBorder="1" applyAlignment="1">
      <alignment horizontal="center" vertical="center"/>
    </xf>
    <xf numFmtId="0" fontId="19" fillId="6" borderId="64" xfId="0" applyFont="1" applyFill="1" applyBorder="1" applyAlignment="1">
      <alignment horizontal="center" vertical="center"/>
    </xf>
    <xf numFmtId="0" fontId="19" fillId="6" borderId="50" xfId="0" applyFont="1" applyFill="1" applyBorder="1" applyAlignment="1">
      <alignment horizontal="center" vertical="center"/>
    </xf>
    <xf numFmtId="0" fontId="26" fillId="7" borderId="35" xfId="0" applyFont="1" applyFill="1" applyBorder="1" applyAlignment="1">
      <alignment horizontal="center" vertical="center"/>
    </xf>
    <xf numFmtId="0" fontId="26" fillId="7" borderId="0" xfId="0" applyFont="1" applyFill="1" applyAlignment="1">
      <alignment horizontal="center" vertical="center"/>
    </xf>
    <xf numFmtId="0" fontId="13" fillId="7" borderId="35" xfId="0" applyFont="1" applyFill="1" applyBorder="1" applyAlignment="1">
      <alignment horizontal="center" vertical="center"/>
    </xf>
    <xf numFmtId="0" fontId="13" fillId="7" borderId="0" xfId="0" applyFont="1" applyFill="1" applyAlignment="1">
      <alignment horizontal="center" vertical="center"/>
    </xf>
    <xf numFmtId="49" fontId="13" fillId="7" borderId="35" xfId="0" applyNumberFormat="1" applyFont="1" applyFill="1" applyBorder="1" applyAlignment="1">
      <alignment horizontal="center" vertical="center"/>
    </xf>
    <xf numFmtId="49" fontId="13" fillId="7" borderId="0" xfId="0" applyNumberFormat="1" applyFont="1" applyFill="1" applyAlignment="1">
      <alignment horizontal="center" vertical="center"/>
    </xf>
    <xf numFmtId="0" fontId="13" fillId="0" borderId="81" xfId="0" applyFont="1" applyBorder="1" applyAlignment="1">
      <alignment horizontal="center" vertical="center" wrapText="1"/>
    </xf>
    <xf numFmtId="0" fontId="13" fillId="0" borderId="0" xfId="0" applyFont="1" applyAlignment="1">
      <alignment horizontal="center" vertical="center" wrapText="1"/>
    </xf>
    <xf numFmtId="49" fontId="19" fillId="7" borderId="23" xfId="0" applyNumberFormat="1" applyFont="1" applyFill="1" applyBorder="1" applyAlignment="1">
      <alignment horizontal="center" vertical="center"/>
    </xf>
    <xf numFmtId="49" fontId="19" fillId="7" borderId="51" xfId="0" applyNumberFormat="1" applyFont="1" applyFill="1" applyBorder="1" applyAlignment="1">
      <alignment horizontal="center" vertical="center"/>
    </xf>
    <xf numFmtId="49" fontId="13" fillId="7" borderId="29" xfId="0" applyNumberFormat="1" applyFont="1" applyFill="1" applyBorder="1" applyAlignment="1">
      <alignment horizontal="center" vertical="center"/>
    </xf>
    <xf numFmtId="0" fontId="19" fillId="6" borderId="14" xfId="0" applyFont="1" applyFill="1" applyBorder="1" applyAlignment="1">
      <alignment horizontal="center" vertical="center"/>
    </xf>
    <xf numFmtId="0" fontId="52" fillId="0" borderId="0" xfId="0" applyFont="1" applyAlignment="1">
      <alignment horizontal="center"/>
    </xf>
    <xf numFmtId="0" fontId="19" fillId="0" borderId="24" xfId="0" applyFont="1" applyBorder="1" applyAlignment="1">
      <alignment horizontal="center" vertical="center"/>
    </xf>
    <xf numFmtId="0" fontId="19" fillId="0" borderId="32" xfId="0" applyFont="1" applyBorder="1" applyAlignment="1">
      <alignment horizontal="center" vertical="center"/>
    </xf>
    <xf numFmtId="10" fontId="19" fillId="0" borderId="30" xfId="18" applyNumberFormat="1" applyFont="1" applyFill="1" applyBorder="1" applyAlignment="1" applyProtection="1">
      <alignment horizontal="center" vertical="center"/>
    </xf>
    <xf numFmtId="10" fontId="19" fillId="0" borderId="33" xfId="18" applyNumberFormat="1" applyFont="1" applyFill="1" applyBorder="1" applyAlignment="1" applyProtection="1">
      <alignment horizontal="center" vertical="center"/>
    </xf>
    <xf numFmtId="175" fontId="19" fillId="0" borderId="31" xfId="25" applyFont="1" applyFill="1" applyBorder="1" applyAlignment="1" applyProtection="1">
      <alignment horizontal="center" vertical="center"/>
    </xf>
    <xf numFmtId="175" fontId="19" fillId="0" borderId="34" xfId="25" applyFont="1" applyFill="1" applyBorder="1" applyAlignment="1" applyProtection="1">
      <alignment horizontal="center" vertical="center"/>
    </xf>
    <xf numFmtId="0" fontId="19" fillId="0" borderId="30" xfId="0" applyFont="1" applyBorder="1" applyAlignment="1">
      <alignment horizontal="justify" vertical="center" wrapText="1"/>
    </xf>
    <xf numFmtId="0" fontId="19" fillId="0" borderId="82" xfId="0" applyFont="1" applyBorder="1" applyAlignment="1">
      <alignment horizontal="center" vertical="center"/>
    </xf>
    <xf numFmtId="0" fontId="19" fillId="0" borderId="57" xfId="0" applyFont="1" applyBorder="1" applyAlignment="1">
      <alignment horizontal="center" vertical="center"/>
    </xf>
    <xf numFmtId="0" fontId="19" fillId="0" borderId="30" xfId="0" applyFont="1" applyBorder="1" applyAlignment="1">
      <alignment horizontal="center" vertical="center"/>
    </xf>
    <xf numFmtId="0" fontId="19" fillId="0" borderId="80" xfId="0" applyFont="1" applyBorder="1" applyAlignment="1">
      <alignment horizontal="center" vertical="justify"/>
    </xf>
    <xf numFmtId="0" fontId="19" fillId="0" borderId="31" xfId="0" applyFont="1" applyBorder="1" applyAlignment="1">
      <alignment horizontal="center" vertical="justify"/>
    </xf>
    <xf numFmtId="0" fontId="42" fillId="7" borderId="22" xfId="0" applyFont="1" applyFill="1" applyBorder="1" applyAlignment="1">
      <alignment horizontal="center" vertical="center"/>
    </xf>
    <xf numFmtId="0" fontId="42" fillId="7" borderId="43" xfId="0" applyFont="1" applyFill="1" applyBorder="1" applyAlignment="1">
      <alignment horizontal="center" vertical="center"/>
    </xf>
    <xf numFmtId="0" fontId="42" fillId="7" borderId="44" xfId="0" applyFont="1" applyFill="1" applyBorder="1" applyAlignment="1">
      <alignment horizontal="center" vertical="center"/>
    </xf>
    <xf numFmtId="0" fontId="55" fillId="7" borderId="35" xfId="0" applyFont="1" applyFill="1" applyBorder="1" applyAlignment="1">
      <alignment horizontal="center" vertical="center"/>
    </xf>
    <xf numFmtId="0" fontId="55" fillId="7" borderId="0" xfId="0" applyFont="1" applyFill="1" applyAlignment="1">
      <alignment horizontal="center" vertical="center"/>
    </xf>
    <xf numFmtId="0" fontId="55" fillId="7" borderId="29" xfId="0" applyFont="1" applyFill="1" applyBorder="1" applyAlignment="1">
      <alignment horizontal="center" vertical="center"/>
    </xf>
    <xf numFmtId="0" fontId="40" fillId="7" borderId="35" xfId="0" applyFont="1" applyFill="1" applyBorder="1" applyAlignment="1">
      <alignment horizontal="center" vertical="center"/>
    </xf>
    <xf numFmtId="0" fontId="40" fillId="7" borderId="0" xfId="0" applyFont="1" applyFill="1" applyAlignment="1">
      <alignment horizontal="center" vertical="center"/>
    </xf>
    <xf numFmtId="0" fontId="40" fillId="7" borderId="29" xfId="0" applyFont="1" applyFill="1" applyBorder="1" applyAlignment="1">
      <alignment horizontal="center" vertical="center"/>
    </xf>
    <xf numFmtId="0" fontId="42" fillId="7" borderId="23" xfId="0" applyFont="1" applyFill="1" applyBorder="1" applyAlignment="1">
      <alignment horizontal="center" vertical="center"/>
    </xf>
    <xf numFmtId="0" fontId="42" fillId="7" borderId="51" xfId="0" applyFont="1" applyFill="1" applyBorder="1" applyAlignment="1">
      <alignment horizontal="center" vertical="center"/>
    </xf>
    <xf numFmtId="0" fontId="42" fillId="7" borderId="52" xfId="0" applyFont="1" applyFill="1" applyBorder="1" applyAlignment="1">
      <alignment horizontal="center" vertical="center"/>
    </xf>
    <xf numFmtId="0" fontId="55" fillId="15" borderId="26" xfId="0" applyFont="1" applyFill="1" applyBorder="1" applyAlignment="1">
      <alignment horizontal="center" vertical="center"/>
    </xf>
    <xf numFmtId="0" fontId="55" fillId="15" borderId="27" xfId="0" applyFont="1" applyFill="1" applyBorder="1" applyAlignment="1">
      <alignment horizontal="center" vertical="center"/>
    </xf>
    <xf numFmtId="0" fontId="55" fillId="15" borderId="46"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0" xfId="0" applyFont="1" applyFill="1" applyAlignment="1">
      <alignment horizontal="center" vertical="center"/>
    </xf>
    <xf numFmtId="0" fontId="42" fillId="7" borderId="29" xfId="0" applyFont="1" applyFill="1" applyBorder="1" applyAlignment="1">
      <alignment horizontal="center" vertical="center"/>
    </xf>
    <xf numFmtId="0" fontId="56" fillId="0" borderId="81" xfId="0" applyFont="1" applyBorder="1" applyAlignment="1">
      <alignment horizontal="center" vertical="center" wrapText="1"/>
    </xf>
    <xf numFmtId="0" fontId="56" fillId="0" borderId="0" xfId="0" applyFont="1" applyAlignment="1">
      <alignment horizontal="center" vertical="center" wrapText="1"/>
    </xf>
    <xf numFmtId="0" fontId="56" fillId="0" borderId="29" xfId="0" applyFont="1" applyBorder="1" applyAlignment="1">
      <alignment horizontal="center" vertical="center" wrapText="1"/>
    </xf>
    <xf numFmtId="0" fontId="55" fillId="0" borderId="88" xfId="0" applyFont="1" applyBorder="1" applyAlignment="1">
      <alignment horizontal="center" vertical="center" wrapText="1"/>
    </xf>
    <xf numFmtId="0" fontId="55" fillId="0" borderId="89" xfId="0" applyFont="1" applyBorder="1" applyAlignment="1">
      <alignment horizontal="center" vertical="center" wrapText="1"/>
    </xf>
    <xf numFmtId="0" fontId="55" fillId="0" borderId="90" xfId="0" applyFont="1" applyBorder="1" applyAlignment="1">
      <alignment horizontal="center" vertical="center" wrapText="1"/>
    </xf>
    <xf numFmtId="0" fontId="41" fillId="5" borderId="48" xfId="0" applyFont="1" applyFill="1" applyBorder="1" applyAlignment="1">
      <alignment horizontal="center" vertical="center"/>
    </xf>
    <xf numFmtId="0" fontId="41" fillId="5" borderId="87" xfId="0" applyFont="1" applyFill="1" applyBorder="1" applyAlignment="1">
      <alignment horizontal="center" vertical="center"/>
    </xf>
    <xf numFmtId="0" fontId="41" fillId="5" borderId="29" xfId="0" applyFont="1" applyFill="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65" xfId="0" applyFont="1" applyBorder="1" applyAlignment="1">
      <alignment horizontal="center" vertical="center"/>
    </xf>
    <xf numFmtId="0" fontId="41" fillId="0" borderId="64" xfId="0" applyFont="1" applyBorder="1" applyAlignment="1">
      <alignment horizontal="center" vertical="center"/>
    </xf>
    <xf numFmtId="0" fontId="41" fillId="5" borderId="35" xfId="0" applyFont="1" applyFill="1" applyBorder="1" applyAlignment="1">
      <alignment horizontal="center" vertical="center"/>
    </xf>
    <xf numFmtId="0" fontId="41" fillId="5" borderId="56" xfId="0" applyFont="1" applyFill="1" applyBorder="1" applyAlignment="1">
      <alignment horizontal="center" vertical="center"/>
    </xf>
    <xf numFmtId="0" fontId="41" fillId="5" borderId="45" xfId="0" applyFont="1" applyFill="1" applyBorder="1" applyAlignment="1">
      <alignment horizontal="center" vertical="center"/>
    </xf>
    <xf numFmtId="0" fontId="41" fillId="5" borderId="59" xfId="0" applyFont="1" applyFill="1" applyBorder="1" applyAlignment="1">
      <alignment horizontal="center" vertical="center"/>
    </xf>
    <xf numFmtId="0" fontId="41" fillId="5" borderId="15" xfId="0" applyFont="1" applyFill="1" applyBorder="1" applyAlignment="1">
      <alignment horizontal="center" vertical="center"/>
    </xf>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0" borderId="38" xfId="0" applyFont="1" applyBorder="1" applyAlignment="1">
      <alignment horizontal="center" vertical="center"/>
    </xf>
    <xf numFmtId="0" fontId="41" fillId="0" borderId="56" xfId="0" applyFont="1" applyBorder="1" applyAlignment="1">
      <alignment horizontal="center" vertical="center"/>
    </xf>
    <xf numFmtId="0" fontId="41" fillId="5" borderId="32" xfId="0" applyFont="1" applyFill="1" applyBorder="1" applyAlignment="1">
      <alignment horizontal="center" vertical="center"/>
    </xf>
    <xf numFmtId="0" fontId="41" fillId="5" borderId="33" xfId="0" applyFont="1" applyFill="1" applyBorder="1" applyAlignment="1">
      <alignment horizontal="center" vertical="center"/>
    </xf>
    <xf numFmtId="0" fontId="40" fillId="0" borderId="0" xfId="0" applyFont="1" applyAlignment="1">
      <alignment horizontal="left" vertical="center"/>
    </xf>
    <xf numFmtId="0" fontId="14" fillId="0" borderId="0" xfId="0" applyFont="1" applyAlignment="1">
      <alignment horizontal="left" vertical="center"/>
    </xf>
    <xf numFmtId="0" fontId="14" fillId="0" borderId="35" xfId="0" applyFont="1" applyBorder="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center" wrapText="1"/>
    </xf>
    <xf numFmtId="0" fontId="14" fillId="0" borderId="29" xfId="0" applyFont="1" applyBorder="1" applyAlignment="1">
      <alignment horizontal="center" wrapText="1"/>
    </xf>
    <xf numFmtId="0" fontId="14" fillId="0" borderId="42" xfId="0" applyFont="1" applyBorder="1" applyAlignment="1">
      <alignment horizontal="center" wrapText="1"/>
    </xf>
    <xf numFmtId="0" fontId="14" fillId="0" borderId="63" xfId="0" applyFont="1" applyBorder="1" applyAlignment="1">
      <alignment horizontal="center" wrapText="1"/>
    </xf>
    <xf numFmtId="0" fontId="12" fillId="0" borderId="35" xfId="0" applyFont="1" applyBorder="1" applyAlignment="1">
      <alignment horizontal="left" vertical="center"/>
    </xf>
    <xf numFmtId="0" fontId="12" fillId="0" borderId="0" xfId="0" applyFont="1" applyAlignment="1">
      <alignment horizontal="left" vertical="center"/>
    </xf>
    <xf numFmtId="0" fontId="15" fillId="5" borderId="36" xfId="0" applyFont="1" applyFill="1" applyBorder="1" applyAlignment="1">
      <alignment horizontal="right" vertical="center"/>
    </xf>
    <xf numFmtId="0" fontId="15" fillId="5" borderId="37" xfId="0" applyFont="1" applyFill="1" applyBorder="1" applyAlignment="1">
      <alignment horizontal="right" vertical="center"/>
    </xf>
    <xf numFmtId="0" fontId="15" fillId="5" borderId="38" xfId="0" applyFont="1" applyFill="1" applyBorder="1" applyAlignment="1">
      <alignment horizontal="righ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2" fillId="15" borderId="35"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15" borderId="29" xfId="0" applyFont="1" applyFill="1" applyBorder="1" applyAlignment="1">
      <alignment horizontal="center" vertical="center" wrapText="1"/>
    </xf>
    <xf numFmtId="0" fontId="15" fillId="0" borderId="55" xfId="0" applyFont="1" applyBorder="1" applyAlignment="1">
      <alignment horizontal="left" vertical="center"/>
    </xf>
    <xf numFmtId="0" fontId="15" fillId="0" borderId="76" xfId="0" applyFont="1" applyBorder="1" applyAlignment="1">
      <alignment horizontal="left" vertical="center"/>
    </xf>
    <xf numFmtId="0" fontId="15" fillId="0" borderId="60" xfId="0" applyFont="1" applyBorder="1" applyAlignment="1">
      <alignment horizontal="left"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12" fillId="0" borderId="29" xfId="0" applyFont="1" applyBorder="1" applyAlignment="1">
      <alignment horizontal="center" vertical="center"/>
    </xf>
    <xf numFmtId="0" fontId="16" fillId="0" borderId="0" xfId="0" applyFont="1" applyAlignment="1">
      <alignment horizontal="left" vertical="center"/>
    </xf>
    <xf numFmtId="0" fontId="15" fillId="0" borderId="0" xfId="0" applyFont="1" applyAlignment="1">
      <alignment horizontal="left" vertical="center"/>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2" fillId="15" borderId="71" xfId="14" applyFont="1" applyFill="1" applyBorder="1" applyAlignment="1">
      <alignment horizontal="center" vertical="center" wrapText="1"/>
    </xf>
    <xf numFmtId="0" fontId="12" fillId="15" borderId="72" xfId="14" applyFont="1" applyFill="1" applyBorder="1" applyAlignment="1">
      <alignment horizontal="center" vertical="center" wrapText="1"/>
    </xf>
    <xf numFmtId="0" fontId="12" fillId="15" borderId="73" xfId="14" applyFont="1" applyFill="1" applyBorder="1" applyAlignment="1">
      <alignment horizontal="center" vertical="center" wrapText="1"/>
    </xf>
    <xf numFmtId="0" fontId="12" fillId="0" borderId="88" xfId="14" applyFont="1" applyBorder="1" applyAlignment="1">
      <alignment horizontal="center" vertical="center" wrapText="1"/>
    </xf>
    <xf numFmtId="0" fontId="12" fillId="0" borderId="89" xfId="14" applyFont="1" applyBorder="1" applyAlignment="1">
      <alignment horizontal="center" vertical="center" wrapText="1"/>
    </xf>
    <xf numFmtId="0" fontId="12" fillId="0" borderId="90" xfId="14"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0" fontId="10" fillId="7" borderId="22" xfId="0" applyFont="1" applyFill="1" applyBorder="1" applyAlignment="1" applyProtection="1">
      <alignment horizontal="center" vertical="center"/>
      <protection locked="0"/>
    </xf>
    <xf numFmtId="0" fontId="10" fillId="7" borderId="43" xfId="0" applyFont="1" applyFill="1" applyBorder="1" applyAlignment="1" applyProtection="1">
      <alignment horizontal="center" vertical="center"/>
      <protection locked="0"/>
    </xf>
    <xf numFmtId="0" fontId="10" fillId="7" borderId="44" xfId="0" applyFont="1" applyFill="1" applyBorder="1" applyAlignment="1" applyProtection="1">
      <alignment horizontal="center" vertical="center"/>
      <protection locked="0"/>
    </xf>
    <xf numFmtId="2" fontId="18" fillId="7" borderId="35" xfId="15" applyNumberFormat="1" applyFont="1" applyFill="1" applyBorder="1" applyAlignment="1" applyProtection="1">
      <alignment horizontal="center" vertical="center"/>
      <protection locked="0"/>
    </xf>
    <xf numFmtId="2" fontId="18" fillId="7" borderId="0" xfId="15" applyNumberFormat="1" applyFont="1" applyFill="1" applyAlignment="1" applyProtection="1">
      <alignment horizontal="center" vertical="center"/>
      <protection locked="0"/>
    </xf>
    <xf numFmtId="2" fontId="18" fillId="7" borderId="29" xfId="15" applyNumberFormat="1" applyFont="1" applyFill="1" applyBorder="1" applyAlignment="1" applyProtection="1">
      <alignment horizontal="center" vertical="center"/>
      <protection locked="0"/>
    </xf>
    <xf numFmtId="2" fontId="14" fillId="7" borderId="35" xfId="15" applyNumberFormat="1" applyFont="1" applyFill="1" applyBorder="1" applyAlignment="1" applyProtection="1">
      <alignment horizontal="center" vertical="center"/>
      <protection locked="0"/>
    </xf>
    <xf numFmtId="2" fontId="14" fillId="7" borderId="0" xfId="15" applyNumberFormat="1" applyFont="1" applyFill="1" applyAlignment="1" applyProtection="1">
      <alignment horizontal="center" vertical="center"/>
      <protection locked="0"/>
    </xf>
    <xf numFmtId="2" fontId="14" fillId="7" borderId="29" xfId="15" applyNumberFormat="1" applyFont="1" applyFill="1" applyBorder="1" applyAlignment="1" applyProtection="1">
      <alignment horizontal="center" vertical="center"/>
      <protection locked="0"/>
    </xf>
    <xf numFmtId="0" fontId="13" fillId="7" borderId="51" xfId="15" applyFont="1" applyFill="1" applyBorder="1" applyAlignment="1" applyProtection="1">
      <alignment horizontal="center" vertical="center"/>
      <protection locked="0"/>
    </xf>
    <xf numFmtId="169" fontId="13" fillId="7" borderId="51" xfId="0" applyNumberFormat="1" applyFont="1" applyFill="1" applyBorder="1" applyAlignment="1" applyProtection="1">
      <alignment horizontal="center" vertical="center"/>
      <protection locked="0"/>
    </xf>
    <xf numFmtId="169" fontId="13" fillId="7" borderId="52" xfId="0" applyNumberFormat="1" applyFont="1" applyFill="1" applyBorder="1" applyAlignment="1" applyProtection="1">
      <alignment horizontal="center" vertical="center"/>
      <protection locked="0"/>
    </xf>
    <xf numFmtId="0" fontId="12" fillId="0" borderId="35" xfId="14" applyFont="1" applyBorder="1" applyAlignment="1">
      <alignment horizontal="center" vertical="center" wrapText="1"/>
    </xf>
    <xf numFmtId="0" fontId="12" fillId="0" borderId="0" xfId="14" applyFont="1" applyAlignment="1">
      <alignment horizontal="center" vertical="center" wrapText="1"/>
    </xf>
    <xf numFmtId="0" fontId="12" fillId="0" borderId="29" xfId="14" applyFont="1" applyBorder="1" applyAlignment="1">
      <alignment horizontal="center" vertical="center" wrapText="1"/>
    </xf>
    <xf numFmtId="0" fontId="14" fillId="0" borderId="81" xfId="14" applyFont="1" applyBorder="1" applyAlignment="1">
      <alignment horizontal="center" vertical="center" wrapText="1"/>
    </xf>
    <xf numFmtId="0" fontId="14" fillId="0" borderId="0" xfId="14" applyFont="1" applyAlignment="1">
      <alignment horizontal="center" vertical="center" wrapText="1"/>
    </xf>
    <xf numFmtId="0" fontId="14" fillId="0" borderId="29" xfId="14" applyFont="1" applyBorder="1" applyAlignment="1">
      <alignment horizontal="center" vertical="center" wrapText="1"/>
    </xf>
    <xf numFmtId="0" fontId="38" fillId="10" borderId="129" xfId="47" applyFont="1" applyFill="1" applyBorder="1" applyAlignment="1">
      <alignment horizontal="center" vertical="center" wrapText="1"/>
    </xf>
    <xf numFmtId="0" fontId="38" fillId="10" borderId="130" xfId="47" applyFont="1" applyFill="1" applyBorder="1" applyAlignment="1">
      <alignment horizontal="center" vertical="center" wrapText="1"/>
    </xf>
    <xf numFmtId="0" fontId="38" fillId="10" borderId="131" xfId="47" applyFont="1" applyFill="1" applyBorder="1" applyAlignment="1">
      <alignment horizontal="center" vertical="center" wrapText="1"/>
    </xf>
    <xf numFmtId="0" fontId="77" fillId="0" borderId="138" xfId="47" applyFont="1" applyBorder="1" applyAlignment="1">
      <alignment horizontal="center" vertical="center" wrapText="1"/>
    </xf>
    <xf numFmtId="0" fontId="77" fillId="0" borderId="139" xfId="47" applyFont="1" applyBorder="1" applyAlignment="1">
      <alignment horizontal="center" vertical="center" wrapText="1"/>
    </xf>
    <xf numFmtId="0" fontId="77" fillId="0" borderId="140" xfId="47" applyFont="1" applyBorder="1" applyAlignment="1">
      <alignment horizontal="center" vertical="center" wrapText="1"/>
    </xf>
    <xf numFmtId="0" fontId="38" fillId="5" borderId="144" xfId="47" applyFont="1" applyFill="1" applyBorder="1" applyAlignment="1">
      <alignment horizontal="left" vertical="center" wrapText="1"/>
    </xf>
    <xf numFmtId="0" fontId="38" fillId="5" borderId="145" xfId="47" applyFont="1" applyFill="1" applyBorder="1" applyAlignment="1">
      <alignment horizontal="left" vertical="center" wrapText="1"/>
    </xf>
    <xf numFmtId="0" fontId="38" fillId="5" borderId="146" xfId="47" applyFont="1" applyFill="1" applyBorder="1" applyAlignment="1">
      <alignment horizontal="left" vertical="center" wrapText="1"/>
    </xf>
    <xf numFmtId="0" fontId="38" fillId="5" borderId="138" xfId="47" applyFont="1" applyFill="1" applyBorder="1" applyAlignment="1">
      <alignment horizontal="left" vertical="center" wrapText="1"/>
    </xf>
    <xf numFmtId="0" fontId="38" fillId="5" borderId="139" xfId="47" applyFont="1" applyFill="1" applyBorder="1" applyAlignment="1">
      <alignment horizontal="left" vertical="center" wrapText="1"/>
    </xf>
    <xf numFmtId="0" fontId="38" fillId="0" borderId="135" xfId="47" applyFont="1" applyBorder="1" applyAlignment="1">
      <alignment horizontal="right" vertical="center" wrapText="1"/>
    </xf>
    <xf numFmtId="0" fontId="38" fillId="0" borderId="108" xfId="47" applyFont="1" applyBorder="1" applyAlignment="1">
      <alignment horizontal="right" vertical="center" wrapText="1"/>
    </xf>
    <xf numFmtId="0" fontId="38" fillId="0" borderId="114" xfId="47" applyFont="1" applyBorder="1" applyAlignment="1">
      <alignment horizontal="right" vertical="center" wrapText="1"/>
    </xf>
    <xf numFmtId="0" fontId="77" fillId="0" borderId="141" xfId="47" applyFont="1" applyBorder="1" applyAlignment="1">
      <alignment horizontal="center" vertical="center" wrapText="1"/>
    </xf>
    <xf numFmtId="0" fontId="77" fillId="0" borderId="142" xfId="47" applyFont="1" applyBorder="1" applyAlignment="1">
      <alignment horizontal="center" vertical="center" wrapText="1"/>
    </xf>
    <xf numFmtId="0" fontId="77" fillId="0" borderId="143" xfId="47" applyFont="1" applyBorder="1" applyAlignment="1">
      <alignment horizontal="center" vertical="center" wrapText="1"/>
    </xf>
    <xf numFmtId="0" fontId="38" fillId="5" borderId="125" xfId="47" applyFont="1" applyFill="1" applyBorder="1" applyAlignment="1">
      <alignment horizontal="center" vertical="center" wrapText="1"/>
    </xf>
    <xf numFmtId="0" fontId="38" fillId="5" borderId="128" xfId="47" applyFont="1" applyFill="1" applyBorder="1" applyAlignment="1">
      <alignment horizontal="center" vertical="center" wrapText="1"/>
    </xf>
    <xf numFmtId="49" fontId="62" fillId="0" borderId="0" xfId="45" applyNumberFormat="1" applyFont="1" applyFill="1" applyBorder="1" applyAlignment="1" applyProtection="1">
      <alignment horizontal="center" vertical="top"/>
    </xf>
    <xf numFmtId="175" fontId="62" fillId="0" borderId="0" xfId="45" applyFont="1" applyFill="1" applyBorder="1" applyAlignment="1" applyProtection="1">
      <alignment horizontal="center" vertical="top" wrapText="1"/>
    </xf>
    <xf numFmtId="0" fontId="65" fillId="14" borderId="79" xfId="47" applyFont="1" applyFill="1" applyBorder="1" applyAlignment="1">
      <alignment horizontal="center" vertical="center"/>
    </xf>
    <xf numFmtId="0" fontId="65" fillId="14" borderId="20" xfId="47" applyFont="1" applyFill="1" applyBorder="1" applyAlignment="1">
      <alignment horizontal="center" vertical="center"/>
    </xf>
    <xf numFmtId="0" fontId="65" fillId="14" borderId="83" xfId="47" applyFont="1" applyFill="1" applyBorder="1" applyAlignment="1">
      <alignment horizontal="center" vertical="center"/>
    </xf>
    <xf numFmtId="0" fontId="76" fillId="5" borderId="117" xfId="47" applyFont="1" applyFill="1" applyBorder="1" applyAlignment="1">
      <alignment vertical="center" wrapText="1"/>
    </xf>
    <xf numFmtId="0" fontId="76" fillId="5" borderId="15" xfId="47" applyFont="1" applyFill="1" applyBorder="1" applyAlignment="1">
      <alignment vertical="center" wrapText="1"/>
    </xf>
    <xf numFmtId="0" fontId="38" fillId="5" borderId="118" xfId="47" applyFont="1" applyFill="1" applyBorder="1" applyAlignment="1">
      <alignment horizontal="right" vertical="center" wrapText="1"/>
    </xf>
    <xf numFmtId="0" fontId="38" fillId="5" borderId="49" xfId="47" applyFont="1" applyFill="1" applyBorder="1" applyAlignment="1">
      <alignment horizontal="right" vertical="center" wrapText="1"/>
    </xf>
    <xf numFmtId="10" fontId="38" fillId="5" borderId="119" xfId="48" applyNumberFormat="1" applyFont="1" applyFill="1" applyBorder="1" applyAlignment="1">
      <alignment horizontal="center" vertical="center" wrapText="1"/>
    </xf>
    <xf numFmtId="10" fontId="38" fillId="5" borderId="64" xfId="48" applyNumberFormat="1" applyFont="1" applyFill="1" applyBorder="1" applyAlignment="1">
      <alignment horizontal="center" vertical="center" wrapText="1"/>
    </xf>
    <xf numFmtId="0" fontId="38" fillId="5" borderId="124" xfId="47" applyFont="1" applyFill="1" applyBorder="1" applyAlignment="1">
      <alignment horizontal="center" vertical="center" wrapText="1"/>
    </xf>
    <xf numFmtId="0" fontId="38" fillId="5" borderId="126" xfId="47" applyFont="1" applyFill="1" applyBorder="1" applyAlignment="1">
      <alignment horizontal="center" vertical="center" wrapText="1"/>
    </xf>
    <xf numFmtId="0" fontId="38" fillId="5" borderId="45" xfId="47" applyFont="1" applyFill="1" applyBorder="1" applyAlignment="1">
      <alignment horizontal="center" vertical="center" wrapText="1"/>
    </xf>
    <xf numFmtId="0" fontId="38" fillId="5" borderId="127" xfId="47" applyFont="1" applyFill="1" applyBorder="1" applyAlignment="1">
      <alignment horizontal="center" vertical="center" wrapText="1"/>
    </xf>
    <xf numFmtId="0" fontId="38" fillId="5" borderId="59" xfId="47" applyFont="1" applyFill="1" applyBorder="1" applyAlignment="1">
      <alignment horizontal="center" vertical="center" wrapText="1"/>
    </xf>
    <xf numFmtId="175" fontId="62" fillId="0" borderId="0" xfId="45" applyFont="1" applyFill="1" applyBorder="1" applyAlignment="1" applyProtection="1">
      <alignment horizontal="center" vertical="top"/>
    </xf>
    <xf numFmtId="0" fontId="76" fillId="5" borderId="119" xfId="47" applyFont="1" applyFill="1" applyBorder="1" applyAlignment="1">
      <alignment vertical="center" wrapText="1"/>
    </xf>
    <xf numFmtId="0" fontId="76" fillId="5" borderId="64" xfId="47" applyFont="1" applyFill="1" applyBorder="1" applyAlignment="1">
      <alignment vertical="center" wrapText="1"/>
    </xf>
    <xf numFmtId="0" fontId="57" fillId="5" borderId="144" xfId="47" applyFont="1" applyFill="1" applyBorder="1" applyAlignment="1">
      <alignment horizontal="left" vertical="center" wrapText="1"/>
    </xf>
    <xf numFmtId="0" fontId="57" fillId="5" borderId="145" xfId="47" applyFont="1" applyFill="1" applyBorder="1" applyAlignment="1">
      <alignment horizontal="left" vertical="center" wrapText="1"/>
    </xf>
    <xf numFmtId="0" fontId="57" fillId="5" borderId="146" xfId="47" applyFont="1" applyFill="1" applyBorder="1" applyAlignment="1">
      <alignment horizontal="left" vertical="center" wrapText="1"/>
    </xf>
    <xf numFmtId="0" fontId="57" fillId="5" borderId="138" xfId="47" applyFont="1" applyFill="1" applyBorder="1" applyAlignment="1">
      <alignment horizontal="left" vertical="center" wrapText="1"/>
    </xf>
    <xf numFmtId="0" fontId="57" fillId="5" borderId="139" xfId="47" applyFont="1" applyFill="1" applyBorder="1" applyAlignment="1">
      <alignment horizontal="left" vertical="center" wrapText="1"/>
    </xf>
    <xf numFmtId="0" fontId="57" fillId="10" borderId="129" xfId="47" applyFont="1" applyFill="1" applyBorder="1" applyAlignment="1">
      <alignment horizontal="center" vertical="center" wrapText="1"/>
    </xf>
    <xf numFmtId="0" fontId="57" fillId="10" borderId="130" xfId="47" applyFont="1" applyFill="1" applyBorder="1" applyAlignment="1">
      <alignment horizontal="center" vertical="center" wrapText="1"/>
    </xf>
    <xf numFmtId="0" fontId="57" fillId="10" borderId="131" xfId="47" applyFont="1" applyFill="1" applyBorder="1" applyAlignment="1">
      <alignment horizontal="center" vertical="center" wrapText="1"/>
    </xf>
    <xf numFmtId="0" fontId="79" fillId="0" borderId="163" xfId="47" applyFont="1" applyBorder="1" applyAlignment="1">
      <alignment horizontal="center" vertical="center" wrapText="1"/>
    </xf>
    <xf numFmtId="0" fontId="79" fillId="0" borderId="153" xfId="47" applyFont="1" applyBorder="1" applyAlignment="1">
      <alignment horizontal="center" vertical="center" wrapText="1"/>
    </xf>
    <xf numFmtId="0" fontId="79" fillId="0" borderId="164" xfId="47" applyFont="1" applyBorder="1" applyAlignment="1">
      <alignment horizontal="center" vertical="center" wrapText="1"/>
    </xf>
    <xf numFmtId="0" fontId="2" fillId="0" borderId="155" xfId="47" applyFont="1" applyBorder="1" applyAlignment="1">
      <alignment horizontal="center" vertical="center" wrapText="1"/>
    </xf>
    <xf numFmtId="0" fontId="2" fillId="0" borderId="156" xfId="47" applyFont="1" applyBorder="1" applyAlignment="1">
      <alignment horizontal="center" vertical="center" wrapText="1"/>
    </xf>
    <xf numFmtId="0" fontId="2" fillId="0" borderId="157" xfId="47" applyFont="1" applyBorder="1" applyAlignment="1">
      <alignment horizontal="center" vertical="center" wrapText="1"/>
    </xf>
    <xf numFmtId="0" fontId="2" fillId="0" borderId="111" xfId="47" applyFont="1" applyBorder="1" applyAlignment="1">
      <alignment horizontal="center" vertical="center" wrapText="1"/>
    </xf>
    <xf numFmtId="0" fontId="2" fillId="0" borderId="104" xfId="47" applyFont="1" applyBorder="1" applyAlignment="1">
      <alignment horizontal="center" vertical="center" wrapText="1"/>
    </xf>
    <xf numFmtId="0" fontId="2" fillId="0" borderId="115" xfId="47" applyFont="1" applyBorder="1" applyAlignment="1">
      <alignment horizontal="center" vertical="center" wrapText="1"/>
    </xf>
    <xf numFmtId="0" fontId="79" fillId="0" borderId="138" xfId="47" applyFont="1" applyBorder="1" applyAlignment="1">
      <alignment horizontal="center" vertical="center" wrapText="1"/>
    </xf>
    <xf numFmtId="0" fontId="79" fillId="0" borderId="139" xfId="47" applyFont="1" applyBorder="1" applyAlignment="1">
      <alignment horizontal="center" vertical="center" wrapText="1"/>
    </xf>
    <xf numFmtId="0" fontId="79" fillId="0" borderId="140" xfId="47" applyFont="1" applyBorder="1" applyAlignment="1">
      <alignment horizontal="center" vertical="center" wrapText="1"/>
    </xf>
    <xf numFmtId="0" fontId="57" fillId="0" borderId="135" xfId="47" applyFont="1" applyBorder="1" applyAlignment="1">
      <alignment horizontal="right" vertical="center" wrapText="1"/>
    </xf>
    <xf numFmtId="0" fontId="57" fillId="0" borderId="108" xfId="47" applyFont="1" applyBorder="1" applyAlignment="1">
      <alignment horizontal="right" vertical="center" wrapText="1"/>
    </xf>
    <xf numFmtId="0" fontId="57" fillId="0" borderId="114" xfId="47" applyFont="1" applyBorder="1" applyAlignment="1">
      <alignment horizontal="right" vertical="center" wrapText="1"/>
    </xf>
    <xf numFmtId="0" fontId="57" fillId="5" borderId="125" xfId="47" applyFont="1" applyFill="1" applyBorder="1" applyAlignment="1">
      <alignment horizontal="center" vertical="center" wrapText="1"/>
    </xf>
    <xf numFmtId="0" fontId="57" fillId="5" borderId="128" xfId="47" applyFont="1" applyFill="1" applyBorder="1" applyAlignment="1">
      <alignment horizontal="center" vertical="center" wrapText="1"/>
    </xf>
    <xf numFmtId="0" fontId="62" fillId="5" borderId="118" xfId="47" applyFont="1" applyFill="1" applyBorder="1" applyAlignment="1">
      <alignment horizontal="center" vertical="center" wrapText="1"/>
    </xf>
    <xf numFmtId="0" fontId="62" fillId="5" borderId="151" xfId="47" applyFont="1" applyFill="1" applyBorder="1" applyAlignment="1">
      <alignment horizontal="center" vertical="center" wrapText="1"/>
    </xf>
    <xf numFmtId="0" fontId="62" fillId="5" borderId="119" xfId="47" applyFont="1" applyFill="1" applyBorder="1" applyAlignment="1">
      <alignment horizontal="center" vertical="center" wrapText="1"/>
    </xf>
    <xf numFmtId="0" fontId="62" fillId="5" borderId="49" xfId="47" applyFont="1" applyFill="1" applyBorder="1" applyAlignment="1">
      <alignment horizontal="center" vertical="center" wrapText="1"/>
    </xf>
    <xf numFmtId="0" fontId="62" fillId="5" borderId="65" xfId="47" applyFont="1" applyFill="1" applyBorder="1" applyAlignment="1">
      <alignment horizontal="center" vertical="center" wrapText="1"/>
    </xf>
    <xf numFmtId="0" fontId="62" fillId="5" borderId="64" xfId="47" applyFont="1" applyFill="1" applyBorder="1" applyAlignment="1">
      <alignment horizontal="center" vertical="center" wrapText="1"/>
    </xf>
    <xf numFmtId="0" fontId="57" fillId="5" borderId="118" xfId="47" applyFont="1" applyFill="1" applyBorder="1" applyAlignment="1">
      <alignment horizontal="right" vertical="center" wrapText="1"/>
    </xf>
    <xf numFmtId="0" fontId="57" fillId="5" borderId="49" xfId="47" applyFont="1" applyFill="1" applyBorder="1" applyAlignment="1">
      <alignment horizontal="right" vertical="center" wrapText="1"/>
    </xf>
    <xf numFmtId="10" fontId="57" fillId="5" borderId="119" xfId="51" applyNumberFormat="1" applyFont="1" applyFill="1" applyBorder="1" applyAlignment="1">
      <alignment horizontal="center" vertical="center" wrapText="1"/>
    </xf>
    <xf numFmtId="10" fontId="57" fillId="5" borderId="64" xfId="51" applyNumberFormat="1" applyFont="1" applyFill="1" applyBorder="1" applyAlignment="1">
      <alignment horizontal="center" vertical="center" wrapText="1"/>
    </xf>
    <xf numFmtId="0" fontId="57" fillId="5" borderId="124" xfId="47" applyFont="1" applyFill="1" applyBorder="1" applyAlignment="1">
      <alignment horizontal="center" vertical="center" wrapText="1"/>
    </xf>
    <xf numFmtId="0" fontId="57" fillId="5" borderId="126" xfId="47" applyFont="1" applyFill="1" applyBorder="1" applyAlignment="1">
      <alignment horizontal="center" vertical="center" wrapText="1"/>
    </xf>
    <xf numFmtId="0" fontId="57" fillId="5" borderId="99" xfId="47" applyFont="1" applyFill="1" applyBorder="1" applyAlignment="1">
      <alignment horizontal="center" vertical="center" wrapText="1"/>
    </xf>
    <xf numFmtId="0" fontId="57" fillId="5" borderId="92" xfId="47" applyFont="1" applyFill="1" applyBorder="1" applyAlignment="1">
      <alignment horizontal="center" vertical="center" wrapText="1"/>
    </xf>
    <xf numFmtId="0" fontId="57" fillId="5" borderId="93" xfId="47" applyFont="1" applyFill="1" applyBorder="1" applyAlignment="1">
      <alignment horizontal="center" vertical="center" wrapText="1"/>
    </xf>
    <xf numFmtId="0" fontId="57" fillId="5" borderId="152" xfId="47" applyFont="1" applyFill="1" applyBorder="1" applyAlignment="1">
      <alignment horizontal="center" vertical="center" wrapText="1"/>
    </xf>
    <xf numFmtId="0" fontId="57" fillId="5" borderId="153" xfId="47" applyFont="1" applyFill="1" applyBorder="1" applyAlignment="1">
      <alignment horizontal="center" vertical="center" wrapText="1"/>
    </xf>
    <xf numFmtId="0" fontId="57" fillId="5" borderId="154" xfId="47" applyFont="1" applyFill="1" applyBorder="1" applyAlignment="1">
      <alignment horizontal="center" vertical="center" wrapText="1"/>
    </xf>
    <xf numFmtId="0" fontId="57" fillId="5" borderId="45" xfId="47" applyFont="1" applyFill="1" applyBorder="1" applyAlignment="1">
      <alignment horizontal="center" vertical="center" wrapText="1"/>
    </xf>
    <xf numFmtId="0" fontId="57" fillId="5" borderId="59" xfId="47" applyFont="1" applyFill="1" applyBorder="1" applyAlignment="1">
      <alignment horizontal="center" vertical="center" wrapText="1"/>
    </xf>
    <xf numFmtId="0" fontId="38" fillId="10" borderId="129" xfId="50" applyFont="1" applyFill="1" applyBorder="1" applyAlignment="1">
      <alignment horizontal="center" vertical="center" wrapText="1"/>
    </xf>
    <xf numFmtId="0" fontId="38" fillId="10" borderId="130" xfId="50" applyFont="1" applyFill="1" applyBorder="1" applyAlignment="1">
      <alignment horizontal="center" vertical="center" wrapText="1"/>
    </xf>
    <xf numFmtId="0" fontId="38" fillId="10" borderId="131" xfId="50" applyFont="1" applyFill="1" applyBorder="1" applyAlignment="1">
      <alignment horizontal="center" vertical="center" wrapText="1"/>
    </xf>
    <xf numFmtId="0" fontId="77" fillId="0" borderId="138" xfId="50" applyFont="1" applyBorder="1" applyAlignment="1">
      <alignment horizontal="center" vertical="center" wrapText="1"/>
    </xf>
    <xf numFmtId="0" fontId="77" fillId="0" borderId="139" xfId="50" applyFont="1" applyBorder="1" applyAlignment="1">
      <alignment horizontal="center" vertical="center" wrapText="1"/>
    </xf>
    <xf numFmtId="0" fontId="77" fillId="0" borderId="140" xfId="50" applyFont="1" applyBorder="1" applyAlignment="1">
      <alignment horizontal="center" vertical="center" wrapText="1"/>
    </xf>
    <xf numFmtId="0" fontId="38" fillId="5" borderId="144" xfId="50" applyFont="1" applyFill="1" applyBorder="1" applyAlignment="1">
      <alignment horizontal="left" vertical="center" wrapText="1"/>
    </xf>
    <xf numFmtId="0" fontId="38" fillId="5" borderId="145" xfId="50" applyFont="1" applyFill="1" applyBorder="1" applyAlignment="1">
      <alignment horizontal="left" vertical="center" wrapText="1"/>
    </xf>
    <xf numFmtId="0" fontId="38" fillId="5" borderId="146" xfId="50" applyFont="1" applyFill="1" applyBorder="1" applyAlignment="1">
      <alignment horizontal="left" vertical="center" wrapText="1"/>
    </xf>
    <xf numFmtId="0" fontId="38" fillId="5" borderId="138" xfId="50" applyFont="1" applyFill="1" applyBorder="1" applyAlignment="1">
      <alignment horizontal="left" vertical="center" wrapText="1"/>
    </xf>
    <xf numFmtId="0" fontId="38" fillId="5" borderId="139" xfId="50" applyFont="1" applyFill="1" applyBorder="1" applyAlignment="1">
      <alignment horizontal="left" vertical="center" wrapText="1"/>
    </xf>
    <xf numFmtId="0" fontId="38" fillId="0" borderId="135" xfId="50" applyFont="1" applyBorder="1" applyAlignment="1">
      <alignment horizontal="right" vertical="center" wrapText="1"/>
    </xf>
    <xf numFmtId="0" fontId="38" fillId="0" borderId="108" xfId="50" applyFont="1" applyBorder="1" applyAlignment="1">
      <alignment horizontal="right" vertical="center" wrapText="1"/>
    </xf>
    <xf numFmtId="0" fontId="38" fillId="0" borderId="114" xfId="50" applyFont="1" applyBorder="1" applyAlignment="1">
      <alignment horizontal="right" vertical="center" wrapText="1"/>
    </xf>
    <xf numFmtId="0" fontId="77" fillId="0" borderId="141" xfId="50" applyFont="1" applyBorder="1" applyAlignment="1">
      <alignment horizontal="center" vertical="center" wrapText="1"/>
    </xf>
    <xf numFmtId="0" fontId="77" fillId="0" borderId="142" xfId="50" applyFont="1" applyBorder="1" applyAlignment="1">
      <alignment horizontal="center" vertical="center" wrapText="1"/>
    </xf>
    <xf numFmtId="0" fontId="77" fillId="0" borderId="143" xfId="50" applyFont="1" applyBorder="1" applyAlignment="1">
      <alignment horizontal="center" vertical="center" wrapText="1"/>
    </xf>
    <xf numFmtId="0" fontId="38" fillId="5" borderId="125" xfId="50" applyFont="1" applyFill="1" applyBorder="1" applyAlignment="1">
      <alignment horizontal="center" vertical="center" wrapText="1"/>
    </xf>
    <xf numFmtId="0" fontId="38" fillId="5" borderId="128" xfId="50" applyFont="1" applyFill="1" applyBorder="1" applyAlignment="1">
      <alignment horizontal="center" vertical="center" wrapText="1"/>
    </xf>
    <xf numFmtId="0" fontId="65" fillId="14" borderId="79" xfId="50" applyFont="1" applyFill="1" applyBorder="1" applyAlignment="1">
      <alignment horizontal="center" vertical="center"/>
    </xf>
    <xf numFmtId="0" fontId="65" fillId="14" borderId="20" xfId="50" applyFont="1" applyFill="1" applyBorder="1" applyAlignment="1">
      <alignment horizontal="center" vertical="center"/>
    </xf>
    <xf numFmtId="0" fontId="65" fillId="14" borderId="83" xfId="50" applyFont="1" applyFill="1" applyBorder="1" applyAlignment="1">
      <alignment horizontal="center" vertical="center"/>
    </xf>
    <xf numFmtId="0" fontId="76" fillId="5" borderId="119" xfId="50" applyFont="1" applyFill="1" applyBorder="1" applyAlignment="1">
      <alignment vertical="center" wrapText="1"/>
    </xf>
    <xf numFmtId="0" fontId="76" fillId="5" borderId="64" xfId="50" applyFont="1" applyFill="1" applyBorder="1" applyAlignment="1">
      <alignment vertical="center" wrapText="1"/>
    </xf>
    <xf numFmtId="0" fontId="38" fillId="5" borderId="118" xfId="50" applyFont="1" applyFill="1" applyBorder="1" applyAlignment="1">
      <alignment horizontal="right" vertical="center" wrapText="1"/>
    </xf>
    <xf numFmtId="0" fontId="38" fillId="5" borderId="49" xfId="50" applyFont="1" applyFill="1" applyBorder="1" applyAlignment="1">
      <alignment horizontal="right" vertical="center" wrapText="1"/>
    </xf>
    <xf numFmtId="0" fontId="38" fillId="5" borderId="124" xfId="50" applyFont="1" applyFill="1" applyBorder="1" applyAlignment="1">
      <alignment horizontal="center" vertical="center" wrapText="1"/>
    </xf>
    <xf numFmtId="0" fontId="38" fillId="5" borderId="126" xfId="50" applyFont="1" applyFill="1" applyBorder="1" applyAlignment="1">
      <alignment horizontal="center" vertical="center" wrapText="1"/>
    </xf>
    <xf numFmtId="0" fontId="38" fillId="5" borderId="45" xfId="50" applyFont="1" applyFill="1" applyBorder="1" applyAlignment="1">
      <alignment horizontal="center" vertical="center" wrapText="1"/>
    </xf>
    <xf numFmtId="0" fontId="38" fillId="5" borderId="127" xfId="50" applyFont="1" applyFill="1" applyBorder="1" applyAlignment="1">
      <alignment horizontal="center" vertical="center" wrapText="1"/>
    </xf>
    <xf numFmtId="0" fontId="38" fillId="5" borderId="59" xfId="50" applyFont="1" applyFill="1" applyBorder="1" applyAlignment="1">
      <alignment horizontal="center" vertical="center" wrapText="1"/>
    </xf>
    <xf numFmtId="4" fontId="83" fillId="5" borderId="10" xfId="39" applyNumberFormat="1" applyFont="1" applyFill="1" applyBorder="1" applyAlignment="1">
      <alignment vertical="center"/>
    </xf>
    <xf numFmtId="4" fontId="83" fillId="5" borderId="172" xfId="39" applyNumberFormat="1" applyFont="1" applyFill="1" applyBorder="1" applyAlignment="1">
      <alignment vertical="center"/>
    </xf>
    <xf numFmtId="0" fontId="83" fillId="5" borderId="182" xfId="39" applyFont="1" applyFill="1" applyBorder="1" applyAlignment="1">
      <alignment horizontal="center" vertical="center"/>
    </xf>
    <xf numFmtId="0" fontId="83" fillId="5" borderId="183" xfId="39" applyFont="1" applyFill="1" applyBorder="1" applyAlignment="1">
      <alignment horizontal="center" vertical="center"/>
    </xf>
    <xf numFmtId="0" fontId="83" fillId="5" borderId="184" xfId="39" applyFont="1" applyFill="1" applyBorder="1" applyAlignment="1">
      <alignment horizontal="center" vertical="center"/>
    </xf>
    <xf numFmtId="4" fontId="85" fillId="0" borderId="180" xfId="39" applyNumberFormat="1" applyFont="1" applyBorder="1" applyAlignment="1">
      <alignment horizontal="right" vertical="center"/>
    </xf>
    <xf numFmtId="4" fontId="85" fillId="0" borderId="181" xfId="39" applyNumberFormat="1" applyFont="1" applyBorder="1" applyAlignment="1">
      <alignment horizontal="right" vertical="center"/>
    </xf>
    <xf numFmtId="4" fontId="85" fillId="0" borderId="189" xfId="39" applyNumberFormat="1" applyFont="1" applyBorder="1" applyAlignment="1">
      <alignment vertical="center"/>
    </xf>
    <xf numFmtId="4" fontId="85" fillId="0" borderId="190" xfId="39" applyNumberFormat="1" applyFont="1" applyBorder="1" applyAlignment="1">
      <alignment vertical="center"/>
    </xf>
    <xf numFmtId="4" fontId="83" fillId="5" borderId="192" xfId="39" applyNumberFormat="1" applyFont="1" applyFill="1" applyBorder="1" applyAlignment="1">
      <alignment vertical="center"/>
    </xf>
    <xf numFmtId="4" fontId="83" fillId="5" borderId="193" xfId="39" applyNumberFormat="1" applyFont="1" applyFill="1" applyBorder="1" applyAlignment="1">
      <alignment vertical="center"/>
    </xf>
    <xf numFmtId="0" fontId="81" fillId="0" borderId="22" xfId="38" applyFont="1" applyBorder="1" applyAlignment="1">
      <alignment horizontal="center" vertical="center"/>
    </xf>
    <xf numFmtId="0" fontId="81" fillId="0" borderId="43" xfId="38" applyFont="1" applyBorder="1" applyAlignment="1">
      <alignment horizontal="center" vertical="center"/>
    </xf>
    <xf numFmtId="0" fontId="81" fillId="0" borderId="44" xfId="38" applyFont="1" applyBorder="1" applyAlignment="1">
      <alignment horizontal="center" vertical="center"/>
    </xf>
    <xf numFmtId="0" fontId="38" fillId="0" borderId="35" xfId="38" applyFont="1" applyBorder="1" applyAlignment="1">
      <alignment horizontal="center" vertical="center"/>
    </xf>
    <xf numFmtId="0" fontId="38" fillId="0" borderId="0" xfId="38" applyFont="1" applyAlignment="1">
      <alignment horizontal="center" vertical="center"/>
    </xf>
    <xf numFmtId="0" fontId="38" fillId="0" borderId="29" xfId="38" applyFont="1" applyBorder="1" applyAlignment="1">
      <alignment horizontal="center" vertical="center"/>
    </xf>
    <xf numFmtId="0" fontId="81" fillId="0" borderId="167" xfId="38" applyFont="1" applyBorder="1" applyAlignment="1">
      <alignment horizontal="center" vertical="center"/>
    </xf>
    <xf numFmtId="0" fontId="81" fillId="0" borderId="168" xfId="38" applyFont="1" applyBorder="1" applyAlignment="1">
      <alignment horizontal="center" vertical="center"/>
    </xf>
    <xf numFmtId="0" fontId="81" fillId="0" borderId="169" xfId="38" applyFont="1" applyBorder="1" applyAlignment="1">
      <alignment horizontal="center" vertical="center"/>
    </xf>
    <xf numFmtId="0" fontId="83" fillId="22" borderId="23" xfId="39" applyFont="1" applyFill="1" applyBorder="1" applyAlignment="1">
      <alignment horizontal="left" vertical="center" wrapText="1"/>
    </xf>
    <xf numFmtId="0" fontId="83" fillId="22" borderId="51" xfId="39" applyFont="1" applyFill="1" applyBorder="1" applyAlignment="1">
      <alignment horizontal="left" vertical="center" wrapText="1"/>
    </xf>
    <xf numFmtId="0" fontId="83" fillId="22" borderId="52" xfId="39" applyFont="1" applyFill="1" applyBorder="1" applyAlignment="1">
      <alignment horizontal="left" vertical="center" wrapText="1"/>
    </xf>
    <xf numFmtId="4" fontId="85" fillId="0" borderId="12" xfId="39" applyNumberFormat="1" applyFont="1" applyBorder="1" applyAlignment="1">
      <alignment horizontal="right" vertical="center"/>
    </xf>
    <xf numFmtId="4" fontId="85" fillId="0" borderId="3" xfId="39" applyNumberFormat="1" applyFont="1" applyBorder="1" applyAlignment="1">
      <alignment horizontal="right" vertical="center"/>
    </xf>
    <xf numFmtId="4" fontId="85" fillId="0" borderId="186" xfId="39" applyNumberFormat="1" applyFont="1" applyBorder="1" applyAlignment="1">
      <alignment horizontal="right" vertical="center"/>
    </xf>
    <xf numFmtId="4" fontId="85" fillId="0" borderId="187" xfId="39" applyNumberFormat="1" applyFont="1" applyBorder="1" applyAlignment="1">
      <alignment horizontal="right" vertical="center"/>
    </xf>
    <xf numFmtId="4" fontId="83" fillId="5" borderId="171" xfId="39" applyNumberFormat="1" applyFont="1" applyFill="1" applyBorder="1" applyAlignment="1">
      <alignment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48" fillId="0" borderId="39" xfId="0" applyFont="1" applyBorder="1" applyAlignment="1">
      <alignment horizontal="left" vertical="center" wrapText="1"/>
    </xf>
    <xf numFmtId="0" fontId="48" fillId="0" borderId="38" xfId="0" applyFont="1" applyBorder="1" applyAlignment="1">
      <alignment horizontal="left" vertical="center" wrapText="1"/>
    </xf>
    <xf numFmtId="0" fontId="48" fillId="0" borderId="39" xfId="0" applyFont="1" applyBorder="1" applyAlignment="1">
      <alignment horizontal="left" vertical="center"/>
    </xf>
    <xf numFmtId="0" fontId="48" fillId="0" borderId="38" xfId="0" applyFont="1" applyBorder="1" applyAlignment="1">
      <alignment horizontal="left" vertical="center"/>
    </xf>
    <xf numFmtId="0" fontId="11" fillId="7" borderId="22" xfId="6" applyFont="1" applyFill="1" applyBorder="1" applyAlignment="1">
      <alignment horizontal="center" vertical="center"/>
    </xf>
    <xf numFmtId="0" fontId="11" fillId="7" borderId="43" xfId="6" applyFont="1" applyFill="1" applyBorder="1" applyAlignment="1">
      <alignment horizontal="center" vertical="center"/>
    </xf>
    <xf numFmtId="0" fontId="11" fillId="7" borderId="44" xfId="6" applyFont="1" applyFill="1" applyBorder="1" applyAlignment="1">
      <alignment horizontal="center" vertical="center"/>
    </xf>
    <xf numFmtId="0" fontId="11" fillId="7" borderId="35" xfId="6" applyFont="1" applyFill="1" applyBorder="1" applyAlignment="1">
      <alignment horizontal="center" vertical="center"/>
    </xf>
    <xf numFmtId="0" fontId="11" fillId="7" borderId="0" xfId="6" applyFont="1" applyFill="1" applyAlignment="1">
      <alignment horizontal="center" vertical="center"/>
    </xf>
    <xf numFmtId="0" fontId="11" fillId="7" borderId="29" xfId="6" applyFont="1" applyFill="1" applyBorder="1" applyAlignment="1">
      <alignment horizontal="center" vertical="center"/>
    </xf>
    <xf numFmtId="165" fontId="21" fillId="0" borderId="30" xfId="12" applyNumberFormat="1" applyFont="1" applyBorder="1" applyAlignment="1">
      <alignment horizontal="right" vertical="center"/>
    </xf>
    <xf numFmtId="165" fontId="20" fillId="0" borderId="30" xfId="12" applyNumberFormat="1" applyFont="1" applyBorder="1" applyAlignment="1">
      <alignment horizontal="left" vertical="center"/>
    </xf>
    <xf numFmtId="165" fontId="21" fillId="0" borderId="39" xfId="10" applyNumberFormat="1" applyFont="1" applyBorder="1" applyAlignment="1">
      <alignment horizontal="center" vertical="center"/>
    </xf>
    <xf numFmtId="165" fontId="21" fillId="0" borderId="38" xfId="10" applyNumberFormat="1" applyFont="1" applyBorder="1" applyAlignment="1">
      <alignment horizontal="center" vertical="center"/>
    </xf>
    <xf numFmtId="165" fontId="20" fillId="11" borderId="62" xfId="12" applyNumberFormat="1" applyFont="1" applyFill="1" applyBorder="1" applyAlignment="1">
      <alignment horizontal="right" vertical="center"/>
    </xf>
    <xf numFmtId="165" fontId="20" fillId="11" borderId="76" xfId="12" applyNumberFormat="1" applyFont="1" applyFill="1" applyBorder="1" applyAlignment="1">
      <alignment horizontal="right" vertical="center"/>
    </xf>
    <xf numFmtId="165" fontId="20" fillId="11" borderId="60" xfId="12" applyNumberFormat="1" applyFont="1" applyFill="1" applyBorder="1" applyAlignment="1">
      <alignment horizontal="right" vertical="center"/>
    </xf>
    <xf numFmtId="0" fontId="20" fillId="0" borderId="56" xfId="0" applyFont="1" applyBorder="1" applyAlignment="1">
      <alignment horizontal="center" vertical="center"/>
    </xf>
    <xf numFmtId="0" fontId="20" fillId="0" borderId="65" xfId="0" applyFont="1" applyBorder="1" applyAlignment="1">
      <alignment horizontal="center" vertical="center"/>
    </xf>
    <xf numFmtId="0" fontId="20" fillId="0" borderId="84" xfId="0" applyFont="1" applyBorder="1" applyAlignment="1">
      <alignment horizontal="center" vertical="center"/>
    </xf>
    <xf numFmtId="0" fontId="20" fillId="0" borderId="24" xfId="0" applyFont="1" applyBorder="1" applyAlignment="1">
      <alignment horizontal="right" vertical="center"/>
    </xf>
    <xf numFmtId="0" fontId="20" fillId="0" borderId="30" xfId="0" applyFont="1" applyBorder="1" applyAlignment="1">
      <alignment horizontal="right" vertical="center"/>
    </xf>
    <xf numFmtId="165" fontId="20" fillId="0" borderId="56" xfId="12" applyNumberFormat="1" applyFont="1" applyBorder="1" applyAlignment="1">
      <alignment horizontal="center" vertical="center"/>
    </xf>
    <xf numFmtId="165" fontId="20" fillId="0" borderId="65" xfId="12" applyNumberFormat="1" applyFont="1" applyBorder="1" applyAlignment="1">
      <alignment horizontal="center" vertical="center"/>
    </xf>
    <xf numFmtId="165" fontId="20" fillId="0" borderId="84" xfId="12" applyNumberFormat="1" applyFont="1" applyBorder="1" applyAlignment="1">
      <alignment horizontal="center" vertical="center"/>
    </xf>
    <xf numFmtId="165" fontId="21" fillId="0" borderId="39" xfId="12" applyNumberFormat="1" applyFont="1" applyBorder="1" applyAlignment="1">
      <alignment horizontal="center" vertical="center"/>
    </xf>
    <xf numFmtId="165" fontId="21" fillId="0" borderId="37" xfId="12" applyNumberFormat="1" applyFont="1" applyBorder="1" applyAlignment="1">
      <alignment horizontal="center" vertical="center"/>
    </xf>
    <xf numFmtId="165" fontId="21" fillId="0" borderId="40" xfId="12" applyNumberFormat="1" applyFont="1" applyBorder="1" applyAlignment="1">
      <alignment horizontal="center" vertical="center"/>
    </xf>
    <xf numFmtId="0" fontId="50" fillId="6" borderId="30" xfId="0" applyFont="1" applyFill="1" applyBorder="1" applyAlignment="1">
      <alignment horizontal="center" vertical="center"/>
    </xf>
    <xf numFmtId="165" fontId="19" fillId="15" borderId="47" xfId="12" applyNumberFormat="1" applyFont="1" applyFill="1" applyBorder="1" applyAlignment="1">
      <alignment horizontal="center" vertical="top" wrapText="1"/>
    </xf>
    <xf numFmtId="165" fontId="19" fillId="15" borderId="51" xfId="12" applyNumberFormat="1" applyFont="1" applyFill="1" applyBorder="1" applyAlignment="1">
      <alignment horizontal="center" vertical="top" wrapText="1"/>
    </xf>
    <xf numFmtId="165" fontId="19" fillId="15" borderId="85" xfId="12" applyNumberFormat="1" applyFont="1" applyFill="1" applyBorder="1" applyAlignment="1">
      <alignment horizontal="center" vertical="top" wrapText="1"/>
    </xf>
    <xf numFmtId="1" fontId="19" fillId="0" borderId="66" xfId="0" applyNumberFormat="1" applyFont="1" applyBorder="1" applyAlignment="1">
      <alignment horizontal="center" vertical="center" wrapText="1"/>
    </xf>
    <xf numFmtId="1" fontId="19" fillId="0" borderId="77" xfId="0" applyNumberFormat="1" applyFont="1" applyBorder="1" applyAlignment="1">
      <alignment horizontal="center" vertical="center" wrapText="1"/>
    </xf>
    <xf numFmtId="1" fontId="19" fillId="0" borderId="78" xfId="0" applyNumberFormat="1" applyFont="1" applyBorder="1" applyAlignment="1">
      <alignment horizontal="center" vertical="center" wrapText="1"/>
    </xf>
    <xf numFmtId="0" fontId="20" fillId="0" borderId="24"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56"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84" xfId="0" applyFont="1" applyBorder="1" applyAlignment="1">
      <alignment horizontal="center" vertical="center" wrapText="1"/>
    </xf>
    <xf numFmtId="165" fontId="19" fillId="15" borderId="54" xfId="12" applyNumberFormat="1" applyFont="1" applyFill="1" applyBorder="1" applyAlignment="1">
      <alignment horizontal="left" vertical="center"/>
    </xf>
    <xf numFmtId="165" fontId="19" fillId="15" borderId="77" xfId="12" applyNumberFormat="1" applyFont="1" applyFill="1" applyBorder="1" applyAlignment="1">
      <alignment horizontal="left" vertical="center"/>
    </xf>
    <xf numFmtId="165" fontId="19" fillId="15" borderId="86" xfId="12" applyNumberFormat="1" applyFont="1" applyFill="1" applyBorder="1" applyAlignment="1">
      <alignment horizontal="left" vertical="center"/>
    </xf>
    <xf numFmtId="0" fontId="19" fillId="7" borderId="35" xfId="6" applyFont="1" applyFill="1" applyBorder="1" applyAlignment="1">
      <alignment horizontal="center" vertical="center"/>
    </xf>
    <xf numFmtId="0" fontId="19" fillId="7" borderId="0" xfId="6" applyFont="1" applyFill="1" applyAlignment="1">
      <alignment horizontal="center" vertical="center"/>
    </xf>
    <xf numFmtId="0" fontId="19" fillId="7" borderId="29" xfId="6" applyFont="1" applyFill="1" applyBorder="1" applyAlignment="1">
      <alignment horizontal="center" vertical="center"/>
    </xf>
    <xf numFmtId="1" fontId="11" fillId="0" borderId="81" xfId="0" applyNumberFormat="1" applyFont="1" applyBorder="1" applyAlignment="1">
      <alignment horizontal="center" vertical="center" wrapText="1"/>
    </xf>
    <xf numFmtId="1" fontId="11" fillId="0" borderId="0" xfId="0" applyNumberFormat="1" applyFont="1" applyAlignment="1">
      <alignment horizontal="center" vertical="center" wrapText="1"/>
    </xf>
    <xf numFmtId="1" fontId="11" fillId="0" borderId="29" xfId="0" applyNumberFormat="1" applyFont="1" applyBorder="1" applyAlignment="1">
      <alignment horizontal="center" vertical="center" wrapText="1"/>
    </xf>
    <xf numFmtId="0" fontId="19" fillId="7" borderId="51" xfId="6" applyFont="1" applyFill="1" applyBorder="1" applyAlignment="1">
      <alignment horizontal="center" vertical="center"/>
    </xf>
    <xf numFmtId="0" fontId="19" fillId="7" borderId="52" xfId="6" applyFont="1" applyFill="1" applyBorder="1" applyAlignment="1">
      <alignment horizontal="center" vertical="center"/>
    </xf>
    <xf numFmtId="0" fontId="19" fillId="7" borderId="43" xfId="6" applyFont="1" applyFill="1" applyBorder="1" applyAlignment="1">
      <alignment horizontal="center" vertical="center"/>
    </xf>
    <xf numFmtId="0" fontId="19" fillId="7" borderId="44" xfId="6" applyFont="1" applyFill="1" applyBorder="1" applyAlignment="1">
      <alignment horizontal="center" vertical="center"/>
    </xf>
    <xf numFmtId="14" fontId="53" fillId="0" borderId="30" xfId="0" applyNumberFormat="1" applyFont="1" applyBorder="1" applyAlignment="1">
      <alignment horizontal="center" vertical="center"/>
    </xf>
    <xf numFmtId="0" fontId="53" fillId="0" borderId="30" xfId="0" applyFont="1" applyBorder="1" applyAlignment="1">
      <alignment horizontal="center" vertical="center"/>
    </xf>
    <xf numFmtId="0" fontId="54" fillId="0" borderId="30" xfId="0" applyFont="1" applyBorder="1" applyAlignment="1">
      <alignment horizontal="right"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54" fillId="6" borderId="30" xfId="0" applyFont="1" applyFill="1" applyBorder="1" applyAlignment="1">
      <alignment horizontal="center" vertical="center"/>
    </xf>
    <xf numFmtId="165" fontId="19" fillId="0" borderId="24" xfId="12" applyNumberFormat="1" applyFont="1" applyBorder="1" applyAlignment="1">
      <alignment horizontal="right" vertical="center"/>
    </xf>
    <xf numFmtId="165" fontId="19" fillId="0" borderId="30" xfId="12" applyNumberFormat="1" applyFont="1" applyBorder="1" applyAlignment="1">
      <alignment horizontal="right" vertical="center"/>
    </xf>
    <xf numFmtId="165" fontId="11" fillId="0" borderId="39" xfId="12" applyNumberFormat="1" applyFont="1" applyBorder="1" applyAlignment="1">
      <alignment horizontal="right" vertical="center"/>
    </xf>
    <xf numFmtId="165" fontId="11" fillId="0" borderId="37" xfId="12" applyNumberFormat="1" applyFont="1" applyBorder="1" applyAlignment="1">
      <alignment horizontal="right" vertical="center"/>
    </xf>
    <xf numFmtId="165" fontId="11" fillId="0" borderId="40" xfId="12" applyNumberFormat="1" applyFont="1" applyBorder="1" applyAlignment="1">
      <alignment horizontal="right" vertical="center"/>
    </xf>
    <xf numFmtId="0" fontId="52" fillId="7" borderId="35" xfId="0" applyFont="1" applyFill="1" applyBorder="1" applyAlignment="1">
      <alignment horizontal="center"/>
    </xf>
    <xf numFmtId="0" fontId="52" fillId="7" borderId="0" xfId="0" applyFont="1" applyFill="1" applyAlignment="1">
      <alignment horizontal="center"/>
    </xf>
    <xf numFmtId="0" fontId="52" fillId="7" borderId="29" xfId="0" applyFont="1" applyFill="1" applyBorder="1" applyAlignment="1">
      <alignment horizontal="center"/>
    </xf>
    <xf numFmtId="0" fontId="44" fillId="7" borderId="29" xfId="0" applyFont="1" applyFill="1" applyBorder="1" applyAlignment="1">
      <alignment horizontal="center"/>
    </xf>
    <xf numFmtId="0" fontId="44" fillId="7" borderId="35" xfId="0" applyFont="1" applyFill="1" applyBorder="1" applyAlignment="1">
      <alignment horizontal="center" vertical="center"/>
    </xf>
    <xf numFmtId="0" fontId="44" fillId="7" borderId="0" xfId="0" applyFont="1" applyFill="1" applyAlignment="1">
      <alignment horizontal="center" vertical="center"/>
    </xf>
    <xf numFmtId="0" fontId="44" fillId="7" borderId="29" xfId="0" applyFont="1" applyFill="1" applyBorder="1" applyAlignment="1">
      <alignment horizontal="center" vertical="center"/>
    </xf>
    <xf numFmtId="0" fontId="45" fillId="7" borderId="23" xfId="0" applyFont="1" applyFill="1" applyBorder="1" applyAlignment="1">
      <alignment horizontal="center" vertical="center"/>
    </xf>
    <xf numFmtId="0" fontId="45" fillId="7" borderId="51" xfId="0" applyFont="1" applyFill="1" applyBorder="1" applyAlignment="1">
      <alignment horizontal="center" vertical="center"/>
    </xf>
    <xf numFmtId="0" fontId="45" fillId="7" borderId="52" xfId="0" applyFont="1" applyFill="1" applyBorder="1" applyAlignment="1">
      <alignment horizontal="center" vertical="center"/>
    </xf>
    <xf numFmtId="0" fontId="19" fillId="0" borderId="24" xfId="6" applyFont="1" applyBorder="1" applyAlignment="1">
      <alignment horizontal="center" vertical="center"/>
    </xf>
    <xf numFmtId="0" fontId="19" fillId="0" borderId="30" xfId="6" applyFont="1" applyBorder="1" applyAlignment="1">
      <alignment horizontal="center" vertical="center"/>
    </xf>
    <xf numFmtId="0" fontId="19" fillId="0" borderId="31" xfId="6" applyFont="1" applyBorder="1" applyAlignment="1">
      <alignment horizontal="center" vertical="center"/>
    </xf>
    <xf numFmtId="165" fontId="19" fillId="15" borderId="35" xfId="12" applyNumberFormat="1" applyFont="1" applyFill="1" applyBorder="1" applyAlignment="1">
      <alignment horizontal="center" vertical="center" wrapText="1"/>
    </xf>
    <xf numFmtId="165" fontId="19" fillId="15" borderId="23" xfId="12" applyNumberFormat="1" applyFont="1" applyFill="1" applyBorder="1" applyAlignment="1">
      <alignment horizontal="center" vertical="center" wrapText="1"/>
    </xf>
    <xf numFmtId="165" fontId="19" fillId="15" borderId="48" xfId="12" applyNumberFormat="1" applyFont="1" applyFill="1" applyBorder="1" applyAlignment="1">
      <alignment horizontal="left" vertical="center" wrapText="1"/>
    </xf>
    <xf numFmtId="165" fontId="19" fillId="15" borderId="0" xfId="12" applyNumberFormat="1" applyFont="1" applyFill="1" applyAlignment="1">
      <alignment horizontal="left" vertical="center" wrapText="1"/>
    </xf>
    <xf numFmtId="165" fontId="19" fillId="15" borderId="87" xfId="12" applyNumberFormat="1" applyFont="1" applyFill="1" applyBorder="1" applyAlignment="1">
      <alignment horizontal="left" vertical="center" wrapText="1"/>
    </xf>
    <xf numFmtId="165" fontId="19" fillId="15" borderId="47" xfId="12" applyNumberFormat="1" applyFont="1" applyFill="1" applyBorder="1" applyAlignment="1">
      <alignment horizontal="left" vertical="center" wrapText="1"/>
    </xf>
    <xf numFmtId="165" fontId="19" fillId="15" borderId="51" xfId="12" applyNumberFormat="1" applyFont="1" applyFill="1" applyBorder="1" applyAlignment="1">
      <alignment horizontal="left" vertical="center" wrapText="1"/>
    </xf>
    <xf numFmtId="165" fontId="19" fillId="15" borderId="85" xfId="12" applyNumberFormat="1" applyFont="1" applyFill="1" applyBorder="1" applyAlignment="1">
      <alignment horizontal="left" vertical="center" wrapText="1"/>
    </xf>
    <xf numFmtId="165" fontId="19" fillId="0" borderId="88" xfId="12" applyNumberFormat="1" applyFont="1" applyBorder="1" applyAlignment="1">
      <alignment horizontal="center" vertical="center" wrapText="1"/>
    </xf>
    <xf numFmtId="165" fontId="19" fillId="0" borderId="89" xfId="12" applyNumberFormat="1" applyFont="1" applyBorder="1" applyAlignment="1">
      <alignment horizontal="center" vertical="center" wrapText="1"/>
    </xf>
    <xf numFmtId="165" fontId="19" fillId="0" borderId="90" xfId="12" applyNumberFormat="1" applyFont="1" applyBorder="1" applyAlignment="1">
      <alignment horizontal="center" vertical="center" wrapText="1"/>
    </xf>
    <xf numFmtId="165" fontId="19" fillId="0" borderId="36" xfId="12" applyNumberFormat="1" applyFont="1" applyBorder="1" applyAlignment="1">
      <alignment horizontal="right" vertical="center"/>
    </xf>
    <xf numFmtId="165" fontId="19" fillId="0" borderId="37" xfId="12" applyNumberFormat="1" applyFont="1" applyBorder="1" applyAlignment="1">
      <alignment horizontal="right" vertical="center"/>
    </xf>
    <xf numFmtId="165" fontId="19" fillId="0" borderId="38" xfId="12" applyNumberFormat="1" applyFont="1" applyBorder="1" applyAlignment="1">
      <alignment horizontal="right" vertical="center"/>
    </xf>
    <xf numFmtId="165" fontId="11" fillId="0" borderId="81" xfId="12" applyNumberFormat="1" applyFont="1" applyBorder="1" applyAlignment="1">
      <alignment horizontal="center" vertical="center" wrapText="1"/>
    </xf>
    <xf numFmtId="165" fontId="11" fillId="0" borderId="0" xfId="12" applyNumberFormat="1" applyFont="1" applyAlignment="1">
      <alignment horizontal="center" vertical="center" wrapText="1"/>
    </xf>
    <xf numFmtId="165" fontId="11" fillId="0" borderId="29" xfId="12" applyNumberFormat="1" applyFont="1" applyBorder="1" applyAlignment="1">
      <alignment horizontal="center" vertical="center" wrapText="1"/>
    </xf>
    <xf numFmtId="0" fontId="19" fillId="0" borderId="56" xfId="6" applyFont="1" applyBorder="1" applyAlignment="1">
      <alignment horizontal="center" vertical="center"/>
    </xf>
    <xf numFmtId="0" fontId="19" fillId="0" borderId="65" xfId="6" applyFont="1" applyBorder="1" applyAlignment="1">
      <alignment horizontal="center" vertical="center"/>
    </xf>
    <xf numFmtId="0" fontId="19" fillId="0" borderId="84" xfId="6" applyFont="1" applyBorder="1" applyAlignment="1">
      <alignment horizontal="center" vertical="center"/>
    </xf>
    <xf numFmtId="165" fontId="19" fillId="11" borderId="33" xfId="12" applyNumberFormat="1" applyFont="1" applyFill="1" applyBorder="1" applyAlignment="1">
      <alignment horizontal="left" vertical="center"/>
    </xf>
    <xf numFmtId="165" fontId="19" fillId="0" borderId="56" xfId="12" applyNumberFormat="1" applyFont="1" applyBorder="1" applyAlignment="1">
      <alignment horizontal="center" vertical="center"/>
    </xf>
    <xf numFmtId="165" fontId="19" fillId="0" borderId="65" xfId="12" applyNumberFormat="1" applyFont="1" applyBorder="1" applyAlignment="1">
      <alignment horizontal="center" vertical="center"/>
    </xf>
    <xf numFmtId="165" fontId="19" fillId="0" borderId="84" xfId="12" applyNumberFormat="1" applyFont="1" applyBorder="1" applyAlignment="1">
      <alignment horizontal="center" vertical="center"/>
    </xf>
    <xf numFmtId="165" fontId="11" fillId="0" borderId="30" xfId="12" applyNumberFormat="1" applyFont="1" applyBorder="1" applyAlignment="1">
      <alignment horizontal="left" vertical="center"/>
    </xf>
    <xf numFmtId="165" fontId="19" fillId="0" borderId="30" xfId="12" applyNumberFormat="1" applyFont="1" applyBorder="1" applyAlignment="1">
      <alignment horizontal="left" vertical="center"/>
    </xf>
    <xf numFmtId="1" fontId="11" fillId="0" borderId="81" xfId="2" applyNumberFormat="1" applyFont="1" applyBorder="1" applyAlignment="1">
      <alignment horizontal="center" vertical="center" wrapText="1"/>
    </xf>
    <xf numFmtId="1" fontId="11" fillId="0" borderId="0" xfId="2" applyNumberFormat="1" applyFont="1" applyAlignment="1">
      <alignment horizontal="center" vertical="center" wrapText="1"/>
    </xf>
    <xf numFmtId="1" fontId="11" fillId="0" borderId="29" xfId="2" applyNumberFormat="1" applyFont="1" applyBorder="1" applyAlignment="1">
      <alignment horizontal="center" vertical="center" wrapText="1"/>
    </xf>
    <xf numFmtId="1" fontId="19" fillId="0" borderId="66" xfId="2" applyNumberFormat="1" applyFont="1" applyBorder="1" applyAlignment="1">
      <alignment horizontal="center" vertical="center" wrapText="1"/>
    </xf>
    <xf numFmtId="1" fontId="19" fillId="0" borderId="77" xfId="2" applyNumberFormat="1" applyFont="1" applyBorder="1" applyAlignment="1">
      <alignment horizontal="center" vertical="center" wrapText="1"/>
    </xf>
    <xf numFmtId="1" fontId="19" fillId="0" borderId="78" xfId="2" applyNumberFormat="1" applyFont="1" applyBorder="1" applyAlignment="1">
      <alignment horizontal="center" vertical="center" wrapText="1"/>
    </xf>
    <xf numFmtId="0" fontId="20" fillId="0" borderId="24" xfId="2" applyFont="1" applyBorder="1" applyAlignment="1">
      <alignment horizontal="center" vertical="center"/>
    </xf>
    <xf numFmtId="0" fontId="20" fillId="0" borderId="30" xfId="2" applyFont="1" applyBorder="1" applyAlignment="1">
      <alignment horizontal="center" vertical="center"/>
    </xf>
    <xf numFmtId="0" fontId="20" fillId="0" borderId="31" xfId="2" applyFont="1" applyBorder="1" applyAlignment="1">
      <alignment horizontal="center" vertical="center"/>
    </xf>
    <xf numFmtId="0" fontId="20" fillId="0" borderId="24" xfId="2" applyFont="1" applyBorder="1" applyAlignment="1">
      <alignment horizontal="right" vertical="center"/>
    </xf>
    <xf numFmtId="0" fontId="20" fillId="0" borderId="30" xfId="2" applyFont="1" applyBorder="1" applyAlignment="1">
      <alignment horizontal="right" vertical="center"/>
    </xf>
    <xf numFmtId="0" fontId="20" fillId="0" borderId="56" xfId="2" applyFont="1" applyBorder="1" applyAlignment="1">
      <alignment horizontal="center" vertical="center" wrapText="1"/>
    </xf>
    <xf numFmtId="0" fontId="20" fillId="0" borderId="65" xfId="2" applyFont="1" applyBorder="1" applyAlignment="1">
      <alignment horizontal="center" vertical="center" wrapText="1"/>
    </xf>
    <xf numFmtId="0" fontId="20" fillId="0" borderId="84" xfId="2" applyFont="1" applyBorder="1" applyAlignment="1">
      <alignment horizontal="center" vertical="center" wrapText="1"/>
    </xf>
    <xf numFmtId="0" fontId="20" fillId="0" borderId="56" xfId="2" applyFont="1" applyBorder="1" applyAlignment="1">
      <alignment horizontal="center" vertical="center"/>
    </xf>
    <xf numFmtId="0" fontId="20" fillId="0" borderId="65" xfId="2" applyFont="1" applyBorder="1" applyAlignment="1">
      <alignment horizontal="center" vertical="center"/>
    </xf>
    <xf numFmtId="0" fontId="20" fillId="0" borderId="84" xfId="2" applyFont="1" applyBorder="1" applyAlignment="1">
      <alignment horizontal="center" vertical="center"/>
    </xf>
    <xf numFmtId="0" fontId="47" fillId="7" borderId="35" xfId="0" applyFont="1" applyFill="1" applyBorder="1" applyAlignment="1">
      <alignment horizontal="center" vertical="center"/>
    </xf>
    <xf numFmtId="0" fontId="47" fillId="7" borderId="0" xfId="0" applyFont="1" applyFill="1" applyAlignment="1">
      <alignment horizontal="center" vertical="center"/>
    </xf>
    <xf numFmtId="0" fontId="47" fillId="7" borderId="29" xfId="0" applyFont="1" applyFill="1" applyBorder="1" applyAlignment="1">
      <alignment horizontal="center" vertical="center"/>
    </xf>
    <xf numFmtId="0" fontId="46" fillId="7" borderId="35" xfId="0" applyFont="1" applyFill="1" applyBorder="1" applyAlignment="1">
      <alignment horizontal="center" vertical="center"/>
    </xf>
    <xf numFmtId="0" fontId="46" fillId="7" borderId="0" xfId="0" applyFont="1" applyFill="1" applyAlignment="1">
      <alignment horizontal="center" vertical="center"/>
    </xf>
    <xf numFmtId="0" fontId="46" fillId="7" borderId="29" xfId="0" applyFont="1" applyFill="1" applyBorder="1" applyAlignment="1">
      <alignment horizontal="center" vertical="center"/>
    </xf>
    <xf numFmtId="0" fontId="47" fillId="7" borderId="23" xfId="0" applyFont="1" applyFill="1" applyBorder="1" applyAlignment="1">
      <alignment horizontal="center" vertical="center"/>
    </xf>
    <xf numFmtId="0" fontId="47" fillId="7" borderId="51" xfId="0" applyFont="1" applyFill="1" applyBorder="1" applyAlignment="1">
      <alignment horizontal="center" vertical="center"/>
    </xf>
    <xf numFmtId="0" fontId="47" fillId="7" borderId="52" xfId="0" applyFont="1" applyFill="1" applyBorder="1" applyAlignment="1">
      <alignment horizontal="center" vertical="center"/>
    </xf>
    <xf numFmtId="165" fontId="22" fillId="0" borderId="30" xfId="12" applyNumberFormat="1" applyFont="1" applyBorder="1" applyAlignment="1">
      <alignment horizontal="left" vertical="center"/>
    </xf>
    <xf numFmtId="0" fontId="22" fillId="0" borderId="56" xfId="6" applyFont="1" applyBorder="1" applyAlignment="1">
      <alignment horizontal="center" vertical="center"/>
    </xf>
    <xf numFmtId="0" fontId="22" fillId="0" borderId="65" xfId="6" applyFont="1" applyBorder="1" applyAlignment="1">
      <alignment horizontal="center" vertical="center"/>
    </xf>
    <xf numFmtId="0" fontId="22" fillId="0" borderId="84" xfId="6" applyFont="1" applyBorder="1" applyAlignment="1">
      <alignment horizontal="center" vertical="center"/>
    </xf>
    <xf numFmtId="165" fontId="22" fillId="0" borderId="88" xfId="12" applyNumberFormat="1" applyFont="1" applyBorder="1" applyAlignment="1">
      <alignment horizontal="center" vertical="center" wrapText="1"/>
    </xf>
    <xf numFmtId="165" fontId="22" fillId="0" borderId="89" xfId="12" applyNumberFormat="1" applyFont="1" applyBorder="1" applyAlignment="1">
      <alignment horizontal="center" vertical="center" wrapText="1"/>
    </xf>
    <xf numFmtId="165" fontId="22" fillId="0" borderId="90" xfId="12" applyNumberFormat="1" applyFont="1" applyBorder="1" applyAlignment="1">
      <alignment horizontal="center" vertical="center" wrapText="1"/>
    </xf>
    <xf numFmtId="165" fontId="22" fillId="15" borderId="66" xfId="12" applyNumberFormat="1" applyFont="1" applyFill="1" applyBorder="1" applyAlignment="1">
      <alignment horizontal="center" vertical="center" wrapText="1"/>
    </xf>
    <xf numFmtId="165" fontId="22" fillId="15" borderId="23" xfId="12" applyNumberFormat="1" applyFont="1" applyFill="1" applyBorder="1" applyAlignment="1">
      <alignment horizontal="center" vertical="center" wrapText="1"/>
    </xf>
    <xf numFmtId="165" fontId="22" fillId="15" borderId="54" xfId="12" applyNumberFormat="1" applyFont="1" applyFill="1" applyBorder="1" applyAlignment="1">
      <alignment horizontal="center" vertical="center" wrapText="1"/>
    </xf>
    <xf numFmtId="165" fontId="22" fillId="15" borderId="77" xfId="12" applyNumberFormat="1" applyFont="1" applyFill="1" applyBorder="1" applyAlignment="1">
      <alignment horizontal="center" vertical="center" wrapText="1"/>
    </xf>
    <xf numFmtId="165" fontId="22" fillId="15" borderId="47" xfId="12" applyNumberFormat="1" applyFont="1" applyFill="1" applyBorder="1" applyAlignment="1">
      <alignment horizontal="center" vertical="center" wrapText="1"/>
    </xf>
    <xf numFmtId="165" fontId="22" fillId="15" borderId="51" xfId="12" applyNumberFormat="1" applyFont="1" applyFill="1" applyBorder="1" applyAlignment="1">
      <alignment horizontal="center" vertical="center" wrapText="1"/>
    </xf>
    <xf numFmtId="165" fontId="22" fillId="0" borderId="30" xfId="12" applyNumberFormat="1" applyFont="1" applyBorder="1" applyAlignment="1">
      <alignment horizontal="right" vertical="center"/>
    </xf>
    <xf numFmtId="0" fontId="22" fillId="0" borderId="30" xfId="6" applyFont="1" applyBorder="1" applyAlignment="1">
      <alignment horizontal="center" vertical="center"/>
    </xf>
    <xf numFmtId="165" fontId="22" fillId="11" borderId="33" xfId="12" applyNumberFormat="1" applyFont="1" applyFill="1" applyBorder="1" applyAlignment="1">
      <alignment horizontal="left" vertical="center"/>
    </xf>
    <xf numFmtId="165" fontId="22" fillId="0" borderId="56" xfId="12" applyNumberFormat="1" applyFont="1" applyBorder="1" applyAlignment="1">
      <alignment horizontal="center" vertical="center"/>
    </xf>
    <xf numFmtId="165" fontId="22" fillId="0" borderId="65" xfId="12" applyNumberFormat="1" applyFont="1" applyBorder="1" applyAlignment="1">
      <alignment horizontal="center" vertical="center"/>
    </xf>
    <xf numFmtId="165" fontId="22" fillId="0" borderId="84" xfId="12" applyNumberFormat="1" applyFont="1" applyBorder="1" applyAlignment="1">
      <alignment horizontal="center" vertical="center"/>
    </xf>
    <xf numFmtId="165" fontId="23" fillId="0" borderId="30" xfId="12" applyNumberFormat="1" applyFont="1" applyBorder="1" applyAlignment="1">
      <alignment horizontal="left" vertical="center"/>
    </xf>
    <xf numFmtId="0" fontId="38" fillId="7" borderId="43" xfId="6" applyFont="1" applyFill="1" applyBorder="1" applyAlignment="1">
      <alignment horizontal="center" vertical="center"/>
    </xf>
    <xf numFmtId="0" fontId="38" fillId="7" borderId="44" xfId="6" applyFont="1" applyFill="1" applyBorder="1" applyAlignment="1">
      <alignment horizontal="center" vertical="center"/>
    </xf>
    <xf numFmtId="0" fontId="38" fillId="7" borderId="35" xfId="6" applyFont="1" applyFill="1" applyBorder="1" applyAlignment="1">
      <alignment horizontal="center" vertical="center"/>
    </xf>
    <xf numFmtId="0" fontId="38" fillId="7" borderId="0" xfId="6" applyFont="1" applyFill="1" applyAlignment="1">
      <alignment horizontal="center" vertical="center"/>
    </xf>
    <xf numFmtId="0" fontId="38" fillId="7" borderId="29" xfId="6" applyFont="1" applyFill="1" applyBorder="1" applyAlignment="1">
      <alignment horizontal="center" vertical="center"/>
    </xf>
    <xf numFmtId="0" fontId="36" fillId="7" borderId="35" xfId="6" applyFont="1" applyFill="1" applyBorder="1" applyAlignment="1">
      <alignment horizontal="center" vertical="center"/>
    </xf>
    <xf numFmtId="0" fontId="36" fillId="7" borderId="0" xfId="6" applyFont="1" applyFill="1" applyAlignment="1">
      <alignment horizontal="center" vertical="center"/>
    </xf>
    <xf numFmtId="0" fontId="36" fillId="7" borderId="29" xfId="6" applyFont="1" applyFill="1" applyBorder="1" applyAlignment="1">
      <alignment horizontal="center" vertical="center"/>
    </xf>
    <xf numFmtId="0" fontId="38" fillId="7" borderId="51" xfId="6" applyFont="1" applyFill="1" applyBorder="1" applyAlignment="1">
      <alignment horizontal="center" vertical="center"/>
    </xf>
    <xf numFmtId="0" fontId="38" fillId="7" borderId="52" xfId="6" applyFont="1" applyFill="1" applyBorder="1" applyAlignment="1">
      <alignment horizontal="center" vertical="center"/>
    </xf>
    <xf numFmtId="165" fontId="38" fillId="8" borderId="27" xfId="12" applyNumberFormat="1" applyFont="1" applyFill="1" applyBorder="1" applyAlignment="1">
      <alignment horizontal="center" vertical="center" wrapText="1"/>
    </xf>
    <xf numFmtId="165" fontId="38" fillId="8" borderId="94" xfId="12" applyNumberFormat="1" applyFont="1" applyFill="1" applyBorder="1" applyAlignment="1">
      <alignment horizontal="center" vertical="center" wrapText="1"/>
    </xf>
    <xf numFmtId="165" fontId="38" fillId="8" borderId="73" xfId="12" applyNumberFormat="1" applyFont="1" applyFill="1" applyBorder="1" applyAlignment="1">
      <alignment horizontal="center" vertical="center" wrapText="1"/>
    </xf>
    <xf numFmtId="165" fontId="36" fillId="0" borderId="95" xfId="12" applyNumberFormat="1" applyFont="1" applyBorder="1" applyAlignment="1">
      <alignment horizontal="center" vertical="center"/>
    </xf>
    <xf numFmtId="165" fontId="36" fillId="0" borderId="96" xfId="12" applyNumberFormat="1" applyFont="1" applyBorder="1" applyAlignment="1">
      <alignment horizontal="center" vertical="center"/>
    </xf>
    <xf numFmtId="0" fontId="36" fillId="0" borderId="8" xfId="0" applyFont="1" applyBorder="1" applyAlignment="1">
      <alignment horizontal="right" vertical="center"/>
    </xf>
    <xf numFmtId="0" fontId="36" fillId="0" borderId="17" xfId="0" applyFont="1" applyBorder="1" applyAlignment="1">
      <alignment horizontal="right" vertical="center"/>
    </xf>
    <xf numFmtId="0" fontId="38" fillId="0" borderId="18" xfId="0" applyFont="1" applyBorder="1" applyAlignment="1">
      <alignment horizontal="right" vertical="center"/>
    </xf>
    <xf numFmtId="1" fontId="38" fillId="0" borderId="66" xfId="0" applyNumberFormat="1" applyFont="1" applyBorder="1" applyAlignment="1">
      <alignment horizontal="center" vertical="center" wrapText="1"/>
    </xf>
    <xf numFmtId="1" fontId="38" fillId="0" borderId="77" xfId="0" applyNumberFormat="1" applyFont="1" applyBorder="1" applyAlignment="1">
      <alignment horizontal="center" vertical="center" wrapText="1"/>
    </xf>
    <xf numFmtId="1" fontId="38" fillId="0" borderId="78" xfId="0" applyNumberFormat="1" applyFont="1" applyBorder="1" applyAlignment="1">
      <alignment horizontal="center" vertical="center" wrapText="1"/>
    </xf>
    <xf numFmtId="0" fontId="38" fillId="10" borderId="36" xfId="0" applyFont="1" applyFill="1" applyBorder="1" applyAlignment="1">
      <alignment horizontal="center" vertical="center"/>
    </xf>
    <xf numFmtId="0" fontId="38" fillId="10" borderId="37" xfId="0" applyFont="1" applyFill="1" applyBorder="1" applyAlignment="1">
      <alignment horizontal="center" vertical="center"/>
    </xf>
    <xf numFmtId="0" fontId="38" fillId="10" borderId="40" xfId="0" applyFont="1" applyFill="1" applyBorder="1" applyAlignment="1">
      <alignment horizontal="center" vertical="center"/>
    </xf>
    <xf numFmtId="165" fontId="36" fillId="0" borderId="97" xfId="12" applyNumberFormat="1" applyFont="1" applyBorder="1" applyAlignment="1">
      <alignment horizontal="center" vertical="center"/>
    </xf>
    <xf numFmtId="165" fontId="36" fillId="0" borderId="98" xfId="12" applyNumberFormat="1" applyFont="1" applyBorder="1" applyAlignment="1">
      <alignment horizontal="center" vertical="center"/>
    </xf>
    <xf numFmtId="0" fontId="38" fillId="10" borderId="56" xfId="0" applyFont="1" applyFill="1" applyBorder="1" applyAlignment="1">
      <alignment horizontal="center" vertical="center"/>
    </xf>
    <xf numFmtId="0" fontId="38" fillId="10" borderId="65" xfId="0" applyFont="1" applyFill="1" applyBorder="1" applyAlignment="1">
      <alignment horizontal="center" vertical="center"/>
    </xf>
    <xf numFmtId="0" fontId="38" fillId="10" borderId="84" xfId="0" applyFont="1" applyFill="1" applyBorder="1" applyAlignment="1">
      <alignment horizontal="center" vertical="center"/>
    </xf>
    <xf numFmtId="0" fontId="38" fillId="10" borderId="56" xfId="0" applyFont="1" applyFill="1" applyBorder="1" applyAlignment="1">
      <alignment horizontal="center" vertical="center" wrapText="1"/>
    </xf>
    <xf numFmtId="0" fontId="38" fillId="10" borderId="65" xfId="0" applyFont="1" applyFill="1" applyBorder="1" applyAlignment="1">
      <alignment horizontal="center" vertical="center" wrapText="1"/>
    </xf>
    <xf numFmtId="0" fontId="38" fillId="10" borderId="84" xfId="0" applyFont="1" applyFill="1" applyBorder="1" applyAlignment="1">
      <alignment horizontal="center" vertical="center" wrapText="1"/>
    </xf>
  </cellXfs>
  <cellStyles count="55">
    <cellStyle name="Moeda" xfId="1" builtinId="4"/>
    <cellStyle name="Normal" xfId="0" builtinId="0"/>
    <cellStyle name="Normal 10" xfId="2" xr:uid="{00000000-0005-0000-0000-000002000000}"/>
    <cellStyle name="Normal 10 2" xfId="39" xr:uid="{78397A14-8CC2-4FD2-848C-0503D347763E}"/>
    <cellStyle name="Normal 10 2 2" xfId="54" xr:uid="{A8795EBD-6AAC-4125-B4F5-B5C85A50AA01}"/>
    <cellStyle name="Normal 12" xfId="3" xr:uid="{00000000-0005-0000-0000-000003000000}"/>
    <cellStyle name="Normal 12 2" xfId="42" xr:uid="{F510AAAD-0A09-40E3-B0B3-AB961C5162A9}"/>
    <cellStyle name="Normal 16" xfId="52" xr:uid="{8E9588B4-D38A-4B0F-909B-3643D1079461}"/>
    <cellStyle name="Normal 2" xfId="4" xr:uid="{00000000-0005-0000-0000-000004000000}"/>
    <cellStyle name="Normal 2 2" xfId="5" xr:uid="{00000000-0005-0000-0000-000005000000}"/>
    <cellStyle name="Normal 2 2 2" xfId="6" xr:uid="{00000000-0005-0000-0000-000006000000}"/>
    <cellStyle name="Normal 2 2 2 2" xfId="38" xr:uid="{616DFC3B-E994-44F3-BC1B-B32AA625431E}"/>
    <cellStyle name="Normal 2 2 3" xfId="37" xr:uid="{ADA4672F-CE57-4319-86DF-54689E36C905}"/>
    <cellStyle name="Normal 2 3" xfId="7" xr:uid="{00000000-0005-0000-0000-000007000000}"/>
    <cellStyle name="Normal 2 3 2" xfId="47" xr:uid="{B09B2D0F-03C5-4E29-A95E-E9CF31E844F7}"/>
    <cellStyle name="Normal 2 4" xfId="50" xr:uid="{79978A4A-F653-426D-85AA-14D10BC87B9D}"/>
    <cellStyle name="Normal 3" xfId="8" xr:uid="{00000000-0005-0000-0000-000008000000}"/>
    <cellStyle name="Normal 3 2" xfId="35" xr:uid="{95069925-FB97-415D-8616-314991758860}"/>
    <cellStyle name="Normal 4" xfId="9" xr:uid="{00000000-0005-0000-0000-000009000000}"/>
    <cellStyle name="Normal 4 3" xfId="53" xr:uid="{A145F7D9-C1A4-4C12-B98C-C9BE6EC1216C}"/>
    <cellStyle name="Normal 4 4" xfId="46" xr:uid="{0FD9D4CA-C36D-497B-8DB2-8ED9F7BA65DE}"/>
    <cellStyle name="Normal 5" xfId="10" xr:uid="{00000000-0005-0000-0000-00000A000000}"/>
    <cellStyle name="Normal 5 2" xfId="11" xr:uid="{00000000-0005-0000-0000-00000B000000}"/>
    <cellStyle name="Normal 5 2 2" xfId="41" xr:uid="{FCDDEBE9-136C-4C82-A796-3B6EBFF88C2E}"/>
    <cellStyle name="Normal 6" xfId="12" xr:uid="{00000000-0005-0000-0000-00000C000000}"/>
    <cellStyle name="Normal 7" xfId="13" xr:uid="{00000000-0005-0000-0000-00000D000000}"/>
    <cellStyle name="Normal 7 2" xfId="44" xr:uid="{4B1B854A-49A2-4ACF-A151-3567EC66ABA8}"/>
    <cellStyle name="Normal 8" xfId="33" xr:uid="{923EA196-817D-4FFD-865D-30F48EC9B057}"/>
    <cellStyle name="Normal_F-06-09" xfId="14" xr:uid="{00000000-0005-0000-0000-00000E000000}"/>
    <cellStyle name="Normal_Plan1" xfId="15" xr:uid="{00000000-0005-0000-0000-00000F000000}"/>
    <cellStyle name="Normal_Plan1 3 2" xfId="34" xr:uid="{4053CC8E-3F77-4285-B11E-AFDDEC10AEFF}"/>
    <cellStyle name="Porcentagem" xfId="16" builtinId="5"/>
    <cellStyle name="Porcentagem 2" xfId="17" xr:uid="{00000000-0005-0000-0000-000011000000}"/>
    <cellStyle name="Porcentagem 3 2 2" xfId="48" xr:uid="{DB7743B0-5A1A-44D3-BA02-36B193504245}"/>
    <cellStyle name="Porcentagem 3 5" xfId="51" xr:uid="{F375538F-41C4-4D97-BC6A-D5DEC23010A0}"/>
    <cellStyle name="Porcentagem 4" xfId="18" xr:uid="{00000000-0005-0000-0000-000012000000}"/>
    <cellStyle name="Separador de milhares 2 2" xfId="19" xr:uid="{00000000-0005-0000-0000-000013000000}"/>
    <cellStyle name="Separador de milhares 2 2 5" xfId="20" xr:uid="{00000000-0005-0000-0000-000014000000}"/>
    <cellStyle name="Separador de milhares 2 2 5 2" xfId="21" xr:uid="{00000000-0005-0000-0000-000015000000}"/>
    <cellStyle name="Separador de milhares 2 2 5 2 2" xfId="40" xr:uid="{456641A1-C31B-4CFF-8749-84FC950DD977}"/>
    <cellStyle name="Separador de milhares 2 2 6" xfId="22" xr:uid="{00000000-0005-0000-0000-000016000000}"/>
    <cellStyle name="Separador de milhares 3" xfId="23" xr:uid="{00000000-0005-0000-0000-000017000000}"/>
    <cellStyle name="Separador de milhares 4" xfId="24" xr:uid="{00000000-0005-0000-0000-000018000000}"/>
    <cellStyle name="Separador de milhares_ORÇA ETA SAO BRAS RV JNETO 3 (SAMPAIO) FINAL 2" xfId="45" xr:uid="{6E1F3377-26AF-4BAA-AFA7-ECBF87609AFA}"/>
    <cellStyle name="Separador de milhares_Projeto Completo Água - Água  Boa(alterado)" xfId="25" xr:uid="{00000000-0005-0000-0000-000019000000}"/>
    <cellStyle name="Vírgula" xfId="26" builtinId="3"/>
    <cellStyle name="Vírgula 12" xfId="27" xr:uid="{00000000-0005-0000-0000-00001B000000}"/>
    <cellStyle name="Vírgula 2" xfId="28" xr:uid="{00000000-0005-0000-0000-00001C000000}"/>
    <cellStyle name="Vírgula 2 2" xfId="36" xr:uid="{341C712F-6406-4BDC-BB41-CE421AAB8A4D}"/>
    <cellStyle name="Vírgula 2 2 2" xfId="32" xr:uid="{00000000-0005-0000-0000-00001D000000}"/>
    <cellStyle name="Vírgula 3" xfId="31" xr:uid="{00000000-0005-0000-0000-00001E000000}"/>
    <cellStyle name="Vírgula 5" xfId="29" xr:uid="{00000000-0005-0000-0000-00001F000000}"/>
    <cellStyle name="Vírgula 5 2" xfId="43" xr:uid="{055730A9-A85E-4D21-9A01-8AE938A882ED}"/>
    <cellStyle name="Vírgula 5 6" xfId="30" xr:uid="{00000000-0005-0000-0000-000020000000}"/>
    <cellStyle name="Vírgula 9" xfId="49" xr:uid="{EC10994A-E540-446C-9D40-12C6ADDD2387}"/>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5111750</xdr:colOff>
      <xdr:row>0</xdr:row>
      <xdr:rowOff>88900</xdr:rowOff>
    </xdr:from>
    <xdr:to>
      <xdr:col>5</xdr:col>
      <xdr:colOff>6334125</xdr:colOff>
      <xdr:row>3</xdr:row>
      <xdr:rowOff>188420</xdr:rowOff>
    </xdr:to>
    <xdr:pic>
      <xdr:nvPicPr>
        <xdr:cNvPr id="3" name="Imagem 3">
          <a:extLst>
            <a:ext uri="{FF2B5EF4-FFF2-40B4-BE49-F238E27FC236}">
              <a16:creationId xmlns:a16="http://schemas.microsoft.com/office/drawing/2014/main" id="{DD9F2850-95BE-4E1D-8E35-CFE040EFC2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3750" y="88900"/>
          <a:ext cx="1222375" cy="105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101600</xdr:colOff>
      <xdr:row>0</xdr:row>
      <xdr:rowOff>63500</xdr:rowOff>
    </xdr:from>
    <xdr:to>
      <xdr:col>1</xdr:col>
      <xdr:colOff>228600</xdr:colOff>
      <xdr:row>3</xdr:row>
      <xdr:rowOff>38100</xdr:rowOff>
    </xdr:to>
    <xdr:pic>
      <xdr:nvPicPr>
        <xdr:cNvPr id="2" name="Imagem 1" descr="Logotipo&#10;&#10;Descrição gerada automaticamente">
          <a:extLst>
            <a:ext uri="{FF2B5EF4-FFF2-40B4-BE49-F238E27FC236}">
              <a16:creationId xmlns:a16="http://schemas.microsoft.com/office/drawing/2014/main" id="{D567CCB1-0F11-45CC-BE50-C04B0D286B9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600" y="63500"/>
          <a:ext cx="933450" cy="5080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59540</xdr:colOff>
      <xdr:row>0</xdr:row>
      <xdr:rowOff>60382</xdr:rowOff>
    </xdr:from>
    <xdr:to>
      <xdr:col>0</xdr:col>
      <xdr:colOff>631040</xdr:colOff>
      <xdr:row>3</xdr:row>
      <xdr:rowOff>144584</xdr:rowOff>
    </xdr:to>
    <xdr:pic>
      <xdr:nvPicPr>
        <xdr:cNvPr id="2" name="Picture 1315">
          <a:extLst>
            <a:ext uri="{FF2B5EF4-FFF2-40B4-BE49-F238E27FC236}">
              <a16:creationId xmlns:a16="http://schemas.microsoft.com/office/drawing/2014/main" id="{A702EA23-258B-48BE-9A76-4D5505F929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40" y="60382"/>
          <a:ext cx="571500" cy="617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68166</xdr:colOff>
      <xdr:row>0</xdr:row>
      <xdr:rowOff>60384</xdr:rowOff>
    </xdr:from>
    <xdr:to>
      <xdr:col>0</xdr:col>
      <xdr:colOff>639666</xdr:colOff>
      <xdr:row>3</xdr:row>
      <xdr:rowOff>144586</xdr:rowOff>
    </xdr:to>
    <xdr:pic>
      <xdr:nvPicPr>
        <xdr:cNvPr id="2" name="Picture 1315">
          <a:extLst>
            <a:ext uri="{FF2B5EF4-FFF2-40B4-BE49-F238E27FC236}">
              <a16:creationId xmlns:a16="http://schemas.microsoft.com/office/drawing/2014/main" id="{FA14B0D6-AFAF-404F-8D5C-4BEC31EA60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66" y="60384"/>
          <a:ext cx="571500" cy="617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60384</xdr:colOff>
      <xdr:row>0</xdr:row>
      <xdr:rowOff>120770</xdr:rowOff>
    </xdr:from>
    <xdr:to>
      <xdr:col>1</xdr:col>
      <xdr:colOff>94889</xdr:colOff>
      <xdr:row>3</xdr:row>
      <xdr:rowOff>94891</xdr:rowOff>
    </xdr:to>
    <xdr:pic>
      <xdr:nvPicPr>
        <xdr:cNvPr id="2" name="Imagem 1" descr="Logotipo&#10;&#10;Descrição gerada automaticamente">
          <a:extLst>
            <a:ext uri="{FF2B5EF4-FFF2-40B4-BE49-F238E27FC236}">
              <a16:creationId xmlns:a16="http://schemas.microsoft.com/office/drawing/2014/main" id="{480E262A-22E7-429C-A641-D0B70A29A0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384" y="120770"/>
          <a:ext cx="904455" cy="50752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2679701</xdr:colOff>
      <xdr:row>0</xdr:row>
      <xdr:rowOff>1</xdr:rowOff>
    </xdr:from>
    <xdr:to>
      <xdr:col>2</xdr:col>
      <xdr:colOff>254000</xdr:colOff>
      <xdr:row>1</xdr:row>
      <xdr:rowOff>10315</xdr:rowOff>
    </xdr:to>
    <xdr:pic>
      <xdr:nvPicPr>
        <xdr:cNvPr id="2" name="Imagem 1">
          <a:extLst>
            <a:ext uri="{FF2B5EF4-FFF2-40B4-BE49-F238E27FC236}">
              <a16:creationId xmlns:a16="http://schemas.microsoft.com/office/drawing/2014/main" id="{DCCDA348-5553-48C0-872A-A925BEC73B89}"/>
            </a:ext>
          </a:extLst>
        </xdr:cNvPr>
        <xdr:cNvPicPr>
          <a:picLocks noChangeAspect="1"/>
        </xdr:cNvPicPr>
      </xdr:nvPicPr>
      <xdr:blipFill>
        <a:blip xmlns:r="http://schemas.openxmlformats.org/officeDocument/2006/relationships" r:embed="rId1"/>
        <a:stretch>
          <a:fillRect/>
        </a:stretch>
      </xdr:blipFill>
      <xdr:spPr>
        <a:xfrm>
          <a:off x="3200401" y="1"/>
          <a:ext cx="882649" cy="6262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1905000</xdr:colOff>
      <xdr:row>0</xdr:row>
      <xdr:rowOff>133350</xdr:rowOff>
    </xdr:from>
    <xdr:to>
      <xdr:col>3</xdr:col>
      <xdr:colOff>419100</xdr:colOff>
      <xdr:row>1</xdr:row>
      <xdr:rowOff>565150</xdr:rowOff>
    </xdr:to>
    <xdr:pic>
      <xdr:nvPicPr>
        <xdr:cNvPr id="72767" name="Imagem 3">
          <a:extLst>
            <a:ext uri="{FF2B5EF4-FFF2-40B4-BE49-F238E27FC236}">
              <a16:creationId xmlns:a16="http://schemas.microsoft.com/office/drawing/2014/main" id="{1E88384C-F5FD-19D5-7958-06DECC5D88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3600" y="133350"/>
          <a:ext cx="13589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1905000</xdr:colOff>
      <xdr:row>0</xdr:row>
      <xdr:rowOff>133350</xdr:rowOff>
    </xdr:from>
    <xdr:to>
      <xdr:col>3</xdr:col>
      <xdr:colOff>508000</xdr:colOff>
      <xdr:row>1</xdr:row>
      <xdr:rowOff>527050</xdr:rowOff>
    </xdr:to>
    <xdr:pic>
      <xdr:nvPicPr>
        <xdr:cNvPr id="73791" name="Imagem 3">
          <a:extLst>
            <a:ext uri="{FF2B5EF4-FFF2-40B4-BE49-F238E27FC236}">
              <a16:creationId xmlns:a16="http://schemas.microsoft.com/office/drawing/2014/main" id="{B73D9883-97AC-BBF5-4E79-54037E8A4D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3600" y="133350"/>
          <a:ext cx="14478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1835150</xdr:colOff>
      <xdr:row>0</xdr:row>
      <xdr:rowOff>146050</xdr:rowOff>
    </xdr:from>
    <xdr:to>
      <xdr:col>3</xdr:col>
      <xdr:colOff>527050</xdr:colOff>
      <xdr:row>1</xdr:row>
      <xdr:rowOff>533400</xdr:rowOff>
    </xdr:to>
    <xdr:pic>
      <xdr:nvPicPr>
        <xdr:cNvPr id="74814" name="Imagem 3">
          <a:extLst>
            <a:ext uri="{FF2B5EF4-FFF2-40B4-BE49-F238E27FC236}">
              <a16:creationId xmlns:a16="http://schemas.microsoft.com/office/drawing/2014/main" id="{93669E9D-6D7D-836D-26CA-90F6056E2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146050"/>
          <a:ext cx="15367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1835150</xdr:colOff>
      <xdr:row>0</xdr:row>
      <xdr:rowOff>146050</xdr:rowOff>
    </xdr:from>
    <xdr:to>
      <xdr:col>3</xdr:col>
      <xdr:colOff>577850</xdr:colOff>
      <xdr:row>1</xdr:row>
      <xdr:rowOff>514350</xdr:rowOff>
    </xdr:to>
    <xdr:pic>
      <xdr:nvPicPr>
        <xdr:cNvPr id="75838" name="Imagem 3">
          <a:extLst>
            <a:ext uri="{FF2B5EF4-FFF2-40B4-BE49-F238E27FC236}">
              <a16:creationId xmlns:a16="http://schemas.microsoft.com/office/drawing/2014/main" id="{0E232B92-547F-08BD-9157-5EFED15910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146050"/>
          <a:ext cx="1587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1949450</xdr:colOff>
      <xdr:row>0</xdr:row>
      <xdr:rowOff>133350</xdr:rowOff>
    </xdr:from>
    <xdr:to>
      <xdr:col>3</xdr:col>
      <xdr:colOff>596900</xdr:colOff>
      <xdr:row>1</xdr:row>
      <xdr:rowOff>539750</xdr:rowOff>
    </xdr:to>
    <xdr:pic>
      <xdr:nvPicPr>
        <xdr:cNvPr id="77886" name="Imagem 3">
          <a:extLst>
            <a:ext uri="{FF2B5EF4-FFF2-40B4-BE49-F238E27FC236}">
              <a16:creationId xmlns:a16="http://schemas.microsoft.com/office/drawing/2014/main" id="{A5B16DBD-D89C-72FD-3CF6-4248D0B84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0" y="133350"/>
          <a:ext cx="14922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4051300</xdr:colOff>
      <xdr:row>0</xdr:row>
      <xdr:rowOff>120650</xdr:rowOff>
    </xdr:from>
    <xdr:to>
      <xdr:col>3</xdr:col>
      <xdr:colOff>1123950</xdr:colOff>
      <xdr:row>0</xdr:row>
      <xdr:rowOff>762000</xdr:rowOff>
    </xdr:to>
    <xdr:pic>
      <xdr:nvPicPr>
        <xdr:cNvPr id="56048" name="Imagem 2" descr="Descrição: logo100">
          <a:extLst>
            <a:ext uri="{FF2B5EF4-FFF2-40B4-BE49-F238E27FC236}">
              <a16:creationId xmlns:a16="http://schemas.microsoft.com/office/drawing/2014/main" id="{59360D13-815A-F85C-F391-5D31EDDD0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100" y="120650"/>
          <a:ext cx="0" cy="6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1081313</xdr:colOff>
      <xdr:row>0</xdr:row>
      <xdr:rowOff>25400</xdr:rowOff>
    </xdr:from>
    <xdr:ext cx="1691821" cy="711200"/>
    <xdr:pic>
      <xdr:nvPicPr>
        <xdr:cNvPr id="2" name="Imagem 3">
          <a:extLst>
            <a:ext uri="{FF2B5EF4-FFF2-40B4-BE49-F238E27FC236}">
              <a16:creationId xmlns:a16="http://schemas.microsoft.com/office/drawing/2014/main" id="{ED7DBCE7-B4FE-44E2-BF64-3C797253D8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54670" y="25400"/>
          <a:ext cx="1691821"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2</xdr:col>
      <xdr:colOff>1949450</xdr:colOff>
      <xdr:row>0</xdr:row>
      <xdr:rowOff>133350</xdr:rowOff>
    </xdr:from>
    <xdr:to>
      <xdr:col>3</xdr:col>
      <xdr:colOff>692150</xdr:colOff>
      <xdr:row>1</xdr:row>
      <xdr:rowOff>552450</xdr:rowOff>
    </xdr:to>
    <xdr:pic>
      <xdr:nvPicPr>
        <xdr:cNvPr id="79932" name="Imagem 3">
          <a:extLst>
            <a:ext uri="{FF2B5EF4-FFF2-40B4-BE49-F238E27FC236}">
              <a16:creationId xmlns:a16="http://schemas.microsoft.com/office/drawing/2014/main" id="{39D4FA60-B60E-F5E9-6886-03E130A781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0" y="133350"/>
          <a:ext cx="1587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2127250</xdr:colOff>
      <xdr:row>0</xdr:row>
      <xdr:rowOff>76200</xdr:rowOff>
    </xdr:from>
    <xdr:to>
      <xdr:col>3</xdr:col>
      <xdr:colOff>609600</xdr:colOff>
      <xdr:row>1</xdr:row>
      <xdr:rowOff>615950</xdr:rowOff>
    </xdr:to>
    <xdr:pic>
      <xdr:nvPicPr>
        <xdr:cNvPr id="62738" name="Imagem 1">
          <a:extLst>
            <a:ext uri="{FF2B5EF4-FFF2-40B4-BE49-F238E27FC236}">
              <a16:creationId xmlns:a16="http://schemas.microsoft.com/office/drawing/2014/main" id="{FCEF0483-2DF3-F9CD-3F4B-AB49DBE9FA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4100" y="7620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1835150</xdr:colOff>
      <xdr:row>0</xdr:row>
      <xdr:rowOff>146050</xdr:rowOff>
    </xdr:from>
    <xdr:to>
      <xdr:col>3</xdr:col>
      <xdr:colOff>527050</xdr:colOff>
      <xdr:row>1</xdr:row>
      <xdr:rowOff>533400</xdr:rowOff>
    </xdr:to>
    <xdr:pic>
      <xdr:nvPicPr>
        <xdr:cNvPr id="80905" name="Imagem 3">
          <a:extLst>
            <a:ext uri="{FF2B5EF4-FFF2-40B4-BE49-F238E27FC236}">
              <a16:creationId xmlns:a16="http://schemas.microsoft.com/office/drawing/2014/main" id="{C4CA7DB1-AE94-ED97-1528-357DEB2DEA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146050"/>
          <a:ext cx="15367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1835150</xdr:colOff>
      <xdr:row>0</xdr:row>
      <xdr:rowOff>146050</xdr:rowOff>
    </xdr:from>
    <xdr:to>
      <xdr:col>3</xdr:col>
      <xdr:colOff>527050</xdr:colOff>
      <xdr:row>1</xdr:row>
      <xdr:rowOff>533400</xdr:rowOff>
    </xdr:to>
    <xdr:pic>
      <xdr:nvPicPr>
        <xdr:cNvPr id="81929" name="Imagem 3">
          <a:extLst>
            <a:ext uri="{FF2B5EF4-FFF2-40B4-BE49-F238E27FC236}">
              <a16:creationId xmlns:a16="http://schemas.microsoft.com/office/drawing/2014/main" id="{374D7546-9E8A-9347-080E-7525AE028E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146050"/>
          <a:ext cx="15367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1879600</xdr:colOff>
      <xdr:row>0</xdr:row>
      <xdr:rowOff>76200</xdr:rowOff>
    </xdr:from>
    <xdr:to>
      <xdr:col>3</xdr:col>
      <xdr:colOff>209550</xdr:colOff>
      <xdr:row>1</xdr:row>
      <xdr:rowOff>527050</xdr:rowOff>
    </xdr:to>
    <xdr:pic>
      <xdr:nvPicPr>
        <xdr:cNvPr id="37536" name="Imagem 3">
          <a:extLst>
            <a:ext uri="{FF2B5EF4-FFF2-40B4-BE49-F238E27FC236}">
              <a16:creationId xmlns:a16="http://schemas.microsoft.com/office/drawing/2014/main" id="{174E11FA-B20A-D914-28A3-872021FDF7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650" y="76200"/>
          <a:ext cx="1314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368300</xdr:colOff>
      <xdr:row>0</xdr:row>
      <xdr:rowOff>82550</xdr:rowOff>
    </xdr:from>
    <xdr:to>
      <xdr:col>2</xdr:col>
      <xdr:colOff>704850</xdr:colOff>
      <xdr:row>4</xdr:row>
      <xdr:rowOff>0</xdr:rowOff>
    </xdr:to>
    <xdr:pic>
      <xdr:nvPicPr>
        <xdr:cNvPr id="52651" name="Imagem 3">
          <a:extLst>
            <a:ext uri="{FF2B5EF4-FFF2-40B4-BE49-F238E27FC236}">
              <a16:creationId xmlns:a16="http://schemas.microsoft.com/office/drawing/2014/main" id="{5629D734-B7EA-56D0-86F0-CB57303763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82550"/>
          <a:ext cx="16256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4127500</xdr:colOff>
      <xdr:row>0</xdr:row>
      <xdr:rowOff>184150</xdr:rowOff>
    </xdr:from>
    <xdr:to>
      <xdr:col>5</xdr:col>
      <xdr:colOff>6597650</xdr:colOff>
      <xdr:row>3</xdr:row>
      <xdr:rowOff>285750</xdr:rowOff>
    </xdr:to>
    <xdr:pic>
      <xdr:nvPicPr>
        <xdr:cNvPr id="78909" name="Imagem 3">
          <a:extLst>
            <a:ext uri="{FF2B5EF4-FFF2-40B4-BE49-F238E27FC236}">
              <a16:creationId xmlns:a16="http://schemas.microsoft.com/office/drawing/2014/main" id="{1982FD93-23DA-2D06-5108-A51F0867F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4100" y="184150"/>
          <a:ext cx="247015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pic>
      <xdr:nvPicPr>
        <xdr:cNvPr id="2" name="Picture 1">
          <a:extLst>
            <a:ext uri="{FF2B5EF4-FFF2-40B4-BE49-F238E27FC236}">
              <a16:creationId xmlns:a16="http://schemas.microsoft.com/office/drawing/2014/main" id="{FAFED20C-4503-436C-90BD-903EB52A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9250" y="190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xdr:row>
      <xdr:rowOff>0</xdr:rowOff>
    </xdr:from>
    <xdr:to>
      <xdr:col>7</xdr:col>
      <xdr:colOff>0</xdr:colOff>
      <xdr:row>1</xdr:row>
      <xdr:rowOff>0</xdr:rowOff>
    </xdr:to>
    <xdr:pic>
      <xdr:nvPicPr>
        <xdr:cNvPr id="3" name="Picture 3">
          <a:extLst>
            <a:ext uri="{FF2B5EF4-FFF2-40B4-BE49-F238E27FC236}">
              <a16:creationId xmlns:a16="http://schemas.microsoft.com/office/drawing/2014/main" id="{5499C0CE-95B7-4CB5-8256-3450CDFB0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9250" y="190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117928</xdr:colOff>
      <xdr:row>1</xdr:row>
      <xdr:rowOff>26610</xdr:rowOff>
    </xdr:from>
    <xdr:to>
      <xdr:col>7</xdr:col>
      <xdr:colOff>1173300</xdr:colOff>
      <xdr:row>4</xdr:row>
      <xdr:rowOff>52704</xdr:rowOff>
    </xdr:to>
    <xdr:pic>
      <xdr:nvPicPr>
        <xdr:cNvPr id="4" name="Imagem 3" descr="Logotipo&#10;&#10;Descrição gerada automaticamente">
          <a:extLst>
            <a:ext uri="{FF2B5EF4-FFF2-40B4-BE49-F238E27FC236}">
              <a16:creationId xmlns:a16="http://schemas.microsoft.com/office/drawing/2014/main" id="{1E88C15C-F345-455E-85C9-9EBAD8209B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897178" y="217110"/>
          <a:ext cx="1055372" cy="59759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762000</xdr:colOff>
      <xdr:row>0</xdr:row>
      <xdr:rowOff>6350</xdr:rowOff>
    </xdr:from>
    <xdr:to>
      <xdr:col>14</xdr:col>
      <xdr:colOff>400050</xdr:colOff>
      <xdr:row>2</xdr:row>
      <xdr:rowOff>196850</xdr:rowOff>
    </xdr:to>
    <xdr:pic>
      <xdr:nvPicPr>
        <xdr:cNvPr id="43492" name="Imagem 3">
          <a:extLst>
            <a:ext uri="{FF2B5EF4-FFF2-40B4-BE49-F238E27FC236}">
              <a16:creationId xmlns:a16="http://schemas.microsoft.com/office/drawing/2014/main" id="{03A7B6A8-848E-4A51-C68C-8F8A1B5C9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25400" y="6350"/>
          <a:ext cx="15367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4038600</xdr:colOff>
      <xdr:row>0</xdr:row>
      <xdr:rowOff>177800</xdr:rowOff>
    </xdr:from>
    <xdr:to>
      <xdr:col>2</xdr:col>
      <xdr:colOff>698500</xdr:colOff>
      <xdr:row>1</xdr:row>
      <xdr:rowOff>819150</xdr:rowOff>
    </xdr:to>
    <xdr:pic>
      <xdr:nvPicPr>
        <xdr:cNvPr id="50611" name="Imagem 2">
          <a:extLst>
            <a:ext uri="{FF2B5EF4-FFF2-40B4-BE49-F238E27FC236}">
              <a16:creationId xmlns:a16="http://schemas.microsoft.com/office/drawing/2014/main" id="{6808FBF8-AA17-856F-00D9-E98758300B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8400" y="177800"/>
          <a:ext cx="207645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558800</xdr:colOff>
      <xdr:row>1</xdr:row>
      <xdr:rowOff>38100</xdr:rowOff>
    </xdr:from>
    <xdr:to>
      <xdr:col>4</xdr:col>
      <xdr:colOff>1225550</xdr:colOff>
      <xdr:row>1</xdr:row>
      <xdr:rowOff>781050</xdr:rowOff>
    </xdr:to>
    <xdr:pic>
      <xdr:nvPicPr>
        <xdr:cNvPr id="52098" name="Imagem 1">
          <a:extLst>
            <a:ext uri="{FF2B5EF4-FFF2-40B4-BE49-F238E27FC236}">
              <a16:creationId xmlns:a16="http://schemas.microsoft.com/office/drawing/2014/main" id="{8E3B5B06-5BCD-9C6E-8B22-70A7E923C4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0" y="209550"/>
          <a:ext cx="2114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527050</xdr:colOff>
      <xdr:row>45</xdr:row>
      <xdr:rowOff>193674</xdr:rowOff>
    </xdr:from>
    <xdr:ext cx="4399706" cy="647701"/>
    <mc:AlternateContent xmlns:mc="http://schemas.openxmlformats.org/markup-compatibility/2006" xmlns:a14="http://schemas.microsoft.com/office/drawing/2010/main">
      <mc:Choice Requires="a14">
        <xdr:sp macro="" textlink="">
          <xdr:nvSpPr>
            <xdr:cNvPr id="5" name="CaixaDeTexto 4">
              <a:extLst>
                <a:ext uri="{FF2B5EF4-FFF2-40B4-BE49-F238E27FC236}">
                  <a16:creationId xmlns:a16="http://schemas.microsoft.com/office/drawing/2014/main" id="{A2BFB16F-0641-D40F-0035-C2513C24EE9E}"/>
                </a:ext>
              </a:extLst>
            </xdr:cNvPr>
            <xdr:cNvSpPr txBox="1"/>
          </xdr:nvSpPr>
          <xdr:spPr>
            <a:xfrm>
              <a:off x="508000" y="16163924"/>
              <a:ext cx="4381500" cy="64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pt-BR" sz="1800" i="1">
                            <a:latin typeface="Cambria Math" panose="02040503050406030204" pitchFamily="18" charset="0"/>
                          </a:rPr>
                        </m:ctrlPr>
                      </m:fPr>
                      <m:num>
                        <m:d>
                          <m:dPr>
                            <m:ctrlPr>
                              <a:rPr lang="pt-BR" sz="1800" b="0" i="1">
                                <a:latin typeface="Cambria Math" panose="02040503050406030204" pitchFamily="18" charset="0"/>
                              </a:rPr>
                            </m:ctrlPr>
                          </m:dPr>
                          <m:e>
                            <m:r>
                              <a:rPr lang="pt-BR" sz="1800" b="0" i="1">
                                <a:latin typeface="Cambria Math" panose="02040503050406030204" pitchFamily="18" charset="0"/>
                              </a:rPr>
                              <m:t>1 </m:t>
                            </m:r>
                            <m:r>
                              <a:rPr lang="pt-BR" sz="1800" b="0" i="1">
                                <a:latin typeface="Cambria Math" panose="02040503050406030204" pitchFamily="18" charset="0"/>
                                <a:ea typeface="Cambria Math" panose="02040503050406030204" pitchFamily="18" charset="0"/>
                              </a:rPr>
                              <m:t>+</m:t>
                            </m:r>
                            <m:r>
                              <a:rPr lang="pt-BR" sz="1800" b="0" i="1">
                                <a:latin typeface="Cambria Math" panose="02040503050406030204" pitchFamily="18" charset="0"/>
                                <a:ea typeface="Cambria Math" panose="02040503050406030204" pitchFamily="18" charset="0"/>
                              </a:rPr>
                              <m:t>𝐴𝐶</m:t>
                            </m:r>
                            <m:r>
                              <a:rPr lang="pt-BR" sz="1800" b="0" i="1">
                                <a:latin typeface="Cambria Math" panose="02040503050406030204" pitchFamily="18" charset="0"/>
                                <a:ea typeface="Cambria Math" panose="02040503050406030204" pitchFamily="18" charset="0"/>
                              </a:rPr>
                              <m:t> +</m:t>
                            </m:r>
                            <m:r>
                              <a:rPr lang="pt-BR" sz="1800" b="0" i="1">
                                <a:latin typeface="Cambria Math" panose="02040503050406030204" pitchFamily="18" charset="0"/>
                                <a:ea typeface="Cambria Math" panose="02040503050406030204" pitchFamily="18" charset="0"/>
                              </a:rPr>
                              <m:t>𝑆</m:t>
                            </m:r>
                            <m:r>
                              <a:rPr lang="pt-BR" sz="1800" b="0" i="1">
                                <a:latin typeface="Cambria Math" panose="02040503050406030204" pitchFamily="18" charset="0"/>
                                <a:ea typeface="Cambria Math" panose="02040503050406030204" pitchFamily="18" charset="0"/>
                              </a:rPr>
                              <m:t> +</m:t>
                            </m:r>
                            <m:r>
                              <a:rPr lang="pt-BR" sz="1800" b="0" i="1">
                                <a:latin typeface="Cambria Math" panose="02040503050406030204" pitchFamily="18" charset="0"/>
                                <a:ea typeface="Cambria Math" panose="02040503050406030204" pitchFamily="18" charset="0"/>
                              </a:rPr>
                              <m:t>𝑅</m:t>
                            </m:r>
                            <m:r>
                              <a:rPr lang="pt-BR" sz="1800" b="0" i="1">
                                <a:latin typeface="Cambria Math" panose="02040503050406030204" pitchFamily="18" charset="0"/>
                                <a:ea typeface="Cambria Math" panose="02040503050406030204" pitchFamily="18" charset="0"/>
                              </a:rPr>
                              <m:t> +</m:t>
                            </m:r>
                            <m:r>
                              <a:rPr lang="pt-BR" sz="1800" b="0" i="1">
                                <a:latin typeface="Cambria Math" panose="02040503050406030204" pitchFamily="18" charset="0"/>
                                <a:ea typeface="Cambria Math" panose="02040503050406030204" pitchFamily="18" charset="0"/>
                              </a:rPr>
                              <m:t>𝐺</m:t>
                            </m:r>
                          </m:e>
                        </m:d>
                        <m:r>
                          <a:rPr lang="pt-BR" sz="1800" b="0" i="1">
                            <a:latin typeface="Cambria Math" panose="02040503050406030204" pitchFamily="18" charset="0"/>
                            <a:ea typeface="Cambria Math" panose="02040503050406030204" pitchFamily="18" charset="0"/>
                          </a:rPr>
                          <m:t>×</m:t>
                        </m:r>
                        <m:d>
                          <m:dPr>
                            <m:ctrlPr>
                              <a:rPr lang="pt-BR" sz="1800" b="0" i="1">
                                <a:latin typeface="Cambria Math" panose="02040503050406030204" pitchFamily="18" charset="0"/>
                                <a:ea typeface="Cambria Math" panose="02040503050406030204" pitchFamily="18" charset="0"/>
                              </a:rPr>
                            </m:ctrlPr>
                          </m:dPr>
                          <m:e>
                            <m:r>
                              <a:rPr lang="pt-BR" sz="1800" b="0" i="1">
                                <a:latin typeface="Cambria Math" panose="02040503050406030204" pitchFamily="18" charset="0"/>
                                <a:ea typeface="Cambria Math" panose="02040503050406030204" pitchFamily="18" charset="0"/>
                              </a:rPr>
                              <m:t>1 +</m:t>
                            </m:r>
                            <m:r>
                              <a:rPr lang="pt-BR" sz="1800" b="0" i="1">
                                <a:latin typeface="Cambria Math" panose="02040503050406030204" pitchFamily="18" charset="0"/>
                                <a:ea typeface="Cambria Math" panose="02040503050406030204" pitchFamily="18" charset="0"/>
                              </a:rPr>
                              <m:t>𝐷𝐹</m:t>
                            </m:r>
                          </m:e>
                        </m:d>
                        <m:r>
                          <a:rPr lang="pt-BR" sz="1800" b="0" i="1">
                            <a:latin typeface="Cambria Math" panose="02040503050406030204" pitchFamily="18" charset="0"/>
                            <a:ea typeface="Cambria Math" panose="02040503050406030204" pitchFamily="18" charset="0"/>
                          </a:rPr>
                          <m:t>×(1+</m:t>
                        </m:r>
                        <m:r>
                          <a:rPr lang="pt-BR" sz="1800" b="0" i="1">
                            <a:latin typeface="Cambria Math" panose="02040503050406030204" pitchFamily="18" charset="0"/>
                            <a:ea typeface="Cambria Math" panose="02040503050406030204" pitchFamily="18" charset="0"/>
                          </a:rPr>
                          <m:t>𝐿</m:t>
                        </m:r>
                        <m:r>
                          <a:rPr lang="pt-BR" sz="1800" b="0" i="1">
                            <a:latin typeface="Cambria Math" panose="02040503050406030204" pitchFamily="18" charset="0"/>
                            <a:ea typeface="Cambria Math" panose="02040503050406030204" pitchFamily="18" charset="0"/>
                          </a:rPr>
                          <m:t>)</m:t>
                        </m:r>
                      </m:num>
                      <m:den>
                        <m:r>
                          <a:rPr lang="pt-BR" sz="1800" b="0" i="1">
                            <a:latin typeface="Cambria Math" panose="02040503050406030204" pitchFamily="18" charset="0"/>
                          </a:rPr>
                          <m:t>1 </m:t>
                        </m:r>
                        <m:r>
                          <a:rPr lang="pt-BR" sz="1800" b="0" i="1">
                            <a:latin typeface="Cambria Math" panose="02040503050406030204" pitchFamily="18" charset="0"/>
                            <a:ea typeface="Cambria Math" panose="02040503050406030204" pitchFamily="18" charset="0"/>
                          </a:rPr>
                          <m:t>−</m:t>
                        </m:r>
                        <m:r>
                          <a:rPr lang="pt-BR" sz="1800" b="0" i="1">
                            <a:latin typeface="Cambria Math" panose="02040503050406030204" pitchFamily="18" charset="0"/>
                            <a:ea typeface="Cambria Math" panose="02040503050406030204" pitchFamily="18" charset="0"/>
                          </a:rPr>
                          <m:t>𝐼</m:t>
                        </m:r>
                      </m:den>
                    </m:f>
                    <m:r>
                      <a:rPr lang="pt-BR" sz="1800" b="0" i="1">
                        <a:latin typeface="Cambria Math" panose="02040503050406030204" pitchFamily="18" charset="0"/>
                      </a:rPr>
                      <m:t> </m:t>
                    </m:r>
                    <m:r>
                      <a:rPr lang="pt-BR" sz="1800" b="0" i="1">
                        <a:latin typeface="Cambria Math" panose="02040503050406030204" pitchFamily="18" charset="0"/>
                        <a:ea typeface="Cambria Math" panose="02040503050406030204" pitchFamily="18" charset="0"/>
                      </a:rPr>
                      <m:t>−1</m:t>
                    </m:r>
                  </m:oMath>
                </m:oMathPara>
              </a14:m>
              <a:endParaRPr lang="pt-BR" sz="1800"/>
            </a:p>
          </xdr:txBody>
        </xdr:sp>
      </mc:Choice>
      <mc:Fallback xmlns="">
        <xdr:sp macro="" textlink="">
          <xdr:nvSpPr>
            <xdr:cNvPr id="5" name="CaixaDeTexto 4">
              <a:extLst>
                <a:ext uri="{FF2B5EF4-FFF2-40B4-BE49-F238E27FC236}">
                  <a16:creationId xmlns:a16="http://schemas.microsoft.com/office/drawing/2014/main" id="{A2BFB16F-0641-D40F-0035-C2513C24EE9E}"/>
                </a:ext>
              </a:extLst>
            </xdr:cNvPr>
            <xdr:cNvSpPr txBox="1"/>
          </xdr:nvSpPr>
          <xdr:spPr>
            <a:xfrm>
              <a:off x="508000" y="16163924"/>
              <a:ext cx="4381500" cy="64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pt-BR" sz="1800" i="0">
                  <a:latin typeface="Cambria Math" panose="02040503050406030204" pitchFamily="18" charset="0"/>
                </a:rPr>
                <a:t>(</a:t>
              </a:r>
              <a:r>
                <a:rPr lang="pt-BR" sz="1800" b="0" i="0">
                  <a:latin typeface="Cambria Math" panose="02040503050406030204" pitchFamily="18" charset="0"/>
                </a:rPr>
                <a:t>(1 </a:t>
              </a:r>
              <a:r>
                <a:rPr lang="pt-BR" sz="1800" b="0" i="0">
                  <a:latin typeface="Cambria Math" panose="02040503050406030204" pitchFamily="18" charset="0"/>
                  <a:ea typeface="Cambria Math" panose="02040503050406030204" pitchFamily="18" charset="0"/>
                </a:rPr>
                <a:t>+𝐴𝐶 +𝑆 +𝑅 +𝐺)×(1 +𝐷𝐹)×(1+𝐿))/(</a:t>
              </a:r>
              <a:r>
                <a:rPr lang="pt-BR" sz="1800" b="0" i="0">
                  <a:latin typeface="Cambria Math" panose="02040503050406030204" pitchFamily="18" charset="0"/>
                </a:rPr>
                <a:t>1 </a:t>
              </a:r>
              <a:r>
                <a:rPr lang="pt-BR" sz="1800" b="0" i="0">
                  <a:latin typeface="Cambria Math" panose="02040503050406030204" pitchFamily="18" charset="0"/>
                  <a:ea typeface="Cambria Math" panose="02040503050406030204" pitchFamily="18" charset="0"/>
                </a:rPr>
                <a:t>−𝐼) </a:t>
              </a:r>
              <a:r>
                <a:rPr lang="pt-BR" sz="1800" b="0" i="0">
                  <a:latin typeface="Cambria Math" panose="02040503050406030204" pitchFamily="18" charset="0"/>
                </a:rPr>
                <a:t> </a:t>
              </a:r>
              <a:r>
                <a:rPr lang="pt-BR" sz="1800" b="0" i="0">
                  <a:latin typeface="Cambria Math" panose="02040503050406030204" pitchFamily="18" charset="0"/>
                  <a:ea typeface="Cambria Math" panose="02040503050406030204" pitchFamily="18" charset="0"/>
                </a:rPr>
                <a:t>−1</a:t>
              </a:r>
              <a:endParaRPr lang="pt-BR" sz="1800"/>
            </a:p>
          </xdr:txBody>
        </xdr:sp>
      </mc:Fallback>
    </mc:AlternateContent>
    <xdr:clientData/>
  </xdr:oneCellAnchor>
  <xdr:oneCellAnchor>
    <xdr:from>
      <xdr:col>5</xdr:col>
      <xdr:colOff>1019175</xdr:colOff>
      <xdr:row>44</xdr:row>
      <xdr:rowOff>127001</xdr:rowOff>
    </xdr:from>
    <xdr:ext cx="1583576" cy="698500"/>
    <mc:AlternateContent xmlns:mc="http://schemas.openxmlformats.org/markup-compatibility/2006" xmlns:a14="http://schemas.microsoft.com/office/drawing/2010/main">
      <mc:Choice Requires="a14">
        <xdr:sp macro="" textlink="">
          <xdr:nvSpPr>
            <xdr:cNvPr id="7" name="CaixaDeTexto 6">
              <a:extLst>
                <a:ext uri="{FF2B5EF4-FFF2-40B4-BE49-F238E27FC236}">
                  <a16:creationId xmlns:a16="http://schemas.microsoft.com/office/drawing/2014/main" id="{F4EDF360-B30F-6E26-BDF8-238533A464B3}"/>
                </a:ext>
              </a:extLst>
            </xdr:cNvPr>
            <xdr:cNvSpPr txBox="1"/>
          </xdr:nvSpPr>
          <xdr:spPr>
            <a:xfrm>
              <a:off x="7880350" y="15779751"/>
              <a:ext cx="1571395"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pt-BR" sz="1800" i="1">
                            <a:latin typeface="Cambria Math" panose="02040503050406030204" pitchFamily="18" charset="0"/>
                          </a:rPr>
                        </m:ctrlPr>
                      </m:fPr>
                      <m:num>
                        <m:r>
                          <a:rPr lang="pt-BR" sz="1800" b="0" i="1">
                            <a:latin typeface="Cambria Math" panose="02040503050406030204" pitchFamily="18" charset="0"/>
                          </a:rPr>
                          <m:t>𝐴</m:t>
                        </m:r>
                        <m:r>
                          <a:rPr lang="pt-BR" sz="1800" b="0" i="1">
                            <a:latin typeface="Cambria Math" panose="02040503050406030204" pitchFamily="18" charset="0"/>
                            <a:ea typeface="Cambria Math" panose="02040503050406030204" pitchFamily="18" charset="0"/>
                          </a:rPr>
                          <m:t>×</m:t>
                        </m:r>
                        <m:r>
                          <a:rPr lang="pt-BR" sz="1800" b="0" i="1">
                            <a:latin typeface="Cambria Math" panose="02040503050406030204" pitchFamily="18" charset="0"/>
                            <a:ea typeface="Cambria Math" panose="02040503050406030204" pitchFamily="18" charset="0"/>
                          </a:rPr>
                          <m:t>𝐵</m:t>
                        </m:r>
                        <m:r>
                          <a:rPr lang="pt-BR" sz="1800" b="0" i="1">
                            <a:latin typeface="Cambria Math" panose="02040503050406030204" pitchFamily="18" charset="0"/>
                            <a:ea typeface="Cambria Math" panose="02040503050406030204" pitchFamily="18" charset="0"/>
                          </a:rPr>
                          <m:t>×</m:t>
                        </m:r>
                        <m:r>
                          <a:rPr lang="pt-BR" sz="1800" b="0" i="1">
                            <a:latin typeface="Cambria Math" panose="02040503050406030204" pitchFamily="18" charset="0"/>
                            <a:ea typeface="Cambria Math" panose="02040503050406030204" pitchFamily="18" charset="0"/>
                          </a:rPr>
                          <m:t>𝐶</m:t>
                        </m:r>
                      </m:num>
                      <m:den>
                        <m:r>
                          <a:rPr lang="pt-BR" sz="1800" b="0" i="1">
                            <a:latin typeface="Cambria Math" panose="02040503050406030204" pitchFamily="18" charset="0"/>
                          </a:rPr>
                          <m:t>𝐷</m:t>
                        </m:r>
                        <m:r>
                          <a:rPr lang="pt-BR" sz="1800" b="0" i="1">
                            <a:latin typeface="Cambria Math" panose="02040503050406030204" pitchFamily="18" charset="0"/>
                            <a:ea typeface="Cambria Math" panose="02040503050406030204" pitchFamily="18" charset="0"/>
                          </a:rPr>
                          <m:t>−1</m:t>
                        </m:r>
                      </m:den>
                    </m:f>
                  </m:oMath>
                </m:oMathPara>
              </a14:m>
              <a:endParaRPr lang="pt-BR" sz="1800"/>
            </a:p>
          </xdr:txBody>
        </xdr:sp>
      </mc:Choice>
      <mc:Fallback xmlns="">
        <xdr:sp macro="" textlink="">
          <xdr:nvSpPr>
            <xdr:cNvPr id="7" name="CaixaDeTexto 6">
              <a:extLst>
                <a:ext uri="{FF2B5EF4-FFF2-40B4-BE49-F238E27FC236}">
                  <a16:creationId xmlns:a16="http://schemas.microsoft.com/office/drawing/2014/main" id="{F4EDF360-B30F-6E26-BDF8-238533A464B3}"/>
                </a:ext>
              </a:extLst>
            </xdr:cNvPr>
            <xdr:cNvSpPr txBox="1"/>
          </xdr:nvSpPr>
          <xdr:spPr>
            <a:xfrm>
              <a:off x="7880350" y="15779751"/>
              <a:ext cx="1571395"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pt-BR" sz="1800" i="0">
                  <a:latin typeface="Cambria Math" panose="02040503050406030204" pitchFamily="18" charset="0"/>
                </a:rPr>
                <a:t>(</a:t>
              </a:r>
              <a:r>
                <a:rPr lang="pt-BR" sz="1800" b="0" i="0">
                  <a:latin typeface="Cambria Math" panose="02040503050406030204" pitchFamily="18" charset="0"/>
                </a:rPr>
                <a:t>𝐴</a:t>
              </a:r>
              <a:r>
                <a:rPr lang="pt-BR" sz="1800" b="0" i="0">
                  <a:latin typeface="Cambria Math" panose="02040503050406030204" pitchFamily="18" charset="0"/>
                  <a:ea typeface="Cambria Math" panose="02040503050406030204" pitchFamily="18" charset="0"/>
                </a:rPr>
                <a:t>×𝐵×𝐶)/(</a:t>
              </a:r>
              <a:r>
                <a:rPr lang="pt-BR" sz="1800" b="0" i="0">
                  <a:latin typeface="Cambria Math" panose="02040503050406030204" pitchFamily="18" charset="0"/>
                </a:rPr>
                <a:t>𝐷</a:t>
              </a:r>
              <a:r>
                <a:rPr lang="pt-BR" sz="1800" b="0" i="0">
                  <a:latin typeface="Cambria Math" panose="02040503050406030204" pitchFamily="18" charset="0"/>
                  <a:ea typeface="Cambria Math" panose="02040503050406030204" pitchFamily="18" charset="0"/>
                </a:rPr>
                <a:t>−1)</a:t>
              </a:r>
              <a:endParaRPr lang="pt-BR" sz="18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101600</xdr:colOff>
      <xdr:row>0</xdr:row>
      <xdr:rowOff>63500</xdr:rowOff>
    </xdr:from>
    <xdr:to>
      <xdr:col>1</xdr:col>
      <xdr:colOff>234950</xdr:colOff>
      <xdr:row>3</xdr:row>
      <xdr:rowOff>38100</xdr:rowOff>
    </xdr:to>
    <xdr:pic>
      <xdr:nvPicPr>
        <xdr:cNvPr id="2" name="Imagem 1" descr="Logotipo&#10;&#10;Descrição gerada automaticamente">
          <a:extLst>
            <a:ext uri="{FF2B5EF4-FFF2-40B4-BE49-F238E27FC236}">
              <a16:creationId xmlns:a16="http://schemas.microsoft.com/office/drawing/2014/main" id="{A02DE390-5529-4E36-82ED-B97241A02F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600" y="63500"/>
          <a:ext cx="933450" cy="508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68166</xdr:colOff>
      <xdr:row>0</xdr:row>
      <xdr:rowOff>60384</xdr:rowOff>
    </xdr:from>
    <xdr:to>
      <xdr:col>0</xdr:col>
      <xdr:colOff>639666</xdr:colOff>
      <xdr:row>3</xdr:row>
      <xdr:rowOff>144586</xdr:rowOff>
    </xdr:to>
    <xdr:pic>
      <xdr:nvPicPr>
        <xdr:cNvPr id="2" name="Picture 1315">
          <a:extLst>
            <a:ext uri="{FF2B5EF4-FFF2-40B4-BE49-F238E27FC236}">
              <a16:creationId xmlns:a16="http://schemas.microsoft.com/office/drawing/2014/main" id="{59C0CC21-B7CF-4269-9CB0-56BB3D93F0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66" y="60384"/>
          <a:ext cx="571500" cy="617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p-11207\c\Sergio\Amazonas\Dom%20eliseu\Bm%208-abr-dom%20elise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genharia01\D-eng01\Meus%20documentos_Eng%201D\PREFEITURAS%20MUNICIPAIS%20ENG.%201\Joao%20Pessoa\JO&#195;O%20PESSOA%202005\Al&#231;a%20Beira%20Rio_2004\relat&#243;rio\Der\DER\PB008norte\Pb008n-RelFinal01\Pb008n-RelFinal01-Dimens&amp;ComparaPav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rab/tecsan/MC-Calc/MC-E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TESE031\Usuarios\DOC\Micro_ASHFORD\PLANILHAS%202001%20(TUDO)\PROJETO%20ALVORADA%202\ALVORADA%20COMPLETO\E.E%20E.F.M.%20de%20Alcantil%20-%20Alcanti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r&#231;amento\n_or&#231;amento\Multimedia%20Files\BE-APRE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S2G%20CONSULTORIA/ETA%20S&#195;O%20BRAS%20C-D%20-%20JNETO/CD%20LICITA&#199;&#195;O/OR&#199;A%20ETA%20SAO%20BRAS%20RV%20JNETO%203%20(SAMPAIO)%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durb-db-01\PUB_GT\Emendas%20Parlamentares%202007-revisado%20SEDURB\TUCUM&#195;\MC\TEXTO\Or&#231;a%20e%20Compo%20CACHOEIRA%20DO%20COUT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66dd99b1507bf1f5/Br&#252;cke/Obras/Pref%20Ananindeua/Nova%202023/Canal%20do%20VI%20T2/Implanta&#231;&#227;o%20Canal%20VI%20T2%20Ago23%20-%20TB.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jeniffer.nascimento/Downloads/Composicao%20ORSE%20-%201210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66dd99b1507bf1f5/Br&#252;cke/Obras/Pref%20Ananindeua/Nova%202023/UNA/PLANILHAS%20-%20una%20e%20atalaia%20-rev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TESE031\Usuarios\DOC\Micro_ASHFORD\PLANILHAS%202001%20(TUDO)\PROJETO%20ALVORADA%202\ALVORADA%20COMPLETO\E.E%20E.F.M.%20Napole&#227;o%20A.%20N&#243;brega%20-%20S.%20Mame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1\c\LECDEMOS\Hitaeng\PROJETOS\EMBASA\Ad-Feij&#227;o\BA-MENDES\Atrab1\LATIN\apg\Mc-APG\AT-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ISCO%20E\AMBIENTAL%20ENGENHARIA\COSANPA\GLEBA%20I,%20II%20e%20III\AGUA\LICITA&#199;&#195;O%20II%20-%20TOMADA%20DE%20PRE&#199;OS\OR&#199;AMENTO\OR&#199;AMENTO%20LICITA&#199;&#195;O%20GLEBA%20I,%20II%20e%20III%20-%20TOMAD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SCO%20E/AMBIENTAL%20ENGENHARIA/COSANPA/GLEBA%20I,%20II%20e%20III/AGUA/LICITA&#199;&#195;O%20II%20-%20TOMADA%20DE%20PRE&#199;OS/OR&#199;AMENTO/OR&#199;AMENTO%20LICITA&#199;&#195;O%20GLEBA%20I,%20II%20e%20III%20-%20TOMA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osenilton\c\Documents%20and%20Settings\DELTA\Meus%20documentos\Obra-1072%20Ananindeua-PA\C.C.%201072%20-%20Ananindeua%20-%20PA\Financeiro\Rela&#231;&#227;o%20de%20Notas%20Fiscais\5NF%201072%20MAIO%20%2008\C&#243;pia%20de%20NF.%201072%20-%2007-05-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durb-db-01a\diretoria%20projetos\BS2G%20CONSULTORIA\ETA%20S&#195;O%20BRAS%20C-D%20-%20JNETO\CD%20LICITA&#199;&#195;O\OR&#199;A%20ETA%20SAO%20BRAS%20RV%20JNETO%203%20(SAMPAIO)%20FINAL.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Declara&#231;&#227;o%20de%20despesas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UPERINTENDECIA\F_SUPERINT\MSOffice\Excel\Obrabelem\PLANC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Bm 8"/>
      <sheetName val="Bm 8"/>
      <sheetName val="Rede 8"/>
      <sheetName val="ValueList_Helper"/>
      <sheetName val="ORÇA. URUARÁ 2019"/>
    </sheetNames>
    <sheetDataSet>
      <sheetData sheetId="0"/>
      <sheetData sheetId="1"/>
      <sheetData sheetId="2"/>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çosNoPrint"/>
      <sheetName val="ComparaQuantNoPrint"/>
      <sheetName val="TodasTraf-2011-NoPrint"/>
      <sheetName val="TrafPb008"/>
      <sheetName val="PavPb008"/>
      <sheetName val="TrafPb027"/>
      <sheetName val="PavPb027"/>
      <sheetName val="TrafPb033(1)"/>
      <sheetName val="PavPb033(1)"/>
      <sheetName val="TrafPb033(2)"/>
      <sheetName val="PavPb033(2)"/>
      <sheetName val="TrafPb059(1)"/>
      <sheetName val="PavPb059(1)"/>
      <sheetName val="TrafPb059(2)"/>
      <sheetName val="PavPb059(2)"/>
      <sheetName val="TrafPb061"/>
      <sheetName val="PavPb061"/>
      <sheetName val="TrafPb065"/>
      <sheetName val="PavPb065"/>
      <sheetName val="TodasTraf-2000-NoPrint"/>
      <sheetName val="Br101-NoPrint"/>
      <sheetName val="TrafAnual-NoPrint"/>
      <sheetName val="TrafContExpan-NoPrint"/>
      <sheetName val="PavComplNo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ço"/>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or Out. 2001 - BDI=20% Ajust"/>
      <sheetName val="Biblioteca Out. 2001 - BDI=20%"/>
      <sheetName val=" Salas OUT 2001 COM BDI 20%"/>
      <sheetName val="Lab cienc nat BRASILIA"/>
      <sheetName val="CRONOGRAMA - 120 Dias"/>
      <sheetName val="Refor Out_ 2001 _ BDI_20_ Ajust"/>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2)"/>
      <sheetName val="PLANILHA"/>
    </sheetNames>
    <sheetDataSet>
      <sheetData sheetId="0" refreshError="1">
        <row r="1">
          <cell r="P1">
            <v>1</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PROJETISTA"/>
      <sheetName val="CRONO FISI FINAN ETA S BRAZ"/>
      <sheetName val="Q.C.I."/>
      <sheetName val="RESUMO"/>
      <sheetName val="CANTEIRO OB(1.0)"/>
      <sheetName val="GALERIA TUB(2.0)"/>
      <sheetName val="CANAL A DECANT (3.0)"/>
      <sheetName val="TB A LAV ASCENCIONAL(4.0)"/>
      <sheetName val="E ELEV LAV SUPERF(05)"/>
      <sheetName val="BARR A LAV SUP(6)"/>
      <sheetName val="Plan1"/>
      <sheetName val="FILTROS(7)"/>
      <sheetName val="CASA QUIM(8)"/>
      <sheetName val="INST ELÉT(9)"/>
      <sheetName val="REFORMA PRÉDIO ETA"/>
      <sheetName val="DECANTADORES MELHO"/>
    </sheetNames>
    <sheetDataSet>
      <sheetData sheetId="0"/>
      <sheetData sheetId="1" refreshError="1"/>
      <sheetData sheetId="2" refreshError="1"/>
      <sheetData sheetId="3" refreshError="1"/>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TABELA RECURSOS"/>
      <sheetName val="CPU BÁSICA"/>
      <sheetName val="CPU BÁSICA 2"/>
      <sheetName val="CPU BÁSICA 1"/>
      <sheetName val="AUX 30 CONCRETO 35 MPa"/>
      <sheetName val="AUX 29 CHAMINÉ PV H = 1,00"/>
      <sheetName val="AUX 28 LASTRO DE SEIXO"/>
      <sheetName val="AUX 27 ESCAVAÇÃO MANUAL"/>
      <sheetName val="AUX 26 CONFECÇÃO SUPORTE "/>
      <sheetName val="AUX 25 CONFECÇÃO PLACA"/>
      <sheetName val="AUX 24 GUIA DE MADEIRA"/>
      <sheetName val="AUX 23 CONF TUBO 60"/>
      <sheetName val="AUX 22 ARGAMASSA 14"/>
      <sheetName val="AUX 21 ARGAMASSA 13"/>
      <sheetName val="AUX 20 AÇO CA 25"/>
      <sheetName val="AUX 19 AÇO CA 50"/>
      <sheetName val="AUX 18 AÇO CA 60"/>
      <sheetName val="AUX 17 CONCRETO CICLÓPICO 12"/>
      <sheetName val="AUX 16 CONCRETO 18 MPa TUBOS"/>
      <sheetName val="AUX 15 CONCRETO 25 MPa"/>
      <sheetName val="AUX 14 CONCRETO 20 MPa"/>
      <sheetName val="AUX 13 CONCRETO 15 MPa"/>
      <sheetName val="AUX 12 CONC 12 MPa"/>
      <sheetName val="AUX 11 CONCRETO 10 MPa"/>
      <sheetName val="AUX 10 FORMA COMP PLASTIIFCA"/>
      <sheetName val="AUX 09 FORMA COMUM"/>
      <sheetName val="AUX 08 USINAGEM CBUQ"/>
      <sheetName val="AUX 07 ESCAV CARGA JAZIDA"/>
      <sheetName val="AUX 06 EXPURGO JAZIDA"/>
      <sheetName val="AUX 05 LIMPEZA JAZIDA"/>
      <sheetName val="AUX 04 ALVENARIA DE TIJOLO"/>
      <sheetName val="AUX 03 FORNEC AÇO CA 60"/>
      <sheetName val="AUX 02 FORNEC AÇO CA 50"/>
      <sheetName val="AUX 01 FORNEC AÇO CA 25"/>
      <sheetName val="8.13 ARBUSTOS"/>
      <sheetName val="8.12 FORN IMPL PLACA SINAL"/>
      <sheetName val="8.11 PINTURA DE FAIXA"/>
      <sheetName val="8.10 FORNEC CAP-20"/>
      <sheetName val="8.9 FORNEC RR-2C"/>
      <sheetName val="8.8 FORNEC CM-30"/>
      <sheetName val="8.7TRANSPORTE MATERIAL JAZIDA"/>
      <sheetName val="8.6 CBUQ CAPA ROLAMENTO"/>
      <sheetName val="8.5 PINTURA LIGAÇÃO"/>
      <sheetName val="8.4 IMPRIMAÇÃO"/>
      <sheetName val="8.3 BASE"/>
      <sheetName val="8.2 SUBASE"/>
      <sheetName val="8.1 REGULARIZAÇÃO"/>
      <sheetName val="7.2 Instal eletrica"/>
      <sheetName val="6.5.4 Poste tubo galv.com lumin"/>
      <sheetName val="6.5.3 GUARDA RODAS"/>
      <sheetName val="6.5.2 GUARDA CORPO"/>
      <sheetName val="6.5.1 LAJE TRANSIÇÃO"/>
      <sheetName val="6.4.2.1 CIMBRAMNETO"/>
      <sheetName val="6.2.3 CONCRETO fck = 25,0 MPa"/>
      <sheetName val="6.1.2 PONTE SERVIÇO"/>
      <sheetName val="6.1.1 ESTACA PRE MOLD 30x30"/>
      <sheetName val="5.14 MANTA GEOTEXTIL (2)"/>
      <sheetName val="5.13 CAMADA DE AREIA"/>
      <sheetName val="5.12 CAMADA DE SEIXO"/>
      <sheetName val="5.11 GUARDA CORPO METALICO"/>
      <sheetName val="5.10 PASSEIO DE TIJOLO CERÂMICO"/>
      <sheetName val="5.9 CAMADA ENCH PASSEIO"/>
      <sheetName val="5.8 BANCO ARGAMASSA ARMADA"/>
      <sheetName val="5.7 GRAMA EM PLACA"/>
      <sheetName val="5.6 TERRA VEGETAL"/>
      <sheetName val="5.5 ESCOR DESCONTIUO VALA"/>
      <sheetName val="5.4 BOCA DE LOBO "/>
      <sheetName val="5.3 CX PASSAGEM TUBO 60"/>
      <sheetName val="5.2 MEIO FIO C SARJETA"/>
      <sheetName val="5.1 TUBULAÇÃO D=0,60 M"/>
      <sheetName val="4.2.6 JUNTA DILAT FUNGENBAND"/>
      <sheetName val="4.2.5 CONCRETO fck = 20,0 MPa"/>
      <sheetName val="4.2.4 AÇO CA 50"/>
      <sheetName val="4.2.3 FORMA"/>
      <sheetName val="4.2.2 LASTRO CONC MAGRO 10 MPa"/>
      <sheetName val="4.2.1 ESCAV MANUAL"/>
      <sheetName val="4.1.7 REATERRO MANUAL DE VALA"/>
      <sheetName val="4.1.6 MANTA GEOTEXTIL"/>
      <sheetName val="4.1.5 ESCAV MEC VALA"/>
      <sheetName val="4.1.4 PLACA PRE MOLDADA (2)"/>
      <sheetName val="4.1.3 PLACA PRE MOLDADA"/>
      <sheetName val="4.1.2 ESTACA PRE MOLDADA 20x20"/>
      <sheetName val="4.1.1 ESTACA PRE MOLDADA 25x25"/>
      <sheetName val="3.8 ESGOTAMENTO COM BOMBA"/>
      <sheetName val="3.7.3 COMPACTAÇÃO 100%"/>
      <sheetName val="3.6 MOMENTO TRANSP MAT 1a "/>
      <sheetName val="3.5 ESCAV MAT 1A CATEGORIA"/>
      <sheetName val="3.4 MOMENTO TRANSPORTE MAT AGUA"/>
      <sheetName val="3.3 ESCAV MAT COM AGUA"/>
      <sheetName val="3.2 EXEC ENSECADEIRA"/>
      <sheetName val="3.1 DESMATAMENTO MANUAL"/>
      <sheetName val="2.5  TRANSPORTE MAT REMOÇÃO"/>
      <sheetName val="2.4 REMOÇÃO DE ENTULHO"/>
      <sheetName val="2.3 DEMOL REM CONC ARMADO"/>
      <sheetName val="2.2 DEM REM ESTRUTURA MADEIRA"/>
      <sheetName val="2.1 REMANEJ FAMÍLIA"/>
      <sheetName val="1.5 Projeto executivo"/>
      <sheetName val="1.4 PLACA SINALIZAÇÃO"/>
      <sheetName val="1.3 LOC TOPOGRÁFICA"/>
      <sheetName val="1.2 Instal canteiro obras"/>
      <sheetName val=" 1.1 Mobilização e desmob "/>
      <sheetName val="Plan1"/>
    </sheetNames>
    <sheetDataSet>
      <sheetData sheetId="0"/>
      <sheetData sheetId="1" refreshError="1">
        <row r="1">
          <cell r="G1" t="str">
            <v>BDI</v>
          </cell>
        </row>
        <row r="2">
          <cell r="C2" t="str">
            <v>Custo Unitário da Mão-de-obra</v>
          </cell>
          <cell r="G2">
            <v>0.23899999999999999</v>
          </cell>
        </row>
        <row r="3">
          <cell r="A3" t="str">
            <v>Item</v>
          </cell>
          <cell r="B3" t="str">
            <v>Código</v>
          </cell>
          <cell r="C3" t="str">
            <v>Denominação</v>
          </cell>
          <cell r="D3" t="str">
            <v>Valor mensal</v>
          </cell>
          <cell r="E3" t="str">
            <v>Encargos</v>
          </cell>
          <cell r="F3" t="str">
            <v>Custo Unitário</v>
          </cell>
          <cell r="G3" t="str">
            <v>Encargos sociais</v>
          </cell>
        </row>
        <row r="4">
          <cell r="A4">
            <v>1</v>
          </cell>
          <cell r="C4" t="str">
            <v>Salário Minimo</v>
          </cell>
          <cell r="D4">
            <v>300</v>
          </cell>
          <cell r="E4">
            <v>378.9</v>
          </cell>
          <cell r="F4">
            <v>3.0859000000000001</v>
          </cell>
          <cell r="G4">
            <v>1.2629999999999999</v>
          </cell>
        </row>
        <row r="5">
          <cell r="A5">
            <v>2</v>
          </cell>
          <cell r="B5" t="str">
            <v>T301</v>
          </cell>
          <cell r="C5" t="str">
            <v>MOTORISTA VEÍCULO LEVE</v>
          </cell>
          <cell r="D5">
            <v>870</v>
          </cell>
          <cell r="E5">
            <v>1098.81</v>
          </cell>
          <cell r="F5">
            <v>8.9490999999999996</v>
          </cell>
        </row>
        <row r="6">
          <cell r="A6">
            <v>3</v>
          </cell>
          <cell r="B6">
            <v>7302</v>
          </cell>
          <cell r="C6" t="str">
            <v>MOTORISTA DE CAMINHÃO</v>
          </cell>
          <cell r="D6">
            <v>960</v>
          </cell>
          <cell r="E6">
            <v>1212.48</v>
          </cell>
          <cell r="F6">
            <v>9.8749000000000002</v>
          </cell>
          <cell r="G6" t="str">
            <v>GRUPO 1</v>
          </cell>
        </row>
        <row r="7">
          <cell r="A7">
            <v>4</v>
          </cell>
          <cell r="B7" t="str">
            <v>T303</v>
          </cell>
          <cell r="C7" t="str">
            <v>MOTORISTA DE VEÍCULO ESPECIAL</v>
          </cell>
          <cell r="D7">
            <v>1020</v>
          </cell>
          <cell r="E7">
            <v>1288.26</v>
          </cell>
          <cell r="F7">
            <v>10.492100000000001</v>
          </cell>
          <cell r="G7" t="str">
            <v>GRUPO 2</v>
          </cell>
        </row>
        <row r="8">
          <cell r="A8">
            <v>5</v>
          </cell>
          <cell r="B8" t="str">
            <v>T311</v>
          </cell>
          <cell r="C8" t="str">
            <v>OPERADOR DE EQUIPAMENTO LEVE 1</v>
          </cell>
          <cell r="D8">
            <v>720</v>
          </cell>
          <cell r="E8">
            <v>909.36</v>
          </cell>
          <cell r="F8">
            <v>7.4062000000000001</v>
          </cell>
          <cell r="G8" t="str">
            <v>GRUPO 3</v>
          </cell>
        </row>
        <row r="9">
          <cell r="A9">
            <v>6</v>
          </cell>
          <cell r="B9" t="str">
            <v>T312</v>
          </cell>
          <cell r="C9" t="str">
            <v>OPERADOR DE EQUIPAMENTO LEVE 2</v>
          </cell>
          <cell r="D9">
            <v>810</v>
          </cell>
          <cell r="E9">
            <v>1023.03</v>
          </cell>
          <cell r="F9">
            <v>8.3320000000000007</v>
          </cell>
        </row>
        <row r="10">
          <cell r="A10">
            <v>7</v>
          </cell>
          <cell r="B10" t="str">
            <v>T313</v>
          </cell>
          <cell r="C10" t="str">
            <v>OPERADOR DE EQUIP. PESADO</v>
          </cell>
          <cell r="D10">
            <v>1050</v>
          </cell>
          <cell r="E10">
            <v>1326.15</v>
          </cell>
          <cell r="F10">
            <v>10.800700000000001</v>
          </cell>
        </row>
        <row r="11">
          <cell r="A11">
            <v>8</v>
          </cell>
          <cell r="B11" t="str">
            <v>T314</v>
          </cell>
          <cell r="C11" t="str">
            <v>OPERADOR DE EQUIP. ESPECIAL</v>
          </cell>
          <cell r="D11">
            <v>1110</v>
          </cell>
          <cell r="E11">
            <v>1401.93</v>
          </cell>
          <cell r="F11">
            <v>11.417899999999999</v>
          </cell>
        </row>
        <row r="12">
          <cell r="A12">
            <v>9</v>
          </cell>
          <cell r="B12" t="str">
            <v>T401</v>
          </cell>
          <cell r="C12" t="str">
            <v>PRÉ-MARCADOR</v>
          </cell>
          <cell r="D12">
            <v>1110</v>
          </cell>
          <cell r="E12">
            <v>1401.93</v>
          </cell>
          <cell r="F12">
            <v>11.417899999999999</v>
          </cell>
        </row>
        <row r="13">
          <cell r="A13">
            <v>10</v>
          </cell>
          <cell r="C13" t="str">
            <v>ASSISTENTE SOCIAL</v>
          </cell>
          <cell r="D13">
            <v>2100</v>
          </cell>
          <cell r="E13">
            <v>2652.3</v>
          </cell>
          <cell r="F13">
            <v>21.601400000000002</v>
          </cell>
        </row>
        <row r="14">
          <cell r="A14">
            <v>11</v>
          </cell>
          <cell r="B14" t="str">
            <v>T501</v>
          </cell>
          <cell r="C14" t="str">
            <v xml:space="preserve">ENCARREGADO DE TURMA </v>
          </cell>
          <cell r="D14">
            <v>1110</v>
          </cell>
          <cell r="E14">
            <v>1401.93</v>
          </cell>
          <cell r="F14">
            <v>11.417899999999999</v>
          </cell>
        </row>
        <row r="15">
          <cell r="A15">
            <v>12</v>
          </cell>
          <cell r="B15" t="str">
            <v>T511</v>
          </cell>
          <cell r="C15" t="str">
            <v>ENCARREGADO DE PAVIMENTAÇÃO</v>
          </cell>
          <cell r="D15">
            <v>2100</v>
          </cell>
          <cell r="E15">
            <v>2652.3</v>
          </cell>
          <cell r="F15">
            <v>21.601400000000002</v>
          </cell>
        </row>
        <row r="16">
          <cell r="A16">
            <v>13</v>
          </cell>
          <cell r="B16" t="str">
            <v>T512</v>
          </cell>
          <cell r="C16" t="str">
            <v>ENCARREGADO DE BRITAGEM</v>
          </cell>
          <cell r="D16">
            <v>2100</v>
          </cell>
          <cell r="E16">
            <v>2652.3</v>
          </cell>
          <cell r="F16">
            <v>21.601400000000002</v>
          </cell>
        </row>
        <row r="17">
          <cell r="A17">
            <v>14</v>
          </cell>
          <cell r="C17" t="str">
            <v>TOPOGRAFO</v>
          </cell>
          <cell r="D17">
            <v>1230</v>
          </cell>
          <cell r="E17">
            <v>1553.49</v>
          </cell>
          <cell r="F17">
            <v>12.652200000000001</v>
          </cell>
        </row>
        <row r="18">
          <cell r="A18">
            <v>15</v>
          </cell>
          <cell r="B18" t="str">
            <v>T602</v>
          </cell>
          <cell r="C18" t="str">
            <v>MONTADOR</v>
          </cell>
          <cell r="D18">
            <v>780</v>
          </cell>
          <cell r="E18">
            <v>985.14</v>
          </cell>
          <cell r="F18">
            <v>8.0234000000000005</v>
          </cell>
        </row>
        <row r="19">
          <cell r="A19">
            <v>16</v>
          </cell>
          <cell r="B19" t="str">
            <v>T603</v>
          </cell>
          <cell r="C19" t="str">
            <v>CARPINTEIRO</v>
          </cell>
          <cell r="D19">
            <v>780</v>
          </cell>
          <cell r="E19">
            <v>985.14</v>
          </cell>
          <cell r="F19">
            <v>8.0234000000000005</v>
          </cell>
        </row>
        <row r="20">
          <cell r="A20">
            <v>17</v>
          </cell>
          <cell r="B20" t="str">
            <v>T604</v>
          </cell>
          <cell r="C20" t="str">
            <v>PEDREIRO</v>
          </cell>
          <cell r="D20">
            <v>780</v>
          </cell>
          <cell r="E20">
            <v>985.14</v>
          </cell>
          <cell r="F20">
            <v>8.0234000000000005</v>
          </cell>
        </row>
        <row r="21">
          <cell r="A21">
            <v>18</v>
          </cell>
          <cell r="B21" t="str">
            <v>T605</v>
          </cell>
          <cell r="C21" t="str">
            <v>ARMADOR</v>
          </cell>
          <cell r="D21">
            <v>780</v>
          </cell>
          <cell r="E21">
            <v>985.14</v>
          </cell>
          <cell r="F21">
            <v>8.0234000000000005</v>
          </cell>
        </row>
        <row r="22">
          <cell r="A22">
            <v>19</v>
          </cell>
          <cell r="B22" t="str">
            <v>T606</v>
          </cell>
          <cell r="C22" t="str">
            <v>FERREIRO</v>
          </cell>
          <cell r="D22">
            <v>780</v>
          </cell>
          <cell r="E22">
            <v>985.14</v>
          </cell>
          <cell r="F22">
            <v>8.0234000000000005</v>
          </cell>
        </row>
        <row r="23">
          <cell r="A23">
            <v>20</v>
          </cell>
          <cell r="B23" t="str">
            <v>T607</v>
          </cell>
          <cell r="C23" t="str">
            <v>PINTOR</v>
          </cell>
          <cell r="D23">
            <v>780</v>
          </cell>
          <cell r="E23">
            <v>985.14</v>
          </cell>
          <cell r="F23">
            <v>8.0234000000000005</v>
          </cell>
        </row>
        <row r="24">
          <cell r="A24">
            <v>21</v>
          </cell>
          <cell r="B24" t="str">
            <v>T608</v>
          </cell>
          <cell r="C24" t="str">
            <v>SOLDADOR</v>
          </cell>
          <cell r="D24">
            <v>780</v>
          </cell>
          <cell r="E24">
            <v>985.14</v>
          </cell>
          <cell r="F24">
            <v>8.0234000000000005</v>
          </cell>
        </row>
        <row r="25">
          <cell r="A25">
            <v>22</v>
          </cell>
          <cell r="B25" t="str">
            <v>T610</v>
          </cell>
          <cell r="C25" t="str">
            <v>SERRALHEIRO</v>
          </cell>
          <cell r="D25">
            <v>780</v>
          </cell>
          <cell r="E25">
            <v>985.14</v>
          </cell>
          <cell r="F25">
            <v>8.0234000000000005</v>
          </cell>
        </row>
        <row r="26">
          <cell r="A26">
            <v>23</v>
          </cell>
          <cell r="B26" t="str">
            <v>T701</v>
          </cell>
          <cell r="C26" t="str">
            <v>SERVENTE</v>
          </cell>
          <cell r="D26">
            <v>570</v>
          </cell>
          <cell r="E26">
            <v>719.91</v>
          </cell>
          <cell r="F26">
            <v>5.8632</v>
          </cell>
        </row>
        <row r="27">
          <cell r="A27">
            <v>24</v>
          </cell>
          <cell r="B27" t="str">
            <v>T702</v>
          </cell>
          <cell r="C27" t="str">
            <v>AJUDANTE</v>
          </cell>
          <cell r="D27">
            <v>630</v>
          </cell>
          <cell r="E27">
            <v>795.69</v>
          </cell>
          <cell r="F27">
            <v>6.4804000000000004</v>
          </cell>
        </row>
        <row r="28">
          <cell r="A28">
            <v>25</v>
          </cell>
          <cell r="C28" t="str">
            <v>ELETRICISTA</v>
          </cell>
          <cell r="D28">
            <v>780</v>
          </cell>
          <cell r="E28">
            <v>985.14</v>
          </cell>
          <cell r="F28">
            <v>8.0234000000000005</v>
          </cell>
        </row>
        <row r="29">
          <cell r="A29">
            <v>26</v>
          </cell>
          <cell r="C29" t="str">
            <v>ADIC. M.O. - FERRAMENTAS</v>
          </cell>
          <cell r="F29">
            <v>0.15509999999999999</v>
          </cell>
        </row>
        <row r="30">
          <cell r="A30">
            <v>27</v>
          </cell>
          <cell r="C30" t="str">
            <v>ADIC. M.O. - FERRAMENTAS</v>
          </cell>
          <cell r="F30">
            <v>0.2051</v>
          </cell>
        </row>
        <row r="32">
          <cell r="C32" t="str">
            <v>Custo Horário de Equipamentos</v>
          </cell>
        </row>
        <row r="33">
          <cell r="A33" t="str">
            <v>Item</v>
          </cell>
          <cell r="B33" t="str">
            <v>Código</v>
          </cell>
          <cell r="C33" t="str">
            <v>Equipamento</v>
          </cell>
          <cell r="D33" t="str">
            <v>Aquisição</v>
          </cell>
          <cell r="E33" t="str">
            <v>Improdutivo</v>
          </cell>
          <cell r="F33" t="str">
            <v>Operativo</v>
          </cell>
        </row>
        <row r="34">
          <cell r="A34">
            <v>30</v>
          </cell>
          <cell r="B34" t="str">
            <v>E001</v>
          </cell>
          <cell r="C34" t="str">
            <v>TRATOR DE ESTEIRA NH 7D (67 kW)</v>
          </cell>
          <cell r="E34">
            <v>10.800700000000001</v>
          </cell>
          <cell r="F34">
            <v>105.14709999999999</v>
          </cell>
        </row>
        <row r="35">
          <cell r="A35">
            <v>31</v>
          </cell>
          <cell r="B35" t="str">
            <v>E002</v>
          </cell>
          <cell r="C35" t="str">
            <v>TRATOR DE ESTEIRA CAT D6M (106 KW)</v>
          </cell>
          <cell r="E35">
            <v>10.800700000000001</v>
          </cell>
          <cell r="F35">
            <v>183.96770000000001</v>
          </cell>
        </row>
        <row r="36">
          <cell r="A36">
            <v>32</v>
          </cell>
          <cell r="B36" t="str">
            <v>E003</v>
          </cell>
          <cell r="C36" t="str">
            <v>TRATOR DE ESTEIRA CAT D8R (228 kW)</v>
          </cell>
          <cell r="E36">
            <v>10.800700000000001</v>
          </cell>
          <cell r="F36">
            <v>355.20600000000002</v>
          </cell>
        </row>
        <row r="37">
          <cell r="A37">
            <v>33</v>
          </cell>
          <cell r="B37" t="str">
            <v>E006</v>
          </cell>
          <cell r="C37" t="str">
            <v>MOTONIVELADORA CAT 120H (100 kW)</v>
          </cell>
          <cell r="E37">
            <v>11.417899999999999</v>
          </cell>
          <cell r="F37">
            <v>124.56229999999999</v>
          </cell>
        </row>
        <row r="38">
          <cell r="A38">
            <v>34</v>
          </cell>
          <cell r="B38" t="str">
            <v>E007</v>
          </cell>
          <cell r="C38" t="str">
            <v>TRATOR AGRÍCOLA M F-292/4 (77 kW)</v>
          </cell>
          <cell r="E38">
            <v>8.3320000000000007</v>
          </cell>
          <cell r="F38">
            <v>66.749700000000004</v>
          </cell>
        </row>
        <row r="39">
          <cell r="A39">
            <v>35</v>
          </cell>
          <cell r="B39" t="str">
            <v>E009</v>
          </cell>
          <cell r="C39" t="str">
            <v>CARREGAD. PNEUS CAT  924G  1,80 M3 ( 89 kW)</v>
          </cell>
          <cell r="E39">
            <v>10.800700000000001</v>
          </cell>
          <cell r="F39">
            <v>102.96259999999999</v>
          </cell>
        </row>
        <row r="40">
          <cell r="A40">
            <v>36</v>
          </cell>
          <cell r="B40" t="str">
            <v>E010</v>
          </cell>
          <cell r="C40" t="str">
            <v>CARREGAD. PNEUS CAT 950G 2,90 M3 (135 kW)</v>
          </cell>
          <cell r="E40">
            <v>10.800700000000001</v>
          </cell>
          <cell r="F40">
            <v>167.08199999999999</v>
          </cell>
        </row>
        <row r="41">
          <cell r="A41">
            <v>37</v>
          </cell>
          <cell r="B41" t="str">
            <v>E011</v>
          </cell>
          <cell r="C41" t="str">
            <v>RETROESCAVADEIRA MF-86HF (57 kW)</v>
          </cell>
          <cell r="E41">
            <v>10.800700000000001</v>
          </cell>
          <cell r="F41">
            <v>55.758699999999997</v>
          </cell>
        </row>
        <row r="42">
          <cell r="A42">
            <v>38</v>
          </cell>
          <cell r="B42" t="str">
            <v>E013</v>
          </cell>
          <cell r="C42" t="str">
            <v>ROLO COMP PÉ CARNEIRO CA-25-PD  (85 kW)</v>
          </cell>
          <cell r="E42">
            <v>8.3320000000000007</v>
          </cell>
          <cell r="F42">
            <v>112.70350000000001</v>
          </cell>
        </row>
        <row r="43">
          <cell r="A43">
            <v>43</v>
          </cell>
          <cell r="B43" t="str">
            <v>E062</v>
          </cell>
          <cell r="C43" t="str">
            <v>ESCAVADEIRA HIDR. CAT 330CL (182 kW)</v>
          </cell>
          <cell r="E43">
            <v>11.417899999999999</v>
          </cell>
          <cell r="F43">
            <v>257.74020000000002</v>
          </cell>
        </row>
        <row r="44">
          <cell r="A44">
            <v>44</v>
          </cell>
          <cell r="B44" t="str">
            <v>E063</v>
          </cell>
          <cell r="C44" t="str">
            <v>ESCAVADEIRA HIDR. CAT 320CL (102 kW)</v>
          </cell>
          <cell r="E44">
            <v>11.417899999999999</v>
          </cell>
          <cell r="F44">
            <v>157.3682</v>
          </cell>
        </row>
        <row r="45">
          <cell r="A45">
            <v>47</v>
          </cell>
          <cell r="B45" t="str">
            <v>E101</v>
          </cell>
          <cell r="C45" t="str">
            <v>GRADE DE DISCOS GA 24 x 24</v>
          </cell>
          <cell r="E45">
            <v>0</v>
          </cell>
          <cell r="F45">
            <v>2.4575999999999998</v>
          </cell>
        </row>
        <row r="46">
          <cell r="A46">
            <v>48</v>
          </cell>
          <cell r="B46" t="str">
            <v>E102</v>
          </cell>
          <cell r="C46" t="str">
            <v>ROLO COMP TANDEM CC-422C (93 kW)</v>
          </cell>
          <cell r="E46">
            <v>8.3320000000000007</v>
          </cell>
          <cell r="F46">
            <v>132.7011</v>
          </cell>
        </row>
        <row r="47">
          <cell r="A47">
            <v>51</v>
          </cell>
          <cell r="B47" t="str">
            <v>E105</v>
          </cell>
          <cell r="C47" t="str">
            <v>ROLO COMP PNEUS SP 8000  (97 kW)</v>
          </cell>
          <cell r="E47">
            <v>8.3320000000000007</v>
          </cell>
          <cell r="F47">
            <v>111.97880000000001</v>
          </cell>
        </row>
        <row r="48">
          <cell r="A48">
            <v>55</v>
          </cell>
          <cell r="B48" t="str">
            <v>E107</v>
          </cell>
          <cell r="C48" t="str">
            <v>VASSOURA MECÂNICA REBOCÁVEL</v>
          </cell>
          <cell r="E48">
            <v>0</v>
          </cell>
          <cell r="F48">
            <v>4.0309999999999997</v>
          </cell>
        </row>
        <row r="49">
          <cell r="A49">
            <v>56</v>
          </cell>
          <cell r="B49" t="str">
            <v>E110</v>
          </cell>
          <cell r="C49" t="str">
            <v>TANQUE ESTOCAGEM DE ASFALTO 20.000 L</v>
          </cell>
          <cell r="E49">
            <v>0</v>
          </cell>
          <cell r="F49">
            <v>4.1859999999999999</v>
          </cell>
        </row>
        <row r="50">
          <cell r="A50">
            <v>57</v>
          </cell>
          <cell r="B50" t="str">
            <v>E111</v>
          </cell>
          <cell r="C50" t="str">
            <v>EQUIP. DISTR. ASFALTO S/ CAMINHÃO (150 kW)</v>
          </cell>
          <cell r="E50">
            <v>9.8749000000000002</v>
          </cell>
          <cell r="F50">
            <v>98.639300000000006</v>
          </cell>
        </row>
        <row r="51">
          <cell r="A51">
            <v>58</v>
          </cell>
          <cell r="B51" t="str">
            <v>E112</v>
          </cell>
          <cell r="C51" t="str">
            <v>AQUECEDOR DE FLUÍDO TÉRMICO</v>
          </cell>
          <cell r="E51">
            <v>0</v>
          </cell>
          <cell r="F51">
            <v>21.924800000000001</v>
          </cell>
        </row>
        <row r="52">
          <cell r="A52">
            <v>74</v>
          </cell>
          <cell r="B52" t="str">
            <v>E139</v>
          </cell>
          <cell r="C52" t="str">
            <v>ROLO COMP VIBRO LISO CA-25D  (86 kW)</v>
          </cell>
          <cell r="E52">
            <v>8.3320000000000007</v>
          </cell>
          <cell r="F52">
            <v>111.0277</v>
          </cell>
        </row>
        <row r="53">
          <cell r="A53">
            <v>75</v>
          </cell>
          <cell r="B53" t="str">
            <v>E147</v>
          </cell>
          <cell r="C53" t="str">
            <v>USINA ASFÁLTO A QUENTE 90/120 T/H (188 kW)</v>
          </cell>
          <cell r="E53">
            <v>11.417899999999999</v>
          </cell>
          <cell r="F53">
            <v>200.3177</v>
          </cell>
        </row>
        <row r="54">
          <cell r="A54">
            <v>76</v>
          </cell>
          <cell r="B54" t="str">
            <v>E149</v>
          </cell>
          <cell r="C54" t="str">
            <v>VIBRO-ACAB. ASFÁLTO VDA-600BM (74 kW)</v>
          </cell>
          <cell r="E54">
            <v>11.417899999999999</v>
          </cell>
          <cell r="F54">
            <v>134.78290000000001</v>
          </cell>
        </row>
        <row r="55">
          <cell r="A55">
            <v>85</v>
          </cell>
          <cell r="B55" t="str">
            <v>E202</v>
          </cell>
          <cell r="C55" t="str">
            <v>COMPRESSOR DE AR 400 PCM (89 kW)</v>
          </cell>
          <cell r="E55">
            <v>8.3320000000000007</v>
          </cell>
          <cell r="F55">
            <v>63.345700000000001</v>
          </cell>
        </row>
        <row r="56">
          <cell r="A56">
            <v>86</v>
          </cell>
          <cell r="B56" t="str">
            <v>E208</v>
          </cell>
          <cell r="C56" t="str">
            <v>COMPRESSOR DE AR 200 PCM (58 kW)</v>
          </cell>
          <cell r="E56">
            <v>8.3320000000000007</v>
          </cell>
          <cell r="F56">
            <v>47.635599999999997</v>
          </cell>
        </row>
        <row r="57">
          <cell r="A57">
            <v>92</v>
          </cell>
          <cell r="B57" t="str">
            <v>E211</v>
          </cell>
          <cell r="C57" t="str">
            <v>MAQUINA P/ PINTURA (2 kW)</v>
          </cell>
          <cell r="E57">
            <v>0</v>
          </cell>
          <cell r="F57">
            <v>0.9577</v>
          </cell>
        </row>
        <row r="58">
          <cell r="A58">
            <v>93</v>
          </cell>
          <cell r="B58" t="str">
            <v>E210</v>
          </cell>
          <cell r="C58" t="str">
            <v>MARTELETE - ROMPEDOR 33 kg</v>
          </cell>
          <cell r="E58">
            <v>7.4062000000000001</v>
          </cell>
          <cell r="F58">
            <v>9.7596000000000007</v>
          </cell>
        </row>
        <row r="59">
          <cell r="A59">
            <v>94</v>
          </cell>
          <cell r="B59" t="str">
            <v>E302</v>
          </cell>
          <cell r="C59" t="str">
            <v>BETONEIRA - 320 L (4 kW)</v>
          </cell>
          <cell r="E59">
            <v>8.3320000000000007</v>
          </cell>
          <cell r="F59">
            <v>9.9809000000000001</v>
          </cell>
        </row>
        <row r="60">
          <cell r="A60">
            <v>98</v>
          </cell>
          <cell r="B60" t="str">
            <v>E303</v>
          </cell>
          <cell r="C60" t="str">
            <v>BETONEIRA - 750 L (9 kW)</v>
          </cell>
          <cell r="E60">
            <v>8.3320000000000007</v>
          </cell>
          <cell r="F60">
            <v>12.4125</v>
          </cell>
        </row>
        <row r="61">
          <cell r="A61">
            <v>99</v>
          </cell>
          <cell r="B61" t="str">
            <v>E304</v>
          </cell>
          <cell r="C61" t="str">
            <v>TRANSP. MANUAL - CARRINHO DE MÃO 80 L</v>
          </cell>
          <cell r="E61">
            <v>0</v>
          </cell>
          <cell r="F61">
            <v>0.13339999999999999</v>
          </cell>
        </row>
        <row r="62">
          <cell r="A62">
            <v>101</v>
          </cell>
          <cell r="B62" t="str">
            <v>E305</v>
          </cell>
          <cell r="C62" t="str">
            <v>TRANSP. MANUAL - GERICA 180 L</v>
          </cell>
          <cell r="E62">
            <v>0</v>
          </cell>
          <cell r="F62">
            <v>0.23350000000000001</v>
          </cell>
        </row>
        <row r="63">
          <cell r="A63">
            <v>103</v>
          </cell>
          <cell r="B63" t="str">
            <v>E306</v>
          </cell>
          <cell r="C63" t="str">
            <v>VIBRADOR DE CONC. - DE IMERSÃO (2 kW)</v>
          </cell>
          <cell r="E63">
            <v>7.4062000000000001</v>
          </cell>
          <cell r="F63">
            <v>8.8386999999999993</v>
          </cell>
        </row>
        <row r="64">
          <cell r="A64">
            <v>104</v>
          </cell>
          <cell r="B64" t="str">
            <v>E310</v>
          </cell>
          <cell r="C64" t="str">
            <v>FAB.PRÉ-MOLD CONC TUBOS D=0,60 M (2 kW)</v>
          </cell>
          <cell r="E64">
            <v>0</v>
          </cell>
          <cell r="F64">
            <v>7.3996000000000004</v>
          </cell>
        </row>
        <row r="65">
          <cell r="A65">
            <v>105</v>
          </cell>
          <cell r="B65" t="str">
            <v>E311</v>
          </cell>
          <cell r="C65" t="str">
            <v>FAB PRÉ-MOLD CONC TUBOS D=0,80 M (2 kW)</v>
          </cell>
          <cell r="E65">
            <v>0</v>
          </cell>
          <cell r="F65">
            <v>7.1071999999999997</v>
          </cell>
        </row>
        <row r="66">
          <cell r="A66">
            <v>106</v>
          </cell>
          <cell r="B66" t="str">
            <v>E312</v>
          </cell>
          <cell r="C66" t="str">
            <v>FAB PRÉ-MOLD CONC TUBOS D=1,00 M (2 kW)</v>
          </cell>
          <cell r="E66">
            <v>0</v>
          </cell>
          <cell r="F66">
            <v>7.4747000000000003</v>
          </cell>
        </row>
        <row r="67">
          <cell r="A67">
            <v>107</v>
          </cell>
          <cell r="B67" t="str">
            <v>E313</v>
          </cell>
          <cell r="C67" t="str">
            <v>FAB PRÉ-MOLD CONC TUBOS D=1,20 M (2 kW)</v>
          </cell>
          <cell r="E67">
            <v>0</v>
          </cell>
          <cell r="F67">
            <v>7.8887</v>
          </cell>
        </row>
        <row r="68">
          <cell r="A68">
            <v>108</v>
          </cell>
          <cell r="B68" t="str">
            <v>E314</v>
          </cell>
          <cell r="C68" t="str">
            <v>FAB PRÉ-MOLD CONC TUBOS D=1,50 M (2 kW)</v>
          </cell>
          <cell r="E68">
            <v>0</v>
          </cell>
          <cell r="F68">
            <v>7.8056999999999999</v>
          </cell>
        </row>
        <row r="69">
          <cell r="A69">
            <v>129</v>
          </cell>
          <cell r="B69" t="str">
            <v>E400</v>
          </cell>
          <cell r="C69" t="str">
            <v>CAMINHÃO BASCULANTE - 5 m3 - 8,8 t (155 kW)</v>
          </cell>
          <cell r="E69">
            <v>9.8749000000000002</v>
          </cell>
          <cell r="F69">
            <v>86.413799999999995</v>
          </cell>
        </row>
        <row r="70">
          <cell r="A70">
            <v>130</v>
          </cell>
          <cell r="B70" t="str">
            <v>E402</v>
          </cell>
          <cell r="C70" t="str">
            <v>CAMINHÃO CARROCERIA - 15t (170 kW)</v>
          </cell>
          <cell r="E70">
            <v>9.8749000000000002</v>
          </cell>
          <cell r="F70">
            <v>108.3706</v>
          </cell>
        </row>
        <row r="71">
          <cell r="A71">
            <v>131</v>
          </cell>
          <cell r="B71" t="str">
            <v>E403</v>
          </cell>
          <cell r="C71" t="str">
            <v>CAMINHÃO BASCULANTE 6 m3  (150 kW)</v>
          </cell>
          <cell r="E71">
            <v>9.8749000000000002</v>
          </cell>
          <cell r="F71">
            <v>97.9148</v>
          </cell>
        </row>
        <row r="72">
          <cell r="A72">
            <v>135</v>
          </cell>
          <cell r="B72" t="str">
            <v>E407</v>
          </cell>
          <cell r="C72" t="str">
            <v>CAMINHÃO TANQUE 10.000 L (170 kW)</v>
          </cell>
          <cell r="E72">
            <v>9.8749000000000002</v>
          </cell>
          <cell r="F72">
            <v>109.7187</v>
          </cell>
        </row>
        <row r="73">
          <cell r="A73">
            <v>136</v>
          </cell>
          <cell r="B73" t="str">
            <v>E408</v>
          </cell>
          <cell r="C73" t="str">
            <v>CAMINHÃO CARROCERIA - 4t (80 kW)</v>
          </cell>
          <cell r="E73">
            <v>9.8749000000000002</v>
          </cell>
          <cell r="F73">
            <v>54.107700000000001</v>
          </cell>
        </row>
        <row r="74">
          <cell r="A74">
            <v>137</v>
          </cell>
          <cell r="B74" t="str">
            <v>E416</v>
          </cell>
          <cell r="C74" t="str">
            <v>VEÍCULO LEVE - PICK UP (4 X 4) (98 kW)</v>
          </cell>
          <cell r="E74">
            <v>8.9490999999999996</v>
          </cell>
          <cell r="F74">
            <v>45.479300000000002</v>
          </cell>
        </row>
        <row r="75">
          <cell r="A75">
            <v>145</v>
          </cell>
          <cell r="B75" t="str">
            <v>E404</v>
          </cell>
          <cell r="C75" t="str">
            <v>CAMINHÃO BASCULANTE 10 m3 - 15 t (170 kW)</v>
          </cell>
          <cell r="E75">
            <v>9.8749000000000002</v>
          </cell>
          <cell r="F75">
            <v>111.63209999999999</v>
          </cell>
        </row>
        <row r="76">
          <cell r="A76">
            <v>146</v>
          </cell>
          <cell r="B76" t="str">
            <v>E432</v>
          </cell>
          <cell r="C76" t="str">
            <v>CAMINHÃO BASCULANTE 20 t (279 kW)</v>
          </cell>
          <cell r="E76">
            <v>9.8749000000000002</v>
          </cell>
          <cell r="F76">
            <v>166.3605</v>
          </cell>
        </row>
        <row r="77">
          <cell r="A77">
            <v>147</v>
          </cell>
          <cell r="B77" t="str">
            <v>E434</v>
          </cell>
          <cell r="C77" t="str">
            <v>CAMINHÃO CARROC C/ GUINDAUTO (150 kW)</v>
          </cell>
          <cell r="E77">
            <v>9.8749000000000002</v>
          </cell>
          <cell r="F77">
            <v>94.581900000000005</v>
          </cell>
        </row>
        <row r="78">
          <cell r="A78">
            <v>148</v>
          </cell>
        </row>
        <row r="79">
          <cell r="A79">
            <v>150</v>
          </cell>
          <cell r="B79" t="str">
            <v>E501</v>
          </cell>
          <cell r="C79" t="str">
            <v>GRUPO GERADOR 36 / 40 KVA (32 kW)</v>
          </cell>
          <cell r="E79">
            <v>8.3320000000000007</v>
          </cell>
          <cell r="F79">
            <v>33.636000000000003</v>
          </cell>
        </row>
        <row r="80">
          <cell r="A80">
            <v>151</v>
          </cell>
          <cell r="B80" t="str">
            <v>E503</v>
          </cell>
          <cell r="C80" t="str">
            <v>GRUPO GERADOR 164 / 180 KVA (144 kW)</v>
          </cell>
          <cell r="E80">
            <v>8.3320000000000007</v>
          </cell>
          <cell r="F80">
            <v>96.774699999999996</v>
          </cell>
        </row>
        <row r="81">
          <cell r="A81">
            <v>156</v>
          </cell>
          <cell r="B81" t="str">
            <v>E509</v>
          </cell>
          <cell r="C81" t="str">
            <v>GRUPO GERADOR 25,0 / 18,0 KVA (20 kW)</v>
          </cell>
          <cell r="E81">
            <v>8.3320000000000007</v>
          </cell>
          <cell r="F81">
            <v>21.651499999999999</v>
          </cell>
        </row>
        <row r="82">
          <cell r="A82">
            <v>162</v>
          </cell>
          <cell r="B82" t="str">
            <v>E903</v>
          </cell>
          <cell r="C82" t="str">
            <v>BATE-ESTACAS GRAV. 3.500/4.000 KG (160 kW)</v>
          </cell>
          <cell r="E82">
            <v>8.3320000000000007</v>
          </cell>
          <cell r="F82">
            <v>99.670699999999997</v>
          </cell>
        </row>
        <row r="83">
          <cell r="A83">
            <v>163</v>
          </cell>
          <cell r="B83" t="str">
            <v>E904</v>
          </cell>
          <cell r="C83" t="str">
            <v>SERRA CIRCULAR 12" (4 kW)</v>
          </cell>
          <cell r="E83">
            <v>0</v>
          </cell>
          <cell r="F83">
            <v>0.1948</v>
          </cell>
        </row>
        <row r="84">
          <cell r="A84">
            <v>165</v>
          </cell>
          <cell r="B84" t="str">
            <v>E906</v>
          </cell>
          <cell r="C84" t="str">
            <v>SOQUETE VIBRATÓRIO (2 kW)</v>
          </cell>
          <cell r="E84">
            <v>7.4062000000000001</v>
          </cell>
          <cell r="F84">
            <v>13.911199999999999</v>
          </cell>
        </row>
        <row r="85">
          <cell r="A85">
            <v>166</v>
          </cell>
          <cell r="B85" t="str">
            <v>E907</v>
          </cell>
          <cell r="C85" t="str">
            <v>CONJUNTO MOTO-BOMBA (11 kW)</v>
          </cell>
          <cell r="E85">
            <v>0</v>
          </cell>
          <cell r="F85">
            <v>13.8764</v>
          </cell>
        </row>
        <row r="86">
          <cell r="A86">
            <v>167</v>
          </cell>
          <cell r="B86" t="str">
            <v>E908</v>
          </cell>
          <cell r="C86" t="str">
            <v>MÁQUINA PINTURA - DERMAC FAIXAS (44 kW)</v>
          </cell>
          <cell r="E86">
            <v>11.417899999999999</v>
          </cell>
          <cell r="F86">
            <v>65.1999</v>
          </cell>
        </row>
        <row r="87">
          <cell r="A87">
            <v>169</v>
          </cell>
          <cell r="B87" t="str">
            <v>E910</v>
          </cell>
        </row>
        <row r="88">
          <cell r="A88">
            <v>170</v>
          </cell>
          <cell r="B88" t="str">
            <v>E917</v>
          </cell>
          <cell r="C88" t="str">
            <v>MÁQUINA UNIVERSAL CORTE (4 kW)</v>
          </cell>
          <cell r="E88">
            <v>7.4062000000000001</v>
          </cell>
          <cell r="F88">
            <v>11.594900000000001</v>
          </cell>
        </row>
        <row r="89">
          <cell r="A89">
            <v>171</v>
          </cell>
          <cell r="B89" t="str">
            <v>E918</v>
          </cell>
          <cell r="C89" t="str">
            <v>PRENSA EXCÊNTRICA (1 kW)</v>
          </cell>
          <cell r="E89">
            <v>0</v>
          </cell>
          <cell r="F89">
            <v>2.4619</v>
          </cell>
        </row>
        <row r="90">
          <cell r="A90">
            <v>172</v>
          </cell>
          <cell r="B90" t="str">
            <v>E919</v>
          </cell>
          <cell r="C90" t="str">
            <v>GUILHOTINA 8 t (3 kW)</v>
          </cell>
          <cell r="E90">
            <v>0</v>
          </cell>
          <cell r="F90">
            <v>4.2878999999999996</v>
          </cell>
        </row>
        <row r="91">
          <cell r="A91">
            <v>173</v>
          </cell>
          <cell r="B91" t="str">
            <v>E924</v>
          </cell>
          <cell r="C91" t="str">
            <v xml:space="preserve">EQUIP. PARA SOLDA </v>
          </cell>
          <cell r="E91">
            <v>0</v>
          </cell>
          <cell r="F91">
            <v>4.9500000000000002E-2</v>
          </cell>
        </row>
        <row r="93">
          <cell r="C93" t="str">
            <v>Custo Unitário de Materiais</v>
          </cell>
        </row>
        <row r="94">
          <cell r="A94" t="str">
            <v>Item</v>
          </cell>
          <cell r="B94" t="str">
            <v>Código</v>
          </cell>
          <cell r="C94" t="str">
            <v>Material</v>
          </cell>
          <cell r="D94" t="str">
            <v>Und</v>
          </cell>
          <cell r="E94" t="str">
            <v>Preço Unitário</v>
          </cell>
        </row>
        <row r="95">
          <cell r="A95">
            <v>212</v>
          </cell>
          <cell r="B95" t="str">
            <v>AM01</v>
          </cell>
          <cell r="C95" t="str">
            <v>AÇO CA 25 D = 4,2 mm</v>
          </cell>
          <cell r="D95" t="str">
            <v>KG</v>
          </cell>
          <cell r="E95">
            <v>4.4275000000000002</v>
          </cell>
        </row>
        <row r="96">
          <cell r="A96">
            <v>213</v>
          </cell>
          <cell r="B96" t="str">
            <v>AM02</v>
          </cell>
          <cell r="C96" t="str">
            <v>AÇO CA 25 D = 6,3 mm</v>
          </cell>
          <cell r="D96" t="str">
            <v>KG</v>
          </cell>
          <cell r="E96">
            <v>3.9904999999999999</v>
          </cell>
        </row>
        <row r="97">
          <cell r="A97">
            <v>215</v>
          </cell>
          <cell r="B97" t="str">
            <v>AM03</v>
          </cell>
          <cell r="C97" t="str">
            <v>AÇO CA 25 D = 10,0 mm</v>
          </cell>
          <cell r="D97" t="str">
            <v>KG</v>
          </cell>
          <cell r="E97">
            <v>3.3119999999999998</v>
          </cell>
        </row>
        <row r="98">
          <cell r="A98">
            <v>216</v>
          </cell>
          <cell r="B98" t="str">
            <v>AM04</v>
          </cell>
          <cell r="C98" t="str">
            <v>AÇO CA 50 D = 6,3 mm</v>
          </cell>
          <cell r="D98" t="str">
            <v>KG</v>
          </cell>
          <cell r="E98">
            <v>4.1859999999999999</v>
          </cell>
        </row>
        <row r="99">
          <cell r="A99">
            <v>217</v>
          </cell>
          <cell r="B99" t="str">
            <v>AM05</v>
          </cell>
          <cell r="C99" t="str">
            <v>AÇO CA 50 D = 10,0 mm</v>
          </cell>
          <cell r="D99" t="str">
            <v>KG</v>
          </cell>
          <cell r="E99">
            <v>3.4729999999999999</v>
          </cell>
        </row>
        <row r="100">
          <cell r="A100">
            <v>218</v>
          </cell>
          <cell r="B100" t="str">
            <v>AM06</v>
          </cell>
          <cell r="C100" t="str">
            <v>AÇO CA 60 D = 4,2 mm</v>
          </cell>
          <cell r="D100" t="str">
            <v>KG</v>
          </cell>
          <cell r="E100">
            <v>3.9904999999999999</v>
          </cell>
        </row>
        <row r="101">
          <cell r="A101">
            <v>219</v>
          </cell>
          <cell r="B101" t="str">
            <v>AM07</v>
          </cell>
          <cell r="C101" t="str">
            <v>AÇO CA 60 D = 5,0 mm</v>
          </cell>
          <cell r="D101" t="str">
            <v>KG</v>
          </cell>
          <cell r="E101">
            <v>3.8755000000000002</v>
          </cell>
        </row>
        <row r="102">
          <cell r="A102">
            <v>220</v>
          </cell>
          <cell r="B102" t="str">
            <v>AM08</v>
          </cell>
          <cell r="C102" t="str">
            <v>AÇO CA 60 D = 6,0 mm</v>
          </cell>
          <cell r="D102" t="str">
            <v>KG</v>
          </cell>
          <cell r="E102">
            <v>3.8755000000000002</v>
          </cell>
        </row>
        <row r="103">
          <cell r="A103">
            <v>235</v>
          </cell>
          <cell r="C103" t="str">
            <v>Casa padrão PMM</v>
          </cell>
          <cell r="D103" t="str">
            <v>gl</v>
          </cell>
          <cell r="E103">
            <v>8395</v>
          </cell>
        </row>
        <row r="104">
          <cell r="A104">
            <v>236</v>
          </cell>
          <cell r="B104" t="str">
            <v>AM35</v>
          </cell>
          <cell r="C104" t="str">
            <v>SEIXO COMERCIAL</v>
          </cell>
          <cell r="D104" t="str">
            <v>M3</v>
          </cell>
          <cell r="E104">
            <v>97.75</v>
          </cell>
        </row>
        <row r="105">
          <cell r="A105">
            <v>237</v>
          </cell>
          <cell r="B105" t="str">
            <v>M003</v>
          </cell>
          <cell r="C105" t="str">
            <v>ÓLEO COMBUSTÍVEL 1A</v>
          </cell>
          <cell r="D105" t="str">
            <v>L</v>
          </cell>
          <cell r="E105">
            <v>1.3524</v>
          </cell>
        </row>
        <row r="106">
          <cell r="A106">
            <v>238</v>
          </cell>
          <cell r="B106" t="str">
            <v>M101</v>
          </cell>
          <cell r="C106" t="str">
            <v>CIMENTO ASFÁLTICO CAP 20</v>
          </cell>
          <cell r="D106" t="str">
            <v>T</v>
          </cell>
          <cell r="E106">
            <v>2025.7135000000001</v>
          </cell>
        </row>
        <row r="107">
          <cell r="A107">
            <v>239</v>
          </cell>
          <cell r="B107" t="str">
            <v>M103</v>
          </cell>
          <cell r="C107" t="str">
            <v>ASFÁLTO DILUÍDO CM-30</v>
          </cell>
          <cell r="D107" t="str">
            <v>T</v>
          </cell>
          <cell r="E107">
            <v>2715.3915000000002</v>
          </cell>
        </row>
        <row r="108">
          <cell r="A108">
            <v>240</v>
          </cell>
          <cell r="B108" t="str">
            <v>M108</v>
          </cell>
          <cell r="C108" t="str">
            <v>EMULSÃO ASFÁLTICA RR-2C</v>
          </cell>
          <cell r="D108" t="str">
            <v>T</v>
          </cell>
          <cell r="E108">
            <v>1970.2260000000001</v>
          </cell>
        </row>
        <row r="109">
          <cell r="A109">
            <v>241</v>
          </cell>
          <cell r="B109" t="str">
            <v>M202</v>
          </cell>
          <cell r="C109" t="str">
            <v>CIMENTO PORTLAND CP-32</v>
          </cell>
          <cell r="D109" t="str">
            <v>KG</v>
          </cell>
          <cell r="E109">
            <v>0.46</v>
          </cell>
        </row>
        <row r="110">
          <cell r="A110">
            <v>242</v>
          </cell>
          <cell r="B110" t="str">
            <v>M319</v>
          </cell>
          <cell r="C110" t="str">
            <v>ARAME RECOZIDO no. 18</v>
          </cell>
          <cell r="D110" t="str">
            <v>KG</v>
          </cell>
          <cell r="E110">
            <v>5.7039999999999997</v>
          </cell>
        </row>
        <row r="111">
          <cell r="A111">
            <v>243</v>
          </cell>
          <cell r="B111" t="str">
            <v>M320</v>
          </cell>
          <cell r="C111" t="str">
            <v>PREGOS DE FERRO 18x30</v>
          </cell>
          <cell r="D111" t="str">
            <v>KG</v>
          </cell>
          <cell r="E111">
            <v>4.83</v>
          </cell>
        </row>
        <row r="112">
          <cell r="A112">
            <v>255</v>
          </cell>
          <cell r="C112" t="str">
            <v>REDE ELÉTRICA - TUBULAÇOES E CABOS</v>
          </cell>
          <cell r="D112" t="str">
            <v>M</v>
          </cell>
          <cell r="E112">
            <v>97.75</v>
          </cell>
        </row>
        <row r="113">
          <cell r="A113">
            <v>256</v>
          </cell>
          <cell r="C113" t="str">
            <v>POSTE TUBO AÇO GALVANIZADO.H =10,0 m C/ LUMINÁRIA</v>
          </cell>
          <cell r="D113" t="str">
            <v>CJ</v>
          </cell>
          <cell r="E113">
            <v>1801.7708</v>
          </cell>
        </row>
        <row r="114">
          <cell r="A114">
            <v>257</v>
          </cell>
          <cell r="B114" t="str">
            <v>M334</v>
          </cell>
          <cell r="C114" t="str">
            <v>PARAF. ZINCADO C/ FENDA 1 1/2" x 3/16"</v>
          </cell>
          <cell r="D114" t="str">
            <v>UN</v>
          </cell>
          <cell r="E114">
            <v>0.13800000000000001</v>
          </cell>
        </row>
        <row r="115">
          <cell r="A115">
            <v>290</v>
          </cell>
          <cell r="B115" t="str">
            <v>M335</v>
          </cell>
          <cell r="C115" t="str">
            <v>PARAF. ZINCADO FRANCÊS 4" x 5/16"</v>
          </cell>
          <cell r="D115" t="str">
            <v>UN</v>
          </cell>
          <cell r="E115">
            <v>0.59799999999999998</v>
          </cell>
        </row>
        <row r="116">
          <cell r="A116">
            <v>291</v>
          </cell>
          <cell r="B116" t="str">
            <v>M340</v>
          </cell>
          <cell r="C116" t="str">
            <v>TAMPÃO DE FERRO FUNDIDO</v>
          </cell>
          <cell r="D116" t="str">
            <v>UN</v>
          </cell>
          <cell r="E116">
            <v>375.70499999999998</v>
          </cell>
        </row>
        <row r="117">
          <cell r="A117">
            <v>294</v>
          </cell>
          <cell r="B117" t="str">
            <v>M343</v>
          </cell>
          <cell r="C117" t="str">
            <v>DEFENSA METÁLICA SEMI-MALEÁVEL SIMPLES</v>
          </cell>
          <cell r="D117" t="str">
            <v>MOD</v>
          </cell>
          <cell r="E117">
            <v>822.89400000000001</v>
          </cell>
        </row>
        <row r="118">
          <cell r="A118">
            <v>295</v>
          </cell>
          <cell r="C118" t="str">
            <v>CHAPA DE AÇO FINA</v>
          </cell>
          <cell r="D118" t="str">
            <v>M2</v>
          </cell>
          <cell r="E118">
            <v>52.9</v>
          </cell>
        </row>
        <row r="119">
          <cell r="A119">
            <v>300</v>
          </cell>
          <cell r="B119" t="str">
            <v>M398</v>
          </cell>
          <cell r="C119" t="str">
            <v xml:space="preserve">CHAPA DE AÇO </v>
          </cell>
          <cell r="D119" t="str">
            <v>KG</v>
          </cell>
          <cell r="E119">
            <v>4.83</v>
          </cell>
        </row>
        <row r="120">
          <cell r="A120">
            <v>303</v>
          </cell>
          <cell r="B120" t="str">
            <v>M346</v>
          </cell>
          <cell r="C120" t="str">
            <v>CHAPA DE AÇO no. 16 (TRATADA)</v>
          </cell>
          <cell r="D120" t="str">
            <v>M2</v>
          </cell>
          <cell r="E120">
            <v>112.7</v>
          </cell>
        </row>
        <row r="121">
          <cell r="A121">
            <v>304</v>
          </cell>
          <cell r="B121" t="str">
            <v>M401</v>
          </cell>
          <cell r="C121" t="str">
            <v>PONTALETES D=15 cm (TRONCO P/ ESC.)</v>
          </cell>
          <cell r="D121" t="str">
            <v>M</v>
          </cell>
          <cell r="E121">
            <v>1.6214999999999999</v>
          </cell>
        </row>
        <row r="122">
          <cell r="A122">
            <v>305</v>
          </cell>
          <cell r="B122" t="str">
            <v>M402</v>
          </cell>
          <cell r="C122" t="str">
            <v>PONTALETES D=20 cm (TRONCO P/ ESC.)</v>
          </cell>
          <cell r="D122" t="str">
            <v>M</v>
          </cell>
          <cell r="E122">
            <v>1.6214999999999999</v>
          </cell>
        </row>
        <row r="123">
          <cell r="A123">
            <v>306</v>
          </cell>
          <cell r="B123" t="str">
            <v>M409</v>
          </cell>
          <cell r="C123" t="str">
            <v>PRANCHÃO DE 1a 5,0 cm x 30,0 cm</v>
          </cell>
          <cell r="D123" t="str">
            <v>M</v>
          </cell>
          <cell r="E123">
            <v>17.25</v>
          </cell>
        </row>
        <row r="124">
          <cell r="A124">
            <v>308</v>
          </cell>
          <cell r="B124" t="str">
            <v>M410</v>
          </cell>
          <cell r="C124" t="str">
            <v>COMPENSADO RESINADO DE 17 mm</v>
          </cell>
          <cell r="D124" t="str">
            <v>M2</v>
          </cell>
          <cell r="E124">
            <v>17.107399999999998</v>
          </cell>
        </row>
        <row r="125">
          <cell r="A125">
            <v>309</v>
          </cell>
          <cell r="B125" t="str">
            <v>M406</v>
          </cell>
          <cell r="C125" t="str">
            <v>CAIBROS DE 7,5 cm x 7,5 cm</v>
          </cell>
          <cell r="D125" t="str">
            <v>M</v>
          </cell>
          <cell r="E125">
            <v>2.4609999999999999</v>
          </cell>
        </row>
        <row r="126">
          <cell r="A126">
            <v>310</v>
          </cell>
          <cell r="B126" t="str">
            <v>M407</v>
          </cell>
          <cell r="C126" t="str">
            <v>TÁBUA DE 1a 2,5 cm x 15,0 cm</v>
          </cell>
          <cell r="D126" t="str">
            <v>M</v>
          </cell>
          <cell r="E126">
            <v>2.7945000000000002</v>
          </cell>
        </row>
        <row r="127">
          <cell r="A127">
            <v>311</v>
          </cell>
          <cell r="B127" t="str">
            <v>M408</v>
          </cell>
          <cell r="C127" t="str">
            <v>TÁBUA DE 5a 2,5 cm x 30,0 cm</v>
          </cell>
          <cell r="D127" t="str">
            <v>M</v>
          </cell>
          <cell r="E127">
            <v>5.29</v>
          </cell>
        </row>
        <row r="128">
          <cell r="A128">
            <v>312</v>
          </cell>
          <cell r="B128" t="str">
            <v>M411</v>
          </cell>
          <cell r="C128" t="str">
            <v>COMPENSADO PLASTIFICADO DE 17 mm</v>
          </cell>
          <cell r="D128" t="str">
            <v>M2</v>
          </cell>
          <cell r="E128">
            <v>34.422600000000003</v>
          </cell>
        </row>
        <row r="129">
          <cell r="A129">
            <v>313</v>
          </cell>
          <cell r="B129" t="str">
            <v>M412</v>
          </cell>
          <cell r="C129" t="str">
            <v>GASTALHO 10 x 2,0 cm</v>
          </cell>
          <cell r="D129" t="str">
            <v>M</v>
          </cell>
          <cell r="E129">
            <v>1.38</v>
          </cell>
        </row>
        <row r="130">
          <cell r="A130">
            <v>314</v>
          </cell>
          <cell r="B130" t="str">
            <v>M413</v>
          </cell>
          <cell r="C130" t="str">
            <v>GASTALHO 7,5 x 2,5 cm</v>
          </cell>
          <cell r="D130" t="str">
            <v>M</v>
          </cell>
          <cell r="E130">
            <v>1.38</v>
          </cell>
        </row>
        <row r="131">
          <cell r="A131">
            <v>315</v>
          </cell>
          <cell r="B131" t="str">
            <v>M415</v>
          </cell>
          <cell r="C131" t="str">
            <v>TÁBUA 2,5 x 22,5 cm</v>
          </cell>
          <cell r="D131" t="str">
            <v>M</v>
          </cell>
          <cell r="E131">
            <v>4.2089999999999996</v>
          </cell>
        </row>
        <row r="132">
          <cell r="A132">
            <v>316</v>
          </cell>
          <cell r="B132" t="str">
            <v>M414</v>
          </cell>
          <cell r="C132" t="str">
            <v>PRANCHÃO 7,5 x 30,0 cm</v>
          </cell>
          <cell r="D132" t="str">
            <v>M</v>
          </cell>
          <cell r="E132">
            <v>34.5</v>
          </cell>
        </row>
        <row r="133">
          <cell r="A133">
            <v>325</v>
          </cell>
          <cell r="B133" t="str">
            <v>M601</v>
          </cell>
          <cell r="C133" t="str">
            <v>TINTA REFLETIVA ACRÍLICA P/ 2 ANOS</v>
          </cell>
          <cell r="D133" t="str">
            <v>L</v>
          </cell>
          <cell r="E133">
            <v>15.4643</v>
          </cell>
        </row>
        <row r="134">
          <cell r="A134">
            <v>326</v>
          </cell>
          <cell r="B134" t="str">
            <v>M602</v>
          </cell>
          <cell r="C134" t="str">
            <v>ADUBO NPK (4.14.8)</v>
          </cell>
          <cell r="D134" t="str">
            <v>KG</v>
          </cell>
          <cell r="E134">
            <v>0.89700000000000002</v>
          </cell>
        </row>
        <row r="135">
          <cell r="A135">
            <v>327</v>
          </cell>
          <cell r="B135" t="str">
            <v>M603</v>
          </cell>
          <cell r="C135" t="str">
            <v>INSETICIDA</v>
          </cell>
          <cell r="D135" t="str">
            <v>L</v>
          </cell>
          <cell r="E135">
            <v>26.45</v>
          </cell>
        </row>
        <row r="136">
          <cell r="A136">
            <v>328</v>
          </cell>
          <cell r="B136" t="str">
            <v>M604</v>
          </cell>
          <cell r="C136" t="str">
            <v>ADITIVO PLASTIMENT BV-40</v>
          </cell>
          <cell r="D136" t="str">
            <v>KG</v>
          </cell>
          <cell r="E136">
            <v>2.9580000000000002</v>
          </cell>
        </row>
        <row r="137">
          <cell r="A137">
            <v>330</v>
          </cell>
          <cell r="B137" t="str">
            <v>M609</v>
          </cell>
          <cell r="C137" t="str">
            <v>TINTA ESMALTE SINTÉTICO SEMI-FOSCO</v>
          </cell>
          <cell r="D137" t="str">
            <v>L</v>
          </cell>
          <cell r="E137">
            <v>13.409000000000001</v>
          </cell>
        </row>
        <row r="138">
          <cell r="A138">
            <v>331</v>
          </cell>
          <cell r="B138" t="str">
            <v>M611</v>
          </cell>
          <cell r="C138" t="str">
            <v>REDUTOR TIPO 2002 PRIM. QUALIDADE</v>
          </cell>
          <cell r="D138" t="str">
            <v>L</v>
          </cell>
          <cell r="E138">
            <v>8.2225000000000001</v>
          </cell>
        </row>
        <row r="139">
          <cell r="A139">
            <v>332</v>
          </cell>
          <cell r="B139" t="str">
            <v>M615</v>
          </cell>
          <cell r="C139" t="str">
            <v>MICROESFERAS PRE-MIX</v>
          </cell>
          <cell r="D139" t="str">
            <v>KG</v>
          </cell>
          <cell r="E139">
            <v>4.3470000000000004</v>
          </cell>
        </row>
        <row r="140">
          <cell r="A140">
            <v>333</v>
          </cell>
          <cell r="B140" t="str">
            <v>M616</v>
          </cell>
          <cell r="C140" t="str">
            <v>MICROESFERAS DROP-ON</v>
          </cell>
          <cell r="D140" t="str">
            <v>KG</v>
          </cell>
          <cell r="E140">
            <v>4.3470000000000004</v>
          </cell>
        </row>
        <row r="141">
          <cell r="A141">
            <v>344</v>
          </cell>
          <cell r="B141" t="str">
            <v>M621</v>
          </cell>
          <cell r="C141" t="str">
            <v>DESMOLDANTE</v>
          </cell>
          <cell r="D141" t="str">
            <v>KG</v>
          </cell>
          <cell r="E141">
            <v>3.6254</v>
          </cell>
        </row>
        <row r="142">
          <cell r="A142">
            <v>345</v>
          </cell>
          <cell r="B142" t="str">
            <v>M622</v>
          </cell>
          <cell r="C142" t="str">
            <v>Interplast N</v>
          </cell>
          <cell r="D142" t="str">
            <v>kg</v>
          </cell>
          <cell r="E142">
            <v>5.2554999999999996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Composição8"/>
      <sheetName val="Composição9"/>
      <sheetName val="Composição10"/>
      <sheetName val="Composição11"/>
      <sheetName val="Composição12"/>
      <sheetName val="CANAL RETANGULAR"/>
      <sheetName val="Resumo VI"/>
      <sheetName val="Plan Licit VI"/>
      <sheetName val="Resumo VI (ATUAL)"/>
      <sheetName val="Plan Licit VI (ATUAL)"/>
      <sheetName val="MC D"/>
      <sheetName val="MC TERR"/>
      <sheetName val="MC DESM"/>
      <sheetName val="Desmat"/>
      <sheetName val="MC COMP"/>
      <sheetName val="GC"/>
      <sheetName val="MC PAV"/>
      <sheetName val="Cron VI"/>
      <sheetName val="B.D.I"/>
      <sheetName val="ENCARGOS "/>
      <sheetName val="Composição1"/>
      <sheetName val="Composição1a"/>
      <sheetName val="Composição2"/>
      <sheetName val="Composição3a"/>
      <sheetName val="Composição5"/>
      <sheetName val="Composição6"/>
      <sheetName val="Composição7"/>
      <sheetName val="CPU'S"/>
      <sheetName val="CPU´S"/>
      <sheetName val="SESAN"/>
      <sheetName val="RESUMO (ADT1) (2)"/>
      <sheetName val="READEQUADA (ADT1)"/>
      <sheetName val="PONTE  15m"/>
      <sheetName val="MC TERR (ADT1 REP)"/>
      <sheetName val="RESUMO"/>
      <sheetName val="Maguariaçu T2"/>
      <sheetName val="CPU SINAPI"/>
      <sheetName val="Cronograma Maguariaçu (2)"/>
      <sheetName val="MEMORIA"/>
      <sheetName val="Aux Comp"/>
      <sheetName val="G-C SÓ C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2">
          <cell r="J22">
            <v>0.27457229088975987</v>
          </cell>
        </row>
      </sheetData>
      <sheetData sheetId="20"/>
      <sheetData sheetId="21"/>
      <sheetData sheetId="22"/>
      <sheetData sheetId="23"/>
      <sheetData sheetId="24"/>
      <sheetData sheetId="25"/>
      <sheetData sheetId="26"/>
      <sheetData sheetId="27"/>
      <sheetData sheetId="28"/>
      <sheetData sheetId="29">
        <row r="21">
          <cell r="G21">
            <v>110.73000000000002</v>
          </cell>
        </row>
      </sheetData>
      <sheetData sheetId="30"/>
      <sheetData sheetId="31"/>
      <sheetData sheetId="32">
        <row r="145">
          <cell r="D145" t="str">
            <v>PAVIMENTAÇÃO DAS MARGINAIS</v>
          </cell>
        </row>
        <row r="146">
          <cell r="E146" t="str">
            <v>M3</v>
          </cell>
        </row>
        <row r="147">
          <cell r="B147">
            <v>6079</v>
          </cell>
          <cell r="E147" t="str">
            <v>M3</v>
          </cell>
        </row>
        <row r="149">
          <cell r="E149" t="str">
            <v>M3</v>
          </cell>
        </row>
        <row r="150">
          <cell r="E150" t="str">
            <v>M3</v>
          </cell>
        </row>
        <row r="151">
          <cell r="B151" t="str">
            <v xml:space="preserve">4746 </v>
          </cell>
          <cell r="E151" t="str">
            <v xml:space="preserve">M3 </v>
          </cell>
        </row>
        <row r="154">
          <cell r="E154" t="str">
            <v>M2</v>
          </cell>
        </row>
        <row r="155">
          <cell r="E155" t="str">
            <v>M2</v>
          </cell>
        </row>
        <row r="156">
          <cell r="E156" t="str">
            <v>M3</v>
          </cell>
        </row>
        <row r="157">
          <cell r="B157" t="str">
            <v>95875</v>
          </cell>
          <cell r="E157" t="str">
            <v>M3XKM</v>
          </cell>
        </row>
      </sheetData>
      <sheetData sheetId="33"/>
      <sheetData sheetId="34"/>
      <sheetData sheetId="35"/>
      <sheetData sheetId="36">
        <row r="10">
          <cell r="B10" t="str">
            <v>Composição 1</v>
          </cell>
          <cell r="C10" t="str">
            <v>ADMINISTRAÇÃO LOCAL DA OBRA</v>
          </cell>
          <cell r="D10" t="str">
            <v>MÊS</v>
          </cell>
          <cell r="E10">
            <v>7</v>
          </cell>
          <cell r="F10">
            <v>88110.040000000008</v>
          </cell>
        </row>
        <row r="11">
          <cell r="B11" t="str">
            <v>Composição 2</v>
          </cell>
          <cell r="C11" t="str">
            <v>Locação Topográfica</v>
          </cell>
          <cell r="D11" t="str">
            <v>M2</v>
          </cell>
          <cell r="E11">
            <v>60450</v>
          </cell>
          <cell r="F11">
            <v>2.0116174184787718</v>
          </cell>
        </row>
        <row r="12">
          <cell r="B12"/>
          <cell r="C12" t="str">
            <v>MOBILIZAÇÃO E DESMOBILIZAÇÃO DA OBRA</v>
          </cell>
          <cell r="D12"/>
          <cell r="E12"/>
          <cell r="F12"/>
        </row>
        <row r="13">
          <cell r="B13" t="str">
            <v>Composição 3</v>
          </cell>
          <cell r="C13" t="str">
            <v>Mobilização da Obra</v>
          </cell>
          <cell r="D13" t="str">
            <v>UN</v>
          </cell>
          <cell r="E13">
            <v>1</v>
          </cell>
          <cell r="F13" t="e">
            <v>#REF!</v>
          </cell>
        </row>
        <row r="14">
          <cell r="B14" t="str">
            <v>Composição 4</v>
          </cell>
          <cell r="C14" t="str">
            <v>Desmobilização da Obra</v>
          </cell>
          <cell r="D14" t="str">
            <v>UN</v>
          </cell>
          <cell r="E14">
            <v>1</v>
          </cell>
          <cell r="F14" t="e">
            <v>#REF!</v>
          </cell>
        </row>
        <row r="15">
          <cell r="B15"/>
          <cell r="C15" t="str">
            <v>CANTEIRO DE OBRA</v>
          </cell>
          <cell r="D15"/>
          <cell r="E15"/>
          <cell r="F15"/>
        </row>
        <row r="16">
          <cell r="B16">
            <v>93207</v>
          </cell>
          <cell r="C16" t="str">
            <v>Barracao De Obra Em Chapa De Madeira Compensada Com Banheiro, Cobertura Em Fibrocimento 4 Mm, Incluso Instalacoes Hidro-Sanitarias E Eletricas</v>
          </cell>
          <cell r="D16" t="str">
            <v>M2</v>
          </cell>
          <cell r="E16">
            <v>30</v>
          </cell>
          <cell r="F16">
            <v>728.92</v>
          </cell>
        </row>
        <row r="17">
          <cell r="B17">
            <v>93208</v>
          </cell>
          <cell r="C17" t="str">
            <v>Barracao Para Deposito Em Tabuas De Madeira, Cobertura Em Fibrocimento 4 Mm,  Incluso Piso Argamassa Traço 1:6 (Cimento E Areia)</v>
          </cell>
          <cell r="D17" t="str">
            <v>M2</v>
          </cell>
          <cell r="E17">
            <v>40</v>
          </cell>
          <cell r="F17">
            <v>568.5</v>
          </cell>
        </row>
        <row r="18">
          <cell r="B18">
            <v>93210</v>
          </cell>
          <cell r="C18" t="str">
            <v>Barracao Para Refeitório Em Tabuas De Madeira, Cobertura Em Fibrocimento 4 Mm,  Incluso Piso Argamassa Traço 1:6 (Cimento E Areia)</v>
          </cell>
          <cell r="D18" t="str">
            <v>M2</v>
          </cell>
          <cell r="E18">
            <v>40</v>
          </cell>
          <cell r="F18">
            <v>386.77</v>
          </cell>
        </row>
        <row r="19">
          <cell r="B19">
            <v>93212</v>
          </cell>
          <cell r="C19" t="str">
            <v>Barracao Para Sanitários Em Tabuas De Madeira, Cobertura Em Fibrocimento 4 Mm,  Incluso Piso Argamassa Traço 1:6 (Cimento E Areia)</v>
          </cell>
          <cell r="D19" t="str">
            <v>M2</v>
          </cell>
          <cell r="E19">
            <v>20</v>
          </cell>
          <cell r="F19">
            <v>657.83</v>
          </cell>
        </row>
        <row r="20">
          <cell r="B20">
            <v>98068</v>
          </cell>
          <cell r="C20" t="str">
            <v>Fossa Septica Em Alvenaria De Tijolo Ceramico Macico Dimensoes Externas 1,90X1,10X1,40M, 1.500 Litros, Revestida Internamente Com Barra Lisa, Com Tampa Em Concreto Armado Com Espessura 8Cm</v>
          </cell>
          <cell r="D20" t="str">
            <v>UN</v>
          </cell>
          <cell r="E20">
            <v>1</v>
          </cell>
          <cell r="F20">
            <v>6795.16</v>
          </cell>
        </row>
        <row r="21">
          <cell r="B21">
            <v>98080</v>
          </cell>
          <cell r="C21" t="str">
            <v>Sumidouro Em Alvenaria De Tijolo Ceramico Macico Diametro 1,20M E Altura 5,00M, Com Tampa Em Concreto Armado Diametro 1,40M E Espessura 10Cm</v>
          </cell>
          <cell r="D21" t="str">
            <v>UN</v>
          </cell>
          <cell r="E21">
            <v>1</v>
          </cell>
          <cell r="F21">
            <v>6519.86</v>
          </cell>
        </row>
        <row r="22">
          <cell r="B22">
            <v>41598</v>
          </cell>
          <cell r="C22" t="str">
            <v>Entrada Provisoria De Energia Eletrica Aerea Trifasica 40A Em Poste Madeira</v>
          </cell>
          <cell r="D22" t="str">
            <v>UN</v>
          </cell>
          <cell r="E22">
            <v>1</v>
          </cell>
          <cell r="F22">
            <v>1373.49</v>
          </cell>
        </row>
        <row r="23">
          <cell r="B23" t="str">
            <v>74209/001</v>
          </cell>
          <cell r="C23" t="str">
            <v>Placa De Obra Em Chapa De Aco Galvanizado</v>
          </cell>
          <cell r="D23" t="str">
            <v>M2</v>
          </cell>
          <cell r="E23">
            <v>10</v>
          </cell>
          <cell r="F23">
            <v>472.54</v>
          </cell>
        </row>
        <row r="24">
          <cell r="B24"/>
          <cell r="C24" t="str">
            <v>DESMATAMENTO E TERRAPLENAGEM DO CANAL</v>
          </cell>
          <cell r="D24"/>
          <cell r="E24"/>
          <cell r="F24"/>
        </row>
        <row r="25">
          <cell r="B25"/>
          <cell r="C25" t="str">
            <v>DESMATAMENTO E BOTA-FORA</v>
          </cell>
          <cell r="D25"/>
          <cell r="E25"/>
          <cell r="F25"/>
        </row>
        <row r="26">
          <cell r="B26">
            <v>73672</v>
          </cell>
          <cell r="C26" t="str">
            <v>DESMATAMENTO E LIMPEZA MECANIZADA DE TERRENO COM ARVORES ATE Ø 15CM, UTILIZANDO TRATOR DE ESTEIRAS</v>
          </cell>
          <cell r="D26" t="str">
            <v>M2</v>
          </cell>
          <cell r="E26">
            <v>0</v>
          </cell>
          <cell r="F26">
            <v>0.34</v>
          </cell>
        </row>
        <row r="27">
          <cell r="B27" t="str">
            <v>73822/002</v>
          </cell>
          <cell r="C27" t="str">
            <v>LIMPEZA MECANIZADA DE TERRENO COM REMOCAO DE CAMADA VEGETAL, UTILIZANDO MOTONIVELADORA</v>
          </cell>
          <cell r="D27" t="str">
            <v>M2</v>
          </cell>
          <cell r="E27">
            <v>0</v>
          </cell>
          <cell r="F27">
            <v>0.5</v>
          </cell>
        </row>
        <row r="28">
          <cell r="B28" t="str">
            <v>73871/002*</v>
          </cell>
          <cell r="C28" t="str">
            <v>DESTOCAMENTO MECANICO DE ARVORES, Ø ATE 30CM</v>
          </cell>
          <cell r="D28" t="str">
            <v>UN</v>
          </cell>
          <cell r="E28">
            <v>0</v>
          </cell>
          <cell r="F28">
            <v>29.31</v>
          </cell>
        </row>
        <row r="29">
          <cell r="B29" t="str">
            <v>73871/003*</v>
          </cell>
          <cell r="C29" t="str">
            <v>DESTOCAMENTO MECANICO DE ARVORES, Ø ENTRE 30 E 50CM</v>
          </cell>
          <cell r="D29" t="str">
            <v>UN</v>
          </cell>
          <cell r="E29">
            <v>0</v>
          </cell>
          <cell r="F29">
            <v>52.44</v>
          </cell>
        </row>
        <row r="30">
          <cell r="B30" t="str">
            <v>73871/004*</v>
          </cell>
          <cell r="C30" t="str">
            <v>DESTOCAMENTO MECANICO DE ARVORES, Ø MAIOR QUE 50CM</v>
          </cell>
          <cell r="D30" t="str">
            <v>UN</v>
          </cell>
          <cell r="E30"/>
          <cell r="F30">
            <v>87.8</v>
          </cell>
        </row>
        <row r="31">
          <cell r="B31">
            <v>72898</v>
          </cell>
          <cell r="C31" t="str">
            <v>CARGA E DESCARGA MECANIZADAS DE ENTULHO EM CAMINHAO BASCULANTE 6 M3</v>
          </cell>
          <cell r="D31" t="str">
            <v>M3</v>
          </cell>
          <cell r="E31">
            <v>3829.35</v>
          </cell>
          <cell r="F31">
            <v>3.7</v>
          </cell>
        </row>
        <row r="32">
          <cell r="B32">
            <v>97914</v>
          </cell>
          <cell r="C32" t="str">
            <v>TRANSPORTE COM CAMINHÃO BASCULANTE DE 6 M3, EM VIA URBANA PAVIMENTADA, DMT ATÉ 30 KM (UNIDADE: M3XKM). AF_01/2018</v>
          </cell>
          <cell r="D32" t="str">
            <v>M3xKM</v>
          </cell>
          <cell r="E32">
            <v>48785.919999999998</v>
          </cell>
          <cell r="F32">
            <v>1.55</v>
          </cell>
        </row>
        <row r="33">
          <cell r="B33"/>
          <cell r="C33" t="str">
            <v>CORTE E BOTA-FORA DO CANAL E MARGINAIS</v>
          </cell>
          <cell r="D33"/>
          <cell r="E33"/>
          <cell r="F33"/>
        </row>
        <row r="34">
          <cell r="B34">
            <v>88548</v>
          </cell>
          <cell r="C34" t="str">
            <v xml:space="preserve">DRAGAGEM - ESCAVAÇÃO SUBMERSA </v>
          </cell>
          <cell r="D34" t="str">
            <v>M3</v>
          </cell>
          <cell r="E34">
            <v>3751.2</v>
          </cell>
          <cell r="F34">
            <v>25.04</v>
          </cell>
        </row>
        <row r="35">
          <cell r="B35" t="str">
            <v>Composição 5</v>
          </cell>
          <cell r="C35" t="str">
            <v>REMOÇÃO EM SOLO MOLE ATÉ 5,00M DE PROFUNDIDADE</v>
          </cell>
          <cell r="D35" t="str">
            <v>M3</v>
          </cell>
          <cell r="E35">
            <v>1593.6347999999998</v>
          </cell>
          <cell r="F35">
            <v>20.426411767288798</v>
          </cell>
        </row>
        <row r="36">
          <cell r="B36">
            <v>97914</v>
          </cell>
          <cell r="C36" t="str">
            <v>TRANSPORTE COM CAMINHÃO BASCULANTE DE 6 M3, EM VIA URBANA PAVIMENTADA, DMT ATÉ 30 KM (UNIDADE: M3XKM). AF_01/2018</v>
          </cell>
          <cell r="D36" t="str">
            <v>M3xKM</v>
          </cell>
          <cell r="E36">
            <v>68093.140000000029</v>
          </cell>
          <cell r="F36">
            <v>1.55</v>
          </cell>
        </row>
        <row r="37">
          <cell r="B37"/>
          <cell r="C37" t="str">
            <v>TERRAPLENAGEM TALUDES E MARGINAIS</v>
          </cell>
          <cell r="D37"/>
          <cell r="E37"/>
          <cell r="F37"/>
        </row>
        <row r="38">
          <cell r="B38">
            <v>79482</v>
          </cell>
          <cell r="C38" t="str">
            <v>ATERRO COM AREIA COM ADENSAMENTO HIDRAULICO (S/ TRANSPORTE AREIA)</v>
          </cell>
          <cell r="D38" t="str">
            <v>M3</v>
          </cell>
          <cell r="E38">
            <v>1297.2899999999995</v>
          </cell>
          <cell r="F38">
            <v>50.69</v>
          </cell>
        </row>
        <row r="39">
          <cell r="B39">
            <v>97915</v>
          </cell>
          <cell r="C39" t="str">
            <v>TRANSPORTE COM CAMINHÃO BASCULANTE DE 6 M3, EM VIA URBANA PAVIMENTADA, DMT ACIMA DE 30 KM (UNIDADE: M3XKM). AF_01/2018</v>
          </cell>
          <cell r="D39" t="str">
            <v>M3xKM</v>
          </cell>
          <cell r="E39">
            <v>50594.309999999983</v>
          </cell>
          <cell r="F39">
            <v>1.1000000000000001</v>
          </cell>
        </row>
        <row r="40">
          <cell r="B40" t="str">
            <v>74151/001</v>
          </cell>
          <cell r="C40" t="str">
            <v>ESCAVACAO E CARGA MATERIAL 1A CATEGORIA, UTILIZANDO TRATOR DE ESTEIRAS DE 110 A 160HP COM LAMINA, PESO OPERACIONAL * 13T E PA CARREGADEIRA COM 170 HP.</v>
          </cell>
          <cell r="D40" t="str">
            <v>M3</v>
          </cell>
          <cell r="E40">
            <v>6642.1247999999978</v>
          </cell>
          <cell r="F40">
            <v>2.92</v>
          </cell>
        </row>
        <row r="41">
          <cell r="B41">
            <v>6079</v>
          </cell>
          <cell r="C41" t="str">
            <v>ARGILA, ARGILA VERMELHA OU ARGILA ARENOSA (RETIRADA NA JAZIDA, SEM TRANSPORTE)</v>
          </cell>
          <cell r="D41" t="str">
            <v>M3</v>
          </cell>
          <cell r="E41">
            <v>6642.1247999999978</v>
          </cell>
          <cell r="F41">
            <v>8.74</v>
          </cell>
        </row>
        <row r="42">
          <cell r="B42">
            <v>97914</v>
          </cell>
          <cell r="C42" t="str">
            <v>TRANSPORTE COM CAMINHÃO BASCULANTE DE 6 M3, EM VIA URBANA PAVIMENTADA, DMT ATÉ 30 KM (UNIDADE: M3XKM). AF_01/2018</v>
          </cell>
          <cell r="D42" t="str">
            <v>M3xKM</v>
          </cell>
          <cell r="E42">
            <v>259042.75999999995</v>
          </cell>
          <cell r="F42">
            <v>1.55</v>
          </cell>
        </row>
        <row r="43">
          <cell r="B43">
            <v>96385</v>
          </cell>
          <cell r="C43" t="str">
            <v>EXECUÇÃO E COMPACTAÇÃO DE ATERRO COM SOLO PREDOMINANTEMENTE ARGILOSO - EXCLUSIVE ESCAVAÇÃO, CARGA E TRANSPORTE E SOLO. AF_09/2017</v>
          </cell>
          <cell r="D43" t="str">
            <v>M3</v>
          </cell>
          <cell r="E43">
            <v>6642.1247999999978</v>
          </cell>
          <cell r="F43">
            <v>5.01</v>
          </cell>
        </row>
        <row r="44">
          <cell r="B44" t="str">
            <v>Composição 6</v>
          </cell>
          <cell r="C44" t="str">
            <v>CAMINHO DE SERVIÇO</v>
          </cell>
          <cell r="D44" t="str">
            <v>M3</v>
          </cell>
          <cell r="E44">
            <v>625.20000000000005</v>
          </cell>
          <cell r="F44">
            <v>397.63</v>
          </cell>
        </row>
        <row r="45">
          <cell r="B45"/>
          <cell r="C45" t="str">
            <v>REVESTIMENTO DO TALUDE</v>
          </cell>
          <cell r="D45"/>
          <cell r="E45"/>
          <cell r="F45"/>
        </row>
        <row r="46">
          <cell r="B46">
            <v>92743</v>
          </cell>
          <cell r="C46" t="str">
            <v>MURO DE GABIÃO, ENCHIMENTO COM PEDRA DE MÃO TIPO RACHÃO, DE GRAVIDADE, COM GAIOLAS DE COMPRIMENTO IGUAL A 2 METROS, ALTURA DO MURO DE ATÉ 4 METROS - FORNECIMENTO E EXECUÇÃO. AF_12/2015</v>
          </cell>
          <cell r="D46" t="str">
            <v>M3</v>
          </cell>
          <cell r="E46" t="e">
            <v>#REF!</v>
          </cell>
          <cell r="F46">
            <v>474.91</v>
          </cell>
        </row>
        <row r="47">
          <cell r="B47">
            <v>92756</v>
          </cell>
          <cell r="C47" t="str">
            <v>PROTEÇÃO SUPERFICIAL DE CANAL EM GABIÃO TIPO COLCHÃO, ALTURA DE 23 CENTÍMETROS, ENCHIMENTO COM PEDRA DE MÃO TIPO RACHÃO - FORNECIMENTO E EXECUÇÃO. AF_12/2015</v>
          </cell>
          <cell r="D47" t="str">
            <v>M2</v>
          </cell>
          <cell r="E47" t="e">
            <v>#REF!</v>
          </cell>
          <cell r="F47">
            <v>202.71</v>
          </cell>
        </row>
        <row r="48">
          <cell r="B48">
            <v>83739</v>
          </cell>
          <cell r="C48" t="str">
            <v>FORNECIMENTO/INSTALACAO DE MANTA BIDIM RT-10</v>
          </cell>
          <cell r="D48" t="str">
            <v>M2</v>
          </cell>
          <cell r="E48" t="e">
            <v>#REF!</v>
          </cell>
          <cell r="F48">
            <v>5.62</v>
          </cell>
        </row>
        <row r="49">
          <cell r="B49">
            <v>3312</v>
          </cell>
          <cell r="C49" t="str">
            <v>ARAME DE AMARRACAO PARA GABIAO GALVANIZADO, DIAMETRO 2,2 MM</v>
          </cell>
          <cell r="D49" t="str">
            <v>KG</v>
          </cell>
          <cell r="E49" t="e">
            <v>#REF!</v>
          </cell>
          <cell r="F49">
            <v>22.23</v>
          </cell>
        </row>
        <row r="50">
          <cell r="B50"/>
          <cell r="C50" t="str">
            <v>URBANIZAÇÃO MARGINAIS</v>
          </cell>
          <cell r="D50"/>
          <cell r="E50"/>
          <cell r="F50"/>
        </row>
        <row r="51">
          <cell r="B51"/>
          <cell r="C51" t="str">
            <v>GUARDA-CORPO (PILARETE E TRAVESSAS)</v>
          </cell>
          <cell r="D51"/>
          <cell r="E51"/>
          <cell r="F51"/>
        </row>
        <row r="52">
          <cell r="B52">
            <v>92426</v>
          </cell>
          <cell r="C52" t="str">
            <v>MONTAGEM E DESMONTAGEM DE FÔRMA DE PILARES RETANGULARES E ESTRUTURAS, EM CHAPA DE MADEIRA COMPENSADA RESINADA, 8 UTILIZAÇÕES</v>
          </cell>
          <cell r="D52" t="str">
            <v>m2</v>
          </cell>
          <cell r="E52">
            <v>499.20000000000005</v>
          </cell>
          <cell r="F52">
            <v>40.15</v>
          </cell>
        </row>
        <row r="53">
          <cell r="B53">
            <v>92777</v>
          </cell>
          <cell r="C53" t="str">
            <v>ARMAÇÃO DE PILAR OU VIGA DE UMA ESTRUTURA CONVENCIONAL DE CONCRETO ARMADO, UTILIZANDO AÇO CA-50 DE 8,0 MM - MONTAGEM. AF_12/2015</v>
          </cell>
          <cell r="D53" t="str">
            <v>kg</v>
          </cell>
          <cell r="E53">
            <v>2976.0000000000005</v>
          </cell>
          <cell r="F53">
            <v>9.08</v>
          </cell>
        </row>
        <row r="54">
          <cell r="B54">
            <v>92718</v>
          </cell>
          <cell r="C54" t="str">
            <v>CONCRETAGEM DE PILARES, FCK = 25 MPA, COM USO DE BALDES EM EDIFICAÇÃO COM SEÇÃO MÉDIA DE PILARES MENOR OU IGUAL A 0,25 M² - LANÇAMENTO, ADENSAMENTO E ACABAMENTO. AF_12/2015</v>
          </cell>
          <cell r="D54" t="str">
            <v>m3</v>
          </cell>
          <cell r="E54">
            <v>29.760000000000005</v>
          </cell>
          <cell r="F54">
            <v>530.52</v>
          </cell>
        </row>
        <row r="55">
          <cell r="B55">
            <v>94273</v>
          </cell>
          <cell r="C55" t="str">
            <v>ASSENTAMENTO DE GUIA (MEIO-FIO) EM TRECHO RETO, CONFECCIONADA EM CONCRETO PRÉ-FABRICADO, DIMENSÕES 100X15X13X30 CM (COMPRIMENTO X BASE INFERIOR X BASE SUPERIOR X ALTURA), PARA VIAS URBANAS (USO VIÁRIO). AF_06/2016</v>
          </cell>
          <cell r="D55" t="str">
            <v>M</v>
          </cell>
          <cell r="E55">
            <v>3868.8</v>
          </cell>
          <cell r="F55">
            <v>32.130000000000003</v>
          </cell>
        </row>
        <row r="56">
          <cell r="B56">
            <v>94274</v>
          </cell>
          <cell r="C56" t="str">
            <v>ASSENTAMENTO DE GUIA (MEIO-FIO) EM TRECHO CURVO, CONFECCIONADA EM CONCRETO PRÉ-FABRICADO, DIMENSÕES 100X15X13X30 CM (COMPRIMENTO X BASE INFERIOR X BASE SUPERIOR X ALTURA), PARA VIAS URBANAS (USO VIÁRIO). AF_06/2016</v>
          </cell>
          <cell r="D56" t="str">
            <v>M</v>
          </cell>
          <cell r="E56">
            <v>967.2</v>
          </cell>
          <cell r="F56">
            <v>34.9</v>
          </cell>
        </row>
        <row r="57">
          <cell r="B57">
            <v>94283</v>
          </cell>
          <cell r="C57" t="str">
            <v>EXECUÇÃO DE SARJETA DE CONCRETO USINADO, MOLDADA IN LOCO EM TRECHO RETO, 45 CM BASE X 15 CM ALTURA. AF_06/2016</v>
          </cell>
          <cell r="D57" t="str">
            <v>M</v>
          </cell>
          <cell r="E57"/>
          <cell r="F57">
            <v>48.28</v>
          </cell>
        </row>
        <row r="58">
          <cell r="B58">
            <v>94284</v>
          </cell>
          <cell r="C58" t="str">
            <v>EXECUÇÃO DE SARJETA DE CONCRETO USINADO, MOLDADA IN LOCO EM TRECHO CURVA, 45 CM BASE X 15 CM ALTURA. AF_06/2016</v>
          </cell>
          <cell r="D58" t="str">
            <v>M</v>
          </cell>
          <cell r="E58"/>
          <cell r="F58">
            <v>56.7</v>
          </cell>
        </row>
        <row r="59">
          <cell r="B59">
            <v>94990</v>
          </cell>
          <cell r="C59" t="str">
            <v>EXECUÇÃO DE PASSEIO (CALÇADA) OU PISO DE CONCRETO COM CONCRETO MOLDADO IN LOCO, FEITO EM OBRA, ACABAMENTO CONVENCIONAL, NÃO ARMADO. AF_07/2016</v>
          </cell>
          <cell r="D59" t="str">
            <v>M3</v>
          </cell>
          <cell r="E59">
            <v>187.15091204204691</v>
          </cell>
          <cell r="F59">
            <v>609.04</v>
          </cell>
        </row>
        <row r="60">
          <cell r="B60"/>
          <cell r="C60" t="str">
            <v>DRENAGEM E LANÇAMENTO CANAL</v>
          </cell>
          <cell r="D60"/>
          <cell r="E60">
            <v>6</v>
          </cell>
          <cell r="F60"/>
        </row>
        <row r="61">
          <cell r="B61">
            <v>90106</v>
          </cell>
          <cell r="C61" t="str">
            <v>ESCAVAÇÃO MECANIZADA DE VALA COM PROFUNDIDADE ATÉ 1,5 M (MÉDIA ENTRE M</v>
          </cell>
          <cell r="D61" t="str">
            <v>M3</v>
          </cell>
          <cell r="E61">
            <v>113.39999999999999</v>
          </cell>
          <cell r="F61">
            <v>5.19</v>
          </cell>
        </row>
        <row r="62">
          <cell r="B62">
            <v>94049</v>
          </cell>
          <cell r="C62" t="str">
            <v>ESCORAMENTO DE VALA, TIPO DESCONTÍNUO, COM PROFUNDIDADE DE 0 A 1,5 M,</v>
          </cell>
          <cell r="D62" t="str">
            <v>M2</v>
          </cell>
          <cell r="E62">
            <v>162</v>
          </cell>
          <cell r="F62">
            <v>24.86</v>
          </cell>
        </row>
        <row r="63">
          <cell r="B63">
            <v>92214</v>
          </cell>
          <cell r="C63" t="str">
            <v>TUBO DE CONCRETO PARA REDES COLETORAS DE ÁGUAS PLUVIAIS, DIÂMETRO DE 800 MM, JUNTA RÍGIDA, INSTALADO EM LOCAL COM BAIXO NÍVEL DE INTERFERÊNC</v>
          </cell>
          <cell r="D63" t="str">
            <v>M</v>
          </cell>
          <cell r="E63">
            <v>54</v>
          </cell>
          <cell r="F63">
            <v>202.4</v>
          </cell>
        </row>
        <row r="64">
          <cell r="B64">
            <v>94111</v>
          </cell>
          <cell r="C64" t="str">
            <v>LASTRO DE VALA COM PREPARO DE FUNDO, LARGURA MENOR QUE 1,5 M, COM CAMADA DE AREIA, LANÇAMENTO MECANIZADO, EM LOCAL COM NÍVEL BAIXO DE INTERF</v>
          </cell>
          <cell r="D64" t="str">
            <v>M3</v>
          </cell>
          <cell r="E64">
            <v>11.34</v>
          </cell>
          <cell r="F64">
            <v>132.28</v>
          </cell>
        </row>
        <row r="65">
          <cell r="B65">
            <v>93379</v>
          </cell>
          <cell r="C65" t="str">
            <v>REATERRO MECANIZADO DE VALA COM RETROESCAVADEIRA (CAPACIDADE DA CAÇAMBA DA RETRO: 0,26 M³ / POTÊNCIA: 88 HP), LARGURA DE 0,8 A 1,5 M, PROFUN</v>
          </cell>
          <cell r="D65" t="str">
            <v>M3</v>
          </cell>
          <cell r="E65">
            <v>36.948959999999985</v>
          </cell>
          <cell r="F65">
            <v>12.04</v>
          </cell>
        </row>
        <row r="66">
          <cell r="B66" t="str">
            <v>73856/003</v>
          </cell>
          <cell r="C66" t="str">
            <v>BOCA PARA BUEIRO SIMPLES TUBULAR, DIAMETRO =0,80M, EM CONCRETO CICLOPICO, INCLUINDO FORMAS, ESCAVACAO, REATERRO E MATERIAIS, EXCLUINDO MATER</v>
          </cell>
          <cell r="D66" t="str">
            <v xml:space="preserve">UN </v>
          </cell>
          <cell r="E66">
            <v>6</v>
          </cell>
          <cell r="F66">
            <v>1309.26</v>
          </cell>
        </row>
        <row r="67">
          <cell r="B67">
            <v>99244</v>
          </cell>
          <cell r="C67" t="str">
            <v>BASE PARA POÇO DE VISITA RETANGULAR PARA DRENAGEM, EM ALVENARIA COM BLOCOS DE CONCRETO, DIMENSÕES INTERNAS = 1,5X2 M, PROFUNDIDADE = 1,45 M,</v>
          </cell>
          <cell r="D67" t="str">
            <v xml:space="preserve">UN </v>
          </cell>
          <cell r="E67">
            <v>6</v>
          </cell>
          <cell r="F67">
            <v>3612.23</v>
          </cell>
        </row>
        <row r="68">
          <cell r="B68">
            <v>98114</v>
          </cell>
          <cell r="C68" t="str">
            <v>TAMPA CIRCULAR PARA ESGOTO E DRENAGEM, EM FERRO FUNDIDO, DIÂMETRO INTERNO = 0,6 M. AF_05/2018</v>
          </cell>
          <cell r="D68" t="str">
            <v xml:space="preserve">UN </v>
          </cell>
          <cell r="E68">
            <v>6</v>
          </cell>
          <cell r="F68">
            <v>400.15</v>
          </cell>
        </row>
      </sheetData>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ão ORSE"/>
    </sheetNames>
    <sheetDataSet>
      <sheetData sheetId="0" refreshError="1">
        <row r="12">
          <cell r="H12" t="str">
            <v xml:space="preserve"> 0,0059524</v>
          </cell>
        </row>
        <row r="20">
          <cell r="H20" t="str">
            <v xml:space="preserve"> 0,0178571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ORÇAMENTO"/>
      <sheetName val="MC-DRE"/>
      <sheetName val="MC-TER"/>
      <sheetName val="MC-PAV"/>
      <sheetName val="CRONOGRAMA"/>
      <sheetName val="Planilha1"/>
      <sheetName val="Planilha2"/>
      <sheetName val="Planilha3"/>
      <sheetName val="Planilha4"/>
      <sheetName val="Planilha5"/>
      <sheetName val="Planilha6"/>
      <sheetName val="CPU-VII"/>
      <sheetName val="Planilha7"/>
      <sheetName val="Planilha8"/>
      <sheetName val="LS"/>
      <sheetName val="BDI"/>
      <sheetName val="CPU-cbuq"/>
      <sheetName val="PV PARA REDE 600"/>
    </sheetNames>
    <sheetDataSet>
      <sheetData sheetId="0"/>
      <sheetData sheetId="1">
        <row r="9">
          <cell r="D9" t="str">
            <v>EXECUÇÃO DOS SERVIÇOS DE INFRAESTRUTURA NO UNA/ATALAIA/JADERLÂNDIA  - NO MUNICÍPIO DE ANANINDEUA - PA.</v>
          </cell>
        </row>
        <row r="104">
          <cell r="F104" t="str">
            <v>Recuperação de PV´s ou Caixas de águas pluviais para bueiros simples</v>
          </cell>
        </row>
        <row r="105">
          <cell r="F105" t="str">
            <v>Recuperação de BL´s simples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 120 Dias"/>
      <sheetName val="Reforma"/>
      <sheetName val="Ciência da Natureza"/>
      <sheetName val="Informática"/>
      <sheetName val="Bibliotec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KsKr"/>
      <sheetName val="Etapa Única"/>
      <sheetName val="Trans.2o. trecho"/>
      <sheetName val="ETA-Mat"/>
      <sheetName val="INCCTOT"/>
      <sheetName val="Jacaraci"/>
      <sheetName val="Demanda-Total"/>
      <sheetName val="V reservação"/>
      <sheetName val="Pre dimensADUTORA"/>
      <sheetName val="Lista"/>
      <sheetName val="Zona A"/>
      <sheetName val="Zona B"/>
      <sheetName val="EEAB1(3+1)3G"/>
    </sheetNames>
    <sheetDataSet>
      <sheetData sheetId="0" refreshError="1"/>
      <sheetData sheetId="1" refreshError="1"/>
      <sheetData sheetId="2" refreshError="1">
        <row r="125">
          <cell r="C125">
            <v>15.399999999999977</v>
          </cell>
          <cell r="E125">
            <v>19.659999999999968</v>
          </cell>
        </row>
        <row r="126">
          <cell r="C126">
            <v>15.542336341085161</v>
          </cell>
          <cell r="E126">
            <v>19.802336341085152</v>
          </cell>
        </row>
        <row r="127">
          <cell r="C127">
            <v>16.257148068197694</v>
          </cell>
          <cell r="E127">
            <v>20.517148068197685</v>
          </cell>
        </row>
        <row r="128">
          <cell r="C128">
            <v>17.518811323131445</v>
          </cell>
          <cell r="E128">
            <v>21.778811323131436</v>
          </cell>
        </row>
        <row r="129">
          <cell r="C129">
            <v>19.303780580867624</v>
          </cell>
          <cell r="E129">
            <v>23.563780580867615</v>
          </cell>
        </row>
        <row r="130">
          <cell r="C130">
            <v>21.598989322352281</v>
          </cell>
          <cell r="E130">
            <v>25.858989322352272</v>
          </cell>
        </row>
        <row r="131">
          <cell r="C131">
            <v>24.396686091835932</v>
          </cell>
          <cell r="E131">
            <v>28.656686091835923</v>
          </cell>
        </row>
        <row r="132">
          <cell r="C132">
            <v>27.42734006018452</v>
          </cell>
          <cell r="E132">
            <v>31.687340060184511</v>
          </cell>
        </row>
        <row r="133">
          <cell r="C133">
            <v>31.13573066002607</v>
          </cell>
          <cell r="E133">
            <v>35.395730660026061</v>
          </cell>
        </row>
        <row r="134">
          <cell r="C134">
            <v>35.325379219265528</v>
          </cell>
          <cell r="E134">
            <v>39.585379219265519</v>
          </cell>
        </row>
      </sheetData>
      <sheetData sheetId="3" refreshError="1"/>
      <sheetData sheetId="4" refreshError="1"/>
      <sheetData sheetId="5" refreshError="1"/>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 FISI FINAN GLEBA"/>
      <sheetName val="CRONOGRAMA DE DESEMBOLSO"/>
      <sheetName val="RESUMO"/>
      <sheetName val="ORÇAMENTO GLEBA"/>
      <sheetName val="MEMÓRIA ORÇAMENTO"/>
      <sheetName val="COMPOSIÇÕES PREÇOS"/>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 FISI FINAN GLEBA"/>
      <sheetName val="CRONOGRAMA DE DESEMBOLSO"/>
      <sheetName val="RESUMO"/>
      <sheetName val="ORÇAMENTO GLEBA"/>
      <sheetName val="MEMÓRIA ORÇAMENTO"/>
      <sheetName val="COMPOSIÇÕES PREÇOS"/>
    </sheetNames>
    <sheetDataSet>
      <sheetData sheetId="0"/>
      <sheetData sheetId="1" refreshError="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 versão 2a"/>
      <sheetName val="Cad.Fornecedores"/>
      <sheetName val="Relação Modalidades"/>
    </sheetNames>
    <sheetDataSet>
      <sheetData sheetId="0"/>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PROJETISTA"/>
      <sheetName val="CRONO FISI FINAN ETA S BRAZ"/>
      <sheetName val="Q.C.I."/>
      <sheetName val="RESUMO"/>
      <sheetName val="CANTEIRO OB(1.0)"/>
      <sheetName val="GALERIA TUB(2.0)"/>
      <sheetName val="CANAL A DECANT (3.0)"/>
      <sheetName val="TB A LAV ASCENCIONAL(4.0)"/>
      <sheetName val="E ELEV LAV SUPERF(05)"/>
      <sheetName val="BARR A LAV SUP(6)"/>
      <sheetName val="Plan1"/>
      <sheetName val="FILTROS(7)"/>
      <sheetName val="CASA QUIM(8)"/>
      <sheetName val="INST ELÉT(9)"/>
      <sheetName val="REFORMA PRÉDIO ETA"/>
      <sheetName val="DECANTADORES MELHO"/>
    </sheetNames>
    <sheetDataSet>
      <sheetData sheetId="0"/>
      <sheetData sheetId="1" refreshError="1"/>
      <sheetData sheetId="2" refreshError="1"/>
      <sheetData sheetId="3" refreshError="1"/>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ar demonstrativo"/>
      <sheetName val="Demonstrativo de despesas"/>
      <sheetName val="Macros"/>
      <sheetName val="ATW"/>
      <sheetName val="Travar"/>
      <sheetName val="Selecionar funcionário"/>
      <sheetName val="Intl Data Table"/>
      <sheetName val="TemplateInformation"/>
    </sheetNames>
    <sheetDataSet>
      <sheetData sheetId="0" refreshError="1"/>
      <sheetData sheetId="1" refreshError="1">
        <row r="21">
          <cell r="F21">
            <v>0.21</v>
          </cell>
          <cell r="G21" t="b">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RONOGRAMA"/>
      <sheetName val="BDI"/>
      <sheetName val="Planilhas aux."/>
      <sheetName val="INSUMOS"/>
      <sheetName val="PLANILHA 0S1"/>
      <sheetName val="CRONOFIFINAC OS1 VER 2"/>
      <sheetName val="CRONOFIFINAC OS2 VER 2"/>
      <sheetName val="CRONOFIFINAC OS2 SITIA"/>
      <sheetName val="PLANILHA OS2 "/>
      <sheetName val="CRONO FISICOFINAC OS3 "/>
      <sheetName val="PLANILHA OS3"/>
      <sheetName val="CRONOFIFINAC OS4"/>
      <sheetName val="PLANILHA OS4"/>
      <sheetName val="CRONOFIFINAC OS5 "/>
      <sheetName val="PLANILHA OS5"/>
      <sheetName val="CRONOFIFINAC OS7 "/>
      <sheetName val="PLANILHA OS7"/>
      <sheetName val="EQUIPAM BELEM"/>
      <sheetName val="O.S.12"/>
      <sheetName val="OS2BRAN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persons/person.xml><?xml version="1.0" encoding="utf-8"?>
<personList xmlns="http://schemas.microsoft.com/office/spreadsheetml/2018/threadedcomments" xmlns:x="http://schemas.openxmlformats.org/spreadsheetml/2006/main">
  <person displayName="OTACILIO AGRA" id="{E7C3719B-E8EA-4154-BCB3-D43609C4DAB5}" userId="66dd99b1507bf1f5" providerId="Windows Live"/>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7" dT="2022-05-21T13:55:38.93" personId="{E7C3719B-E8EA-4154-BCB3-D43609C4DAB5}" id="{6CE318E4-E116-42BE-8470-EBA85B0B2192}">
    <text>SICRO/DNIT</text>
  </threadedComment>
  <threadedComment ref="E104" dT="2021-11-29T13:10:28.94" personId="{E7C3719B-E8EA-4154-BCB3-D43609C4DAB5}" id="{053244C6-27EA-4BFA-94D0-687C5C10E010}">
    <text>Preço ANP out/21 Mato Grosso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069CC-0A9C-40CC-ADF2-1AD4E75179C8}">
  <sheetPr>
    <tabColor theme="7" tint="0.39997558519241921"/>
  </sheetPr>
  <dimension ref="A1:M28"/>
  <sheetViews>
    <sheetView topLeftCell="D1" zoomScale="40" zoomScaleNormal="40" workbookViewId="0">
      <selection activeCell="H29" sqref="H29"/>
    </sheetView>
  </sheetViews>
  <sheetFormatPr defaultColWidth="9.140625" defaultRowHeight="25.5"/>
  <cols>
    <col min="1" max="2" width="4.42578125" style="264" customWidth="1"/>
    <col min="3" max="4" width="16.7109375" style="264" customWidth="1"/>
    <col min="5" max="5" width="22.7109375" style="264" customWidth="1"/>
    <col min="6" max="6" width="100.7109375" style="264" customWidth="1"/>
    <col min="7" max="7" width="29.85546875" style="264" bestFit="1" customWidth="1"/>
    <col min="8" max="8" width="40.140625" style="264" bestFit="1" customWidth="1"/>
    <col min="9" max="9" width="29.140625" style="264" customWidth="1"/>
    <col min="10" max="10" width="38.42578125" style="264" customWidth="1"/>
    <col min="11" max="11" width="14.85546875" style="264" bestFit="1" customWidth="1"/>
    <col min="12" max="12" width="15.85546875" style="264" customWidth="1"/>
    <col min="13" max="13" width="16.28515625" style="264" customWidth="1"/>
    <col min="14" max="16384" width="9.140625" style="264"/>
  </cols>
  <sheetData>
    <row r="1" spans="1:13" ht="24.95" customHeight="1">
      <c r="A1" s="372"/>
      <c r="B1" s="373"/>
      <c r="C1" s="852"/>
      <c r="D1" s="853"/>
      <c r="E1" s="853"/>
      <c r="F1" s="853"/>
      <c r="G1" s="853"/>
      <c r="H1" s="854"/>
    </row>
    <row r="2" spans="1:13" ht="24.95" customHeight="1">
      <c r="A2" s="374"/>
      <c r="C2" s="855"/>
      <c r="D2" s="856"/>
      <c r="E2" s="856"/>
      <c r="F2" s="856"/>
      <c r="G2" s="856"/>
      <c r="H2" s="857"/>
    </row>
    <row r="3" spans="1:13" ht="24.95" customHeight="1">
      <c r="A3" s="374"/>
      <c r="C3" s="855"/>
      <c r="D3" s="856"/>
      <c r="E3" s="856"/>
      <c r="F3" s="856"/>
      <c r="G3" s="856"/>
      <c r="H3" s="857"/>
    </row>
    <row r="4" spans="1:13" ht="24.95" customHeight="1">
      <c r="A4" s="374"/>
      <c r="C4" s="855"/>
      <c r="D4" s="856"/>
      <c r="E4" s="856"/>
      <c r="F4" s="856"/>
      <c r="G4" s="856"/>
      <c r="H4" s="857"/>
    </row>
    <row r="5" spans="1:13" ht="27.95" customHeight="1">
      <c r="A5" s="374"/>
      <c r="C5" s="858" t="s">
        <v>18</v>
      </c>
      <c r="D5" s="859"/>
      <c r="E5" s="859"/>
      <c r="F5" s="859"/>
      <c r="G5" s="859"/>
      <c r="H5" s="860"/>
    </row>
    <row r="6" spans="1:13" ht="27.95" customHeight="1">
      <c r="A6" s="374"/>
      <c r="C6" s="861" t="s">
        <v>189</v>
      </c>
      <c r="D6" s="862"/>
      <c r="E6" s="862"/>
      <c r="F6" s="862"/>
      <c r="G6" s="862"/>
      <c r="H6" s="863"/>
    </row>
    <row r="7" spans="1:13" ht="27.95" customHeight="1">
      <c r="A7" s="374"/>
      <c r="C7" s="861" t="s">
        <v>17</v>
      </c>
      <c r="D7" s="862"/>
      <c r="E7" s="862"/>
      <c r="F7" s="862"/>
      <c r="G7" s="862"/>
      <c r="H7" s="863"/>
    </row>
    <row r="8" spans="1:13" ht="24.95" customHeight="1">
      <c r="A8" s="374"/>
      <c r="C8" s="345"/>
      <c r="D8" s="346"/>
      <c r="E8" s="346"/>
      <c r="F8" s="346"/>
      <c r="G8" s="346"/>
      <c r="H8" s="347"/>
    </row>
    <row r="9" spans="1:13" ht="54" customHeight="1">
      <c r="A9" s="374"/>
      <c r="C9" s="314" t="s">
        <v>486</v>
      </c>
      <c r="D9" s="848" t="s">
        <v>678</v>
      </c>
      <c r="E9" s="848"/>
      <c r="F9" s="848"/>
      <c r="G9" s="848"/>
      <c r="H9" s="864"/>
    </row>
    <row r="10" spans="1:13" ht="30" customHeight="1">
      <c r="A10" s="374"/>
      <c r="C10" s="847" t="s">
        <v>487</v>
      </c>
      <c r="D10" s="848"/>
      <c r="E10" s="849">
        <f>H25</f>
        <v>41254796.539999999</v>
      </c>
      <c r="F10" s="850"/>
      <c r="G10" s="850"/>
      <c r="H10" s="851"/>
    </row>
    <row r="11" spans="1:13" ht="30" customHeight="1">
      <c r="A11" s="374"/>
      <c r="C11" s="869" t="s">
        <v>633</v>
      </c>
      <c r="D11" s="850"/>
      <c r="E11" s="850"/>
      <c r="F11" s="850"/>
      <c r="G11" s="850"/>
      <c r="H11" s="851"/>
    </row>
    <row r="12" spans="1:13" ht="24.95" customHeight="1" thickBot="1">
      <c r="A12" s="374"/>
      <c r="C12" s="870"/>
      <c r="D12" s="871"/>
      <c r="E12" s="871"/>
      <c r="F12" s="871"/>
      <c r="G12" s="871"/>
      <c r="H12" s="872"/>
    </row>
    <row r="13" spans="1:13" ht="36.75" customHeight="1" thickTop="1" thickBot="1">
      <c r="A13" s="374"/>
      <c r="C13" s="873" t="s">
        <v>676</v>
      </c>
      <c r="D13" s="874"/>
      <c r="E13" s="874"/>
      <c r="F13" s="874"/>
      <c r="G13" s="874"/>
      <c r="H13" s="875"/>
    </row>
    <row r="14" spans="1:13" ht="8.1" customHeight="1" thickTop="1">
      <c r="A14" s="374"/>
      <c r="C14" s="876"/>
      <c r="D14" s="877"/>
      <c r="E14" s="877"/>
      <c r="F14" s="877"/>
      <c r="G14" s="877"/>
      <c r="H14" s="878"/>
    </row>
    <row r="15" spans="1:13">
      <c r="A15" s="374"/>
      <c r="C15" s="879" t="s">
        <v>6</v>
      </c>
      <c r="D15" s="881" t="s">
        <v>185</v>
      </c>
      <c r="E15" s="881" t="s">
        <v>432</v>
      </c>
      <c r="F15" s="881" t="s">
        <v>5</v>
      </c>
      <c r="G15" s="881" t="s">
        <v>677</v>
      </c>
      <c r="H15" s="868" t="s">
        <v>332</v>
      </c>
      <c r="J15" s="265"/>
      <c r="K15" s="266"/>
      <c r="L15" s="266"/>
      <c r="M15" s="266"/>
    </row>
    <row r="16" spans="1:13">
      <c r="A16" s="374"/>
      <c r="C16" s="880"/>
      <c r="D16" s="882"/>
      <c r="E16" s="882"/>
      <c r="F16" s="882"/>
      <c r="G16" s="882"/>
      <c r="H16" s="868"/>
      <c r="J16" s="265"/>
      <c r="K16" s="266"/>
      <c r="L16" s="266"/>
      <c r="M16" s="266"/>
    </row>
    <row r="17" spans="1:11">
      <c r="A17" s="374"/>
      <c r="C17" s="300">
        <v>1</v>
      </c>
      <c r="D17" s="278"/>
      <c r="E17" s="278"/>
      <c r="F17" s="279" t="s">
        <v>679</v>
      </c>
      <c r="G17" s="551">
        <f>'GERAL C INFRA'!G20</f>
        <v>17752.95</v>
      </c>
      <c r="H17" s="275">
        <f>'GERAL C INFRA'!K155</f>
        <v>41254796.539999999</v>
      </c>
      <c r="I17" s="297"/>
    </row>
    <row r="18" spans="1:11">
      <c r="A18" s="374"/>
      <c r="C18" s="300"/>
      <c r="D18" s="278"/>
      <c r="E18" s="269"/>
      <c r="F18" s="279"/>
      <c r="G18" s="551"/>
      <c r="H18" s="275"/>
    </row>
    <row r="19" spans="1:11" hidden="1">
      <c r="A19" s="374"/>
      <c r="C19" s="300"/>
      <c r="D19" s="278"/>
      <c r="E19" s="278"/>
      <c r="F19" s="279"/>
      <c r="G19" s="551"/>
      <c r="H19" s="275"/>
    </row>
    <row r="20" spans="1:11" hidden="1">
      <c r="A20" s="374"/>
      <c r="C20" s="300"/>
      <c r="D20" s="278"/>
      <c r="E20" s="278"/>
      <c r="F20" s="279"/>
      <c r="G20" s="551"/>
      <c r="H20" s="275"/>
    </row>
    <row r="21" spans="1:11" hidden="1">
      <c r="A21" s="374"/>
      <c r="C21" s="300"/>
      <c r="D21" s="278"/>
      <c r="E21" s="278"/>
      <c r="F21" s="279"/>
      <c r="G21" s="551"/>
      <c r="H21" s="275"/>
    </row>
    <row r="22" spans="1:11" hidden="1">
      <c r="A22" s="374"/>
      <c r="C22" s="300"/>
      <c r="D22" s="278"/>
      <c r="E22" s="269"/>
      <c r="F22" s="279"/>
      <c r="G22" s="551"/>
      <c r="H22" s="275"/>
    </row>
    <row r="23" spans="1:11" hidden="1">
      <c r="A23" s="374"/>
      <c r="C23" s="300"/>
      <c r="D23" s="278"/>
      <c r="E23" s="278"/>
      <c r="F23" s="279"/>
      <c r="G23" s="551"/>
      <c r="H23" s="275"/>
    </row>
    <row r="24" spans="1:11">
      <c r="A24" s="374"/>
      <c r="C24" s="300"/>
      <c r="D24" s="278"/>
      <c r="E24" s="278"/>
      <c r="F24" s="279"/>
      <c r="G24" s="551"/>
      <c r="H24" s="275"/>
    </row>
    <row r="25" spans="1:11" ht="41.25" customHeight="1" thickBot="1">
      <c r="C25" s="865" t="s">
        <v>25</v>
      </c>
      <c r="D25" s="866"/>
      <c r="E25" s="866"/>
      <c r="F25" s="867"/>
      <c r="G25" s="552">
        <f>SUM(G17:G24)</f>
        <v>17752.95</v>
      </c>
      <c r="H25" s="371">
        <f>SUM(H17:H24)</f>
        <v>41254796.539999999</v>
      </c>
    </row>
    <row r="26" spans="1:11">
      <c r="K26" s="313"/>
    </row>
    <row r="27" spans="1:11">
      <c r="K27" s="297"/>
    </row>
    <row r="28" spans="1:11">
      <c r="H28" s="297"/>
    </row>
  </sheetData>
  <mergeCells count="18">
    <mergeCell ref="C25:F25"/>
    <mergeCell ref="H15:H16"/>
    <mergeCell ref="C11:H11"/>
    <mergeCell ref="C12:H12"/>
    <mergeCell ref="C13:H13"/>
    <mergeCell ref="C14:H14"/>
    <mergeCell ref="C15:C16"/>
    <mergeCell ref="D15:D16"/>
    <mergeCell ref="E15:E16"/>
    <mergeCell ref="F15:F16"/>
    <mergeCell ref="G15:G16"/>
    <mergeCell ref="C10:D10"/>
    <mergeCell ref="E10:H10"/>
    <mergeCell ref="C1:H4"/>
    <mergeCell ref="C5:H5"/>
    <mergeCell ref="C6:H6"/>
    <mergeCell ref="C7:H7"/>
    <mergeCell ref="D9:H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AAA9-8F92-4346-BC32-A3C44E87CAF2}">
  <sheetPr codeName="Planilha7">
    <tabColor theme="7" tint="0.39997558519241921"/>
  </sheetPr>
  <dimension ref="A1:H38"/>
  <sheetViews>
    <sheetView showGridLines="0" view="pageBreakPreview" zoomScaleNormal="85" zoomScaleSheetLayoutView="100" workbookViewId="0">
      <selection activeCell="A7" sqref="A7:H7"/>
    </sheetView>
  </sheetViews>
  <sheetFormatPr defaultColWidth="9.140625" defaultRowHeight="15"/>
  <cols>
    <col min="1" max="1" width="12.42578125" style="643" customWidth="1"/>
    <col min="2" max="2" width="43.42578125" style="637" customWidth="1"/>
    <col min="3" max="3" width="8.42578125" style="644" customWidth="1"/>
    <col min="4" max="4" width="12.85546875" style="637" customWidth="1"/>
    <col min="5" max="5" width="11.85546875" style="645" customWidth="1"/>
    <col min="6" max="6" width="17.42578125" style="646" customWidth="1"/>
    <col min="7" max="7" width="11.85546875" style="637" bestFit="1" customWidth="1"/>
    <col min="8" max="16384" width="9.140625" style="637"/>
  </cols>
  <sheetData>
    <row r="1" spans="1:8" s="628" customFormat="1">
      <c r="A1" s="1097" t="s">
        <v>18</v>
      </c>
      <c r="B1" s="1097"/>
      <c r="C1" s="1097"/>
      <c r="D1" s="1097"/>
      <c r="E1" s="1097"/>
      <c r="F1" s="1097"/>
      <c r="G1" s="626"/>
      <c r="H1" s="627"/>
    </row>
    <row r="2" spans="1:8" s="628" customFormat="1">
      <c r="A2" s="1113" t="str">
        <f>Composição1a!B2</f>
        <v>EXECUÇÃO DOS SERVIÇOS DE INFRAESTRUTURA E PREVENÇÃO DE INUNDAÇÕES - NO MUNICÍPIO DE ANANINDEUA - PA.</v>
      </c>
      <c r="B2" s="1113"/>
      <c r="C2" s="1113"/>
      <c r="D2" s="1113"/>
      <c r="E2" s="1113"/>
      <c r="F2" s="1113"/>
      <c r="G2" s="630"/>
      <c r="H2" s="630"/>
    </row>
    <row r="3" spans="1:8" s="628" customFormat="1">
      <c r="A3" s="1097" t="s">
        <v>187</v>
      </c>
      <c r="B3" s="1097"/>
      <c r="C3" s="1097"/>
      <c r="D3" s="1097"/>
      <c r="E3" s="1097"/>
      <c r="F3" s="1097"/>
      <c r="G3" s="626"/>
      <c r="H3" s="631"/>
    </row>
    <row r="4" spans="1:8" s="628" customFormat="1">
      <c r="A4" s="1097"/>
      <c r="B4" s="1097"/>
      <c r="C4" s="1097"/>
      <c r="D4" s="1097"/>
      <c r="E4" s="1097"/>
      <c r="F4" s="1097"/>
      <c r="G4" s="626"/>
      <c r="H4" s="631"/>
    </row>
    <row r="5" spans="1:8" ht="15" customHeight="1">
      <c r="A5" s="632" t="s">
        <v>685</v>
      </c>
      <c r="B5" s="633"/>
      <c r="C5" s="634"/>
      <c r="D5" s="634"/>
      <c r="E5" s="635"/>
      <c r="F5" s="636"/>
    </row>
    <row r="6" spans="1:8" ht="15.75" customHeight="1" thickBot="1">
      <c r="A6" s="638" t="s">
        <v>686</v>
      </c>
      <c r="B6" s="639"/>
      <c r="C6" s="640"/>
      <c r="D6" s="640"/>
      <c r="E6" s="641" t="s">
        <v>879</v>
      </c>
      <c r="F6" s="642"/>
    </row>
    <row r="7" spans="1:8" ht="18.75" thickBot="1">
      <c r="A7" s="1099" t="s">
        <v>880</v>
      </c>
      <c r="B7" s="1100"/>
      <c r="C7" s="1100"/>
      <c r="D7" s="1100"/>
      <c r="E7" s="1100"/>
      <c r="F7" s="1101"/>
    </row>
    <row r="8" spans="1:8" ht="15.75" thickBot="1"/>
    <row r="9" spans="1:8" ht="15" customHeight="1" thickTop="1">
      <c r="A9" s="647" t="s">
        <v>6</v>
      </c>
      <c r="B9" s="1114" t="s">
        <v>909</v>
      </c>
      <c r="C9" s="1104" t="s">
        <v>881</v>
      </c>
      <c r="D9" s="1106" t="s">
        <v>882</v>
      </c>
      <c r="E9" s="648" t="s">
        <v>883</v>
      </c>
      <c r="F9" s="682">
        <v>44896</v>
      </c>
    </row>
    <row r="10" spans="1:8">
      <c r="A10" s="683" t="s">
        <v>706</v>
      </c>
      <c r="B10" s="1115"/>
      <c r="C10" s="1105"/>
      <c r="D10" s="1107"/>
      <c r="E10" s="651" t="s">
        <v>885</v>
      </c>
      <c r="F10" s="652" t="s">
        <v>2</v>
      </c>
    </row>
    <row r="11" spans="1:8">
      <c r="A11" s="1108" t="s">
        <v>886</v>
      </c>
      <c r="B11" s="1110" t="s">
        <v>5</v>
      </c>
      <c r="C11" s="1110" t="s">
        <v>21</v>
      </c>
      <c r="D11" s="1110" t="s">
        <v>887</v>
      </c>
      <c r="E11" s="1110" t="s">
        <v>24</v>
      </c>
      <c r="F11" s="1095" t="s">
        <v>646</v>
      </c>
    </row>
    <row r="12" spans="1:8" ht="15.75" thickBot="1">
      <c r="A12" s="1109"/>
      <c r="B12" s="1111"/>
      <c r="C12" s="1112"/>
      <c r="D12" s="1112"/>
      <c r="E12" s="1112"/>
      <c r="F12" s="1096"/>
    </row>
    <row r="13" spans="1:8" ht="16.5" thickTop="1" thickBot="1">
      <c r="A13" s="1078" t="s">
        <v>888</v>
      </c>
      <c r="B13" s="1079"/>
      <c r="C13" s="1079"/>
      <c r="D13" s="1079"/>
      <c r="E13" s="1079"/>
      <c r="F13" s="1080"/>
    </row>
    <row r="14" spans="1:8" ht="39" thickTop="1">
      <c r="A14" s="653" t="s">
        <v>910</v>
      </c>
      <c r="B14" s="654" t="s">
        <v>911</v>
      </c>
      <c r="C14" s="655" t="s">
        <v>430</v>
      </c>
      <c r="D14" s="662">
        <v>1.48621E-2</v>
      </c>
      <c r="E14" s="657">
        <v>13.93</v>
      </c>
      <c r="F14" s="658">
        <f>E14*D14</f>
        <v>0.21</v>
      </c>
      <c r="G14" s="637" t="s">
        <v>912</v>
      </c>
    </row>
    <row r="15" spans="1:8">
      <c r="A15" s="659"/>
      <c r="B15" s="660"/>
      <c r="C15" s="661"/>
      <c r="D15" s="662"/>
      <c r="E15" s="663"/>
      <c r="F15" s="658">
        <v>0</v>
      </c>
    </row>
    <row r="16" spans="1:8" hidden="1">
      <c r="A16" s="659"/>
      <c r="B16" s="660"/>
      <c r="C16" s="661"/>
      <c r="D16" s="662"/>
      <c r="E16" s="663"/>
      <c r="F16" s="658">
        <v>0</v>
      </c>
    </row>
    <row r="17" spans="1:7" hidden="1">
      <c r="A17" s="659"/>
      <c r="B17" s="660"/>
      <c r="C17" s="661"/>
      <c r="D17" s="662"/>
      <c r="E17" s="663"/>
      <c r="F17" s="658">
        <v>0</v>
      </c>
    </row>
    <row r="18" spans="1:7" hidden="1">
      <c r="A18" s="659"/>
      <c r="B18" s="660"/>
      <c r="C18" s="661"/>
      <c r="D18" s="662"/>
      <c r="E18" s="663"/>
      <c r="F18" s="658">
        <v>0</v>
      </c>
    </row>
    <row r="19" spans="1:7" hidden="1">
      <c r="A19" s="659"/>
      <c r="B19" s="660"/>
      <c r="C19" s="661"/>
      <c r="D19" s="662"/>
      <c r="E19" s="663"/>
      <c r="F19" s="658">
        <v>0</v>
      </c>
    </row>
    <row r="20" spans="1:7" ht="15.75" thickBot="1">
      <c r="A20" s="1089" t="s">
        <v>22</v>
      </c>
      <c r="B20" s="1090"/>
      <c r="C20" s="1090"/>
      <c r="D20" s="1090"/>
      <c r="E20" s="1091"/>
      <c r="F20" s="684">
        <f>SUM(F14:F19)</f>
        <v>0.21</v>
      </c>
    </row>
    <row r="21" spans="1:7" ht="16.5" thickTop="1" thickBot="1">
      <c r="A21" s="1078" t="s">
        <v>190</v>
      </c>
      <c r="B21" s="1079"/>
      <c r="C21" s="1079"/>
      <c r="D21" s="1079"/>
      <c r="E21" s="1079"/>
      <c r="F21" s="1080"/>
    </row>
    <row r="22" spans="1:7" ht="26.25" thickTop="1">
      <c r="A22" s="653" t="s">
        <v>233</v>
      </c>
      <c r="B22" s="654" t="s">
        <v>913</v>
      </c>
      <c r="C22" s="655" t="s">
        <v>230</v>
      </c>
      <c r="D22" s="662">
        <v>1.28743E-2</v>
      </c>
      <c r="E22" s="666">
        <v>14.22</v>
      </c>
      <c r="F22" s="658">
        <f>E22*D22</f>
        <v>0.18</v>
      </c>
      <c r="G22" s="637" t="s">
        <v>912</v>
      </c>
    </row>
    <row r="23" spans="1:7">
      <c r="A23" s="653" t="s">
        <v>914</v>
      </c>
      <c r="B23" s="654" t="s">
        <v>915</v>
      </c>
      <c r="C23" s="655" t="s">
        <v>230</v>
      </c>
      <c r="D23" s="662">
        <v>1.28743E-2</v>
      </c>
      <c r="E23" s="666">
        <v>17.63</v>
      </c>
      <c r="F23" s="672">
        <f>E23*D23</f>
        <v>0.23</v>
      </c>
      <c r="G23" s="637" t="s">
        <v>912</v>
      </c>
    </row>
    <row r="24" spans="1:7">
      <c r="A24" s="653" t="s">
        <v>43</v>
      </c>
      <c r="B24" s="654" t="s">
        <v>191</v>
      </c>
      <c r="C24" s="655" t="s">
        <v>230</v>
      </c>
      <c r="D24" s="662">
        <v>3.8622900000000002E-2</v>
      </c>
      <c r="E24" s="666">
        <v>19.22</v>
      </c>
      <c r="F24" s="672">
        <f>E24*D24</f>
        <v>0.74</v>
      </c>
      <c r="G24" s="637" t="s">
        <v>912</v>
      </c>
    </row>
    <row r="25" spans="1:7" ht="25.5">
      <c r="A25" s="659" t="s">
        <v>916</v>
      </c>
      <c r="B25" s="660" t="s">
        <v>917</v>
      </c>
      <c r="C25" s="661" t="s">
        <v>230</v>
      </c>
      <c r="D25" s="662">
        <v>1.02994E-2</v>
      </c>
      <c r="E25" s="670">
        <v>27.74</v>
      </c>
      <c r="F25" s="672">
        <f>E25*D25</f>
        <v>0.28999999999999998</v>
      </c>
      <c r="G25" s="637" t="s">
        <v>912</v>
      </c>
    </row>
    <row r="26" spans="1:7" ht="15.75" thickBot="1">
      <c r="A26" s="1081"/>
      <c r="B26" s="1082"/>
      <c r="C26" s="1082"/>
      <c r="D26" s="1083"/>
      <c r="E26" s="671" t="s">
        <v>22</v>
      </c>
      <c r="F26" s="684">
        <f>SUM(F22:F25)</f>
        <v>1.44</v>
      </c>
    </row>
    <row r="27" spans="1:7" ht="16.5" thickTop="1" thickBot="1">
      <c r="A27" s="1078" t="s">
        <v>901</v>
      </c>
      <c r="B27" s="1079"/>
      <c r="C27" s="1079"/>
      <c r="D27" s="1079"/>
      <c r="E27" s="1079"/>
      <c r="F27" s="1080"/>
    </row>
    <row r="28" spans="1:7" ht="39" thickTop="1">
      <c r="A28" s="659" t="s">
        <v>918</v>
      </c>
      <c r="B28" s="660" t="s">
        <v>919</v>
      </c>
      <c r="C28" s="661" t="s">
        <v>176</v>
      </c>
      <c r="D28" s="662">
        <v>5.1497000000000001E-3</v>
      </c>
      <c r="E28" s="670">
        <v>71.17</v>
      </c>
      <c r="F28" s="672">
        <f>E28*D28</f>
        <v>0.37</v>
      </c>
      <c r="G28" s="637" t="s">
        <v>912</v>
      </c>
    </row>
    <row r="29" spans="1:7">
      <c r="A29" s="659"/>
      <c r="B29" s="660"/>
      <c r="C29" s="661"/>
      <c r="D29" s="662"/>
      <c r="E29" s="670"/>
      <c r="F29" s="672"/>
    </row>
    <row r="30" spans="1:7" ht="15.75" thickBot="1">
      <c r="A30" s="1092"/>
      <c r="B30" s="1093"/>
      <c r="C30" s="1093"/>
      <c r="D30" s="1094"/>
      <c r="E30" s="671" t="s">
        <v>22</v>
      </c>
      <c r="F30" s="684">
        <f>SUM(F28:F29)</f>
        <v>0.37</v>
      </c>
    </row>
    <row r="31" spans="1:7" ht="16.5" thickTop="1" thickBot="1">
      <c r="A31" s="1078" t="s">
        <v>902</v>
      </c>
      <c r="B31" s="1079"/>
      <c r="C31" s="1079"/>
      <c r="D31" s="1079"/>
      <c r="E31" s="1079"/>
      <c r="F31" s="1080"/>
    </row>
    <row r="32" spans="1:7" ht="15.75" thickTop="1">
      <c r="A32" s="659"/>
      <c r="B32" s="660"/>
      <c r="C32" s="661"/>
      <c r="D32" s="662"/>
      <c r="E32" s="670"/>
      <c r="F32" s="672"/>
    </row>
    <row r="33" spans="1:7">
      <c r="A33" s="659"/>
      <c r="B33" s="660"/>
      <c r="C33" s="661"/>
      <c r="D33" s="662"/>
      <c r="E33" s="670"/>
      <c r="F33" s="672"/>
    </row>
    <row r="34" spans="1:7" ht="15.75" thickBot="1">
      <c r="A34" s="1081"/>
      <c r="B34" s="1082"/>
      <c r="C34" s="1082"/>
      <c r="D34" s="1083"/>
      <c r="E34" s="671" t="s">
        <v>22</v>
      </c>
      <c r="F34" s="684">
        <f>SUM(F32:F33)</f>
        <v>0</v>
      </c>
    </row>
    <row r="35" spans="1:7" ht="15.75" thickTop="1">
      <c r="A35" s="1084" t="s">
        <v>907</v>
      </c>
      <c r="B35" s="1085"/>
      <c r="C35" s="1085"/>
      <c r="D35" s="1085"/>
      <c r="E35" s="1086"/>
      <c r="F35" s="685">
        <f>SUM(F34,F30,F26,F20)</f>
        <v>2.02</v>
      </c>
      <c r="G35" s="686" t="b">
        <f>VLOOKUP(A10,'[16]Maguariaçu T2'!$B$10:$F$68,5,0)=F35</f>
        <v>0</v>
      </c>
    </row>
    <row r="36" spans="1:7">
      <c r="A36" s="676" t="s">
        <v>200</v>
      </c>
      <c r="B36" s="677"/>
      <c r="C36" s="677"/>
      <c r="D36" s="677"/>
      <c r="E36" s="678">
        <f>[16]B.D.I!J22</f>
        <v>0.27460000000000001</v>
      </c>
      <c r="F36" s="687">
        <f>E36*F35</f>
        <v>0.55000000000000004</v>
      </c>
    </row>
    <row r="37" spans="1:7" ht="15.75" thickBot="1">
      <c r="A37" s="1087" t="s">
        <v>908</v>
      </c>
      <c r="B37" s="1088"/>
      <c r="C37" s="1088"/>
      <c r="D37" s="1088"/>
      <c r="E37" s="1088"/>
      <c r="F37" s="688">
        <f>F36+F35</f>
        <v>2.57</v>
      </c>
    </row>
    <row r="38" spans="1:7" ht="15.75" thickTop="1"/>
  </sheetData>
  <mergeCells count="24">
    <mergeCell ref="F11:F12"/>
    <mergeCell ref="A1:F1"/>
    <mergeCell ref="A2:F2"/>
    <mergeCell ref="A3:F3"/>
    <mergeCell ref="A4:F4"/>
    <mergeCell ref="A7:F7"/>
    <mergeCell ref="B9:B10"/>
    <mergeCell ref="C9:C10"/>
    <mergeCell ref="D9:D10"/>
    <mergeCell ref="A11:A12"/>
    <mergeCell ref="B11:B12"/>
    <mergeCell ref="C11:C12"/>
    <mergeCell ref="D11:D12"/>
    <mergeCell ref="E11:E12"/>
    <mergeCell ref="A31:F31"/>
    <mergeCell ref="A34:D34"/>
    <mergeCell ref="A35:E35"/>
    <mergeCell ref="A37:E37"/>
    <mergeCell ref="A13:F13"/>
    <mergeCell ref="A20:E20"/>
    <mergeCell ref="A21:F21"/>
    <mergeCell ref="A26:D26"/>
    <mergeCell ref="A27:F27"/>
    <mergeCell ref="A30:D30"/>
  </mergeCells>
  <printOptions horizontalCentered="1"/>
  <pageMargins left="0.51181102362204722" right="0.31496062992125984" top="0.55118110236220474" bottom="0.78740157480314965" header="0.31496062992125984" footer="0.31496062992125984"/>
  <pageSetup paperSize="9" scale="84" orientation="portrait" r:id="rId1"/>
  <headerFooter>
    <oddHeader xml:space="preserve">&amp;C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C532-DC97-43DC-B5AB-69A655DA2F22}">
  <sheetPr>
    <tabColor theme="7" tint="0.39997558519241921"/>
  </sheetPr>
  <dimension ref="A1:K54"/>
  <sheetViews>
    <sheetView showGridLines="0" view="pageBreakPreview" zoomScaleNormal="85" zoomScaleSheetLayoutView="100" workbookViewId="0">
      <selection activeCell="A7" sqref="A7:I7"/>
    </sheetView>
  </sheetViews>
  <sheetFormatPr defaultColWidth="9.140625" defaultRowHeight="14.25"/>
  <cols>
    <col min="1" max="1" width="11.5703125" style="690" bestFit="1" customWidth="1"/>
    <col min="2" max="2" width="43.42578125" style="689" customWidth="1"/>
    <col min="3" max="3" width="5.42578125" style="689" customWidth="1"/>
    <col min="4" max="4" width="7.140625" style="689" customWidth="1"/>
    <col min="5" max="5" width="4.42578125" style="689" bestFit="1" customWidth="1"/>
    <col min="6" max="6" width="8" style="691" customWidth="1"/>
    <col min="7" max="7" width="12.85546875" style="689" customWidth="1"/>
    <col min="8" max="8" width="11.85546875" style="692" customWidth="1"/>
    <col min="9" max="9" width="17.42578125" style="693" customWidth="1"/>
    <col min="10" max="10" width="12" style="689" bestFit="1" customWidth="1"/>
    <col min="11" max="11" width="9.140625" style="689" bestFit="1" customWidth="1"/>
    <col min="12" max="16384" width="9.140625" style="689"/>
  </cols>
  <sheetData>
    <row r="1" spans="1:11" s="628" customFormat="1" ht="15">
      <c r="A1" s="1097" t="s">
        <v>18</v>
      </c>
      <c r="B1" s="1097"/>
      <c r="C1" s="1097"/>
      <c r="D1" s="1097"/>
      <c r="E1" s="1097"/>
      <c r="F1" s="1097"/>
      <c r="G1" s="1097"/>
      <c r="H1" s="1097"/>
      <c r="I1" s="1097"/>
      <c r="J1" s="626"/>
      <c r="K1" s="627"/>
    </row>
    <row r="2" spans="1:11" s="628" customFormat="1" ht="15">
      <c r="A2" s="629"/>
      <c r="B2" s="1098" t="str">
        <f>Composição2!A2</f>
        <v>EXECUÇÃO DOS SERVIÇOS DE INFRAESTRUTURA E PREVENÇÃO DE INUNDAÇÕES - NO MUNICÍPIO DE ANANINDEUA - PA.</v>
      </c>
      <c r="C2" s="1098"/>
      <c r="D2" s="1098"/>
      <c r="E2" s="1098"/>
      <c r="F2" s="1098"/>
      <c r="G2" s="1098"/>
      <c r="H2" s="1098"/>
      <c r="I2" s="1098"/>
      <c r="J2" s="630"/>
      <c r="K2" s="630"/>
    </row>
    <row r="3" spans="1:11" s="628" customFormat="1" ht="15">
      <c r="A3" s="629"/>
      <c r="B3" s="1098"/>
      <c r="C3" s="1098"/>
      <c r="D3" s="1098"/>
      <c r="E3" s="1098"/>
      <c r="F3" s="1098"/>
      <c r="G3" s="1098"/>
      <c r="H3" s="1098"/>
      <c r="I3" s="1098"/>
      <c r="J3" s="626"/>
      <c r="K3" s="631"/>
    </row>
    <row r="4" spans="1:11" s="628" customFormat="1" ht="15">
      <c r="A4" s="1097" t="s">
        <v>187</v>
      </c>
      <c r="B4" s="1097"/>
      <c r="C4" s="1097"/>
      <c r="D4" s="1097"/>
      <c r="E4" s="1097"/>
      <c r="F4" s="1097"/>
      <c r="G4" s="1097"/>
      <c r="H4" s="1097"/>
      <c r="I4" s="1097"/>
      <c r="J4" s="626"/>
      <c r="K4" s="631"/>
    </row>
    <row r="5" spans="1:11" ht="15" customHeight="1">
      <c r="A5" s="632" t="s">
        <v>685</v>
      </c>
      <c r="B5" s="633"/>
      <c r="C5" s="633"/>
      <c r="D5" s="633"/>
      <c r="E5" s="633"/>
      <c r="F5" s="634"/>
      <c r="G5" s="634"/>
      <c r="H5" s="635"/>
      <c r="I5" s="636"/>
    </row>
    <row r="6" spans="1:11" ht="15.75" customHeight="1" thickBot="1">
      <c r="A6" s="638" t="s">
        <v>686</v>
      </c>
      <c r="B6" s="639"/>
      <c r="C6" s="639"/>
      <c r="D6" s="639"/>
      <c r="E6" s="639"/>
      <c r="F6" s="640"/>
      <c r="G6" s="640"/>
      <c r="H6" s="641" t="s">
        <v>879</v>
      </c>
      <c r="I6" s="642"/>
    </row>
    <row r="7" spans="1:11" ht="18.75" thickBot="1">
      <c r="A7" s="1099" t="s">
        <v>880</v>
      </c>
      <c r="B7" s="1100"/>
      <c r="C7" s="1100"/>
      <c r="D7" s="1100"/>
      <c r="E7" s="1100"/>
      <c r="F7" s="1100"/>
      <c r="G7" s="1100"/>
      <c r="H7" s="1100"/>
      <c r="I7" s="1101"/>
    </row>
    <row r="8" spans="1:11" ht="15" thickBot="1"/>
    <row r="9" spans="1:11" ht="15" customHeight="1" thickTop="1">
      <c r="A9" s="694" t="s">
        <v>6</v>
      </c>
      <c r="B9" s="1141" t="s">
        <v>920</v>
      </c>
      <c r="C9" s="1142"/>
      <c r="D9" s="1142"/>
      <c r="E9" s="1143"/>
      <c r="F9" s="1147" t="s">
        <v>881</v>
      </c>
      <c r="G9" s="1149" t="s">
        <v>882</v>
      </c>
      <c r="H9" s="695" t="s">
        <v>883</v>
      </c>
      <c r="I9" s="696">
        <v>44896</v>
      </c>
    </row>
    <row r="10" spans="1:11" ht="25.5">
      <c r="A10" s="697" t="s">
        <v>921</v>
      </c>
      <c r="B10" s="1144"/>
      <c r="C10" s="1145"/>
      <c r="D10" s="1145"/>
      <c r="E10" s="1146"/>
      <c r="F10" s="1148"/>
      <c r="G10" s="1150"/>
      <c r="H10" s="698" t="s">
        <v>885</v>
      </c>
      <c r="I10" s="699" t="s">
        <v>643</v>
      </c>
    </row>
    <row r="11" spans="1:11">
      <c r="A11" s="1151" t="s">
        <v>886</v>
      </c>
      <c r="B11" s="1153" t="s">
        <v>5</v>
      </c>
      <c r="C11" s="1154"/>
      <c r="D11" s="1154"/>
      <c r="E11" s="1155"/>
      <c r="F11" s="1159" t="s">
        <v>21</v>
      </c>
      <c r="G11" s="1159" t="s">
        <v>887</v>
      </c>
      <c r="H11" s="1159" t="s">
        <v>24</v>
      </c>
      <c r="I11" s="1139" t="s">
        <v>646</v>
      </c>
    </row>
    <row r="12" spans="1:11" ht="15" thickBot="1">
      <c r="A12" s="1152"/>
      <c r="B12" s="1156"/>
      <c r="C12" s="1157"/>
      <c r="D12" s="1157"/>
      <c r="E12" s="1158"/>
      <c r="F12" s="1160"/>
      <c r="G12" s="1160"/>
      <c r="H12" s="1160"/>
      <c r="I12" s="1140"/>
    </row>
    <row r="13" spans="1:11" ht="15.75" thickTop="1" thickBot="1">
      <c r="A13" s="1121" t="s">
        <v>888</v>
      </c>
      <c r="B13" s="1122"/>
      <c r="C13" s="1122"/>
      <c r="D13" s="1122"/>
      <c r="E13" s="1122"/>
      <c r="F13" s="1122"/>
      <c r="G13" s="1122"/>
      <c r="H13" s="1122"/>
      <c r="I13" s="1123"/>
    </row>
    <row r="14" spans="1:11" ht="15" thickTop="1">
      <c r="A14" s="700"/>
      <c r="B14" s="1127"/>
      <c r="C14" s="1128"/>
      <c r="D14" s="1128"/>
      <c r="E14" s="1129"/>
      <c r="F14" s="701"/>
      <c r="G14" s="702"/>
      <c r="H14" s="703"/>
      <c r="I14" s="704">
        <v>0</v>
      </c>
    </row>
    <row r="15" spans="1:11">
      <c r="A15" s="705"/>
      <c r="B15" s="1130"/>
      <c r="C15" s="1131"/>
      <c r="D15" s="1131"/>
      <c r="E15" s="1132"/>
      <c r="F15" s="706"/>
      <c r="G15" s="707"/>
      <c r="H15" s="708"/>
      <c r="I15" s="704">
        <v>0</v>
      </c>
    </row>
    <row r="16" spans="1:11" hidden="1">
      <c r="A16" s="705"/>
      <c r="B16" s="709"/>
      <c r="C16" s="709"/>
      <c r="D16" s="709"/>
      <c r="E16" s="709"/>
      <c r="F16" s="706"/>
      <c r="G16" s="707"/>
      <c r="H16" s="708"/>
      <c r="I16" s="704">
        <v>0</v>
      </c>
    </row>
    <row r="17" spans="1:9" hidden="1">
      <c r="A17" s="705"/>
      <c r="B17" s="709"/>
      <c r="C17" s="709"/>
      <c r="D17" s="709"/>
      <c r="E17" s="709"/>
      <c r="F17" s="706"/>
      <c r="G17" s="707"/>
      <c r="H17" s="708"/>
      <c r="I17" s="704">
        <v>0</v>
      </c>
    </row>
    <row r="18" spans="1:9" hidden="1">
      <c r="A18" s="705"/>
      <c r="B18" s="709"/>
      <c r="C18" s="709"/>
      <c r="D18" s="709"/>
      <c r="E18" s="709"/>
      <c r="F18" s="706"/>
      <c r="G18" s="707"/>
      <c r="H18" s="708"/>
      <c r="I18" s="704">
        <v>0</v>
      </c>
    </row>
    <row r="19" spans="1:9" hidden="1">
      <c r="A19" s="705"/>
      <c r="B19" s="709"/>
      <c r="C19" s="709"/>
      <c r="D19" s="709"/>
      <c r="E19" s="709"/>
      <c r="F19" s="706"/>
      <c r="G19" s="707"/>
      <c r="H19" s="708"/>
      <c r="I19" s="704">
        <v>0</v>
      </c>
    </row>
    <row r="20" spans="1:9" ht="15" thickBot="1">
      <c r="A20" s="1136" t="s">
        <v>22</v>
      </c>
      <c r="B20" s="1137"/>
      <c r="C20" s="1137"/>
      <c r="D20" s="1137"/>
      <c r="E20" s="1137"/>
      <c r="F20" s="1137"/>
      <c r="G20" s="1137"/>
      <c r="H20" s="1138"/>
      <c r="I20" s="710">
        <f>SUM(I18:I19)</f>
        <v>0</v>
      </c>
    </row>
    <row r="21" spans="1:9" ht="15.75" thickTop="1" thickBot="1">
      <c r="A21" s="1121" t="s">
        <v>190</v>
      </c>
      <c r="B21" s="1122"/>
      <c r="C21" s="1122"/>
      <c r="D21" s="1122"/>
      <c r="E21" s="1122"/>
      <c r="F21" s="1122"/>
      <c r="G21" s="1122"/>
      <c r="H21" s="1122"/>
      <c r="I21" s="1123"/>
    </row>
    <row r="22" spans="1:9" ht="15" thickTop="1">
      <c r="A22" s="700"/>
      <c r="B22" s="1127"/>
      <c r="C22" s="1128"/>
      <c r="D22" s="1128"/>
      <c r="E22" s="1129"/>
      <c r="F22" s="701"/>
      <c r="G22" s="702"/>
      <c r="H22" s="711"/>
      <c r="I22" s="712">
        <f t="shared" ref="I22:I27" si="0">ROUND(G22*H22,2)</f>
        <v>0</v>
      </c>
    </row>
    <row r="23" spans="1:9">
      <c r="A23" s="700"/>
      <c r="B23" s="1130"/>
      <c r="C23" s="1131"/>
      <c r="D23" s="1131"/>
      <c r="E23" s="1132"/>
      <c r="F23" s="701"/>
      <c r="G23" s="702"/>
      <c r="H23" s="711"/>
      <c r="I23" s="713">
        <f t="shared" si="0"/>
        <v>0</v>
      </c>
    </row>
    <row r="24" spans="1:9" hidden="1">
      <c r="A24" s="700"/>
      <c r="B24" s="1130"/>
      <c r="C24" s="1131"/>
      <c r="D24" s="1131"/>
      <c r="E24" s="1132"/>
      <c r="F24" s="701"/>
      <c r="G24" s="702"/>
      <c r="H24" s="711"/>
      <c r="I24" s="713">
        <f t="shared" si="0"/>
        <v>0</v>
      </c>
    </row>
    <row r="25" spans="1:9" hidden="1">
      <c r="A25" s="700"/>
      <c r="B25" s="1130"/>
      <c r="C25" s="1131"/>
      <c r="D25" s="1131"/>
      <c r="E25" s="1132"/>
      <c r="F25" s="701"/>
      <c r="G25" s="702"/>
      <c r="H25" s="711"/>
      <c r="I25" s="713">
        <f t="shared" si="0"/>
        <v>0</v>
      </c>
    </row>
    <row r="26" spans="1:9" hidden="1">
      <c r="A26" s="700"/>
      <c r="B26" s="1130"/>
      <c r="C26" s="1131"/>
      <c r="D26" s="1131"/>
      <c r="E26" s="1132"/>
      <c r="F26" s="701"/>
      <c r="G26" s="702"/>
      <c r="H26" s="711"/>
      <c r="I26" s="713">
        <f t="shared" si="0"/>
        <v>0</v>
      </c>
    </row>
    <row r="27" spans="1:9" hidden="1">
      <c r="A27" s="705"/>
      <c r="B27" s="1130"/>
      <c r="C27" s="1131"/>
      <c r="D27" s="1131"/>
      <c r="E27" s="1132"/>
      <c r="F27" s="706"/>
      <c r="G27" s="707"/>
      <c r="H27" s="714"/>
      <c r="I27" s="713">
        <f t="shared" si="0"/>
        <v>0</v>
      </c>
    </row>
    <row r="28" spans="1:9" ht="15" thickBot="1">
      <c r="A28" s="1133"/>
      <c r="B28" s="1134"/>
      <c r="C28" s="1134"/>
      <c r="D28" s="1134"/>
      <c r="E28" s="1134"/>
      <c r="F28" s="1134"/>
      <c r="G28" s="1135"/>
      <c r="H28" s="715" t="s">
        <v>22</v>
      </c>
      <c r="I28" s="710">
        <f>SUM(I22:I27)</f>
        <v>0</v>
      </c>
    </row>
    <row r="29" spans="1:9" ht="15.75" thickTop="1" thickBot="1">
      <c r="A29" s="1121" t="s">
        <v>901</v>
      </c>
      <c r="B29" s="1122"/>
      <c r="C29" s="1122"/>
      <c r="D29" s="1122"/>
      <c r="E29" s="1122"/>
      <c r="F29" s="1122"/>
      <c r="G29" s="1122"/>
      <c r="H29" s="1122"/>
      <c r="I29" s="1123"/>
    </row>
    <row r="30" spans="1:9" ht="26.25" thickTop="1">
      <c r="A30" s="716" t="s">
        <v>188</v>
      </c>
      <c r="B30" s="717" t="s">
        <v>922</v>
      </c>
      <c r="C30" s="717" t="s">
        <v>923</v>
      </c>
      <c r="D30" s="717" t="s">
        <v>637</v>
      </c>
      <c r="E30" s="717" t="s">
        <v>550</v>
      </c>
      <c r="F30" s="717" t="s">
        <v>924</v>
      </c>
      <c r="G30" s="717" t="s">
        <v>323</v>
      </c>
      <c r="H30" s="717" t="s">
        <v>925</v>
      </c>
      <c r="I30" s="718" t="s">
        <v>926</v>
      </c>
    </row>
    <row r="31" spans="1:9" ht="25.5">
      <c r="A31" s="719">
        <v>88907</v>
      </c>
      <c r="B31" s="720" t="s">
        <v>927</v>
      </c>
      <c r="C31" s="721">
        <v>50</v>
      </c>
      <c r="D31" s="721">
        <v>4</v>
      </c>
      <c r="E31" s="722">
        <v>2</v>
      </c>
      <c r="F31" s="722">
        <v>1</v>
      </c>
      <c r="G31" s="722">
        <v>60</v>
      </c>
      <c r="H31" s="723">
        <v>255.51</v>
      </c>
      <c r="I31" s="724">
        <f>ROUND(D31*((E31*F31*C31)/G31*H31),2)</f>
        <v>1703.4</v>
      </c>
    </row>
    <row r="32" spans="1:9" ht="25.5">
      <c r="A32" s="705">
        <v>7049</v>
      </c>
      <c r="B32" s="709" t="s">
        <v>928</v>
      </c>
      <c r="C32" s="725">
        <v>50</v>
      </c>
      <c r="D32" s="725">
        <v>2</v>
      </c>
      <c r="E32" s="726">
        <v>2</v>
      </c>
      <c r="F32" s="726">
        <v>0.5</v>
      </c>
      <c r="G32" s="726">
        <v>60</v>
      </c>
      <c r="H32" s="727">
        <v>220.8</v>
      </c>
      <c r="I32" s="713">
        <f t="shared" ref="I32:I44" si="1">ROUND(D32*((E32*F32*C32)/G32*H32),2)</f>
        <v>368</v>
      </c>
    </row>
    <row r="33" spans="1:11" ht="25.5">
      <c r="A33" s="705">
        <v>5932</v>
      </c>
      <c r="B33" s="709" t="s">
        <v>929</v>
      </c>
      <c r="C33" s="725">
        <v>50</v>
      </c>
      <c r="D33" s="725">
        <v>1</v>
      </c>
      <c r="E33" s="726">
        <v>2</v>
      </c>
      <c r="F33" s="726">
        <v>1</v>
      </c>
      <c r="G33" s="726">
        <v>60</v>
      </c>
      <c r="H33" s="727">
        <v>276.02999999999997</v>
      </c>
      <c r="I33" s="713">
        <f t="shared" si="1"/>
        <v>460.05</v>
      </c>
    </row>
    <row r="34" spans="1:11" ht="25.5">
      <c r="A34" s="705">
        <v>89257</v>
      </c>
      <c r="B34" s="709" t="s">
        <v>930</v>
      </c>
      <c r="C34" s="725">
        <v>100</v>
      </c>
      <c r="D34" s="725"/>
      <c r="E34" s="726">
        <v>2</v>
      </c>
      <c r="F34" s="726">
        <v>0.5</v>
      </c>
      <c r="G34" s="726">
        <v>60</v>
      </c>
      <c r="H34" s="727">
        <v>338.14</v>
      </c>
      <c r="I34" s="713">
        <f t="shared" si="1"/>
        <v>0</v>
      </c>
    </row>
    <row r="35" spans="1:11" ht="25.5">
      <c r="A35" s="705" t="s">
        <v>931</v>
      </c>
      <c r="B35" s="709" t="s">
        <v>932</v>
      </c>
      <c r="C35" s="725">
        <v>50</v>
      </c>
      <c r="D35" s="725">
        <v>2</v>
      </c>
      <c r="E35" s="726">
        <v>2</v>
      </c>
      <c r="F35" s="726">
        <v>1</v>
      </c>
      <c r="G35" s="726">
        <v>60</v>
      </c>
      <c r="H35" s="727">
        <v>149.33000000000001</v>
      </c>
      <c r="I35" s="713">
        <f t="shared" si="1"/>
        <v>497.77</v>
      </c>
    </row>
    <row r="36" spans="1:11" ht="25.5">
      <c r="A36" s="705">
        <v>5867</v>
      </c>
      <c r="B36" s="709" t="s">
        <v>933</v>
      </c>
      <c r="C36" s="725">
        <v>50</v>
      </c>
      <c r="D36" s="725">
        <v>0</v>
      </c>
      <c r="E36" s="726">
        <v>2</v>
      </c>
      <c r="F36" s="726">
        <v>0.5</v>
      </c>
      <c r="G36" s="726">
        <v>60</v>
      </c>
      <c r="H36" s="727">
        <v>160.44</v>
      </c>
      <c r="I36" s="713">
        <f t="shared" si="1"/>
        <v>0</v>
      </c>
    </row>
    <row r="37" spans="1:11" ht="25.5">
      <c r="A37" s="705">
        <v>6879</v>
      </c>
      <c r="B37" s="709" t="s">
        <v>934</v>
      </c>
      <c r="C37" s="725">
        <v>50</v>
      </c>
      <c r="D37" s="725">
        <v>0</v>
      </c>
      <c r="E37" s="726">
        <v>2</v>
      </c>
      <c r="F37" s="726">
        <v>0.5</v>
      </c>
      <c r="G37" s="726">
        <v>60</v>
      </c>
      <c r="H37" s="727">
        <v>210.22</v>
      </c>
      <c r="I37" s="713">
        <f t="shared" si="1"/>
        <v>0</v>
      </c>
    </row>
    <row r="38" spans="1:11" ht="25.5">
      <c r="A38" s="705">
        <v>89035</v>
      </c>
      <c r="B38" s="709" t="s">
        <v>935</v>
      </c>
      <c r="C38" s="725">
        <v>50</v>
      </c>
      <c r="D38" s="725"/>
      <c r="E38" s="726">
        <v>2</v>
      </c>
      <c r="F38" s="726">
        <v>0.5</v>
      </c>
      <c r="G38" s="726">
        <v>60</v>
      </c>
      <c r="H38" s="727">
        <v>122.2</v>
      </c>
      <c r="I38" s="713">
        <f t="shared" si="1"/>
        <v>0</v>
      </c>
    </row>
    <row r="39" spans="1:11" ht="25.5">
      <c r="A39" s="705">
        <v>93433</v>
      </c>
      <c r="B39" s="709" t="s">
        <v>936</v>
      </c>
      <c r="C39" s="725">
        <v>150</v>
      </c>
      <c r="D39" s="725"/>
      <c r="E39" s="726">
        <v>2</v>
      </c>
      <c r="F39" s="726">
        <v>3</v>
      </c>
      <c r="G39" s="726">
        <v>40</v>
      </c>
      <c r="H39" s="727">
        <v>2512.6999999999998</v>
      </c>
      <c r="I39" s="713">
        <f t="shared" si="1"/>
        <v>0</v>
      </c>
    </row>
    <row r="40" spans="1:11" ht="25.5">
      <c r="A40" s="705">
        <v>7030</v>
      </c>
      <c r="B40" s="709" t="s">
        <v>937</v>
      </c>
      <c r="C40" s="725">
        <v>150</v>
      </c>
      <c r="D40" s="725"/>
      <c r="E40" s="726">
        <v>2</v>
      </c>
      <c r="F40" s="726">
        <v>1</v>
      </c>
      <c r="G40" s="726">
        <v>50</v>
      </c>
      <c r="H40" s="727">
        <v>264.45</v>
      </c>
      <c r="I40" s="713">
        <f t="shared" si="1"/>
        <v>0</v>
      </c>
    </row>
    <row r="41" spans="1:11" ht="25.5">
      <c r="A41" s="705">
        <v>73417</v>
      </c>
      <c r="B41" s="709" t="s">
        <v>938</v>
      </c>
      <c r="C41" s="725">
        <v>188.55558208955401</v>
      </c>
      <c r="D41" s="725"/>
      <c r="E41" s="726">
        <v>1</v>
      </c>
      <c r="F41" s="726">
        <v>0.5</v>
      </c>
      <c r="G41" s="726">
        <v>60</v>
      </c>
      <c r="H41" s="727">
        <v>186.79</v>
      </c>
      <c r="I41" s="713">
        <f t="shared" si="1"/>
        <v>0</v>
      </c>
    </row>
    <row r="42" spans="1:11" ht="76.5">
      <c r="A42" s="705">
        <v>83362</v>
      </c>
      <c r="B42" s="709" t="s">
        <v>500</v>
      </c>
      <c r="C42" s="725">
        <v>100</v>
      </c>
      <c r="D42" s="725"/>
      <c r="E42" s="726">
        <v>2</v>
      </c>
      <c r="F42" s="726">
        <v>1</v>
      </c>
      <c r="G42" s="726">
        <v>60</v>
      </c>
      <c r="H42" s="727">
        <v>267.38</v>
      </c>
      <c r="I42" s="713">
        <f>ROUND(D42*((E42*F42*C42)/G42*H42),2)</f>
        <v>0</v>
      </c>
    </row>
    <row r="43" spans="1:11">
      <c r="A43" s="705" t="s">
        <v>939</v>
      </c>
      <c r="B43" s="709" t="s">
        <v>940</v>
      </c>
      <c r="C43" s="725">
        <v>100</v>
      </c>
      <c r="D43" s="725">
        <v>4</v>
      </c>
      <c r="E43" s="726">
        <v>2</v>
      </c>
      <c r="F43" s="726">
        <v>1</v>
      </c>
      <c r="G43" s="726">
        <v>60</v>
      </c>
      <c r="H43" s="727">
        <v>267.92</v>
      </c>
      <c r="I43" s="713">
        <f>ROUND(D43*((E43*F43*C43)/G43*H43),2)</f>
        <v>3572.27</v>
      </c>
    </row>
    <row r="44" spans="1:11" ht="38.25">
      <c r="A44" s="705">
        <v>91386</v>
      </c>
      <c r="B44" s="709" t="s">
        <v>941</v>
      </c>
      <c r="C44" s="725">
        <v>150</v>
      </c>
      <c r="D44" s="725">
        <v>30</v>
      </c>
      <c r="E44" s="726">
        <v>2</v>
      </c>
      <c r="F44" s="726">
        <v>1</v>
      </c>
      <c r="G44" s="726">
        <v>60</v>
      </c>
      <c r="H44" s="727">
        <v>260.02999999999997</v>
      </c>
      <c r="I44" s="713">
        <f t="shared" si="1"/>
        <v>39004.5</v>
      </c>
    </row>
    <row r="45" spans="1:11" ht="15" thickBot="1">
      <c r="A45" s="1124"/>
      <c r="B45" s="1125"/>
      <c r="C45" s="1125"/>
      <c r="D45" s="1125"/>
      <c r="E45" s="1125"/>
      <c r="F45" s="1125"/>
      <c r="G45" s="1126"/>
      <c r="H45" s="728" t="s">
        <v>22</v>
      </c>
      <c r="I45" s="729">
        <f>SUM(I31:I44)</f>
        <v>45605.99</v>
      </c>
    </row>
    <row r="46" spans="1:11" ht="15.75" thickTop="1" thickBot="1">
      <c r="A46" s="1121" t="s">
        <v>902</v>
      </c>
      <c r="B46" s="1122"/>
      <c r="C46" s="1122"/>
      <c r="D46" s="1122"/>
      <c r="E46" s="1122"/>
      <c r="F46" s="1122"/>
      <c r="G46" s="1122"/>
      <c r="H46" s="1122"/>
      <c r="I46" s="1123"/>
      <c r="K46" s="730"/>
    </row>
    <row r="47" spans="1:11" ht="15" thickTop="1">
      <c r="A47" s="705"/>
      <c r="B47" s="1127"/>
      <c r="C47" s="1128"/>
      <c r="D47" s="1128"/>
      <c r="E47" s="1129"/>
      <c r="F47" s="706"/>
      <c r="G47" s="707"/>
      <c r="H47" s="714"/>
      <c r="I47" s="712">
        <f>ROUND(G47*H47,2)</f>
        <v>0</v>
      </c>
    </row>
    <row r="48" spans="1:11">
      <c r="A48" s="705"/>
      <c r="B48" s="1130"/>
      <c r="C48" s="1131"/>
      <c r="D48" s="1131"/>
      <c r="E48" s="1132"/>
      <c r="F48" s="706"/>
      <c r="G48" s="707"/>
      <c r="H48" s="714"/>
      <c r="I48" s="713">
        <f>ROUND(G48*H48,2)</f>
        <v>0</v>
      </c>
    </row>
    <row r="49" spans="1:10" hidden="1">
      <c r="A49" s="705"/>
      <c r="B49" s="709"/>
      <c r="C49" s="709"/>
      <c r="D49" s="709"/>
      <c r="E49" s="709"/>
      <c r="F49" s="706"/>
      <c r="G49" s="707"/>
      <c r="H49" s="714"/>
      <c r="I49" s="731">
        <f>ROUND(G49*H49,2)</f>
        <v>0</v>
      </c>
    </row>
    <row r="50" spans="1:10" ht="15" thickBot="1">
      <c r="A50" s="1133"/>
      <c r="B50" s="1134"/>
      <c r="C50" s="1134"/>
      <c r="D50" s="1134"/>
      <c r="E50" s="1134"/>
      <c r="F50" s="1134"/>
      <c r="G50" s="1135"/>
      <c r="H50" s="715" t="s">
        <v>22</v>
      </c>
      <c r="I50" s="710">
        <f>SUM(I47:I49)</f>
        <v>0</v>
      </c>
    </row>
    <row r="51" spans="1:10" ht="15.75" thickTop="1">
      <c r="A51" s="1116" t="s">
        <v>907</v>
      </c>
      <c r="B51" s="1117"/>
      <c r="C51" s="1117"/>
      <c r="D51" s="1117"/>
      <c r="E51" s="1117"/>
      <c r="F51" s="1117"/>
      <c r="G51" s="1117"/>
      <c r="H51" s="1118"/>
      <c r="I51" s="732">
        <f>I50+I45+I28+I20</f>
        <v>45605.99</v>
      </c>
      <c r="J51" s="733"/>
    </row>
    <row r="52" spans="1:10">
      <c r="A52" s="734" t="s">
        <v>200</v>
      </c>
      <c r="B52" s="735"/>
      <c r="C52" s="735"/>
      <c r="D52" s="735"/>
      <c r="E52" s="735"/>
      <c r="F52" s="735"/>
      <c r="G52" s="735"/>
      <c r="H52" s="736">
        <v>0.27460000000000001</v>
      </c>
      <c r="I52" s="737">
        <f>I51*H52</f>
        <v>12523.4</v>
      </c>
    </row>
    <row r="53" spans="1:10" ht="15" thickBot="1">
      <c r="A53" s="1119" t="s">
        <v>908</v>
      </c>
      <c r="B53" s="1120"/>
      <c r="C53" s="1120"/>
      <c r="D53" s="1120"/>
      <c r="E53" s="1120"/>
      <c r="F53" s="1120"/>
      <c r="G53" s="1120"/>
      <c r="H53" s="1120"/>
      <c r="I53" s="738">
        <f>I52+I51</f>
        <v>58129.39</v>
      </c>
    </row>
    <row r="54" spans="1:10" ht="15" thickTop="1"/>
  </sheetData>
  <mergeCells count="33">
    <mergeCell ref="I11:I12"/>
    <mergeCell ref="A1:I1"/>
    <mergeCell ref="B2:I3"/>
    <mergeCell ref="A4:I4"/>
    <mergeCell ref="A7:I7"/>
    <mergeCell ref="B9:E10"/>
    <mergeCell ref="F9:F10"/>
    <mergeCell ref="G9:G10"/>
    <mergeCell ref="A11:A12"/>
    <mergeCell ref="B11:E12"/>
    <mergeCell ref="F11:F12"/>
    <mergeCell ref="G11:G12"/>
    <mergeCell ref="H11:H12"/>
    <mergeCell ref="A28:G28"/>
    <mergeCell ref="A13:I13"/>
    <mergeCell ref="B14:E14"/>
    <mergeCell ref="B15:E15"/>
    <mergeCell ref="A20:H20"/>
    <mergeCell ref="A21:I21"/>
    <mergeCell ref="B22:E22"/>
    <mergeCell ref="B23:E23"/>
    <mergeCell ref="B24:E24"/>
    <mergeCell ref="B25:E25"/>
    <mergeCell ref="B26:E26"/>
    <mergeCell ref="B27:E27"/>
    <mergeCell ref="A51:H51"/>
    <mergeCell ref="A53:H53"/>
    <mergeCell ref="A29:I29"/>
    <mergeCell ref="A45:G45"/>
    <mergeCell ref="A46:I46"/>
    <mergeCell ref="B47:E47"/>
    <mergeCell ref="B48:E48"/>
    <mergeCell ref="A50:G50"/>
  </mergeCells>
  <printOptions horizontalCentered="1"/>
  <pageMargins left="0.51181102362204722" right="0.19" top="0.55118110236220474" bottom="0.78740157480314965" header="0.31496062992125984" footer="0.31496062992125984"/>
  <pageSetup paperSize="9" scale="80" orientation="portrait" r:id="rId1"/>
  <headerFooter>
    <oddHeader xml:space="preserve">&amp;C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5C40-8256-4DFB-BE10-1CAC2FF7AAF7}">
  <sheetPr codeName="Planilha10">
    <tabColor theme="7" tint="0.39997558519241921"/>
  </sheetPr>
  <dimension ref="A1:H41"/>
  <sheetViews>
    <sheetView showGridLines="0" view="pageBreakPreview" zoomScaleNormal="85" zoomScaleSheetLayoutView="100" workbookViewId="0">
      <selection activeCell="A7" sqref="A7:H7"/>
    </sheetView>
  </sheetViews>
  <sheetFormatPr defaultColWidth="9.140625" defaultRowHeight="15"/>
  <cols>
    <col min="1" max="1" width="12.42578125" style="643" customWidth="1"/>
    <col min="2" max="2" width="43.42578125" style="637" customWidth="1"/>
    <col min="3" max="3" width="8.42578125" style="644" customWidth="1"/>
    <col min="4" max="4" width="12.85546875" style="637" customWidth="1"/>
    <col min="5" max="5" width="11.85546875" style="645" customWidth="1"/>
    <col min="6" max="6" width="17.42578125" style="646" customWidth="1"/>
    <col min="7" max="7" width="11.85546875" style="637" bestFit="1" customWidth="1"/>
    <col min="8" max="16384" width="9.140625" style="637"/>
  </cols>
  <sheetData>
    <row r="1" spans="1:8" s="628" customFormat="1">
      <c r="A1" s="1097" t="s">
        <v>18</v>
      </c>
      <c r="B1" s="1097"/>
      <c r="C1" s="1097"/>
      <c r="D1" s="1097"/>
      <c r="E1" s="1097"/>
      <c r="F1" s="1097"/>
      <c r="G1" s="626"/>
      <c r="H1" s="627"/>
    </row>
    <row r="2" spans="1:8" s="628" customFormat="1">
      <c r="A2" s="1113" t="str">
        <f>Composição3a!B2</f>
        <v>EXECUÇÃO DOS SERVIÇOS DE INFRAESTRUTURA E PREVENÇÃO DE INUNDAÇÕES - NO MUNICÍPIO DE ANANINDEUA - PA.</v>
      </c>
      <c r="B2" s="1113"/>
      <c r="C2" s="1113"/>
      <c r="D2" s="1113"/>
      <c r="E2" s="1113"/>
      <c r="F2" s="1113"/>
      <c r="G2" s="630"/>
      <c r="H2" s="630"/>
    </row>
    <row r="3" spans="1:8" s="628" customFormat="1">
      <c r="A3" s="1097" t="s">
        <v>187</v>
      </c>
      <c r="B3" s="1097"/>
      <c r="C3" s="1097"/>
      <c r="D3" s="1097"/>
      <c r="E3" s="1097"/>
      <c r="F3" s="1097"/>
      <c r="G3" s="626"/>
      <c r="H3" s="631"/>
    </row>
    <row r="4" spans="1:8" s="628" customFormat="1">
      <c r="A4" s="1097"/>
      <c r="B4" s="1097"/>
      <c r="C4" s="1097"/>
      <c r="D4" s="1097"/>
      <c r="E4" s="1097"/>
      <c r="F4" s="1097"/>
      <c r="G4" s="626"/>
      <c r="H4" s="631"/>
    </row>
    <row r="5" spans="1:8" ht="15" customHeight="1">
      <c r="A5" s="632" t="s">
        <v>685</v>
      </c>
      <c r="B5" s="633"/>
      <c r="C5" s="634"/>
      <c r="D5" s="634"/>
      <c r="E5" s="635"/>
      <c r="F5" s="636"/>
    </row>
    <row r="6" spans="1:8" ht="15.75" customHeight="1" thickBot="1">
      <c r="A6" s="638" t="s">
        <v>686</v>
      </c>
      <c r="B6" s="639"/>
      <c r="C6" s="640"/>
      <c r="D6" s="640"/>
      <c r="E6" s="641" t="s">
        <v>879</v>
      </c>
      <c r="F6" s="642"/>
    </row>
    <row r="7" spans="1:8" ht="18.75" thickBot="1">
      <c r="A7" s="1099" t="s">
        <v>880</v>
      </c>
      <c r="B7" s="1100"/>
      <c r="C7" s="1100"/>
      <c r="D7" s="1100"/>
      <c r="E7" s="1100"/>
      <c r="F7" s="1101"/>
    </row>
    <row r="8" spans="1:8" ht="15.75" thickBot="1"/>
    <row r="9" spans="1:8" ht="15" customHeight="1" thickTop="1">
      <c r="A9" s="647" t="s">
        <v>6</v>
      </c>
      <c r="B9" s="1114" t="s">
        <v>942</v>
      </c>
      <c r="C9" s="1104" t="s">
        <v>881</v>
      </c>
      <c r="D9" s="1106" t="s">
        <v>882</v>
      </c>
      <c r="E9" s="648" t="s">
        <v>883</v>
      </c>
      <c r="F9" s="682">
        <v>44896</v>
      </c>
    </row>
    <row r="10" spans="1:8">
      <c r="A10" s="683" t="s">
        <v>757</v>
      </c>
      <c r="B10" s="1115"/>
      <c r="C10" s="1105"/>
      <c r="D10" s="1107"/>
      <c r="E10" s="651" t="s">
        <v>885</v>
      </c>
      <c r="F10" s="652" t="s">
        <v>436</v>
      </c>
    </row>
    <row r="11" spans="1:8">
      <c r="A11" s="1108" t="s">
        <v>886</v>
      </c>
      <c r="B11" s="1110" t="s">
        <v>5</v>
      </c>
      <c r="C11" s="1110" t="s">
        <v>21</v>
      </c>
      <c r="D11" s="1110" t="s">
        <v>887</v>
      </c>
      <c r="E11" s="1110" t="s">
        <v>24</v>
      </c>
      <c r="F11" s="1095" t="s">
        <v>646</v>
      </c>
    </row>
    <row r="12" spans="1:8" ht="15.75" thickBot="1">
      <c r="A12" s="1109"/>
      <c r="B12" s="1111"/>
      <c r="C12" s="1112"/>
      <c r="D12" s="1112"/>
      <c r="E12" s="1112"/>
      <c r="F12" s="1096"/>
    </row>
    <row r="13" spans="1:8" ht="16.5" thickTop="1" thickBot="1">
      <c r="A13" s="1078" t="s">
        <v>888</v>
      </c>
      <c r="B13" s="1079"/>
      <c r="C13" s="1079"/>
      <c r="D13" s="1079"/>
      <c r="E13" s="1079"/>
      <c r="F13" s="1080"/>
    </row>
    <row r="14" spans="1:8" ht="15.75" thickTop="1">
      <c r="A14" s="653"/>
      <c r="B14" s="654"/>
      <c r="C14" s="655"/>
      <c r="D14" s="656"/>
      <c r="E14" s="657"/>
      <c r="F14" s="672">
        <f>E14*D14</f>
        <v>0</v>
      </c>
    </row>
    <row r="15" spans="1:8">
      <c r="A15" s="659"/>
      <c r="B15" s="660"/>
      <c r="C15" s="661"/>
      <c r="D15" s="662"/>
      <c r="E15" s="663"/>
      <c r="F15" s="672">
        <f>E15*D15</f>
        <v>0</v>
      </c>
    </row>
    <row r="16" spans="1:8" hidden="1">
      <c r="A16" s="659"/>
      <c r="B16" s="660"/>
      <c r="C16" s="661"/>
      <c r="D16" s="662"/>
      <c r="E16" s="663"/>
      <c r="F16" s="658">
        <v>0</v>
      </c>
    </row>
    <row r="17" spans="1:7" hidden="1">
      <c r="A17" s="659"/>
      <c r="B17" s="660"/>
      <c r="C17" s="661"/>
      <c r="D17" s="662"/>
      <c r="E17" s="663"/>
      <c r="F17" s="658">
        <v>0</v>
      </c>
    </row>
    <row r="18" spans="1:7" hidden="1">
      <c r="A18" s="659"/>
      <c r="B18" s="660"/>
      <c r="C18" s="661"/>
      <c r="D18" s="662"/>
      <c r="E18" s="663"/>
      <c r="F18" s="658">
        <v>0</v>
      </c>
    </row>
    <row r="19" spans="1:7" hidden="1">
      <c r="A19" s="659"/>
      <c r="B19" s="660"/>
      <c r="C19" s="661"/>
      <c r="D19" s="662"/>
      <c r="E19" s="663"/>
      <c r="F19" s="658">
        <v>0</v>
      </c>
    </row>
    <row r="20" spans="1:7" ht="15.75" thickBot="1">
      <c r="A20" s="1089" t="s">
        <v>22</v>
      </c>
      <c r="B20" s="1090"/>
      <c r="C20" s="1090"/>
      <c r="D20" s="1090"/>
      <c r="E20" s="1091"/>
      <c r="F20" s="684">
        <f>SUM(F14:F19)</f>
        <v>0</v>
      </c>
    </row>
    <row r="21" spans="1:7" ht="16.5" thickTop="1" thickBot="1">
      <c r="A21" s="1078" t="s">
        <v>190</v>
      </c>
      <c r="B21" s="1079"/>
      <c r="C21" s="1079"/>
      <c r="D21" s="1079"/>
      <c r="E21" s="1079"/>
      <c r="F21" s="1080"/>
    </row>
    <row r="22" spans="1:7" ht="15.75" thickTop="1">
      <c r="A22" s="659" t="s">
        <v>43</v>
      </c>
      <c r="B22" s="660" t="s">
        <v>191</v>
      </c>
      <c r="C22" s="661" t="s">
        <v>230</v>
      </c>
      <c r="D22" s="662">
        <f>D28</f>
        <v>3.2083E-2</v>
      </c>
      <c r="E22" s="670">
        <v>19.22</v>
      </c>
      <c r="F22" s="672">
        <f>E22*D22</f>
        <v>0.62</v>
      </c>
      <c r="G22" s="637" t="s">
        <v>912</v>
      </c>
    </row>
    <row r="23" spans="1:7">
      <c r="A23" s="653"/>
      <c r="B23" s="654"/>
      <c r="C23" s="655"/>
      <c r="D23" s="656"/>
      <c r="E23" s="666"/>
      <c r="F23" s="672">
        <f>E23*D23</f>
        <v>0</v>
      </c>
    </row>
    <row r="24" spans="1:7" hidden="1">
      <c r="A24" s="653"/>
      <c r="B24" s="654"/>
      <c r="C24" s="655"/>
      <c r="D24" s="656"/>
      <c r="E24" s="666"/>
      <c r="F24" s="672">
        <v>0</v>
      </c>
    </row>
    <row r="25" spans="1:7" hidden="1">
      <c r="A25" s="659"/>
      <c r="B25" s="660"/>
      <c r="C25" s="661"/>
      <c r="D25" s="662"/>
      <c r="E25" s="670"/>
      <c r="F25" s="672">
        <v>0</v>
      </c>
    </row>
    <row r="26" spans="1:7" ht="15.75" thickBot="1">
      <c r="A26" s="1081"/>
      <c r="B26" s="1082"/>
      <c r="C26" s="1082"/>
      <c r="D26" s="1083"/>
      <c r="E26" s="671" t="s">
        <v>22</v>
      </c>
      <c r="F26" s="684">
        <f>SUM(F22:F25)</f>
        <v>0.62</v>
      </c>
    </row>
    <row r="27" spans="1:7" ht="16.5" thickTop="1" thickBot="1">
      <c r="A27" s="1078" t="s">
        <v>901</v>
      </c>
      <c r="B27" s="1079"/>
      <c r="C27" s="1079"/>
      <c r="D27" s="1079"/>
      <c r="E27" s="1079"/>
      <c r="F27" s="1080"/>
    </row>
    <row r="28" spans="1:7" ht="39" thickTop="1">
      <c r="A28" s="659" t="s">
        <v>943</v>
      </c>
      <c r="B28" s="660" t="s">
        <v>944</v>
      </c>
      <c r="C28" s="661" t="s">
        <v>176</v>
      </c>
      <c r="D28" s="662">
        <v>3.2083E-2</v>
      </c>
      <c r="E28" s="670">
        <v>255.51</v>
      </c>
      <c r="F28" s="672">
        <f>E28*D28</f>
        <v>8.1999999999999993</v>
      </c>
      <c r="G28" s="637" t="s">
        <v>912</v>
      </c>
    </row>
    <row r="29" spans="1:7">
      <c r="A29" s="659" t="s">
        <v>945</v>
      </c>
      <c r="B29" s="660" t="s">
        <v>946</v>
      </c>
      <c r="C29" s="661" t="s">
        <v>176</v>
      </c>
      <c r="D29" s="662">
        <f>$D$28/3</f>
        <v>1.06943E-2</v>
      </c>
      <c r="E29" s="670">
        <v>254.62</v>
      </c>
      <c r="F29" s="672">
        <f>E29*D29</f>
        <v>2.72</v>
      </c>
      <c r="G29" s="637" t="s">
        <v>912</v>
      </c>
    </row>
    <row r="30" spans="1:7">
      <c r="A30" s="659" t="s">
        <v>947</v>
      </c>
      <c r="B30" s="660" t="s">
        <v>948</v>
      </c>
      <c r="C30" s="661" t="s">
        <v>176</v>
      </c>
      <c r="D30" s="662">
        <f>$D$28/3</f>
        <v>1.06943E-2</v>
      </c>
      <c r="E30" s="670">
        <v>239.82</v>
      </c>
      <c r="F30" s="672">
        <f>E30*D30</f>
        <v>2.56</v>
      </c>
      <c r="G30" s="637" t="s">
        <v>912</v>
      </c>
    </row>
    <row r="31" spans="1:7">
      <c r="A31" s="659" t="s">
        <v>949</v>
      </c>
      <c r="B31" s="660" t="s">
        <v>950</v>
      </c>
      <c r="C31" s="661" t="s">
        <v>176</v>
      </c>
      <c r="D31" s="662">
        <f>$D$28</f>
        <v>3.2083E-2</v>
      </c>
      <c r="E31" s="670">
        <v>197.13</v>
      </c>
      <c r="F31" s="672">
        <f>E31*D31</f>
        <v>6.32</v>
      </c>
      <c r="G31" s="637" t="s">
        <v>912</v>
      </c>
    </row>
    <row r="32" spans="1:7" ht="15.75" thickBot="1">
      <c r="A32" s="1092"/>
      <c r="B32" s="1093"/>
      <c r="C32" s="1093"/>
      <c r="D32" s="1094"/>
      <c r="E32" s="671" t="s">
        <v>22</v>
      </c>
      <c r="F32" s="684">
        <f>SUM(F28:F31)</f>
        <v>19.8</v>
      </c>
    </row>
    <row r="33" spans="1:7" ht="16.5" thickTop="1" thickBot="1">
      <c r="A33" s="1078" t="s">
        <v>902</v>
      </c>
      <c r="B33" s="1079"/>
      <c r="C33" s="1079"/>
      <c r="D33" s="1079"/>
      <c r="E33" s="1079"/>
      <c r="F33" s="1080"/>
    </row>
    <row r="34" spans="1:7" ht="15.75" thickTop="1">
      <c r="A34" s="659"/>
      <c r="B34" s="660"/>
      <c r="C34" s="661"/>
      <c r="D34" s="662"/>
      <c r="E34" s="670"/>
      <c r="F34" s="672">
        <f>E34*D34</f>
        <v>0</v>
      </c>
    </row>
    <row r="35" spans="1:7">
      <c r="A35" s="659"/>
      <c r="B35" s="660"/>
      <c r="C35" s="661"/>
      <c r="D35" s="662"/>
      <c r="E35" s="670"/>
      <c r="F35" s="672">
        <f>E35*D35</f>
        <v>0</v>
      </c>
    </row>
    <row r="36" spans="1:7" hidden="1">
      <c r="A36" s="659"/>
      <c r="B36" s="660"/>
      <c r="C36" s="661"/>
      <c r="D36" s="662"/>
      <c r="E36" s="670"/>
      <c r="F36" s="672">
        <v>0</v>
      </c>
    </row>
    <row r="37" spans="1:7" ht="15.75" thickBot="1">
      <c r="A37" s="1081"/>
      <c r="B37" s="1082"/>
      <c r="C37" s="1082"/>
      <c r="D37" s="1083"/>
      <c r="E37" s="671" t="s">
        <v>22</v>
      </c>
      <c r="F37" s="684">
        <f>SUM(F34:F36)</f>
        <v>0</v>
      </c>
    </row>
    <row r="38" spans="1:7" ht="15.75" thickTop="1">
      <c r="A38" s="1084" t="s">
        <v>907</v>
      </c>
      <c r="B38" s="1085"/>
      <c r="C38" s="1085"/>
      <c r="D38" s="1085"/>
      <c r="E38" s="1086"/>
      <c r="F38" s="685">
        <f>SUM(F37,F32,F26,F20)</f>
        <v>20.420000000000002</v>
      </c>
      <c r="G38" s="686" t="b">
        <f>VLOOKUP(A10,'[16]Maguariaçu T2'!$B$10:$F$68,5,0)=F38</f>
        <v>0</v>
      </c>
    </row>
    <row r="39" spans="1:7">
      <c r="A39" s="676" t="s">
        <v>200</v>
      </c>
      <c r="B39" s="677"/>
      <c r="C39" s="677"/>
      <c r="D39" s="677"/>
      <c r="E39" s="678">
        <f>[16]B.D.I!J22</f>
        <v>0.27460000000000001</v>
      </c>
      <c r="F39" s="687">
        <f>E39*F38</f>
        <v>5.61</v>
      </c>
    </row>
    <row r="40" spans="1:7" ht="15.75" thickBot="1">
      <c r="A40" s="1087" t="s">
        <v>908</v>
      </c>
      <c r="B40" s="1088"/>
      <c r="C40" s="1088"/>
      <c r="D40" s="1088"/>
      <c r="E40" s="1088"/>
      <c r="F40" s="688">
        <f>F39+F38</f>
        <v>26.03</v>
      </c>
    </row>
    <row r="41" spans="1:7" ht="15.75" thickTop="1"/>
  </sheetData>
  <mergeCells count="24">
    <mergeCell ref="F11:F12"/>
    <mergeCell ref="A1:F1"/>
    <mergeCell ref="A2:F2"/>
    <mergeCell ref="A3:F3"/>
    <mergeCell ref="A4:F4"/>
    <mergeCell ref="A7:F7"/>
    <mergeCell ref="B9:B10"/>
    <mergeCell ref="C9:C10"/>
    <mergeCell ref="D9:D10"/>
    <mergeCell ref="A11:A12"/>
    <mergeCell ref="B11:B12"/>
    <mergeCell ref="C11:C12"/>
    <mergeCell ref="D11:D12"/>
    <mergeCell ref="E11:E12"/>
    <mergeCell ref="A33:F33"/>
    <mergeCell ref="A37:D37"/>
    <mergeCell ref="A38:E38"/>
    <mergeCell ref="A40:E40"/>
    <mergeCell ref="A13:F13"/>
    <mergeCell ref="A20:E20"/>
    <mergeCell ref="A21:F21"/>
    <mergeCell ref="A26:D26"/>
    <mergeCell ref="A27:F27"/>
    <mergeCell ref="A32:D32"/>
  </mergeCells>
  <printOptions horizontalCentered="1"/>
  <pageMargins left="0.51181102362204722" right="0.31496062992125984" top="0.55118110236220474" bottom="0.78740157480314965" header="0.31496062992125984" footer="0.31496062992125984"/>
  <pageSetup paperSize="9" scale="84" orientation="portrait" r:id="rId1"/>
  <headerFooter>
    <oddHeader xml:space="preserve">&amp;C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178CE-BDFD-4A75-BE46-E4FE0ABD777D}">
  <sheetPr codeName="Planilha11">
    <tabColor theme="7" tint="0.39997558519241921"/>
  </sheetPr>
  <dimension ref="A1:H40"/>
  <sheetViews>
    <sheetView showGridLines="0" view="pageBreakPreview" zoomScaleNormal="85" zoomScaleSheetLayoutView="100" workbookViewId="0">
      <selection activeCell="A7" sqref="A7:H7"/>
    </sheetView>
  </sheetViews>
  <sheetFormatPr defaultColWidth="9.140625" defaultRowHeight="15"/>
  <cols>
    <col min="1" max="1" width="11.42578125" style="643" bestFit="1" customWidth="1"/>
    <col min="2" max="2" width="43.42578125" style="637" customWidth="1"/>
    <col min="3" max="3" width="8.42578125" style="644" customWidth="1"/>
    <col min="4" max="4" width="12.85546875" style="637" customWidth="1"/>
    <col min="5" max="5" width="11.85546875" style="645" customWidth="1"/>
    <col min="6" max="6" width="17.42578125" style="646" customWidth="1"/>
    <col min="7" max="7" width="11.85546875" style="637" bestFit="1" customWidth="1"/>
    <col min="8" max="16384" width="9.140625" style="637"/>
  </cols>
  <sheetData>
    <row r="1" spans="1:8" s="628" customFormat="1">
      <c r="A1" s="1097" t="s">
        <v>18</v>
      </c>
      <c r="B1" s="1097"/>
      <c r="C1" s="1097"/>
      <c r="D1" s="1097"/>
      <c r="E1" s="1097"/>
      <c r="F1" s="1097"/>
      <c r="G1" s="626"/>
      <c r="H1" s="627"/>
    </row>
    <row r="2" spans="1:8" s="628" customFormat="1">
      <c r="A2" s="1113" t="str">
        <f>Composição5!A2</f>
        <v>EXECUÇÃO DOS SERVIÇOS DE INFRAESTRUTURA E PREVENÇÃO DE INUNDAÇÕES - NO MUNICÍPIO DE ANANINDEUA - PA.</v>
      </c>
      <c r="B2" s="1113"/>
      <c r="C2" s="1113"/>
      <c r="D2" s="1113"/>
      <c r="E2" s="1113"/>
      <c r="F2" s="1113"/>
      <c r="G2" s="630"/>
      <c r="H2" s="630"/>
    </row>
    <row r="3" spans="1:8" s="628" customFormat="1">
      <c r="A3" s="1097" t="s">
        <v>187</v>
      </c>
      <c r="B3" s="1097"/>
      <c r="C3" s="1097"/>
      <c r="D3" s="1097"/>
      <c r="E3" s="1097"/>
      <c r="F3" s="1097"/>
      <c r="G3" s="626"/>
      <c r="H3" s="631"/>
    </row>
    <row r="4" spans="1:8" s="628" customFormat="1">
      <c r="A4" s="1097"/>
      <c r="B4" s="1097"/>
      <c r="C4" s="1097"/>
      <c r="D4" s="1097"/>
      <c r="E4" s="1097"/>
      <c r="F4" s="1097"/>
      <c r="G4" s="626"/>
      <c r="H4" s="631"/>
    </row>
    <row r="5" spans="1:8" ht="15" customHeight="1">
      <c r="A5" s="632" t="s">
        <v>685</v>
      </c>
      <c r="B5" s="633"/>
      <c r="C5" s="634"/>
      <c r="D5" s="634"/>
      <c r="E5" s="635"/>
      <c r="F5" s="636"/>
    </row>
    <row r="6" spans="1:8" ht="15.75" customHeight="1" thickBot="1">
      <c r="A6" s="638" t="s">
        <v>686</v>
      </c>
      <c r="B6" s="639"/>
      <c r="C6" s="640"/>
      <c r="D6" s="640"/>
      <c r="E6" s="641" t="s">
        <v>879</v>
      </c>
      <c r="F6" s="642"/>
    </row>
    <row r="7" spans="1:8" ht="18.75" thickBot="1">
      <c r="A7" s="1099" t="s">
        <v>880</v>
      </c>
      <c r="B7" s="1100"/>
      <c r="C7" s="1100"/>
      <c r="D7" s="1100"/>
      <c r="E7" s="1100"/>
      <c r="F7" s="1101"/>
    </row>
    <row r="8" spans="1:8" ht="15.75" thickBot="1"/>
    <row r="9" spans="1:8" ht="15" customHeight="1" thickTop="1">
      <c r="A9" s="647" t="s">
        <v>6</v>
      </c>
      <c r="B9" s="1102" t="s">
        <v>951</v>
      </c>
      <c r="C9" s="1104" t="s">
        <v>881</v>
      </c>
      <c r="D9" s="1106" t="s">
        <v>882</v>
      </c>
      <c r="E9" s="648" t="s">
        <v>883</v>
      </c>
      <c r="F9" s="682">
        <v>44896</v>
      </c>
    </row>
    <row r="10" spans="1:8" ht="25.5">
      <c r="A10" s="650" t="s">
        <v>776</v>
      </c>
      <c r="B10" s="1103"/>
      <c r="C10" s="1105"/>
      <c r="D10" s="1107"/>
      <c r="E10" s="651" t="s">
        <v>885</v>
      </c>
      <c r="F10" s="652" t="s">
        <v>436</v>
      </c>
    </row>
    <row r="11" spans="1:8">
      <c r="A11" s="1108" t="s">
        <v>886</v>
      </c>
      <c r="B11" s="1110" t="s">
        <v>5</v>
      </c>
      <c r="C11" s="1110" t="s">
        <v>21</v>
      </c>
      <c r="D11" s="1110" t="s">
        <v>887</v>
      </c>
      <c r="E11" s="1110" t="s">
        <v>24</v>
      </c>
      <c r="F11" s="1095" t="s">
        <v>646</v>
      </c>
    </row>
    <row r="12" spans="1:8" ht="15.75" thickBot="1">
      <c r="A12" s="1109"/>
      <c r="B12" s="1111"/>
      <c r="C12" s="1112"/>
      <c r="D12" s="1112"/>
      <c r="E12" s="1112"/>
      <c r="F12" s="1096"/>
    </row>
    <row r="13" spans="1:8" ht="16.5" thickTop="1" thickBot="1">
      <c r="A13" s="1078" t="s">
        <v>888</v>
      </c>
      <c r="B13" s="1079"/>
      <c r="C13" s="1079"/>
      <c r="D13" s="1079"/>
      <c r="E13" s="1079"/>
      <c r="F13" s="1080"/>
    </row>
    <row r="14" spans="1:8" ht="15.75" thickTop="1">
      <c r="A14" s="653"/>
      <c r="B14" s="654"/>
      <c r="C14" s="655"/>
      <c r="D14" s="656"/>
      <c r="E14" s="657"/>
      <c r="F14" s="658">
        <v>0</v>
      </c>
    </row>
    <row r="15" spans="1:8">
      <c r="A15" s="659"/>
      <c r="B15" s="660"/>
      <c r="C15" s="661"/>
      <c r="D15" s="662"/>
      <c r="E15" s="663"/>
      <c r="F15" s="658">
        <v>0</v>
      </c>
    </row>
    <row r="16" spans="1:8" hidden="1">
      <c r="A16" s="659"/>
      <c r="B16" s="660"/>
      <c r="C16" s="661"/>
      <c r="D16" s="662"/>
      <c r="E16" s="663"/>
      <c r="F16" s="658">
        <v>0</v>
      </c>
    </row>
    <row r="17" spans="1:7" hidden="1">
      <c r="A17" s="659"/>
      <c r="B17" s="660"/>
      <c r="C17" s="661"/>
      <c r="D17" s="662"/>
      <c r="E17" s="663"/>
      <c r="F17" s="658">
        <v>0</v>
      </c>
    </row>
    <row r="18" spans="1:7" hidden="1">
      <c r="A18" s="659"/>
      <c r="B18" s="660"/>
      <c r="C18" s="661"/>
      <c r="D18" s="662"/>
      <c r="E18" s="663"/>
      <c r="F18" s="658">
        <v>0</v>
      </c>
    </row>
    <row r="19" spans="1:7" hidden="1">
      <c r="A19" s="659"/>
      <c r="B19" s="660"/>
      <c r="C19" s="661"/>
      <c r="D19" s="662"/>
      <c r="E19" s="663"/>
      <c r="F19" s="658">
        <v>0</v>
      </c>
    </row>
    <row r="20" spans="1:7" ht="15.75" thickBot="1">
      <c r="A20" s="1089" t="s">
        <v>22</v>
      </c>
      <c r="B20" s="1090"/>
      <c r="C20" s="1090"/>
      <c r="D20" s="1090"/>
      <c r="E20" s="1091"/>
      <c r="F20" s="684">
        <v>0</v>
      </c>
    </row>
    <row r="21" spans="1:7" ht="16.5" thickTop="1" thickBot="1">
      <c r="A21" s="1078" t="s">
        <v>190</v>
      </c>
      <c r="B21" s="1079"/>
      <c r="C21" s="1079"/>
      <c r="D21" s="1079"/>
      <c r="E21" s="1079"/>
      <c r="F21" s="1080"/>
    </row>
    <row r="22" spans="1:7" ht="15.75" thickTop="1">
      <c r="A22" s="653"/>
      <c r="B22" s="654"/>
      <c r="C22" s="655"/>
      <c r="D22" s="656"/>
      <c r="E22" s="666"/>
      <c r="F22" s="658">
        <v>0</v>
      </c>
    </row>
    <row r="23" spans="1:7">
      <c r="A23" s="653"/>
      <c r="B23" s="654"/>
      <c r="C23" s="655"/>
      <c r="D23" s="656"/>
      <c r="E23" s="666"/>
      <c r="F23" s="672">
        <v>0</v>
      </c>
    </row>
    <row r="24" spans="1:7" hidden="1">
      <c r="A24" s="653"/>
      <c r="B24" s="654"/>
      <c r="C24" s="655"/>
      <c r="D24" s="656"/>
      <c r="E24" s="666"/>
      <c r="F24" s="672">
        <v>0</v>
      </c>
    </row>
    <row r="25" spans="1:7" hidden="1">
      <c r="A25" s="659"/>
      <c r="B25" s="660"/>
      <c r="C25" s="661"/>
      <c r="D25" s="662"/>
      <c r="E25" s="670"/>
      <c r="F25" s="672">
        <v>0</v>
      </c>
    </row>
    <row r="26" spans="1:7" ht="15.75" thickBot="1">
      <c r="A26" s="1081"/>
      <c r="B26" s="1082"/>
      <c r="C26" s="1082"/>
      <c r="D26" s="1083"/>
      <c r="E26" s="671" t="s">
        <v>22</v>
      </c>
      <c r="F26" s="684">
        <v>0</v>
      </c>
    </row>
    <row r="27" spans="1:7" ht="16.5" thickTop="1" thickBot="1">
      <c r="A27" s="1078" t="s">
        <v>901</v>
      </c>
      <c r="B27" s="1079"/>
      <c r="C27" s="1079"/>
      <c r="D27" s="1079"/>
      <c r="E27" s="1079"/>
      <c r="F27" s="1080"/>
    </row>
    <row r="28" spans="1:7" ht="15.75" thickTop="1">
      <c r="A28" s="659"/>
      <c r="B28" s="660"/>
      <c r="C28" s="661"/>
      <c r="D28" s="662"/>
      <c r="E28" s="670"/>
      <c r="F28" s="672">
        <v>0</v>
      </c>
    </row>
    <row r="29" spans="1:7">
      <c r="A29" s="659"/>
      <c r="B29" s="660"/>
      <c r="C29" s="661"/>
      <c r="D29" s="662"/>
      <c r="E29" s="670"/>
      <c r="F29" s="672">
        <v>0</v>
      </c>
    </row>
    <row r="30" spans="1:7" ht="15.75" thickBot="1">
      <c r="A30" s="1092"/>
      <c r="B30" s="1093"/>
      <c r="C30" s="1093"/>
      <c r="D30" s="1094"/>
      <c r="E30" s="671" t="s">
        <v>22</v>
      </c>
      <c r="F30" s="684">
        <v>0</v>
      </c>
    </row>
    <row r="31" spans="1:7" ht="16.5" thickTop="1" thickBot="1">
      <c r="A31" s="1078" t="s">
        <v>902</v>
      </c>
      <c r="B31" s="1079"/>
      <c r="C31" s="1079"/>
      <c r="D31" s="1079"/>
      <c r="E31" s="1079"/>
      <c r="F31" s="1080"/>
    </row>
    <row r="32" spans="1:7" ht="39" thickTop="1">
      <c r="A32" s="659" t="s">
        <v>952</v>
      </c>
      <c r="B32" s="660" t="s">
        <v>861</v>
      </c>
      <c r="C32" s="661" t="s">
        <v>0</v>
      </c>
      <c r="D32" s="662">
        <v>1</v>
      </c>
      <c r="E32" s="670">
        <v>132.69</v>
      </c>
      <c r="F32" s="672">
        <f>ROUND(D32*E32,2)</f>
        <v>132.69</v>
      </c>
      <c r="G32" s="637" t="s">
        <v>912</v>
      </c>
    </row>
    <row r="33" spans="1:7" ht="38.25">
      <c r="A33" s="739">
        <v>95877</v>
      </c>
      <c r="B33" s="660" t="s">
        <v>765</v>
      </c>
      <c r="C33" s="661" t="s">
        <v>751</v>
      </c>
      <c r="D33" s="662">
        <f>30*1.3*D32</f>
        <v>39</v>
      </c>
      <c r="E33" s="670">
        <v>1.8</v>
      </c>
      <c r="F33" s="672">
        <f>ROUND(D33*E33,2)</f>
        <v>70.2</v>
      </c>
      <c r="G33" s="637" t="s">
        <v>912</v>
      </c>
    </row>
    <row r="34" spans="1:7" ht="38.25">
      <c r="A34" s="739">
        <v>93590</v>
      </c>
      <c r="B34" s="660" t="s">
        <v>767</v>
      </c>
      <c r="C34" s="661" t="s">
        <v>751</v>
      </c>
      <c r="D34" s="662">
        <f>D32*1.3*(180-30)</f>
        <v>195</v>
      </c>
      <c r="E34" s="670">
        <v>0.94</v>
      </c>
      <c r="F34" s="672">
        <f>ROUND(D34*E34,2)</f>
        <v>183.3</v>
      </c>
    </row>
    <row r="35" spans="1:7" ht="51">
      <c r="A35" s="659">
        <v>96385</v>
      </c>
      <c r="B35" s="660" t="s">
        <v>774</v>
      </c>
      <c r="C35" s="661" t="s">
        <v>0</v>
      </c>
      <c r="D35" s="662">
        <v>1</v>
      </c>
      <c r="E35" s="670">
        <v>11.44</v>
      </c>
      <c r="F35" s="672">
        <f>ROUND(D35*E35,2)</f>
        <v>11.44</v>
      </c>
      <c r="G35" s="637" t="s">
        <v>912</v>
      </c>
    </row>
    <row r="36" spans="1:7" ht="15.75" thickBot="1">
      <c r="A36" s="1081"/>
      <c r="B36" s="1082"/>
      <c r="C36" s="1082"/>
      <c r="D36" s="1083"/>
      <c r="E36" s="671" t="s">
        <v>22</v>
      </c>
      <c r="F36" s="684">
        <f>SUM(F32:F35)</f>
        <v>397.63</v>
      </c>
    </row>
    <row r="37" spans="1:7" ht="15.75" thickTop="1">
      <c r="A37" s="1084" t="s">
        <v>907</v>
      </c>
      <c r="B37" s="1085"/>
      <c r="C37" s="1085"/>
      <c r="D37" s="1085"/>
      <c r="E37" s="1086"/>
      <c r="F37" s="685">
        <f>F36+F30+F26+F20</f>
        <v>397.63</v>
      </c>
      <c r="G37" s="686" t="b">
        <f>VLOOKUP(A10,'[16]Maguariaçu T2'!$B$10:$F$68,5,0)=F37</f>
        <v>1</v>
      </c>
    </row>
    <row r="38" spans="1:7">
      <c r="A38" s="676" t="s">
        <v>200</v>
      </c>
      <c r="B38" s="677"/>
      <c r="C38" s="677"/>
      <c r="D38" s="677"/>
      <c r="E38" s="678"/>
      <c r="F38" s="687">
        <f>F37*E38</f>
        <v>0</v>
      </c>
    </row>
    <row r="39" spans="1:7" ht="15.75" thickBot="1">
      <c r="A39" s="1087" t="s">
        <v>908</v>
      </c>
      <c r="B39" s="1088"/>
      <c r="C39" s="1088"/>
      <c r="D39" s="1088"/>
      <c r="E39" s="1088"/>
      <c r="F39" s="688">
        <f>F38+F37</f>
        <v>397.63</v>
      </c>
    </row>
    <row r="40" spans="1:7" ht="15.75" thickTop="1"/>
  </sheetData>
  <mergeCells count="24">
    <mergeCell ref="F11:F12"/>
    <mergeCell ref="A1:F1"/>
    <mergeCell ref="A2:F2"/>
    <mergeCell ref="A3:F3"/>
    <mergeCell ref="A4:F4"/>
    <mergeCell ref="A7:F7"/>
    <mergeCell ref="B9:B10"/>
    <mergeCell ref="C9:C10"/>
    <mergeCell ref="D9:D10"/>
    <mergeCell ref="A11:A12"/>
    <mergeCell ref="B11:B12"/>
    <mergeCell ref="C11:C12"/>
    <mergeCell ref="D11:D12"/>
    <mergeCell ref="E11:E12"/>
    <mergeCell ref="A31:F31"/>
    <mergeCell ref="A36:D36"/>
    <mergeCell ref="A37:E37"/>
    <mergeCell ref="A39:E39"/>
    <mergeCell ref="A13:F13"/>
    <mergeCell ref="A20:E20"/>
    <mergeCell ref="A21:F21"/>
    <mergeCell ref="A26:D26"/>
    <mergeCell ref="A27:F27"/>
    <mergeCell ref="A30:D30"/>
  </mergeCells>
  <printOptions horizontalCentered="1"/>
  <pageMargins left="0.51181102362204722" right="0.31496062992125984" top="0.55118110236220474" bottom="0.78740157480314965" header="0.31496062992125984" footer="0.31496062992125984"/>
  <pageSetup paperSize="9" scale="84" orientation="portrait" r:id="rId1"/>
  <headerFooter>
    <oddHeader xml:space="preserve">&amp;C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861C6-E494-4572-BC47-7C43467623A9}">
  <sheetPr codeName="Planilha28">
    <tabColor theme="7" tint="0.39997558519241921"/>
  </sheetPr>
  <dimension ref="A1:H41"/>
  <sheetViews>
    <sheetView showGridLines="0" view="pageBreakPreview" zoomScaleNormal="85" zoomScaleSheetLayoutView="100" workbookViewId="0">
      <selection activeCell="A7" sqref="A7:H7"/>
    </sheetView>
  </sheetViews>
  <sheetFormatPr defaultColWidth="9.140625" defaultRowHeight="15"/>
  <cols>
    <col min="1" max="1" width="12.42578125" style="751" customWidth="1"/>
    <col min="2" max="2" width="43.42578125" style="745" customWidth="1"/>
    <col min="3" max="3" width="8.42578125" style="752" customWidth="1"/>
    <col min="4" max="4" width="12.85546875" style="745" customWidth="1"/>
    <col min="5" max="5" width="11.85546875" style="753" customWidth="1"/>
    <col min="6" max="6" width="17.42578125" style="754" customWidth="1"/>
    <col min="7" max="7" width="11.85546875" style="745" bestFit="1" customWidth="1"/>
    <col min="8" max="16384" width="9.140625" style="745"/>
  </cols>
  <sheetData>
    <row r="1" spans="1:8" s="740" customFormat="1">
      <c r="A1" s="1097" t="s">
        <v>18</v>
      </c>
      <c r="B1" s="1097"/>
      <c r="C1" s="1097"/>
      <c r="D1" s="1097"/>
      <c r="E1" s="1097"/>
      <c r="F1" s="1097"/>
      <c r="G1" s="626"/>
      <c r="H1" s="627"/>
    </row>
    <row r="2" spans="1:8" s="740" customFormat="1">
      <c r="A2" s="741"/>
      <c r="B2" s="1098" t="str">
        <f>Composição6!A2</f>
        <v>EXECUÇÃO DOS SERVIÇOS DE INFRAESTRUTURA E PREVENÇÃO DE INUNDAÇÕES - NO MUNICÍPIO DE ANANINDEUA - PA.</v>
      </c>
      <c r="C2" s="1098"/>
      <c r="D2" s="1098"/>
      <c r="E2" s="1098"/>
      <c r="F2" s="1098"/>
      <c r="G2" s="630"/>
      <c r="H2" s="630"/>
    </row>
    <row r="3" spans="1:8" s="740" customFormat="1">
      <c r="A3" s="741"/>
      <c r="B3" s="1098"/>
      <c r="C3" s="1098"/>
      <c r="D3" s="1098"/>
      <c r="E3" s="1098"/>
      <c r="F3" s="1098"/>
      <c r="G3" s="626"/>
      <c r="H3" s="631"/>
    </row>
    <row r="4" spans="1:8" s="740" customFormat="1">
      <c r="A4" s="1097" t="s">
        <v>187</v>
      </c>
      <c r="B4" s="1097"/>
      <c r="C4" s="1097"/>
      <c r="D4" s="1097"/>
      <c r="E4" s="1097"/>
      <c r="F4" s="1097"/>
      <c r="G4" s="626"/>
      <c r="H4" s="631"/>
    </row>
    <row r="5" spans="1:8" ht="15" customHeight="1">
      <c r="A5" s="742" t="s">
        <v>685</v>
      </c>
      <c r="B5" s="743"/>
      <c r="C5" s="744"/>
      <c r="D5" s="744"/>
      <c r="E5" s="635"/>
      <c r="F5" s="636"/>
    </row>
    <row r="6" spans="1:8" ht="15.75" customHeight="1" thickBot="1">
      <c r="A6" s="746" t="s">
        <v>686</v>
      </c>
      <c r="B6" s="747"/>
      <c r="C6" s="748"/>
      <c r="D6" s="748"/>
      <c r="E6" s="749" t="s">
        <v>879</v>
      </c>
      <c r="F6" s="750"/>
    </row>
    <row r="7" spans="1:8" ht="18.75" thickBot="1">
      <c r="A7" s="1180" t="s">
        <v>880</v>
      </c>
      <c r="B7" s="1181"/>
      <c r="C7" s="1181"/>
      <c r="D7" s="1181"/>
      <c r="E7" s="1181"/>
      <c r="F7" s="1182"/>
    </row>
    <row r="8" spans="1:8" ht="15.75" thickBot="1"/>
    <row r="9" spans="1:8" ht="15" customHeight="1" thickTop="1">
      <c r="A9" s="755" t="s">
        <v>6</v>
      </c>
      <c r="B9" s="1183" t="s">
        <v>953</v>
      </c>
      <c r="C9" s="1185" t="s">
        <v>881</v>
      </c>
      <c r="D9" s="1106" t="s">
        <v>882</v>
      </c>
      <c r="E9" s="756" t="s">
        <v>883</v>
      </c>
      <c r="F9" s="682">
        <v>44896</v>
      </c>
    </row>
    <row r="10" spans="1:8">
      <c r="A10" s="757" t="s">
        <v>754</v>
      </c>
      <c r="B10" s="1184"/>
      <c r="C10" s="1186"/>
      <c r="D10" s="1107"/>
      <c r="E10" s="758" t="s">
        <v>885</v>
      </c>
      <c r="F10" s="759" t="s">
        <v>436</v>
      </c>
    </row>
    <row r="11" spans="1:8">
      <c r="A11" s="1187" t="s">
        <v>886</v>
      </c>
      <c r="B11" s="1189" t="s">
        <v>5</v>
      </c>
      <c r="C11" s="1189" t="s">
        <v>21</v>
      </c>
      <c r="D11" s="1189" t="s">
        <v>887</v>
      </c>
      <c r="E11" s="1189" t="s">
        <v>24</v>
      </c>
      <c r="F11" s="1178" t="s">
        <v>646</v>
      </c>
    </row>
    <row r="12" spans="1:8" ht="15.75" thickBot="1">
      <c r="A12" s="1188"/>
      <c r="B12" s="1190"/>
      <c r="C12" s="1191"/>
      <c r="D12" s="1191"/>
      <c r="E12" s="1191"/>
      <c r="F12" s="1179"/>
    </row>
    <row r="13" spans="1:8" ht="16.5" thickTop="1" thickBot="1">
      <c r="A13" s="1161" t="s">
        <v>888</v>
      </c>
      <c r="B13" s="1162"/>
      <c r="C13" s="1162"/>
      <c r="D13" s="1162"/>
      <c r="E13" s="1162"/>
      <c r="F13" s="1163"/>
    </row>
    <row r="14" spans="1:8" ht="15.75" thickTop="1">
      <c r="A14" s="760"/>
      <c r="B14" s="761"/>
      <c r="C14" s="762"/>
      <c r="D14" s="763"/>
      <c r="E14" s="764"/>
      <c r="F14" s="765">
        <f>E14*D14</f>
        <v>0</v>
      </c>
    </row>
    <row r="15" spans="1:8">
      <c r="A15" s="766"/>
      <c r="B15" s="767"/>
      <c r="C15" s="768"/>
      <c r="D15" s="769"/>
      <c r="E15" s="770"/>
      <c r="F15" s="765">
        <f>E15*D15</f>
        <v>0</v>
      </c>
    </row>
    <row r="16" spans="1:8" hidden="1">
      <c r="A16" s="766"/>
      <c r="B16" s="767"/>
      <c r="C16" s="768"/>
      <c r="D16" s="769"/>
      <c r="E16" s="770"/>
      <c r="F16" s="771">
        <v>0</v>
      </c>
    </row>
    <row r="17" spans="1:7" hidden="1">
      <c r="A17" s="766"/>
      <c r="B17" s="767"/>
      <c r="C17" s="768"/>
      <c r="D17" s="769"/>
      <c r="E17" s="770"/>
      <c r="F17" s="771">
        <v>0</v>
      </c>
    </row>
    <row r="18" spans="1:7" hidden="1">
      <c r="A18" s="766"/>
      <c r="B18" s="767"/>
      <c r="C18" s="768"/>
      <c r="D18" s="769"/>
      <c r="E18" s="770"/>
      <c r="F18" s="771">
        <v>0</v>
      </c>
    </row>
    <row r="19" spans="1:7" hidden="1">
      <c r="A19" s="766"/>
      <c r="B19" s="767"/>
      <c r="C19" s="768"/>
      <c r="D19" s="769"/>
      <c r="E19" s="770"/>
      <c r="F19" s="771">
        <v>0</v>
      </c>
    </row>
    <row r="20" spans="1:7" ht="15.75" thickBot="1">
      <c r="A20" s="1172" t="s">
        <v>22</v>
      </c>
      <c r="B20" s="1173"/>
      <c r="C20" s="1173"/>
      <c r="D20" s="1173"/>
      <c r="E20" s="1174"/>
      <c r="F20" s="772">
        <f>SUM(F14:F19)</f>
        <v>0</v>
      </c>
    </row>
    <row r="21" spans="1:7" ht="16.5" thickTop="1" thickBot="1">
      <c r="A21" s="1161" t="s">
        <v>190</v>
      </c>
      <c r="B21" s="1162"/>
      <c r="C21" s="1162"/>
      <c r="D21" s="1162"/>
      <c r="E21" s="1162"/>
      <c r="F21" s="1163"/>
    </row>
    <row r="22" spans="1:7" ht="15.75" thickTop="1">
      <c r="A22" s="766" t="s">
        <v>43</v>
      </c>
      <c r="B22" s="767" t="s">
        <v>191</v>
      </c>
      <c r="C22" s="768" t="s">
        <v>230</v>
      </c>
      <c r="D22" s="769">
        <f>D28</f>
        <v>0.06</v>
      </c>
      <c r="E22" s="773">
        <f>Composição5!E22</f>
        <v>19.22</v>
      </c>
      <c r="F22" s="765">
        <f>E22*D22</f>
        <v>1.1499999999999999</v>
      </c>
      <c r="G22" s="745" t="s">
        <v>912</v>
      </c>
    </row>
    <row r="23" spans="1:7">
      <c r="A23" s="760"/>
      <c r="B23" s="761"/>
      <c r="C23" s="762"/>
      <c r="D23" s="763"/>
      <c r="E23" s="774"/>
      <c r="F23" s="765">
        <f>E23*D23</f>
        <v>0</v>
      </c>
    </row>
    <row r="24" spans="1:7" hidden="1">
      <c r="A24" s="760"/>
      <c r="B24" s="761"/>
      <c r="C24" s="762"/>
      <c r="D24" s="763"/>
      <c r="E24" s="774"/>
      <c r="F24" s="765">
        <v>0</v>
      </c>
    </row>
    <row r="25" spans="1:7" hidden="1">
      <c r="A25" s="766"/>
      <c r="B25" s="767"/>
      <c r="C25" s="768"/>
      <c r="D25" s="769"/>
      <c r="E25" s="773"/>
      <c r="F25" s="765">
        <v>0</v>
      </c>
    </row>
    <row r="26" spans="1:7" ht="15.75" thickBot="1">
      <c r="A26" s="1164"/>
      <c r="B26" s="1165"/>
      <c r="C26" s="1165"/>
      <c r="D26" s="1166"/>
      <c r="E26" s="775" t="s">
        <v>22</v>
      </c>
      <c r="F26" s="772">
        <f>SUM(F22:F25)</f>
        <v>1.1499999999999999</v>
      </c>
    </row>
    <row r="27" spans="1:7" ht="16.5" thickTop="1" thickBot="1">
      <c r="A27" s="1161" t="s">
        <v>901</v>
      </c>
      <c r="B27" s="1162"/>
      <c r="C27" s="1162"/>
      <c r="D27" s="1162"/>
      <c r="E27" s="1162"/>
      <c r="F27" s="1163"/>
      <c r="G27" s="745" t="s">
        <v>912</v>
      </c>
    </row>
    <row r="28" spans="1:7" ht="39" thickTop="1">
      <c r="A28" s="766" t="s">
        <v>943</v>
      </c>
      <c r="B28" s="767" t="s">
        <v>944</v>
      </c>
      <c r="C28" s="768" t="s">
        <v>176</v>
      </c>
      <c r="D28" s="769">
        <v>0.06</v>
      </c>
      <c r="E28" s="670">
        <f>Composição5!E28</f>
        <v>255.51</v>
      </c>
      <c r="F28" s="765">
        <f>E28*D28</f>
        <v>15.33</v>
      </c>
      <c r="G28" s="745" t="s">
        <v>912</v>
      </c>
    </row>
    <row r="29" spans="1:7">
      <c r="A29" s="766" t="s">
        <v>945</v>
      </c>
      <c r="B29" s="767" t="s">
        <v>946</v>
      </c>
      <c r="C29" s="768" t="s">
        <v>176</v>
      </c>
      <c r="D29" s="769">
        <f>$D$28/3</f>
        <v>0.02</v>
      </c>
      <c r="E29" s="670">
        <f>Composição5!E29</f>
        <v>254.62</v>
      </c>
      <c r="F29" s="765">
        <f>E29*D29</f>
        <v>5.09</v>
      </c>
      <c r="G29" s="745" t="s">
        <v>912</v>
      </c>
    </row>
    <row r="30" spans="1:7">
      <c r="A30" s="766" t="s">
        <v>947</v>
      </c>
      <c r="B30" s="767" t="s">
        <v>948</v>
      </c>
      <c r="C30" s="768" t="s">
        <v>176</v>
      </c>
      <c r="D30" s="769">
        <f>$D$28/3</f>
        <v>0.02</v>
      </c>
      <c r="E30" s="670">
        <f>Composição5!E30</f>
        <v>239.82</v>
      </c>
      <c r="F30" s="765">
        <f>E30*D30</f>
        <v>4.8</v>
      </c>
      <c r="G30" s="745" t="s">
        <v>912</v>
      </c>
    </row>
    <row r="31" spans="1:7">
      <c r="A31" s="766" t="s">
        <v>949</v>
      </c>
      <c r="B31" s="767" t="s">
        <v>950</v>
      </c>
      <c r="C31" s="768" t="s">
        <v>176</v>
      </c>
      <c r="D31" s="769">
        <f>$D$28</f>
        <v>0.06</v>
      </c>
      <c r="E31" s="670">
        <f>Composição5!E31</f>
        <v>197.13</v>
      </c>
      <c r="F31" s="765">
        <f>E31*D31</f>
        <v>11.83</v>
      </c>
      <c r="G31" s="745" t="s">
        <v>912</v>
      </c>
    </row>
    <row r="32" spans="1:7" ht="15.75" thickBot="1">
      <c r="A32" s="1175"/>
      <c r="B32" s="1176"/>
      <c r="C32" s="1176"/>
      <c r="D32" s="1177"/>
      <c r="E32" s="775" t="s">
        <v>22</v>
      </c>
      <c r="F32" s="772">
        <f>SUM(F28:F31)</f>
        <v>37.049999999999997</v>
      </c>
    </row>
    <row r="33" spans="1:7" ht="16.5" thickTop="1" thickBot="1">
      <c r="A33" s="1161" t="s">
        <v>902</v>
      </c>
      <c r="B33" s="1162"/>
      <c r="C33" s="1162"/>
      <c r="D33" s="1162"/>
      <c r="E33" s="1162"/>
      <c r="F33" s="1163"/>
    </row>
    <row r="34" spans="1:7" ht="15.75" thickTop="1">
      <c r="A34" s="766"/>
      <c r="B34" s="767"/>
      <c r="C34" s="768"/>
      <c r="D34" s="769"/>
      <c r="E34" s="773"/>
      <c r="F34" s="765">
        <f>E34*D34</f>
        <v>0</v>
      </c>
    </row>
    <row r="35" spans="1:7">
      <c r="A35" s="766"/>
      <c r="B35" s="767"/>
      <c r="C35" s="768"/>
      <c r="D35" s="769"/>
      <c r="E35" s="773"/>
      <c r="F35" s="765">
        <f>E35*D35</f>
        <v>0</v>
      </c>
    </row>
    <row r="36" spans="1:7" hidden="1">
      <c r="A36" s="766"/>
      <c r="B36" s="767"/>
      <c r="C36" s="768"/>
      <c r="D36" s="769"/>
      <c r="E36" s="773"/>
      <c r="F36" s="765">
        <v>0</v>
      </c>
    </row>
    <row r="37" spans="1:7" ht="15.75" thickBot="1">
      <c r="A37" s="1164"/>
      <c r="B37" s="1165"/>
      <c r="C37" s="1165"/>
      <c r="D37" s="1166"/>
      <c r="E37" s="775" t="s">
        <v>22</v>
      </c>
      <c r="F37" s="772">
        <f>SUM(F34:F36)</f>
        <v>0</v>
      </c>
    </row>
    <row r="38" spans="1:7" ht="15.75" thickTop="1">
      <c r="A38" s="1167" t="s">
        <v>907</v>
      </c>
      <c r="B38" s="1168"/>
      <c r="C38" s="1168"/>
      <c r="D38" s="1168"/>
      <c r="E38" s="1169"/>
      <c r="F38" s="776">
        <f>SUM(F37,F32,F26,F20)</f>
        <v>38.200000000000003</v>
      </c>
      <c r="G38" s="777" t="e">
        <f>VLOOKUP(A10,#REF!,5,0)=F38</f>
        <v>#REF!</v>
      </c>
    </row>
    <row r="39" spans="1:7">
      <c r="A39" s="778" t="s">
        <v>200</v>
      </c>
      <c r="B39" s="779"/>
      <c r="C39" s="779"/>
      <c r="D39" s="779"/>
      <c r="E39" s="780">
        <v>0.27460000000000001</v>
      </c>
      <c r="F39" s="781">
        <f>E39*F38</f>
        <v>10.49</v>
      </c>
    </row>
    <row r="40" spans="1:7" ht="15.75" thickBot="1">
      <c r="A40" s="1170" t="s">
        <v>908</v>
      </c>
      <c r="B40" s="1171"/>
      <c r="C40" s="1171"/>
      <c r="D40" s="1171"/>
      <c r="E40" s="1171"/>
      <c r="F40" s="782">
        <f>F39+F38</f>
        <v>48.69</v>
      </c>
    </row>
    <row r="41" spans="1:7" ht="15.75" thickTop="1"/>
  </sheetData>
  <mergeCells count="23">
    <mergeCell ref="F11:F12"/>
    <mergeCell ref="A1:F1"/>
    <mergeCell ref="B2:F3"/>
    <mergeCell ref="A4:F4"/>
    <mergeCell ref="A7:F7"/>
    <mergeCell ref="B9:B10"/>
    <mergeCell ref="C9:C10"/>
    <mergeCell ref="D9:D10"/>
    <mergeCell ref="A11:A12"/>
    <mergeCell ref="B11:B12"/>
    <mergeCell ref="C11:C12"/>
    <mergeCell ref="D11:D12"/>
    <mergeCell ref="E11:E12"/>
    <mergeCell ref="A33:F33"/>
    <mergeCell ref="A37:D37"/>
    <mergeCell ref="A38:E38"/>
    <mergeCell ref="A40:E40"/>
    <mergeCell ref="A13:F13"/>
    <mergeCell ref="A20:E20"/>
    <mergeCell ref="A21:F21"/>
    <mergeCell ref="A26:D26"/>
    <mergeCell ref="A27:F27"/>
    <mergeCell ref="A32:D32"/>
  </mergeCells>
  <printOptions horizontalCentered="1"/>
  <pageMargins left="0.51181102362204722" right="0.31496062992125984" top="0.55118110236220474" bottom="0.78740157480314965" header="0.31496062992125984" footer="0.31496062992125984"/>
  <pageSetup paperSize="9" scale="84" orientation="portrait" r:id="rId1"/>
  <headerFooter>
    <oddHeader xml:space="preserve">&amp;C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A314-4A15-47C5-9CDB-A798FA6069F7}">
  <sheetPr>
    <tabColor theme="7" tint="0.39997558519241921"/>
    <pageSetUpPr fitToPage="1"/>
  </sheetPr>
  <dimension ref="A1:G37"/>
  <sheetViews>
    <sheetView topLeftCell="B14" zoomScaleNormal="100" zoomScaleSheetLayoutView="115" workbookViewId="0">
      <selection activeCell="G36" sqref="A1:G36"/>
    </sheetView>
  </sheetViews>
  <sheetFormatPr defaultColWidth="9.140625" defaultRowHeight="12.75"/>
  <cols>
    <col min="1" max="1" width="7.42578125" style="840" customWidth="1"/>
    <col min="2" max="2" width="47.42578125" style="840" customWidth="1"/>
    <col min="3" max="3" width="7.5703125" style="840" customWidth="1"/>
    <col min="4" max="4" width="11.140625" style="840" customWidth="1"/>
    <col min="5" max="5" width="9.42578125" style="840" bestFit="1" customWidth="1"/>
    <col min="6" max="6" width="8.140625" style="840" customWidth="1"/>
    <col min="7" max="7" width="10" style="840" customWidth="1"/>
    <col min="8" max="8" width="2.5703125" style="840" bestFit="1" customWidth="1"/>
    <col min="9" max="9" width="5.28515625" style="840" bestFit="1" customWidth="1"/>
    <col min="10" max="10" width="5.140625" style="840" customWidth="1"/>
    <col min="11" max="11" width="9.140625" style="840" customWidth="1"/>
    <col min="12" max="12" width="14.42578125" style="840" customWidth="1"/>
    <col min="13" max="16384" width="9.140625" style="840"/>
  </cols>
  <sheetData>
    <row r="1" spans="1:7" s="783" customFormat="1" ht="48.75" customHeight="1">
      <c r="A1" s="1203"/>
      <c r="B1" s="1204"/>
      <c r="C1" s="1204"/>
      <c r="D1" s="1204"/>
      <c r="E1" s="1204"/>
      <c r="F1" s="1204"/>
      <c r="G1" s="1205"/>
    </row>
    <row r="2" spans="1:7" s="783" customFormat="1" ht="15.75">
      <c r="A2" s="1206" t="s">
        <v>18</v>
      </c>
      <c r="B2" s="1207"/>
      <c r="C2" s="1207"/>
      <c r="D2" s="1207"/>
      <c r="E2" s="1207"/>
      <c r="F2" s="1207"/>
      <c r="G2" s="1208"/>
    </row>
    <row r="3" spans="1:7" s="783" customFormat="1" ht="15.75">
      <c r="A3" s="1206" t="s">
        <v>262</v>
      </c>
      <c r="B3" s="1207"/>
      <c r="C3" s="1207"/>
      <c r="D3" s="1207"/>
      <c r="E3" s="1207"/>
      <c r="F3" s="1207"/>
      <c r="G3" s="1208"/>
    </row>
    <row r="4" spans="1:7" s="783" customFormat="1" ht="15.75">
      <c r="A4" s="1206" t="s">
        <v>17</v>
      </c>
      <c r="B4" s="1207"/>
      <c r="C4" s="1207"/>
      <c r="D4" s="1207"/>
      <c r="E4" s="1207"/>
      <c r="F4" s="1207"/>
      <c r="G4" s="1208"/>
    </row>
    <row r="5" spans="1:7" s="783" customFormat="1" ht="19.5" thickBot="1">
      <c r="A5" s="1209" t="s">
        <v>954</v>
      </c>
      <c r="B5" s="1210"/>
      <c r="C5" s="1210"/>
      <c r="D5" s="1210"/>
      <c r="E5" s="1210"/>
      <c r="F5" s="1210"/>
      <c r="G5" s="1211"/>
    </row>
    <row r="6" spans="1:7" s="784" customFormat="1" ht="15.95" customHeight="1" thickTop="1" thickBot="1">
      <c r="A6" s="816" t="s">
        <v>263</v>
      </c>
      <c r="B6" s="1212" t="s">
        <v>964</v>
      </c>
      <c r="C6" s="1213"/>
      <c r="D6" s="1213"/>
      <c r="E6" s="1214"/>
      <c r="F6" s="816" t="s">
        <v>955</v>
      </c>
      <c r="G6" s="817" t="s">
        <v>965</v>
      </c>
    </row>
    <row r="7" spans="1:7" s="784" customFormat="1" ht="24.75" thickTop="1">
      <c r="A7" s="785" t="s">
        <v>966</v>
      </c>
      <c r="B7" s="818" t="s">
        <v>190</v>
      </c>
      <c r="C7" s="786" t="s">
        <v>21</v>
      </c>
      <c r="D7" s="786" t="s">
        <v>956</v>
      </c>
      <c r="E7" s="786" t="s">
        <v>957</v>
      </c>
      <c r="F7" s="787" t="s">
        <v>958</v>
      </c>
      <c r="G7" s="788"/>
    </row>
    <row r="8" spans="1:7" s="784" customFormat="1" ht="20.100000000000001" customHeight="1">
      <c r="A8" s="819">
        <v>88316</v>
      </c>
      <c r="B8" s="820" t="s">
        <v>962</v>
      </c>
      <c r="C8" s="821" t="s">
        <v>230</v>
      </c>
      <c r="D8" s="822">
        <v>2</v>
      </c>
      <c r="E8" s="791">
        <v>19.22</v>
      </c>
      <c r="F8" s="1215">
        <f>ROUND(D8*E8,2)</f>
        <v>38.44</v>
      </c>
      <c r="G8" s="1216"/>
    </row>
    <row r="9" spans="1:7" s="784" customFormat="1" ht="20.100000000000001" customHeight="1" thickBot="1">
      <c r="A9" s="819">
        <v>88262</v>
      </c>
      <c r="B9" s="820" t="s">
        <v>967</v>
      </c>
      <c r="C9" s="821" t="s">
        <v>230</v>
      </c>
      <c r="D9" s="822">
        <v>1</v>
      </c>
      <c r="E9" s="791">
        <v>23.61</v>
      </c>
      <c r="F9" s="1217">
        <f>ROUND(D9*E9,2)</f>
        <v>23.61</v>
      </c>
      <c r="G9" s="1218"/>
    </row>
    <row r="10" spans="1:7" s="784" customFormat="1" ht="15" customHeight="1" thickBot="1">
      <c r="A10" s="801"/>
      <c r="B10" s="802"/>
      <c r="C10" s="803"/>
      <c r="D10" s="804" t="s">
        <v>192</v>
      </c>
      <c r="E10" s="793"/>
      <c r="F10" s="1219">
        <f>SUM(F8:G9)</f>
        <v>62.05</v>
      </c>
      <c r="G10" s="1193"/>
    </row>
    <row r="11" spans="1:7" s="784" customFormat="1" ht="20.100000000000001" customHeight="1">
      <c r="A11" s="805" t="s">
        <v>188</v>
      </c>
      <c r="B11" s="823" t="s">
        <v>959</v>
      </c>
      <c r="C11" s="795" t="s">
        <v>21</v>
      </c>
      <c r="D11" s="794" t="s">
        <v>960</v>
      </c>
      <c r="E11" s="795" t="s">
        <v>925</v>
      </c>
      <c r="F11" s="796" t="s">
        <v>958</v>
      </c>
      <c r="G11" s="797"/>
    </row>
    <row r="12" spans="1:7" s="784" customFormat="1" ht="36">
      <c r="A12" s="828">
        <v>94962</v>
      </c>
      <c r="B12" s="829" t="s">
        <v>968</v>
      </c>
      <c r="C12" s="830" t="s">
        <v>197</v>
      </c>
      <c r="D12" s="831">
        <v>0.01</v>
      </c>
      <c r="E12" s="832">
        <v>510.32</v>
      </c>
      <c r="F12" s="1199">
        <f>TRUNC(E12*D12,2)</f>
        <v>5.0999999999999996</v>
      </c>
      <c r="G12" s="1200"/>
    </row>
    <row r="13" spans="1:7" s="784" customFormat="1" ht="24">
      <c r="A13" s="789">
        <v>103670</v>
      </c>
      <c r="B13" s="833" t="s">
        <v>969</v>
      </c>
      <c r="C13" s="790" t="s">
        <v>197</v>
      </c>
      <c r="D13" s="834">
        <f>D12</f>
        <v>0.01</v>
      </c>
      <c r="E13" s="835">
        <v>260.85000000000002</v>
      </c>
      <c r="F13" s="1199">
        <f t="shared" ref="F13:F20" si="0">TRUNC(E13*D13,2)</f>
        <v>2.6</v>
      </c>
      <c r="G13" s="1200"/>
    </row>
    <row r="14" spans="1:7" s="784" customFormat="1" ht="24">
      <c r="A14" s="789">
        <v>4491</v>
      </c>
      <c r="B14" s="833" t="s">
        <v>617</v>
      </c>
      <c r="C14" s="790" t="s">
        <v>430</v>
      </c>
      <c r="D14" s="834">
        <v>4</v>
      </c>
      <c r="E14" s="835">
        <v>10.87</v>
      </c>
      <c r="F14" s="1199">
        <f t="shared" si="0"/>
        <v>43.48</v>
      </c>
      <c r="G14" s="1200"/>
    </row>
    <row r="15" spans="1:7" s="784" customFormat="1" ht="36">
      <c r="A15" s="789">
        <v>4417</v>
      </c>
      <c r="B15" s="833" t="s">
        <v>970</v>
      </c>
      <c r="C15" s="790" t="s">
        <v>430</v>
      </c>
      <c r="D15" s="834">
        <v>1</v>
      </c>
      <c r="E15" s="835">
        <v>6.53</v>
      </c>
      <c r="F15" s="1199">
        <f t="shared" si="0"/>
        <v>6.53</v>
      </c>
      <c r="G15" s="1200"/>
    </row>
    <row r="16" spans="1:7" s="784" customFormat="1" ht="12">
      <c r="A16" s="789">
        <v>5075</v>
      </c>
      <c r="B16" s="833" t="s">
        <v>971</v>
      </c>
      <c r="C16" s="790" t="s">
        <v>283</v>
      </c>
      <c r="D16" s="834">
        <v>0.11</v>
      </c>
      <c r="E16" s="835">
        <v>23.58</v>
      </c>
      <c r="F16" s="1199">
        <f t="shared" si="0"/>
        <v>2.59</v>
      </c>
      <c r="G16" s="1200"/>
    </row>
    <row r="17" spans="1:7" s="784" customFormat="1" ht="24">
      <c r="A17" s="789">
        <v>4813</v>
      </c>
      <c r="B17" s="833" t="s">
        <v>972</v>
      </c>
      <c r="C17" s="790" t="s">
        <v>281</v>
      </c>
      <c r="D17" s="834">
        <v>1</v>
      </c>
      <c r="E17" s="835">
        <v>250</v>
      </c>
      <c r="F17" s="1199">
        <f t="shared" si="0"/>
        <v>250</v>
      </c>
      <c r="G17" s="1200"/>
    </row>
    <row r="18" spans="1:7" s="784" customFormat="1" ht="12">
      <c r="A18" s="789"/>
      <c r="B18" s="833"/>
      <c r="C18" s="790"/>
      <c r="D18" s="834"/>
      <c r="E18" s="835"/>
      <c r="F18" s="1199">
        <f t="shared" si="0"/>
        <v>0</v>
      </c>
      <c r="G18" s="1200"/>
    </row>
    <row r="19" spans="1:7" s="784" customFormat="1" ht="12">
      <c r="A19" s="789"/>
      <c r="B19" s="833"/>
      <c r="C19" s="790"/>
      <c r="D19" s="834"/>
      <c r="E19" s="835"/>
      <c r="F19" s="1199">
        <f t="shared" si="0"/>
        <v>0</v>
      </c>
      <c r="G19" s="1200"/>
    </row>
    <row r="20" spans="1:7" s="784" customFormat="1" ht="12">
      <c r="A20" s="789"/>
      <c r="B20" s="833"/>
      <c r="C20" s="790"/>
      <c r="D20" s="834"/>
      <c r="E20" s="835"/>
      <c r="F20" s="1199">
        <f t="shared" si="0"/>
        <v>0</v>
      </c>
      <c r="G20" s="1200"/>
    </row>
    <row r="21" spans="1:7" s="784" customFormat="1" ht="15" customHeight="1" thickBot="1">
      <c r="A21" s="836" t="s">
        <v>194</v>
      </c>
      <c r="B21" s="807"/>
      <c r="C21" s="837"/>
      <c r="D21" s="838" t="s">
        <v>195</v>
      </c>
      <c r="E21" s="839"/>
      <c r="F21" s="1201">
        <f>SUM(F12:G20)</f>
        <v>310.3</v>
      </c>
      <c r="G21" s="1202"/>
    </row>
    <row r="22" spans="1:7" s="784" customFormat="1" ht="20.100000000000001" customHeight="1">
      <c r="A22" s="805" t="s">
        <v>188</v>
      </c>
      <c r="B22" s="823" t="s">
        <v>963</v>
      </c>
      <c r="C22" s="795" t="s">
        <v>21</v>
      </c>
      <c r="D22" s="794" t="s">
        <v>960</v>
      </c>
      <c r="E22" s="795" t="s">
        <v>925</v>
      </c>
      <c r="F22" s="796" t="s">
        <v>958</v>
      </c>
      <c r="G22" s="797"/>
    </row>
    <row r="23" spans="1:7" s="784" customFormat="1" ht="12">
      <c r="A23" s="824"/>
      <c r="B23" s="825"/>
      <c r="C23" s="799"/>
      <c r="D23" s="806"/>
      <c r="E23" s="800"/>
      <c r="F23" s="1197">
        <f t="shared" ref="F23:F32" si="1">ROUND(D23*E23,2)</f>
        <v>0</v>
      </c>
      <c r="G23" s="1198"/>
    </row>
    <row r="24" spans="1:7" s="784" customFormat="1" ht="12">
      <c r="A24" s="824"/>
      <c r="B24" s="825"/>
      <c r="C24" s="799"/>
      <c r="D24" s="806"/>
      <c r="E24" s="800"/>
      <c r="F24" s="1197">
        <f t="shared" si="1"/>
        <v>0</v>
      </c>
      <c r="G24" s="1198"/>
    </row>
    <row r="25" spans="1:7" s="784" customFormat="1" ht="12" hidden="1">
      <c r="A25" s="824"/>
      <c r="B25" s="825"/>
      <c r="C25" s="799"/>
      <c r="D25" s="806"/>
      <c r="E25" s="800"/>
      <c r="F25" s="1197">
        <f t="shared" si="1"/>
        <v>0</v>
      </c>
      <c r="G25" s="1198"/>
    </row>
    <row r="26" spans="1:7" s="784" customFormat="1" ht="12" hidden="1">
      <c r="A26" s="824"/>
      <c r="B26" s="825"/>
      <c r="C26" s="799"/>
      <c r="D26" s="806"/>
      <c r="E26" s="800"/>
      <c r="F26" s="1197">
        <f t="shared" si="1"/>
        <v>0</v>
      </c>
      <c r="G26" s="1198"/>
    </row>
    <row r="27" spans="1:7" s="784" customFormat="1" ht="12" hidden="1">
      <c r="A27" s="824"/>
      <c r="B27" s="825"/>
      <c r="C27" s="799"/>
      <c r="D27" s="806"/>
      <c r="E27" s="800"/>
      <c r="F27" s="1197">
        <f t="shared" si="1"/>
        <v>0</v>
      </c>
      <c r="G27" s="1198"/>
    </row>
    <row r="28" spans="1:7" s="784" customFormat="1" ht="12" hidden="1">
      <c r="A28" s="824"/>
      <c r="B28" s="825"/>
      <c r="C28" s="799"/>
      <c r="D28" s="806"/>
      <c r="E28" s="800"/>
      <c r="F28" s="1197">
        <f t="shared" si="1"/>
        <v>0</v>
      </c>
      <c r="G28" s="1198"/>
    </row>
    <row r="29" spans="1:7" s="784" customFormat="1" ht="12" hidden="1">
      <c r="A29" s="824"/>
      <c r="B29" s="825"/>
      <c r="C29" s="799"/>
      <c r="D29" s="806"/>
      <c r="E29" s="800"/>
      <c r="F29" s="1197">
        <f t="shared" si="1"/>
        <v>0</v>
      </c>
      <c r="G29" s="1198"/>
    </row>
    <row r="30" spans="1:7" s="784" customFormat="1" ht="12" hidden="1">
      <c r="A30" s="824"/>
      <c r="B30" s="825"/>
      <c r="C30" s="799"/>
      <c r="D30" s="806"/>
      <c r="E30" s="800"/>
      <c r="F30" s="1197">
        <f t="shared" si="1"/>
        <v>0</v>
      </c>
      <c r="G30" s="1198"/>
    </row>
    <row r="31" spans="1:7" s="784" customFormat="1" ht="12" hidden="1">
      <c r="A31" s="824"/>
      <c r="B31" s="825"/>
      <c r="C31" s="799"/>
      <c r="D31" s="806"/>
      <c r="E31" s="800"/>
      <c r="F31" s="1197">
        <f t="shared" si="1"/>
        <v>0</v>
      </c>
      <c r="G31" s="1198"/>
    </row>
    <row r="32" spans="1:7" s="784" customFormat="1" thickBot="1">
      <c r="A32" s="798"/>
      <c r="B32" s="825"/>
      <c r="C32" s="799"/>
      <c r="D32" s="806"/>
      <c r="E32" s="800"/>
      <c r="F32" s="1197">
        <f t="shared" si="1"/>
        <v>0</v>
      </c>
      <c r="G32" s="1198"/>
    </row>
    <row r="33" spans="1:7" s="784" customFormat="1" ht="15" customHeight="1" thickBot="1">
      <c r="A33" s="808" t="s">
        <v>194</v>
      </c>
      <c r="B33" s="802"/>
      <c r="C33" s="803"/>
      <c r="D33" s="804" t="s">
        <v>198</v>
      </c>
      <c r="E33" s="792"/>
      <c r="F33" s="1192">
        <f>SUM(F23:G32)</f>
        <v>0</v>
      </c>
      <c r="G33" s="1193"/>
    </row>
    <row r="34" spans="1:7" s="784" customFormat="1" ht="20.100000000000001" customHeight="1">
      <c r="A34" s="809" t="s">
        <v>961</v>
      </c>
      <c r="B34" s="802"/>
      <c r="C34" s="803"/>
      <c r="D34" s="802" t="s">
        <v>199</v>
      </c>
      <c r="E34" s="802"/>
      <c r="F34" s="802"/>
      <c r="G34" s="810">
        <f>SUM(F10+F21+F33)</f>
        <v>372.35</v>
      </c>
    </row>
    <row r="35" spans="1:7" s="784" customFormat="1" ht="20.100000000000001" customHeight="1" thickBot="1">
      <c r="A35" s="811"/>
      <c r="B35" s="812"/>
      <c r="C35" s="803"/>
      <c r="D35" s="827" t="s">
        <v>200</v>
      </c>
      <c r="E35" s="813"/>
      <c r="F35" s="814">
        <v>0.27460000000000001</v>
      </c>
      <c r="G35" s="815">
        <f>F35*G34</f>
        <v>102.25</v>
      </c>
    </row>
    <row r="36" spans="1:7" s="784" customFormat="1" ht="15" customHeight="1" thickBot="1">
      <c r="A36" s="1194" t="s">
        <v>201</v>
      </c>
      <c r="B36" s="1195"/>
      <c r="C36" s="1195"/>
      <c r="D36" s="1195"/>
      <c r="E36" s="1195"/>
      <c r="F36" s="1196"/>
      <c r="G36" s="826">
        <f>SUM(G34:G35)</f>
        <v>474.6</v>
      </c>
    </row>
    <row r="37" spans="1:7" ht="13.5" thickTop="1"/>
  </sheetData>
  <mergeCells count="31">
    <mergeCell ref="F13:G13"/>
    <mergeCell ref="A1:G1"/>
    <mergeCell ref="A2:G2"/>
    <mergeCell ref="A3:G3"/>
    <mergeCell ref="A4:G4"/>
    <mergeCell ref="A5:G5"/>
    <mergeCell ref="B6:E6"/>
    <mergeCell ref="F8:G8"/>
    <mergeCell ref="F9:G9"/>
    <mergeCell ref="F10:G10"/>
    <mergeCell ref="F12:G12"/>
    <mergeCell ref="F26:G26"/>
    <mergeCell ref="F14:G14"/>
    <mergeCell ref="F15:G15"/>
    <mergeCell ref="F16:G16"/>
    <mergeCell ref="F17:G17"/>
    <mergeCell ref="F18:G18"/>
    <mergeCell ref="F19:G19"/>
    <mergeCell ref="F20:G20"/>
    <mergeCell ref="F21:G21"/>
    <mergeCell ref="F23:G23"/>
    <mergeCell ref="F24:G24"/>
    <mergeCell ref="F25:G25"/>
    <mergeCell ref="F33:G33"/>
    <mergeCell ref="A36:F36"/>
    <mergeCell ref="F27:G27"/>
    <mergeCell ref="F28:G28"/>
    <mergeCell ref="F29:G29"/>
    <mergeCell ref="F30:G30"/>
    <mergeCell ref="F31:G31"/>
    <mergeCell ref="F32:G32"/>
  </mergeCells>
  <printOptions horizontalCentered="1"/>
  <pageMargins left="0.51181102362204722" right="0.2" top="0.78740157480314965" bottom="0.78" header="0.31496062992125984" footer="0.31496062992125984"/>
  <pageSetup paperSize="9" scale="97"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H39"/>
  <sheetViews>
    <sheetView view="pageBreakPreview" zoomScaleNormal="100" zoomScaleSheetLayoutView="100"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16384" width="9.140625" style="235"/>
  </cols>
  <sheetData>
    <row r="1" spans="1:8" s="232" customFormat="1" ht="15" customHeight="1">
      <c r="A1" s="1226"/>
      <c r="B1" s="1227"/>
      <c r="C1" s="1227"/>
      <c r="D1" s="1227"/>
      <c r="E1" s="1227"/>
      <c r="F1" s="1227"/>
      <c r="G1" s="1228"/>
    </row>
    <row r="2" spans="1:8" s="232" customFormat="1" ht="45.75" customHeight="1">
      <c r="A2" s="1229"/>
      <c r="B2" s="1230"/>
      <c r="C2" s="1230"/>
      <c r="D2" s="1230"/>
      <c r="E2" s="1230"/>
      <c r="F2" s="1230"/>
      <c r="G2" s="1231"/>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234" customFormat="1">
      <c r="A7" s="414" t="s">
        <v>557</v>
      </c>
      <c r="B7" s="1269" t="str">
        <f>'GERAL C INFRA'!D9</f>
        <v>EXECUÇÃO DOS SERVIÇOS DE INFRAESTRUTURA E PREVENÇÃO DE INUNDAÇÕES - NO MUNICÍPIO DE ANANINDEUA - PA.</v>
      </c>
      <c r="C7" s="1270"/>
      <c r="D7" s="1270"/>
      <c r="E7" s="1270"/>
      <c r="F7" s="1270"/>
      <c r="G7" s="1271"/>
    </row>
    <row r="8" spans="1:8" s="232" customFormat="1" ht="15" customHeight="1" thickBot="1">
      <c r="A8" s="233"/>
      <c r="B8" s="1272"/>
      <c r="C8" s="1272"/>
      <c r="D8" s="1272"/>
      <c r="E8" s="1272"/>
      <c r="F8" s="1272"/>
      <c r="G8" s="1273"/>
    </row>
    <row r="9" spans="1:8" s="234" customFormat="1" ht="24" customHeight="1" thickTop="1">
      <c r="A9" s="408" t="s">
        <v>187</v>
      </c>
      <c r="B9" s="410" t="s">
        <v>558</v>
      </c>
      <c r="C9" s="1263" t="s">
        <v>559</v>
      </c>
      <c r="D9" s="1264"/>
      <c r="E9" s="1264"/>
      <c r="F9" s="1265"/>
      <c r="G9" s="315" t="s">
        <v>485</v>
      </c>
    </row>
    <row r="10" spans="1:8" s="234" customFormat="1" ht="15" thickBot="1">
      <c r="A10" s="409" t="str">
        <f>'GERAL C INFRA'!E21</f>
        <v>I</v>
      </c>
      <c r="B10" s="411">
        <v>45139</v>
      </c>
      <c r="C10" s="1251" t="str">
        <f>'GERAL C INFRA'!F21</f>
        <v>Administração da obra</v>
      </c>
      <c r="D10" s="1252"/>
      <c r="E10" s="1252"/>
      <c r="F10" s="1253"/>
      <c r="G10" s="155" t="str">
        <f>'GERAL C INFRA'!H21</f>
        <v>und.</v>
      </c>
    </row>
    <row r="11" spans="1:8" s="234" customFormat="1" ht="12.75" customHeight="1" thickTop="1">
      <c r="A11" s="1254"/>
      <c r="B11" s="1255"/>
      <c r="C11" s="1255"/>
      <c r="D11" s="1255"/>
      <c r="E11" s="1255"/>
      <c r="F11" s="1255"/>
      <c r="G11" s="1256"/>
    </row>
    <row r="12" spans="1:8" s="171" customFormat="1" ht="20.100000000000001" customHeight="1">
      <c r="A12" s="241" t="s">
        <v>35</v>
      </c>
      <c r="B12" s="242" t="s">
        <v>264</v>
      </c>
      <c r="C12" s="243" t="s">
        <v>555</v>
      </c>
      <c r="D12" s="242" t="s">
        <v>37</v>
      </c>
      <c r="E12" s="243" t="s">
        <v>153</v>
      </c>
      <c r="F12" s="244" t="s">
        <v>38</v>
      </c>
      <c r="G12" s="245" t="s">
        <v>560</v>
      </c>
      <c r="H12" s="165"/>
    </row>
    <row r="13" spans="1:8" s="234" customFormat="1" ht="20.100000000000001" customHeight="1">
      <c r="A13" s="1257" t="s">
        <v>34</v>
      </c>
      <c r="B13" s="1258"/>
      <c r="C13" s="1258"/>
      <c r="D13" s="1258"/>
      <c r="E13" s="1258"/>
      <c r="F13" s="1258"/>
      <c r="G13" s="1259"/>
    </row>
    <row r="14" spans="1:8" s="234" customFormat="1" ht="23.25" customHeight="1">
      <c r="A14" s="416">
        <v>1</v>
      </c>
      <c r="B14" s="381">
        <v>90778</v>
      </c>
      <c r="C14" s="417" t="s">
        <v>566</v>
      </c>
      <c r="D14" s="381" t="s">
        <v>230</v>
      </c>
      <c r="E14" s="436">
        <f>G34</f>
        <v>300</v>
      </c>
      <c r="F14" s="418">
        <v>112.94</v>
      </c>
      <c r="G14" s="419">
        <f>E14*F14</f>
        <v>33882</v>
      </c>
    </row>
    <row r="15" spans="1:8" s="234" customFormat="1" ht="23.25" customHeight="1">
      <c r="A15" s="416">
        <v>2</v>
      </c>
      <c r="B15" s="381">
        <v>90776</v>
      </c>
      <c r="C15" s="417" t="s">
        <v>567</v>
      </c>
      <c r="D15" s="381" t="s">
        <v>230</v>
      </c>
      <c r="E15" s="436">
        <f>G35</f>
        <v>1050</v>
      </c>
      <c r="F15" s="418">
        <v>20.81</v>
      </c>
      <c r="G15" s="419">
        <f>E15*F15</f>
        <v>21850.5</v>
      </c>
    </row>
    <row r="16" spans="1:8" s="234" customFormat="1" ht="20.100000000000001" customHeight="1">
      <c r="A16" s="1242" t="s">
        <v>482</v>
      </c>
      <c r="B16" s="1243"/>
      <c r="C16" s="1243"/>
      <c r="D16" s="1243"/>
      <c r="E16" s="1243"/>
      <c r="F16" s="1243"/>
      <c r="G16" s="420">
        <f>SUM(G14:G15)</f>
        <v>55732.5</v>
      </c>
    </row>
    <row r="17" spans="1:8" s="234" customFormat="1" ht="20.100000000000001" customHeight="1">
      <c r="A17" s="1260" t="s">
        <v>45</v>
      </c>
      <c r="B17" s="1261"/>
      <c r="C17" s="1261"/>
      <c r="D17" s="1261"/>
      <c r="E17" s="1261"/>
      <c r="F17" s="1261"/>
      <c r="G17" s="1262"/>
    </row>
    <row r="18" spans="1:8" s="234" customFormat="1" ht="20.100000000000001" customHeight="1">
      <c r="A18" s="416"/>
      <c r="B18" s="421"/>
      <c r="C18" s="422"/>
      <c r="D18" s="423"/>
      <c r="E18" s="424"/>
      <c r="F18" s="425"/>
      <c r="G18" s="419">
        <f>E18*F18</f>
        <v>0</v>
      </c>
    </row>
    <row r="19" spans="1:8" s="234" customFormat="1" ht="20.100000000000001" customHeight="1">
      <c r="A19" s="1242" t="s">
        <v>483</v>
      </c>
      <c r="B19" s="1243"/>
      <c r="C19" s="1243"/>
      <c r="D19" s="1243"/>
      <c r="E19" s="1243"/>
      <c r="F19" s="1243"/>
      <c r="G19" s="420">
        <f>SUM(G18:G18)</f>
        <v>0</v>
      </c>
    </row>
    <row r="20" spans="1:8" s="234" customFormat="1" ht="20.100000000000001" customHeight="1">
      <c r="A20" s="1239" t="s">
        <v>47</v>
      </c>
      <c r="B20" s="1240"/>
      <c r="C20" s="1240"/>
      <c r="D20" s="1240"/>
      <c r="E20" s="1240"/>
      <c r="F20" s="1240"/>
      <c r="G20" s="1241"/>
    </row>
    <row r="21" spans="1:8" s="234" customFormat="1" ht="20.100000000000001" customHeight="1">
      <c r="A21" s="416"/>
      <c r="B21" s="421"/>
      <c r="C21" s="426"/>
      <c r="D21" s="423"/>
      <c r="E21" s="427"/>
      <c r="F21" s="425"/>
      <c r="G21" s="419">
        <f>E21*F21</f>
        <v>0</v>
      </c>
    </row>
    <row r="22" spans="1:8" s="234" customFormat="1" ht="20.100000000000001" customHeight="1">
      <c r="A22" s="1242" t="s">
        <v>484</v>
      </c>
      <c r="B22" s="1243"/>
      <c r="C22" s="1243"/>
      <c r="D22" s="1243"/>
      <c r="E22" s="1243"/>
      <c r="F22" s="1243"/>
      <c r="G22" s="420">
        <f>SUM(G21:G21)</f>
        <v>0</v>
      </c>
    </row>
    <row r="23" spans="1:8" s="171" customFormat="1" ht="20.100000000000001" customHeight="1">
      <c r="A23" s="1244" t="s">
        <v>49</v>
      </c>
      <c r="B23" s="1245"/>
      <c r="C23" s="1245"/>
      <c r="D23" s="1245"/>
      <c r="E23" s="1245"/>
      <c r="F23" s="1245"/>
      <c r="G23" s="1246"/>
      <c r="H23" s="165"/>
    </row>
    <row r="24" spans="1:8" s="171" customFormat="1" ht="20.100000000000001" customHeight="1">
      <c r="A24" s="156" t="s">
        <v>35</v>
      </c>
      <c r="B24" s="157"/>
      <c r="C24" s="157" t="s">
        <v>50</v>
      </c>
      <c r="D24" s="1247" t="s">
        <v>561</v>
      </c>
      <c r="E24" s="1248"/>
      <c r="F24" s="1248"/>
      <c r="G24" s="1249"/>
      <c r="H24" s="165"/>
    </row>
    <row r="25" spans="1:8" s="171" customFormat="1" ht="20.100000000000001" customHeight="1">
      <c r="A25" s="156" t="s">
        <v>51</v>
      </c>
      <c r="B25" s="157"/>
      <c r="C25" s="157" t="s">
        <v>52</v>
      </c>
      <c r="D25" s="1232" t="s">
        <v>53</v>
      </c>
      <c r="E25" s="1232"/>
      <c r="F25" s="1232"/>
      <c r="G25" s="158">
        <f>G16</f>
        <v>55732.5</v>
      </c>
      <c r="H25" s="165"/>
    </row>
    <row r="26" spans="1:8" s="171" customFormat="1" ht="20.100000000000001" customHeight="1">
      <c r="A26" s="156" t="s">
        <v>54</v>
      </c>
      <c r="B26" s="157"/>
      <c r="C26" s="157" t="s">
        <v>55</v>
      </c>
      <c r="D26" s="1232" t="s">
        <v>56</v>
      </c>
      <c r="E26" s="1232"/>
      <c r="F26" s="1232"/>
      <c r="G26" s="158">
        <f>G19</f>
        <v>0</v>
      </c>
      <c r="H26" s="165"/>
    </row>
    <row r="27" spans="1:8" s="171" customFormat="1" ht="20.100000000000001" customHeight="1">
      <c r="A27" s="156" t="s">
        <v>14</v>
      </c>
      <c r="B27" s="157"/>
      <c r="C27" s="157" t="s">
        <v>57</v>
      </c>
      <c r="D27" s="1232" t="s">
        <v>58</v>
      </c>
      <c r="E27" s="1232"/>
      <c r="F27" s="1232"/>
      <c r="G27" s="158">
        <f>G22</f>
        <v>0</v>
      </c>
      <c r="H27" s="165"/>
    </row>
    <row r="28" spans="1:8" s="171" customFormat="1" ht="20.100000000000001" customHeight="1">
      <c r="A28" s="156" t="s">
        <v>7</v>
      </c>
      <c r="B28" s="157"/>
      <c r="C28" s="428" t="s">
        <v>59</v>
      </c>
      <c r="D28" s="1233" t="s">
        <v>60</v>
      </c>
      <c r="E28" s="1233"/>
      <c r="F28" s="1233"/>
      <c r="G28" s="429">
        <f>G25+G26+G27</f>
        <v>55732.5</v>
      </c>
      <c r="H28" s="165"/>
    </row>
    <row r="29" spans="1:8" s="171" customFormat="1" ht="20.100000000000001" customHeight="1">
      <c r="A29" s="156"/>
      <c r="B29" s="157"/>
      <c r="C29" s="428"/>
      <c r="D29" s="1234" t="s">
        <v>200</v>
      </c>
      <c r="E29" s="1235"/>
      <c r="F29" s="430">
        <v>0.27460000000000001</v>
      </c>
      <c r="G29" s="159">
        <f>G28*F29</f>
        <v>15304.14</v>
      </c>
      <c r="H29" s="165"/>
    </row>
    <row r="30" spans="1:8" s="171" customFormat="1" ht="20.100000000000001" customHeight="1" thickBot="1">
      <c r="A30" s="1236" t="s">
        <v>62</v>
      </c>
      <c r="B30" s="1237"/>
      <c r="C30" s="1237"/>
      <c r="D30" s="1237"/>
      <c r="E30" s="1237"/>
      <c r="F30" s="1238"/>
      <c r="G30" s="160">
        <f>G28+G29</f>
        <v>71036.639999999999</v>
      </c>
      <c r="H30" s="165"/>
    </row>
    <row r="31" spans="1:8" s="234" customFormat="1" ht="20.100000000000001" customHeight="1">
      <c r="A31" s="431"/>
      <c r="B31" s="432"/>
      <c r="C31" s="432"/>
      <c r="D31" s="433"/>
      <c r="E31" s="432"/>
      <c r="F31" s="432"/>
      <c r="G31" s="434"/>
    </row>
    <row r="32" spans="1:8" ht="20.100000000000001" customHeight="1">
      <c r="A32" s="1250" t="s">
        <v>562</v>
      </c>
      <c r="B32" s="1250"/>
      <c r="C32" s="1250"/>
      <c r="D32" s="1250"/>
      <c r="E32" s="1250"/>
      <c r="F32" s="1250"/>
      <c r="G32" s="1250"/>
    </row>
    <row r="33" spans="1:7" ht="20.100000000000001" customHeight="1">
      <c r="A33" s="156" t="s">
        <v>35</v>
      </c>
      <c r="B33" s="1220" t="s">
        <v>565</v>
      </c>
      <c r="C33" s="1221"/>
      <c r="D33" s="239" t="s">
        <v>235</v>
      </c>
      <c r="E33" s="239" t="s">
        <v>236</v>
      </c>
      <c r="F33" s="239" t="s">
        <v>563</v>
      </c>
      <c r="G33" s="240" t="s">
        <v>564</v>
      </c>
    </row>
    <row r="34" spans="1:7" ht="20.100000000000001" customHeight="1">
      <c r="A34" s="239">
        <v>1</v>
      </c>
      <c r="B34" s="1222" t="s">
        <v>320</v>
      </c>
      <c r="C34" s="1223"/>
      <c r="D34" s="400">
        <v>2</v>
      </c>
      <c r="E34" s="400">
        <v>25</v>
      </c>
      <c r="F34" s="400">
        <v>6</v>
      </c>
      <c r="G34" s="401">
        <f>ROUND((D34*E34*F34),2)</f>
        <v>300</v>
      </c>
    </row>
    <row r="35" spans="1:7" ht="20.100000000000001" customHeight="1">
      <c r="A35" s="239">
        <v>2</v>
      </c>
      <c r="B35" s="1224" t="s">
        <v>321</v>
      </c>
      <c r="C35" s="1225"/>
      <c r="D35" s="400">
        <v>7</v>
      </c>
      <c r="E35" s="400">
        <v>25</v>
      </c>
      <c r="F35" s="400">
        <v>6</v>
      </c>
      <c r="G35" s="401">
        <f>ROUND((D35*E35*F35),2)</f>
        <v>1050</v>
      </c>
    </row>
    <row r="36" spans="1:7" ht="20.100000000000001" customHeight="1"/>
    <row r="37" spans="1:7" ht="20.100000000000001" customHeight="1"/>
    <row r="38" spans="1:7" ht="20.100000000000001" customHeight="1"/>
    <row r="39" spans="1:7" ht="20.100000000000001" customHeight="1"/>
  </sheetData>
  <mergeCells count="27">
    <mergeCell ref="C9:F9"/>
    <mergeCell ref="A3:G3"/>
    <mergeCell ref="A4:G4"/>
    <mergeCell ref="A5:G5"/>
    <mergeCell ref="B7:G7"/>
    <mergeCell ref="B8:G8"/>
    <mergeCell ref="A11:G11"/>
    <mergeCell ref="A13:G13"/>
    <mergeCell ref="A16:F16"/>
    <mergeCell ref="A17:G17"/>
    <mergeCell ref="A19:F19"/>
    <mergeCell ref="B33:C33"/>
    <mergeCell ref="B34:C34"/>
    <mergeCell ref="B35:C35"/>
    <mergeCell ref="A1:G2"/>
    <mergeCell ref="D26:F26"/>
    <mergeCell ref="D27:F27"/>
    <mergeCell ref="D28:F28"/>
    <mergeCell ref="D29:E29"/>
    <mergeCell ref="A30:F30"/>
    <mergeCell ref="A20:G20"/>
    <mergeCell ref="A22:F22"/>
    <mergeCell ref="A23:G23"/>
    <mergeCell ref="D24:G24"/>
    <mergeCell ref="D25:F25"/>
    <mergeCell ref="A32:G32"/>
    <mergeCell ref="C10:F10"/>
  </mergeCells>
  <pageMargins left="0.511811024" right="0.511811024" top="0.78740157499999996" bottom="0.78740157499999996" header="0.31496062000000002" footer="0.31496062000000002"/>
  <pageSetup paperSize="9" scale="79" orientation="portrait" r:id="rId1"/>
  <colBreaks count="1" manualBreakCount="1">
    <brk id="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H39"/>
  <sheetViews>
    <sheetView view="pageBreakPreview" topLeftCell="A13" zoomScaleNormal="100" zoomScaleSheetLayoutView="100"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16384" width="9.140625" style="235"/>
  </cols>
  <sheetData>
    <row r="1" spans="1:8" s="232" customFormat="1" ht="15" customHeight="1">
      <c r="A1" s="1226"/>
      <c r="B1" s="1227"/>
      <c r="C1" s="1227"/>
      <c r="D1" s="1227"/>
      <c r="E1" s="1227"/>
      <c r="F1" s="1227"/>
      <c r="G1" s="1228"/>
    </row>
    <row r="2" spans="1:8" s="232" customFormat="1" ht="45.75" customHeight="1">
      <c r="A2" s="1229"/>
      <c r="B2" s="1230"/>
      <c r="C2" s="1230"/>
      <c r="D2" s="1230"/>
      <c r="E2" s="1230"/>
      <c r="F2" s="1230"/>
      <c r="G2" s="1231"/>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234" customFormat="1">
      <c r="A7" s="414" t="s">
        <v>557</v>
      </c>
      <c r="B7" s="1269" t="str">
        <f>'GERAL C INFRA'!D9</f>
        <v>EXECUÇÃO DOS SERVIÇOS DE INFRAESTRUTURA E PREVENÇÃO DE INUNDAÇÕES - NO MUNICÍPIO DE ANANINDEUA - PA.</v>
      </c>
      <c r="C7" s="1270"/>
      <c r="D7" s="1270"/>
      <c r="E7" s="1270"/>
      <c r="F7" s="1270"/>
      <c r="G7" s="1271"/>
    </row>
    <row r="8" spans="1:8" s="232" customFormat="1" ht="15" customHeight="1" thickBot="1">
      <c r="A8" s="233"/>
      <c r="B8" s="1272"/>
      <c r="C8" s="1272"/>
      <c r="D8" s="1272"/>
      <c r="E8" s="1272"/>
      <c r="F8" s="1272"/>
      <c r="G8" s="1273"/>
    </row>
    <row r="9" spans="1:8" s="234" customFormat="1" ht="24" customHeight="1" thickTop="1">
      <c r="A9" s="408" t="s">
        <v>187</v>
      </c>
      <c r="B9" s="410" t="s">
        <v>558</v>
      </c>
      <c r="C9" s="1263" t="s">
        <v>559</v>
      </c>
      <c r="D9" s="1264"/>
      <c r="E9" s="1264"/>
      <c r="F9" s="1265"/>
      <c r="G9" s="315" t="s">
        <v>485</v>
      </c>
    </row>
    <row r="10" spans="1:8" s="234" customFormat="1" ht="15" thickBot="1">
      <c r="A10" s="409" t="str">
        <f>'GERAL C INFRA'!E22</f>
        <v>II</v>
      </c>
      <c r="B10" s="411">
        <v>45139</v>
      </c>
      <c r="C10" s="1251" t="str">
        <f>'GERAL C INFRA'!F22</f>
        <v>Locação de rede com auxílio de equipamento topográfico</v>
      </c>
      <c r="D10" s="1252"/>
      <c r="E10" s="1252"/>
      <c r="F10" s="1253"/>
      <c r="G10" s="155" t="str">
        <f>'GERAL C INFRA'!H22</f>
        <v>und.</v>
      </c>
    </row>
    <row r="11" spans="1:8" s="234" customFormat="1" ht="12.75" customHeight="1" thickTop="1">
      <c r="A11" s="1254"/>
      <c r="B11" s="1255"/>
      <c r="C11" s="1255"/>
      <c r="D11" s="1255"/>
      <c r="E11" s="1255"/>
      <c r="F11" s="1255"/>
      <c r="G11" s="1256"/>
    </row>
    <row r="12" spans="1:8" s="171" customFormat="1" ht="20.100000000000001" customHeight="1">
      <c r="A12" s="241" t="s">
        <v>35</v>
      </c>
      <c r="B12" s="242" t="s">
        <v>264</v>
      </c>
      <c r="C12" s="243" t="s">
        <v>555</v>
      </c>
      <c r="D12" s="242" t="s">
        <v>37</v>
      </c>
      <c r="E12" s="243" t="s">
        <v>153</v>
      </c>
      <c r="F12" s="244" t="s">
        <v>38</v>
      </c>
      <c r="G12" s="245" t="s">
        <v>560</v>
      </c>
      <c r="H12" s="165"/>
    </row>
    <row r="13" spans="1:8" s="234" customFormat="1" ht="20.100000000000001" customHeight="1">
      <c r="A13" s="1257" t="s">
        <v>34</v>
      </c>
      <c r="B13" s="1258"/>
      <c r="C13" s="1258"/>
      <c r="D13" s="1258"/>
      <c r="E13" s="1258"/>
      <c r="F13" s="1258"/>
      <c r="G13" s="1259"/>
    </row>
    <row r="14" spans="1:8" s="234" customFormat="1" ht="23.25" customHeight="1">
      <c r="A14" s="416">
        <v>1</v>
      </c>
      <c r="B14" s="381" t="s">
        <v>40</v>
      </c>
      <c r="C14" s="417" t="s">
        <v>41</v>
      </c>
      <c r="D14" s="381" t="s">
        <v>230</v>
      </c>
      <c r="E14" s="436">
        <f>G34</f>
        <v>600</v>
      </c>
      <c r="F14" s="418">
        <v>29.25</v>
      </c>
      <c r="G14" s="419">
        <f>E14*F14</f>
        <v>17550</v>
      </c>
    </row>
    <row r="15" spans="1:8" s="234" customFormat="1" ht="23.25" customHeight="1">
      <c r="A15" s="416">
        <v>2</v>
      </c>
      <c r="B15" s="381" t="s">
        <v>233</v>
      </c>
      <c r="C15" s="417" t="s">
        <v>234</v>
      </c>
      <c r="D15" s="381" t="s">
        <v>230</v>
      </c>
      <c r="E15" s="436">
        <f>G35</f>
        <v>600</v>
      </c>
      <c r="F15" s="418">
        <v>14.22</v>
      </c>
      <c r="G15" s="419">
        <f>E15*F15</f>
        <v>8532</v>
      </c>
    </row>
    <row r="16" spans="1:8" s="234" customFormat="1" ht="20.100000000000001" customHeight="1">
      <c r="A16" s="1242" t="s">
        <v>482</v>
      </c>
      <c r="B16" s="1243"/>
      <c r="C16" s="1243"/>
      <c r="D16" s="1243"/>
      <c r="E16" s="1243"/>
      <c r="F16" s="1243"/>
      <c r="G16" s="420">
        <f>SUM(G14:G15)</f>
        <v>26082</v>
      </c>
    </row>
    <row r="17" spans="1:8" s="234" customFormat="1" ht="20.100000000000001" customHeight="1">
      <c r="A17" s="1260" t="s">
        <v>45</v>
      </c>
      <c r="B17" s="1261"/>
      <c r="C17" s="1261"/>
      <c r="D17" s="1261"/>
      <c r="E17" s="1261"/>
      <c r="F17" s="1261"/>
      <c r="G17" s="1262"/>
    </row>
    <row r="18" spans="1:8" s="234" customFormat="1" ht="20.100000000000001" customHeight="1">
      <c r="A18" s="416"/>
      <c r="B18" s="421"/>
      <c r="C18" s="422"/>
      <c r="D18" s="423"/>
      <c r="E18" s="424"/>
      <c r="F18" s="425"/>
      <c r="G18" s="419">
        <f>E18*F18</f>
        <v>0</v>
      </c>
    </row>
    <row r="19" spans="1:8" s="234" customFormat="1" ht="20.100000000000001" customHeight="1">
      <c r="A19" s="1242" t="s">
        <v>483</v>
      </c>
      <c r="B19" s="1243"/>
      <c r="C19" s="1243"/>
      <c r="D19" s="1243"/>
      <c r="E19" s="1243"/>
      <c r="F19" s="1243"/>
      <c r="G19" s="420">
        <f>SUM(G18:G18)</f>
        <v>0</v>
      </c>
    </row>
    <row r="20" spans="1:8" s="234" customFormat="1" ht="20.100000000000001" customHeight="1">
      <c r="A20" s="1239" t="s">
        <v>47</v>
      </c>
      <c r="B20" s="1240"/>
      <c r="C20" s="1240"/>
      <c r="D20" s="1240"/>
      <c r="E20" s="1240"/>
      <c r="F20" s="1240"/>
      <c r="G20" s="1241"/>
    </row>
    <row r="21" spans="1:8" s="234" customFormat="1" ht="20.100000000000001" customHeight="1">
      <c r="A21" s="416"/>
      <c r="B21" s="421"/>
      <c r="C21" s="426"/>
      <c r="D21" s="423"/>
      <c r="E21" s="427"/>
      <c r="F21" s="425"/>
      <c r="G21" s="419">
        <f>E21*F21</f>
        <v>0</v>
      </c>
    </row>
    <row r="22" spans="1:8" s="234" customFormat="1" ht="20.100000000000001" customHeight="1">
      <c r="A22" s="1242" t="s">
        <v>484</v>
      </c>
      <c r="B22" s="1243"/>
      <c r="C22" s="1243"/>
      <c r="D22" s="1243"/>
      <c r="E22" s="1243"/>
      <c r="F22" s="1243"/>
      <c r="G22" s="420">
        <f>SUM(G21:G21)</f>
        <v>0</v>
      </c>
    </row>
    <row r="23" spans="1:8" s="171" customFormat="1" ht="20.100000000000001" customHeight="1">
      <c r="A23" s="1244" t="s">
        <v>49</v>
      </c>
      <c r="B23" s="1245"/>
      <c r="C23" s="1245"/>
      <c r="D23" s="1245"/>
      <c r="E23" s="1245"/>
      <c r="F23" s="1245"/>
      <c r="G23" s="1246"/>
      <c r="H23" s="165"/>
    </row>
    <row r="24" spans="1:8" s="171" customFormat="1" ht="20.100000000000001" customHeight="1">
      <c r="A24" s="156" t="s">
        <v>35</v>
      </c>
      <c r="B24" s="157"/>
      <c r="C24" s="157" t="s">
        <v>50</v>
      </c>
      <c r="D24" s="1247" t="s">
        <v>561</v>
      </c>
      <c r="E24" s="1248"/>
      <c r="F24" s="1248"/>
      <c r="G24" s="1249"/>
      <c r="H24" s="165"/>
    </row>
    <row r="25" spans="1:8" s="171" customFormat="1" ht="20.100000000000001" customHeight="1">
      <c r="A25" s="156" t="s">
        <v>51</v>
      </c>
      <c r="B25" s="157"/>
      <c r="C25" s="157" t="s">
        <v>52</v>
      </c>
      <c r="D25" s="1232" t="s">
        <v>53</v>
      </c>
      <c r="E25" s="1232"/>
      <c r="F25" s="1232"/>
      <c r="G25" s="158">
        <f>G16</f>
        <v>26082</v>
      </c>
      <c r="H25" s="165"/>
    </row>
    <row r="26" spans="1:8" s="171" customFormat="1" ht="20.100000000000001" customHeight="1">
      <c r="A26" s="156" t="s">
        <v>54</v>
      </c>
      <c r="B26" s="157"/>
      <c r="C26" s="157" t="s">
        <v>55</v>
      </c>
      <c r="D26" s="1232" t="s">
        <v>56</v>
      </c>
      <c r="E26" s="1232"/>
      <c r="F26" s="1232"/>
      <c r="G26" s="158">
        <f>G19</f>
        <v>0</v>
      </c>
      <c r="H26" s="165"/>
    </row>
    <row r="27" spans="1:8" s="171" customFormat="1" ht="20.100000000000001" customHeight="1">
      <c r="A27" s="156" t="s">
        <v>14</v>
      </c>
      <c r="B27" s="157"/>
      <c r="C27" s="157" t="s">
        <v>57</v>
      </c>
      <c r="D27" s="1232" t="s">
        <v>58</v>
      </c>
      <c r="E27" s="1232"/>
      <c r="F27" s="1232"/>
      <c r="G27" s="158">
        <f>G22</f>
        <v>0</v>
      </c>
      <c r="H27" s="165"/>
    </row>
    <row r="28" spans="1:8" s="171" customFormat="1" ht="20.100000000000001" customHeight="1">
      <c r="A28" s="156" t="s">
        <v>7</v>
      </c>
      <c r="B28" s="157"/>
      <c r="C28" s="428" t="s">
        <v>59</v>
      </c>
      <c r="D28" s="1233" t="s">
        <v>60</v>
      </c>
      <c r="E28" s="1233"/>
      <c r="F28" s="1233"/>
      <c r="G28" s="429">
        <f>G25+G26+G27</f>
        <v>26082</v>
      </c>
      <c r="H28" s="165"/>
    </row>
    <row r="29" spans="1:8" s="171" customFormat="1" ht="20.100000000000001" customHeight="1">
      <c r="A29" s="156"/>
      <c r="B29" s="157"/>
      <c r="C29" s="428"/>
      <c r="D29" s="1234" t="s">
        <v>200</v>
      </c>
      <c r="E29" s="1235"/>
      <c r="F29" s="430">
        <v>0.27460000000000001</v>
      </c>
      <c r="G29" s="159">
        <f>G28*F29</f>
        <v>7162.12</v>
      </c>
      <c r="H29" s="165"/>
    </row>
    <row r="30" spans="1:8" s="171" customFormat="1" ht="20.100000000000001" customHeight="1" thickBot="1">
      <c r="A30" s="1236" t="s">
        <v>62</v>
      </c>
      <c r="B30" s="1237"/>
      <c r="C30" s="1237"/>
      <c r="D30" s="1237"/>
      <c r="E30" s="1237"/>
      <c r="F30" s="1238"/>
      <c r="G30" s="160">
        <f>G28+G29</f>
        <v>33244.120000000003</v>
      </c>
      <c r="H30" s="165"/>
    </row>
    <row r="31" spans="1:8" s="234" customFormat="1" ht="20.100000000000001" customHeight="1">
      <c r="A31" s="431"/>
      <c r="B31" s="432"/>
      <c r="C31" s="432"/>
      <c r="D31" s="433"/>
      <c r="E31" s="432"/>
      <c r="F31" s="432"/>
      <c r="G31" s="434"/>
    </row>
    <row r="32" spans="1:8" ht="20.100000000000001" customHeight="1">
      <c r="A32" s="1250" t="s">
        <v>562</v>
      </c>
      <c r="B32" s="1250"/>
      <c r="C32" s="1250"/>
      <c r="D32" s="1250"/>
      <c r="E32" s="1250"/>
      <c r="F32" s="1250"/>
      <c r="G32" s="1250"/>
    </row>
    <row r="33" spans="1:7" ht="20.100000000000001" customHeight="1">
      <c r="A33" s="156" t="s">
        <v>35</v>
      </c>
      <c r="B33" s="1220" t="s">
        <v>565</v>
      </c>
      <c r="C33" s="1221"/>
      <c r="D33" s="239" t="s">
        <v>235</v>
      </c>
      <c r="E33" s="239" t="s">
        <v>236</v>
      </c>
      <c r="F33" s="239" t="s">
        <v>563</v>
      </c>
      <c r="G33" s="240" t="s">
        <v>564</v>
      </c>
    </row>
    <row r="34" spans="1:7" ht="20.100000000000001" customHeight="1">
      <c r="A34" s="239">
        <v>1</v>
      </c>
      <c r="B34" s="1222" t="s">
        <v>568</v>
      </c>
      <c r="C34" s="1223"/>
      <c r="D34" s="400">
        <v>4</v>
      </c>
      <c r="E34" s="400">
        <v>25</v>
      </c>
      <c r="F34" s="400">
        <v>6</v>
      </c>
      <c r="G34" s="401">
        <f>ROUND((D34*E34*F34),2)</f>
        <v>600</v>
      </c>
    </row>
    <row r="35" spans="1:7" ht="20.100000000000001" customHeight="1">
      <c r="A35" s="239">
        <v>2</v>
      </c>
      <c r="B35" s="1224" t="s">
        <v>569</v>
      </c>
      <c r="C35" s="1225"/>
      <c r="D35" s="400">
        <v>4</v>
      </c>
      <c r="E35" s="400">
        <v>25</v>
      </c>
      <c r="F35" s="400">
        <v>6</v>
      </c>
      <c r="G35" s="401">
        <f>ROUND((D35*E35*F35),2)</f>
        <v>600</v>
      </c>
    </row>
    <row r="36" spans="1:7" ht="20.100000000000001" customHeight="1"/>
    <row r="37" spans="1:7" ht="20.100000000000001" customHeight="1"/>
    <row r="38" spans="1:7" ht="20.100000000000001" customHeight="1"/>
    <row r="39" spans="1:7" ht="20.100000000000001" customHeight="1"/>
  </sheetData>
  <mergeCells count="27">
    <mergeCell ref="B8:G8"/>
    <mergeCell ref="A1:G2"/>
    <mergeCell ref="A3:G3"/>
    <mergeCell ref="A4:G4"/>
    <mergeCell ref="A5:G5"/>
    <mergeCell ref="B7:G7"/>
    <mergeCell ref="D25:F25"/>
    <mergeCell ref="C9:F9"/>
    <mergeCell ref="C10:F10"/>
    <mergeCell ref="A11:G11"/>
    <mergeCell ref="A13:G13"/>
    <mergeCell ref="A16:F16"/>
    <mergeCell ref="A17:G17"/>
    <mergeCell ref="A19:F19"/>
    <mergeCell ref="A20:G20"/>
    <mergeCell ref="A22:F22"/>
    <mergeCell ref="A23:G23"/>
    <mergeCell ref="D24:G24"/>
    <mergeCell ref="B33:C33"/>
    <mergeCell ref="B34:C34"/>
    <mergeCell ref="B35:C35"/>
    <mergeCell ref="D26:F26"/>
    <mergeCell ref="D27:F27"/>
    <mergeCell ref="D28:F28"/>
    <mergeCell ref="D29:E29"/>
    <mergeCell ref="A30:F30"/>
    <mergeCell ref="A32:G32"/>
  </mergeCells>
  <pageMargins left="0.511811024" right="0.511811024" top="0.78740157499999996" bottom="0.78740157499999996" header="0.31496062000000002" footer="0.31496062000000002"/>
  <pageSetup paperSize="9" scale="79" orientation="portrait" r:id="rId1"/>
  <colBreaks count="1" manualBreakCount="1">
    <brk id="7" max="1048575" man="1"/>
  </col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H41"/>
  <sheetViews>
    <sheetView view="pageBreakPreview" topLeftCell="A23" zoomScaleNormal="100" zoomScaleSheetLayoutView="100"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16384" width="9.140625" style="235"/>
  </cols>
  <sheetData>
    <row r="1" spans="1:8" s="232" customFormat="1" ht="15" customHeight="1">
      <c r="A1" s="231"/>
      <c r="B1" s="1274"/>
      <c r="C1" s="1274"/>
      <c r="D1" s="1274"/>
      <c r="E1" s="1274"/>
      <c r="F1" s="1274"/>
      <c r="G1" s="1275"/>
    </row>
    <row r="2" spans="1:8" s="232" customFormat="1" ht="45.75" customHeight="1">
      <c r="A2" s="236"/>
      <c r="B2" s="412"/>
      <c r="C2" s="412"/>
      <c r="D2" s="412"/>
      <c r="E2" s="412"/>
      <c r="F2" s="412"/>
      <c r="G2" s="405"/>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234" customFormat="1">
      <c r="A7" s="414" t="s">
        <v>557</v>
      </c>
      <c r="B7" s="1269" t="str">
        <f>'GERAL C INFRA'!D9</f>
        <v>EXECUÇÃO DOS SERVIÇOS DE INFRAESTRUTURA E PREVENÇÃO DE INUNDAÇÕES - NO MUNICÍPIO DE ANANINDEUA - PA.</v>
      </c>
      <c r="C7" s="1270"/>
      <c r="D7" s="1270"/>
      <c r="E7" s="1270"/>
      <c r="F7" s="1270"/>
      <c r="G7" s="1271"/>
    </row>
    <row r="8" spans="1:8" s="232" customFormat="1" ht="15" customHeight="1" thickBot="1">
      <c r="A8" s="233"/>
      <c r="B8" s="1272"/>
      <c r="C8" s="1272"/>
      <c r="D8" s="1272"/>
      <c r="E8" s="1272"/>
      <c r="F8" s="1272"/>
      <c r="G8" s="1273"/>
    </row>
    <row r="9" spans="1:8" s="234" customFormat="1" ht="24" customHeight="1" thickTop="1">
      <c r="A9" s="408" t="s">
        <v>187</v>
      </c>
      <c r="B9" s="410" t="s">
        <v>558</v>
      </c>
      <c r="C9" s="1263" t="s">
        <v>559</v>
      </c>
      <c r="D9" s="1264"/>
      <c r="E9" s="1264"/>
      <c r="F9" s="1265"/>
      <c r="G9" s="315" t="s">
        <v>485</v>
      </c>
    </row>
    <row r="10" spans="1:8" s="234" customFormat="1" ht="29.25" customHeight="1" thickBot="1">
      <c r="A10" s="409" t="str">
        <f>'GERAL C INFRA'!E118</f>
        <v>III</v>
      </c>
      <c r="B10" s="415">
        <v>100565</v>
      </c>
      <c r="C10" s="1251" t="str">
        <f>'GERAL C INFRA'!F118</f>
        <v xml:space="preserve">Execução e compactação de base e ou sub base para pavimentação de solo arenoso (SOLO MELHORADO COM PEDREGULHO) - exclusive escavação, carga e transporte. </v>
      </c>
      <c r="D10" s="1252"/>
      <c r="E10" s="1252"/>
      <c r="F10" s="1253"/>
      <c r="G10" s="155" t="str">
        <f>'GERAL C INFRA'!H118</f>
        <v>m³</v>
      </c>
    </row>
    <row r="11" spans="1:8" s="234" customFormat="1" ht="12.75" customHeight="1" thickTop="1">
      <c r="A11" s="1254"/>
      <c r="B11" s="1255"/>
      <c r="C11" s="1255"/>
      <c r="D11" s="1255"/>
      <c r="E11" s="1255"/>
      <c r="F11" s="1255"/>
      <c r="G11" s="1256"/>
    </row>
    <row r="12" spans="1:8" s="171" customFormat="1" ht="20.100000000000001" customHeight="1">
      <c r="A12" s="241" t="s">
        <v>35</v>
      </c>
      <c r="B12" s="242" t="s">
        <v>264</v>
      </c>
      <c r="C12" s="243" t="s">
        <v>555</v>
      </c>
      <c r="D12" s="242" t="s">
        <v>37</v>
      </c>
      <c r="E12" s="243" t="s">
        <v>153</v>
      </c>
      <c r="F12" s="244" t="s">
        <v>38</v>
      </c>
      <c r="G12" s="245" t="s">
        <v>560</v>
      </c>
      <c r="H12" s="165"/>
    </row>
    <row r="13" spans="1:8" s="234" customFormat="1" ht="20.100000000000001" customHeight="1">
      <c r="A13" s="1257" t="s">
        <v>34</v>
      </c>
      <c r="B13" s="1258"/>
      <c r="C13" s="1258"/>
      <c r="D13" s="1258"/>
      <c r="E13" s="1258"/>
      <c r="F13" s="1258"/>
      <c r="G13" s="1259"/>
    </row>
    <row r="14" spans="1:8" s="234" customFormat="1" ht="20.100000000000001" customHeight="1">
      <c r="A14" s="416">
        <v>1</v>
      </c>
      <c r="B14" s="381" t="s">
        <v>43</v>
      </c>
      <c r="C14" s="417" t="s">
        <v>165</v>
      </c>
      <c r="D14" s="381" t="s">
        <v>230</v>
      </c>
      <c r="E14" s="437">
        <v>0.16</v>
      </c>
      <c r="F14" s="418">
        <v>19.22</v>
      </c>
      <c r="G14" s="419">
        <f>E14*F14</f>
        <v>3.08</v>
      </c>
    </row>
    <row r="15" spans="1:8" s="234" customFormat="1" ht="20.100000000000001" customHeight="1">
      <c r="A15" s="1242" t="s">
        <v>482</v>
      </c>
      <c r="B15" s="1243"/>
      <c r="C15" s="1243"/>
      <c r="D15" s="1243"/>
      <c r="E15" s="1243"/>
      <c r="F15" s="1243"/>
      <c r="G15" s="420">
        <f>SUM(G14:G14)</f>
        <v>3.08</v>
      </c>
    </row>
    <row r="16" spans="1:8" s="234" customFormat="1" ht="20.100000000000001" customHeight="1">
      <c r="A16" s="1260" t="s">
        <v>45</v>
      </c>
      <c r="B16" s="1261"/>
      <c r="C16" s="1261"/>
      <c r="D16" s="1261"/>
      <c r="E16" s="1261"/>
      <c r="F16" s="1261"/>
      <c r="G16" s="1262"/>
    </row>
    <row r="17" spans="1:7" s="234" customFormat="1" ht="27.75" customHeight="1">
      <c r="A17" s="416">
        <v>1</v>
      </c>
      <c r="B17" s="421" t="s">
        <v>231</v>
      </c>
      <c r="C17" s="422" t="s">
        <v>570</v>
      </c>
      <c r="D17" s="423" t="s">
        <v>176</v>
      </c>
      <c r="E17" s="437">
        <v>1.2E-2</v>
      </c>
      <c r="F17" s="425">
        <v>158.41999999999999</v>
      </c>
      <c r="G17" s="419">
        <f t="shared" ref="G17:G28" si="0">E17*F17</f>
        <v>1.9</v>
      </c>
    </row>
    <row r="18" spans="1:7" s="234" customFormat="1" ht="27.75" customHeight="1">
      <c r="A18" s="416">
        <v>2</v>
      </c>
      <c r="B18" s="421" t="s">
        <v>232</v>
      </c>
      <c r="C18" s="422" t="s">
        <v>571</v>
      </c>
      <c r="D18" s="423" t="s">
        <v>178</v>
      </c>
      <c r="E18" s="437">
        <v>2.8000000000000001E-2</v>
      </c>
      <c r="F18" s="425">
        <v>62.72</v>
      </c>
      <c r="G18" s="419">
        <f t="shared" si="0"/>
        <v>1.76</v>
      </c>
    </row>
    <row r="19" spans="1:7" s="234" customFormat="1" ht="27.75" customHeight="1">
      <c r="A19" s="416">
        <v>3</v>
      </c>
      <c r="B19" s="421" t="s">
        <v>266</v>
      </c>
      <c r="C19" s="422" t="s">
        <v>572</v>
      </c>
      <c r="D19" s="423" t="s">
        <v>176</v>
      </c>
      <c r="E19" s="437">
        <v>4.0000000000000001E-3</v>
      </c>
      <c r="F19" s="425">
        <v>309.13</v>
      </c>
      <c r="G19" s="419">
        <f t="shared" si="0"/>
        <v>1.24</v>
      </c>
    </row>
    <row r="20" spans="1:7" s="234" customFormat="1" ht="27.75" customHeight="1">
      <c r="A20" s="416">
        <v>4</v>
      </c>
      <c r="B20" s="421" t="s">
        <v>268</v>
      </c>
      <c r="C20" s="422" t="s">
        <v>573</v>
      </c>
      <c r="D20" s="423" t="s">
        <v>178</v>
      </c>
      <c r="E20" s="437">
        <v>3.5999999999999997E-2</v>
      </c>
      <c r="F20" s="425">
        <v>68.12</v>
      </c>
      <c r="G20" s="419">
        <f t="shared" si="0"/>
        <v>2.4500000000000002</v>
      </c>
    </row>
    <row r="21" spans="1:7" s="234" customFormat="1" ht="27.75" customHeight="1">
      <c r="A21" s="416">
        <v>5</v>
      </c>
      <c r="B21" s="421" t="s">
        <v>312</v>
      </c>
      <c r="C21" s="422" t="s">
        <v>574</v>
      </c>
      <c r="D21" s="423" t="s">
        <v>176</v>
      </c>
      <c r="E21" s="437">
        <v>8.0000000000000002E-3</v>
      </c>
      <c r="F21" s="425">
        <v>5.47</v>
      </c>
      <c r="G21" s="419">
        <f t="shared" si="0"/>
        <v>0.04</v>
      </c>
    </row>
    <row r="22" spans="1:7" s="234" customFormat="1" ht="27.75" customHeight="1">
      <c r="A22" s="416">
        <v>6</v>
      </c>
      <c r="B22" s="421" t="s">
        <v>313</v>
      </c>
      <c r="C22" s="422" t="s">
        <v>575</v>
      </c>
      <c r="D22" s="423" t="s">
        <v>178</v>
      </c>
      <c r="E22" s="437">
        <v>3.2000000000000001E-2</v>
      </c>
      <c r="F22" s="425">
        <v>3.54</v>
      </c>
      <c r="G22" s="419">
        <f t="shared" si="0"/>
        <v>0.11</v>
      </c>
    </row>
    <row r="23" spans="1:7" s="234" customFormat="1" ht="27.75" customHeight="1">
      <c r="A23" s="416">
        <v>7</v>
      </c>
      <c r="B23" s="421" t="s">
        <v>270</v>
      </c>
      <c r="C23" s="422" t="s">
        <v>576</v>
      </c>
      <c r="D23" s="423" t="s">
        <v>176</v>
      </c>
      <c r="E23" s="437">
        <v>8.0000000000000002E-3</v>
      </c>
      <c r="F23" s="425">
        <v>276.02999999999997</v>
      </c>
      <c r="G23" s="419">
        <f t="shared" si="0"/>
        <v>2.21</v>
      </c>
    </row>
    <row r="24" spans="1:7" s="234" customFormat="1" ht="27.75" customHeight="1">
      <c r="A24" s="416">
        <v>8</v>
      </c>
      <c r="B24" s="421" t="s">
        <v>272</v>
      </c>
      <c r="C24" s="422" t="s">
        <v>577</v>
      </c>
      <c r="D24" s="423" t="s">
        <v>178</v>
      </c>
      <c r="E24" s="437">
        <v>3.2000000000000001E-2</v>
      </c>
      <c r="F24" s="425">
        <v>104</v>
      </c>
      <c r="G24" s="419">
        <f t="shared" si="0"/>
        <v>3.33</v>
      </c>
    </row>
    <row r="25" spans="1:7" s="234" customFormat="1" ht="27.75" customHeight="1">
      <c r="A25" s="416">
        <v>9</v>
      </c>
      <c r="B25" s="421" t="s">
        <v>314</v>
      </c>
      <c r="C25" s="422" t="s">
        <v>578</v>
      </c>
      <c r="D25" s="423" t="s">
        <v>176</v>
      </c>
      <c r="E25" s="437">
        <v>8.0000000000000002E-3</v>
      </c>
      <c r="F25" s="425">
        <v>122.2</v>
      </c>
      <c r="G25" s="419">
        <f t="shared" si="0"/>
        <v>0.98</v>
      </c>
    </row>
    <row r="26" spans="1:7" s="234" customFormat="1" ht="27.75" customHeight="1">
      <c r="A26" s="416">
        <v>10</v>
      </c>
      <c r="B26" s="421" t="s">
        <v>315</v>
      </c>
      <c r="C26" s="422" t="s">
        <v>579</v>
      </c>
      <c r="D26" s="423" t="s">
        <v>178</v>
      </c>
      <c r="E26" s="437">
        <v>3.2000000000000001E-2</v>
      </c>
      <c r="F26" s="425">
        <v>40.54</v>
      </c>
      <c r="G26" s="419">
        <f t="shared" si="0"/>
        <v>1.3</v>
      </c>
    </row>
    <row r="27" spans="1:7" s="234" customFormat="1" ht="27.75" customHeight="1">
      <c r="A27" s="416">
        <v>11</v>
      </c>
      <c r="B27" s="421" t="s">
        <v>274</v>
      </c>
      <c r="C27" s="422" t="s">
        <v>580</v>
      </c>
      <c r="D27" s="423" t="s">
        <v>176</v>
      </c>
      <c r="E27" s="437">
        <v>5.0000000000000001E-3</v>
      </c>
      <c r="F27" s="425">
        <v>217.27</v>
      </c>
      <c r="G27" s="419">
        <f t="shared" si="0"/>
        <v>1.0900000000000001</v>
      </c>
    </row>
    <row r="28" spans="1:7" s="234" customFormat="1" ht="27.75" customHeight="1">
      <c r="A28" s="416">
        <v>12</v>
      </c>
      <c r="B28" s="421" t="s">
        <v>275</v>
      </c>
      <c r="C28" s="422" t="s">
        <v>581</v>
      </c>
      <c r="D28" s="423" t="s">
        <v>178</v>
      </c>
      <c r="E28" s="437">
        <v>3.5000000000000003E-2</v>
      </c>
      <c r="F28" s="425">
        <v>89.02</v>
      </c>
      <c r="G28" s="419">
        <f t="shared" si="0"/>
        <v>3.12</v>
      </c>
    </row>
    <row r="29" spans="1:7" s="234" customFormat="1" ht="20.100000000000001" customHeight="1">
      <c r="A29" s="1242" t="s">
        <v>483</v>
      </c>
      <c r="B29" s="1243"/>
      <c r="C29" s="1243"/>
      <c r="D29" s="1243"/>
      <c r="E29" s="1243"/>
      <c r="F29" s="1243"/>
      <c r="G29" s="420">
        <f>SUM(G17:G28)</f>
        <v>19.53</v>
      </c>
    </row>
    <row r="30" spans="1:7" s="234" customFormat="1" ht="20.100000000000001" customHeight="1">
      <c r="A30" s="1239" t="s">
        <v>47</v>
      </c>
      <c r="B30" s="1240"/>
      <c r="C30" s="1240"/>
      <c r="D30" s="1240"/>
      <c r="E30" s="1240"/>
      <c r="F30" s="1240"/>
      <c r="G30" s="1241"/>
    </row>
    <row r="31" spans="1:7" s="234" customFormat="1" ht="20.100000000000001" customHeight="1">
      <c r="A31" s="416">
        <v>1</v>
      </c>
      <c r="B31" s="421">
        <v>4746</v>
      </c>
      <c r="C31" s="426" t="s">
        <v>583</v>
      </c>
      <c r="D31" s="423" t="s">
        <v>436</v>
      </c>
      <c r="E31" s="425">
        <v>1</v>
      </c>
      <c r="F31" s="425">
        <v>139.66999999999999</v>
      </c>
      <c r="G31" s="419">
        <f>E31*F31</f>
        <v>139.66999999999999</v>
      </c>
    </row>
    <row r="32" spans="1:7" s="234" customFormat="1" ht="20.100000000000001" customHeight="1">
      <c r="A32" s="1242" t="s">
        <v>484</v>
      </c>
      <c r="B32" s="1243"/>
      <c r="C32" s="1243"/>
      <c r="D32" s="1243"/>
      <c r="E32" s="1243"/>
      <c r="F32" s="1243"/>
      <c r="G32" s="420">
        <f>SUM(G31:G31)</f>
        <v>139.66999999999999</v>
      </c>
    </row>
    <row r="33" spans="1:8" s="171" customFormat="1" ht="20.100000000000001" customHeight="1">
      <c r="A33" s="1244" t="s">
        <v>49</v>
      </c>
      <c r="B33" s="1245"/>
      <c r="C33" s="1245"/>
      <c r="D33" s="1245"/>
      <c r="E33" s="1245"/>
      <c r="F33" s="1245"/>
      <c r="G33" s="1246"/>
      <c r="H33" s="165"/>
    </row>
    <row r="34" spans="1:8" s="171" customFormat="1" ht="20.100000000000001" customHeight="1">
      <c r="A34" s="156" t="s">
        <v>35</v>
      </c>
      <c r="B34" s="157"/>
      <c r="C34" s="157" t="s">
        <v>50</v>
      </c>
      <c r="D34" s="1247" t="s">
        <v>561</v>
      </c>
      <c r="E34" s="1248"/>
      <c r="F34" s="1248"/>
      <c r="G34" s="1249"/>
      <c r="H34" s="165"/>
    </row>
    <row r="35" spans="1:8" s="171" customFormat="1" ht="20.100000000000001" customHeight="1">
      <c r="A35" s="156" t="s">
        <v>51</v>
      </c>
      <c r="B35" s="157"/>
      <c r="C35" s="157" t="s">
        <v>52</v>
      </c>
      <c r="D35" s="1232" t="s">
        <v>53</v>
      </c>
      <c r="E35" s="1232"/>
      <c r="F35" s="1232"/>
      <c r="G35" s="158">
        <f>G15</f>
        <v>3.08</v>
      </c>
      <c r="H35" s="165"/>
    </row>
    <row r="36" spans="1:8" s="171" customFormat="1" ht="20.100000000000001" customHeight="1">
      <c r="A36" s="156" t="s">
        <v>54</v>
      </c>
      <c r="B36" s="157"/>
      <c r="C36" s="157" t="s">
        <v>55</v>
      </c>
      <c r="D36" s="1232" t="s">
        <v>56</v>
      </c>
      <c r="E36" s="1232"/>
      <c r="F36" s="1232"/>
      <c r="G36" s="158">
        <f>G29</f>
        <v>19.53</v>
      </c>
      <c r="H36" s="165"/>
    </row>
    <row r="37" spans="1:8" s="171" customFormat="1" ht="20.100000000000001" customHeight="1">
      <c r="A37" s="156" t="s">
        <v>14</v>
      </c>
      <c r="B37" s="157"/>
      <c r="C37" s="157" t="s">
        <v>57</v>
      </c>
      <c r="D37" s="1232" t="s">
        <v>58</v>
      </c>
      <c r="E37" s="1232"/>
      <c r="F37" s="1232"/>
      <c r="G37" s="158">
        <f>G32</f>
        <v>139.66999999999999</v>
      </c>
      <c r="H37" s="165"/>
    </row>
    <row r="38" spans="1:8" s="171" customFormat="1" ht="20.100000000000001" customHeight="1">
      <c r="A38" s="156" t="s">
        <v>7</v>
      </c>
      <c r="B38" s="157"/>
      <c r="C38" s="428" t="s">
        <v>59</v>
      </c>
      <c r="D38" s="1233" t="s">
        <v>60</v>
      </c>
      <c r="E38" s="1233"/>
      <c r="F38" s="1233"/>
      <c r="G38" s="429">
        <f>G35+G36+G37</f>
        <v>162.28</v>
      </c>
      <c r="H38" s="165"/>
    </row>
    <row r="39" spans="1:8" s="171" customFormat="1" ht="20.100000000000001" customHeight="1">
      <c r="A39" s="156"/>
      <c r="B39" s="157"/>
      <c r="C39" s="428"/>
      <c r="D39" s="1234" t="s">
        <v>200</v>
      </c>
      <c r="E39" s="1235"/>
      <c r="F39" s="430">
        <v>0.27460000000000001</v>
      </c>
      <c r="G39" s="159">
        <f>G38*F39</f>
        <v>44.56</v>
      </c>
      <c r="H39" s="165"/>
    </row>
    <row r="40" spans="1:8" s="171" customFormat="1" ht="20.100000000000001" customHeight="1" thickBot="1">
      <c r="A40" s="1236" t="s">
        <v>62</v>
      </c>
      <c r="B40" s="1237"/>
      <c r="C40" s="1237"/>
      <c r="D40" s="1237"/>
      <c r="E40" s="1237"/>
      <c r="F40" s="1238"/>
      <c r="G40" s="160">
        <f>G38+G39</f>
        <v>206.84</v>
      </c>
      <c r="H40" s="165"/>
    </row>
    <row r="41" spans="1:8" s="234" customFormat="1" ht="20.100000000000001" customHeight="1">
      <c r="A41" s="431"/>
      <c r="B41" s="432"/>
      <c r="C41" s="432"/>
      <c r="D41" s="433"/>
      <c r="E41" s="432"/>
      <c r="F41" s="432"/>
      <c r="G41" s="434"/>
    </row>
  </sheetData>
  <mergeCells count="23">
    <mergeCell ref="B8:G8"/>
    <mergeCell ref="B1:G1"/>
    <mergeCell ref="A3:G3"/>
    <mergeCell ref="A4:G4"/>
    <mergeCell ref="A5:G5"/>
    <mergeCell ref="B7:G7"/>
    <mergeCell ref="D35:F35"/>
    <mergeCell ref="C9:F9"/>
    <mergeCell ref="C10:F10"/>
    <mergeCell ref="A11:G11"/>
    <mergeCell ref="A13:G13"/>
    <mergeCell ref="A15:F15"/>
    <mergeCell ref="A16:G16"/>
    <mergeCell ref="A29:F29"/>
    <mergeCell ref="A30:G30"/>
    <mergeCell ref="A32:F32"/>
    <mergeCell ref="A33:G33"/>
    <mergeCell ref="D34:G34"/>
    <mergeCell ref="D36:F36"/>
    <mergeCell ref="D37:F37"/>
    <mergeCell ref="D38:F38"/>
    <mergeCell ref="D39:E39"/>
    <mergeCell ref="A40:F40"/>
  </mergeCells>
  <pageMargins left="0.511811024" right="0.511811024" top="0.78740157499999996" bottom="0.78740157499999996" header="0.31496062000000002" footer="0.31496062000000002"/>
  <pageSetup paperSize="9"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sheetPr>
  <dimension ref="A1:N41"/>
  <sheetViews>
    <sheetView view="pageBreakPreview" topLeftCell="A7" zoomScaleNormal="100" zoomScaleSheetLayoutView="100"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9" width="9.140625" style="235"/>
    <col min="10" max="10" width="15.7109375" style="235" customWidth="1"/>
    <col min="11" max="16384" width="9.140625" style="235"/>
  </cols>
  <sheetData>
    <row r="1" spans="1:14" s="232" customFormat="1" ht="15" customHeight="1">
      <c r="A1" s="231"/>
      <c r="B1" s="1274"/>
      <c r="C1" s="1274"/>
      <c r="D1" s="1274"/>
      <c r="E1" s="1274"/>
      <c r="F1" s="1274"/>
      <c r="G1" s="1275"/>
    </row>
    <row r="2" spans="1:14" s="232" customFormat="1" ht="45.75" customHeight="1">
      <c r="A2" s="236"/>
      <c r="B2" s="412"/>
      <c r="C2" s="412"/>
      <c r="D2" s="412"/>
      <c r="E2" s="412"/>
      <c r="F2" s="412"/>
      <c r="G2" s="405"/>
    </row>
    <row r="3" spans="1:14" s="232" customFormat="1" ht="15" customHeight="1">
      <c r="A3" s="1266" t="s">
        <v>18</v>
      </c>
      <c r="B3" s="1267"/>
      <c r="C3" s="1267"/>
      <c r="D3" s="1267"/>
      <c r="E3" s="1267"/>
      <c r="F3" s="1267"/>
      <c r="G3" s="1268"/>
    </row>
    <row r="4" spans="1:14" s="232" customFormat="1" ht="15" customHeight="1">
      <c r="A4" s="1229" t="s">
        <v>189</v>
      </c>
      <c r="B4" s="1230"/>
      <c r="C4" s="1230"/>
      <c r="D4" s="1230"/>
      <c r="E4" s="1230"/>
      <c r="F4" s="1230"/>
      <c r="G4" s="1231"/>
    </row>
    <row r="5" spans="1:14" s="232" customFormat="1" ht="15" customHeight="1">
      <c r="A5" s="1229" t="s">
        <v>17</v>
      </c>
      <c r="B5" s="1230"/>
      <c r="C5" s="1230"/>
      <c r="D5" s="1230"/>
      <c r="E5" s="1230"/>
      <c r="F5" s="1230"/>
      <c r="G5" s="1231"/>
    </row>
    <row r="6" spans="1:14" s="232" customFormat="1" ht="15" customHeight="1">
      <c r="A6" s="406"/>
      <c r="B6" s="413"/>
      <c r="C6" s="413"/>
      <c r="D6" s="413"/>
      <c r="E6" s="413"/>
      <c r="F6" s="413"/>
      <c r="G6" s="407"/>
    </row>
    <row r="7" spans="1:14" s="234" customFormat="1">
      <c r="A7" s="414" t="s">
        <v>557</v>
      </c>
      <c r="B7" s="1269" t="str">
        <f>'GERAL C INFRA'!D9</f>
        <v>EXECUÇÃO DOS SERVIÇOS DE INFRAESTRUTURA E PREVENÇÃO DE INUNDAÇÕES - NO MUNICÍPIO DE ANANINDEUA - PA.</v>
      </c>
      <c r="C7" s="1270"/>
      <c r="D7" s="1270"/>
      <c r="E7" s="1270"/>
      <c r="F7" s="1270"/>
      <c r="G7" s="1271"/>
    </row>
    <row r="8" spans="1:14" s="232" customFormat="1" ht="15" customHeight="1" thickBot="1">
      <c r="A8" s="233"/>
      <c r="B8" s="1272"/>
      <c r="C8" s="1272"/>
      <c r="D8" s="1272"/>
      <c r="E8" s="1272"/>
      <c r="F8" s="1272"/>
      <c r="G8" s="1273"/>
    </row>
    <row r="9" spans="1:14" s="234" customFormat="1" ht="24" customHeight="1" thickTop="1">
      <c r="A9" s="408" t="s">
        <v>187</v>
      </c>
      <c r="B9" s="410" t="s">
        <v>558</v>
      </c>
      <c r="C9" s="1263" t="s">
        <v>559</v>
      </c>
      <c r="D9" s="1264"/>
      <c r="E9" s="1264"/>
      <c r="F9" s="1265"/>
      <c r="G9" s="315" t="s">
        <v>485</v>
      </c>
    </row>
    <row r="10" spans="1:14" s="234" customFormat="1" ht="29.25" customHeight="1" thickBot="1">
      <c r="A10" s="409" t="str">
        <f>'GERAL C INFRA'!E122</f>
        <v>IV</v>
      </c>
      <c r="B10" s="415">
        <v>101768</v>
      </c>
      <c r="C10" s="1251" t="str">
        <f>'GERAL C INFRA'!F122</f>
        <v xml:space="preserve">Execução e compactação de base e ou sub base para pavimentação de solo estabilizado granulometricamente sem mistura de solos - exclusive escavação, carga e transporte. AF_11/2019. </v>
      </c>
      <c r="D10" s="1252"/>
      <c r="E10" s="1252"/>
      <c r="F10" s="1253"/>
      <c r="G10" s="155" t="str">
        <f>'GERAL C INFRA'!H122</f>
        <v xml:space="preserve">m³ </v>
      </c>
    </row>
    <row r="11" spans="1:14" s="234" customFormat="1" ht="12.75" customHeight="1" thickTop="1">
      <c r="A11" s="1254"/>
      <c r="B11" s="1255"/>
      <c r="C11" s="1255"/>
      <c r="D11" s="1255"/>
      <c r="E11" s="1255"/>
      <c r="F11" s="1255"/>
      <c r="G11" s="1256"/>
    </row>
    <row r="12" spans="1:14" s="171" customFormat="1" ht="20.100000000000001" customHeight="1">
      <c r="A12" s="241" t="s">
        <v>35</v>
      </c>
      <c r="B12" s="242" t="s">
        <v>264</v>
      </c>
      <c r="C12" s="243" t="s">
        <v>555</v>
      </c>
      <c r="D12" s="242" t="s">
        <v>37</v>
      </c>
      <c r="E12" s="243" t="s">
        <v>153</v>
      </c>
      <c r="F12" s="244" t="s">
        <v>38</v>
      </c>
      <c r="G12" s="245" t="s">
        <v>560</v>
      </c>
    </row>
    <row r="13" spans="1:14" s="234" customFormat="1" ht="20.100000000000001" customHeight="1">
      <c r="A13" s="1257" t="s">
        <v>34</v>
      </c>
      <c r="B13" s="1258"/>
      <c r="C13" s="1258"/>
      <c r="D13" s="1258"/>
      <c r="E13" s="1258"/>
      <c r="F13" s="1258"/>
      <c r="G13" s="1259"/>
    </row>
    <row r="14" spans="1:14" s="234" customFormat="1" ht="20.100000000000001" customHeight="1">
      <c r="A14" s="416">
        <v>1</v>
      </c>
      <c r="B14" s="381" t="s">
        <v>43</v>
      </c>
      <c r="C14" s="417" t="s">
        <v>165</v>
      </c>
      <c r="D14" s="381" t="s">
        <v>230</v>
      </c>
      <c r="E14" s="438">
        <v>5.7500000000000002E-2</v>
      </c>
      <c r="F14" s="418">
        <v>19.22</v>
      </c>
      <c r="G14" s="419">
        <f>E14*F14</f>
        <v>1.1100000000000001</v>
      </c>
      <c r="H14" s="439"/>
      <c r="I14" s="439"/>
      <c r="J14" s="439"/>
      <c r="K14" s="439"/>
      <c r="L14" s="439"/>
      <c r="M14" s="439"/>
      <c r="N14" s="439"/>
    </row>
    <row r="15" spans="1:14" s="234" customFormat="1" ht="20.100000000000001" customHeight="1">
      <c r="A15" s="1242" t="s">
        <v>482</v>
      </c>
      <c r="B15" s="1243"/>
      <c r="C15" s="1243"/>
      <c r="D15" s="1243"/>
      <c r="E15" s="1243"/>
      <c r="F15" s="1243"/>
      <c r="G15" s="420">
        <f>SUM(G14:G14)</f>
        <v>1.1100000000000001</v>
      </c>
    </row>
    <row r="16" spans="1:14" s="234" customFormat="1" ht="20.100000000000001" customHeight="1">
      <c r="A16" s="1260" t="s">
        <v>45</v>
      </c>
      <c r="B16" s="1261"/>
      <c r="C16" s="1261"/>
      <c r="D16" s="1261"/>
      <c r="E16" s="1261"/>
      <c r="F16" s="1261"/>
      <c r="G16" s="1262"/>
    </row>
    <row r="17" spans="1:7" s="234" customFormat="1" ht="27.75" customHeight="1">
      <c r="A17" s="416">
        <v>1</v>
      </c>
      <c r="B17" s="421">
        <v>5901</v>
      </c>
      <c r="C17" s="422" t="s">
        <v>572</v>
      </c>
      <c r="D17" s="423" t="s">
        <v>176</v>
      </c>
      <c r="E17" s="438">
        <v>5.2699999999999997E-2</v>
      </c>
      <c r="F17" s="425">
        <v>309.13</v>
      </c>
      <c r="G17" s="419">
        <f t="shared" ref="G17:G28" si="0">E17*F17</f>
        <v>16.29</v>
      </c>
    </row>
    <row r="18" spans="1:7" s="234" customFormat="1" ht="27.75" customHeight="1">
      <c r="A18" s="416">
        <v>2</v>
      </c>
      <c r="B18" s="421">
        <v>5903</v>
      </c>
      <c r="C18" s="422" t="s">
        <v>573</v>
      </c>
      <c r="D18" s="423" t="s">
        <v>178</v>
      </c>
      <c r="E18" s="438">
        <v>1.6799999999999999E-2</v>
      </c>
      <c r="F18" s="425">
        <v>68.12</v>
      </c>
      <c r="G18" s="419">
        <f t="shared" si="0"/>
        <v>1.1399999999999999</v>
      </c>
    </row>
    <row r="19" spans="1:7" s="234" customFormat="1" ht="27.75" customHeight="1">
      <c r="A19" s="416">
        <v>3</v>
      </c>
      <c r="B19" s="421">
        <v>5921</v>
      </c>
      <c r="C19" s="422" t="s">
        <v>574</v>
      </c>
      <c r="D19" s="423" t="s">
        <v>176</v>
      </c>
      <c r="E19" s="438">
        <v>7.1999999999999998E-3</v>
      </c>
      <c r="F19" s="425">
        <v>5.47</v>
      </c>
      <c r="G19" s="419">
        <f t="shared" si="0"/>
        <v>0.04</v>
      </c>
    </row>
    <row r="20" spans="1:7" s="234" customFormat="1" ht="27.75" customHeight="1">
      <c r="A20" s="416">
        <v>4</v>
      </c>
      <c r="B20" s="421">
        <v>5923</v>
      </c>
      <c r="C20" s="422" t="s">
        <v>575</v>
      </c>
      <c r="D20" s="423" t="s">
        <v>178</v>
      </c>
      <c r="E20" s="438">
        <v>5.0299999999999997E-2</v>
      </c>
      <c r="F20" s="425">
        <v>3.54</v>
      </c>
      <c r="G20" s="419">
        <f t="shared" si="0"/>
        <v>0.18</v>
      </c>
    </row>
    <row r="21" spans="1:7" s="234" customFormat="1" ht="27.75" customHeight="1">
      <c r="A21" s="416">
        <v>5</v>
      </c>
      <c r="B21" s="421">
        <v>5932</v>
      </c>
      <c r="C21" s="422" t="s">
        <v>576</v>
      </c>
      <c r="D21" s="423" t="s">
        <v>176</v>
      </c>
      <c r="E21" s="438">
        <v>5.8999999999999999E-3</v>
      </c>
      <c r="F21" s="425">
        <v>276.02999999999997</v>
      </c>
      <c r="G21" s="419">
        <f t="shared" si="0"/>
        <v>1.63</v>
      </c>
    </row>
    <row r="22" spans="1:7" s="234" customFormat="1" ht="27.75" customHeight="1">
      <c r="A22" s="416">
        <v>6</v>
      </c>
      <c r="B22" s="421">
        <v>5934</v>
      </c>
      <c r="C22" s="422" t="s">
        <v>577</v>
      </c>
      <c r="D22" s="423" t="s">
        <v>178</v>
      </c>
      <c r="E22" s="438">
        <v>5.16E-2</v>
      </c>
      <c r="F22" s="425">
        <v>104</v>
      </c>
      <c r="G22" s="419">
        <f t="shared" si="0"/>
        <v>5.37</v>
      </c>
    </row>
    <row r="23" spans="1:7" s="234" customFormat="1" ht="27.75" customHeight="1">
      <c r="A23" s="416">
        <v>7</v>
      </c>
      <c r="B23" s="421">
        <v>73436</v>
      </c>
      <c r="C23" s="422" t="s">
        <v>584</v>
      </c>
      <c r="D23" s="423" t="s">
        <v>176</v>
      </c>
      <c r="E23" s="438">
        <v>4.07E-2</v>
      </c>
      <c r="F23" s="425">
        <v>161.63</v>
      </c>
      <c r="G23" s="419">
        <f t="shared" si="0"/>
        <v>6.58</v>
      </c>
    </row>
    <row r="24" spans="1:7" s="234" customFormat="1" ht="27.75" customHeight="1">
      <c r="A24" s="416">
        <v>8</v>
      </c>
      <c r="B24" s="421">
        <v>89035</v>
      </c>
      <c r="C24" s="422" t="s">
        <v>578</v>
      </c>
      <c r="D24" s="423" t="s">
        <v>176</v>
      </c>
      <c r="E24" s="438">
        <v>7.1999999999999998E-3</v>
      </c>
      <c r="F24" s="425">
        <v>122.2</v>
      </c>
      <c r="G24" s="419">
        <f t="shared" si="0"/>
        <v>0.88</v>
      </c>
    </row>
    <row r="25" spans="1:7" s="234" customFormat="1" ht="27.75" customHeight="1">
      <c r="A25" s="416">
        <v>9</v>
      </c>
      <c r="B25" s="421">
        <v>89036</v>
      </c>
      <c r="C25" s="422" t="s">
        <v>579</v>
      </c>
      <c r="D25" s="423" t="s">
        <v>178</v>
      </c>
      <c r="E25" s="438">
        <v>5.0299999999999997E-2</v>
      </c>
      <c r="F25" s="425">
        <v>40.54</v>
      </c>
      <c r="G25" s="419">
        <f t="shared" si="0"/>
        <v>2.04</v>
      </c>
    </row>
    <row r="26" spans="1:7" s="234" customFormat="1" ht="27.75" customHeight="1">
      <c r="A26" s="416">
        <v>10</v>
      </c>
      <c r="B26" s="421">
        <v>93244</v>
      </c>
      <c r="C26" s="422" t="s">
        <v>585</v>
      </c>
      <c r="D26" s="423" t="s">
        <v>178</v>
      </c>
      <c r="E26" s="438">
        <v>5.7999999999999996E-3</v>
      </c>
      <c r="F26" s="425">
        <v>64.37</v>
      </c>
      <c r="G26" s="419">
        <f t="shared" si="0"/>
        <v>0.37</v>
      </c>
    </row>
    <row r="27" spans="1:7" s="234" customFormat="1" ht="27.75" customHeight="1">
      <c r="A27" s="416">
        <v>11</v>
      </c>
      <c r="B27" s="421">
        <v>96463</v>
      </c>
      <c r="C27" s="422" t="s">
        <v>580</v>
      </c>
      <c r="D27" s="423" t="s">
        <v>176</v>
      </c>
      <c r="E27" s="438">
        <v>5.7999999999999996E-3</v>
      </c>
      <c r="F27" s="425">
        <v>217.27</v>
      </c>
      <c r="G27" s="419">
        <f t="shared" si="0"/>
        <v>1.26</v>
      </c>
    </row>
    <row r="28" spans="1:7" s="234" customFormat="1" ht="27.75" customHeight="1">
      <c r="A28" s="416">
        <v>12</v>
      </c>
      <c r="B28" s="421">
        <v>96464</v>
      </c>
      <c r="C28" s="422" t="s">
        <v>581</v>
      </c>
      <c r="D28" s="423" t="s">
        <v>178</v>
      </c>
      <c r="E28" s="438">
        <v>5.1700000000000003E-2</v>
      </c>
      <c r="F28" s="425">
        <v>89.02</v>
      </c>
      <c r="G28" s="419">
        <f t="shared" si="0"/>
        <v>4.5999999999999996</v>
      </c>
    </row>
    <row r="29" spans="1:7" s="234" customFormat="1" ht="20.100000000000001" customHeight="1">
      <c r="A29" s="1242" t="s">
        <v>483</v>
      </c>
      <c r="B29" s="1243"/>
      <c r="C29" s="1243"/>
      <c r="D29" s="1243"/>
      <c r="E29" s="1243"/>
      <c r="F29" s="1243"/>
      <c r="G29" s="420">
        <f>SUM(G17:G28)</f>
        <v>40.380000000000003</v>
      </c>
    </row>
    <row r="30" spans="1:7" s="234" customFormat="1" ht="20.100000000000001" customHeight="1">
      <c r="A30" s="1239" t="s">
        <v>47</v>
      </c>
      <c r="B30" s="1240"/>
      <c r="C30" s="1240"/>
      <c r="D30" s="1240"/>
      <c r="E30" s="1240"/>
      <c r="F30" s="1240"/>
      <c r="G30" s="1241"/>
    </row>
    <row r="31" spans="1:7" s="234" customFormat="1" ht="20.100000000000001" customHeight="1">
      <c r="A31" s="416">
        <v>1</v>
      </c>
      <c r="B31" s="421">
        <v>6079</v>
      </c>
      <c r="C31" s="426" t="s">
        <v>431</v>
      </c>
      <c r="D31" s="423" t="s">
        <v>436</v>
      </c>
      <c r="E31" s="425">
        <v>1</v>
      </c>
      <c r="F31" s="425">
        <v>36.51</v>
      </c>
      <c r="G31" s="419">
        <f>E31*F31</f>
        <v>36.51</v>
      </c>
    </row>
    <row r="32" spans="1:7" s="234" customFormat="1" ht="20.100000000000001" customHeight="1">
      <c r="A32" s="1242" t="s">
        <v>484</v>
      </c>
      <c r="B32" s="1243"/>
      <c r="C32" s="1243"/>
      <c r="D32" s="1243"/>
      <c r="E32" s="1243"/>
      <c r="F32" s="1243"/>
      <c r="G32" s="420">
        <f>SUM(G31:G31)</f>
        <v>36.51</v>
      </c>
    </row>
    <row r="33" spans="1:7" s="171" customFormat="1" ht="20.100000000000001" customHeight="1">
      <c r="A33" s="1244" t="s">
        <v>49</v>
      </c>
      <c r="B33" s="1245"/>
      <c r="C33" s="1245"/>
      <c r="D33" s="1245"/>
      <c r="E33" s="1245"/>
      <c r="F33" s="1245"/>
      <c r="G33" s="1246"/>
    </row>
    <row r="34" spans="1:7" s="171" customFormat="1" ht="20.100000000000001" customHeight="1">
      <c r="A34" s="156" t="s">
        <v>35</v>
      </c>
      <c r="B34" s="157"/>
      <c r="C34" s="157" t="s">
        <v>50</v>
      </c>
      <c r="D34" s="1247" t="s">
        <v>561</v>
      </c>
      <c r="E34" s="1248"/>
      <c r="F34" s="1248"/>
      <c r="G34" s="1249"/>
    </row>
    <row r="35" spans="1:7" s="171" customFormat="1" ht="20.100000000000001" customHeight="1">
      <c r="A35" s="156" t="s">
        <v>51</v>
      </c>
      <c r="B35" s="157"/>
      <c r="C35" s="157" t="s">
        <v>52</v>
      </c>
      <c r="D35" s="1232" t="s">
        <v>53</v>
      </c>
      <c r="E35" s="1232"/>
      <c r="F35" s="1232"/>
      <c r="G35" s="158">
        <f>G15</f>
        <v>1.1100000000000001</v>
      </c>
    </row>
    <row r="36" spans="1:7" s="171" customFormat="1" ht="20.100000000000001" customHeight="1">
      <c r="A36" s="156" t="s">
        <v>54</v>
      </c>
      <c r="B36" s="157"/>
      <c r="C36" s="157" t="s">
        <v>55</v>
      </c>
      <c r="D36" s="1232" t="s">
        <v>56</v>
      </c>
      <c r="E36" s="1232"/>
      <c r="F36" s="1232"/>
      <c r="G36" s="158">
        <f>G29</f>
        <v>40.380000000000003</v>
      </c>
    </row>
    <row r="37" spans="1:7" s="171" customFormat="1" ht="20.100000000000001" customHeight="1">
      <c r="A37" s="156" t="s">
        <v>14</v>
      </c>
      <c r="B37" s="157"/>
      <c r="C37" s="157" t="s">
        <v>57</v>
      </c>
      <c r="D37" s="1232" t="s">
        <v>58</v>
      </c>
      <c r="E37" s="1232"/>
      <c r="F37" s="1232"/>
      <c r="G37" s="158">
        <f>G32</f>
        <v>36.51</v>
      </c>
    </row>
    <row r="38" spans="1:7" s="171" customFormat="1" ht="20.100000000000001" customHeight="1">
      <c r="A38" s="156" t="s">
        <v>7</v>
      </c>
      <c r="B38" s="157"/>
      <c r="C38" s="428" t="s">
        <v>59</v>
      </c>
      <c r="D38" s="1233" t="s">
        <v>60</v>
      </c>
      <c r="E38" s="1233"/>
      <c r="F38" s="1233"/>
      <c r="G38" s="429">
        <f>G35+G36+G37</f>
        <v>78</v>
      </c>
    </row>
    <row r="39" spans="1:7" s="171" customFormat="1" ht="20.100000000000001" customHeight="1">
      <c r="A39" s="156"/>
      <c r="B39" s="157"/>
      <c r="C39" s="428"/>
      <c r="D39" s="1234" t="s">
        <v>200</v>
      </c>
      <c r="E39" s="1235"/>
      <c r="F39" s="430">
        <v>0.27460000000000001</v>
      </c>
      <c r="G39" s="159">
        <f>G38*F39</f>
        <v>21.42</v>
      </c>
    </row>
    <row r="40" spans="1:7" s="171" customFormat="1" ht="20.100000000000001" customHeight="1" thickBot="1">
      <c r="A40" s="1236" t="s">
        <v>62</v>
      </c>
      <c r="B40" s="1237"/>
      <c r="C40" s="1237"/>
      <c r="D40" s="1237"/>
      <c r="E40" s="1237"/>
      <c r="F40" s="1238"/>
      <c r="G40" s="160">
        <f>G38+G39</f>
        <v>99.42</v>
      </c>
    </row>
    <row r="41" spans="1:7" s="234" customFormat="1" ht="20.100000000000001" customHeight="1">
      <c r="A41" s="431"/>
      <c r="B41" s="432"/>
      <c r="C41" s="432"/>
      <c r="D41" s="433"/>
      <c r="E41" s="432"/>
      <c r="F41" s="432"/>
      <c r="G41" s="434"/>
    </row>
  </sheetData>
  <mergeCells count="23">
    <mergeCell ref="B8:G8"/>
    <mergeCell ref="B1:G1"/>
    <mergeCell ref="A3:G3"/>
    <mergeCell ref="A4:G4"/>
    <mergeCell ref="A5:G5"/>
    <mergeCell ref="B7:G7"/>
    <mergeCell ref="D35:F35"/>
    <mergeCell ref="C9:F9"/>
    <mergeCell ref="C10:F10"/>
    <mergeCell ref="A11:G11"/>
    <mergeCell ref="A13:G13"/>
    <mergeCell ref="A15:F15"/>
    <mergeCell ref="A16:G16"/>
    <mergeCell ref="A29:F29"/>
    <mergeCell ref="A30:G30"/>
    <mergeCell ref="A32:F32"/>
    <mergeCell ref="A33:G33"/>
    <mergeCell ref="D34:G34"/>
    <mergeCell ref="D36:F36"/>
    <mergeCell ref="D37:F37"/>
    <mergeCell ref="D38:F38"/>
    <mergeCell ref="D39:E39"/>
    <mergeCell ref="A40:F40"/>
  </mergeCells>
  <pageMargins left="0.511811024" right="0.511811024" top="0.78740157499999996" bottom="0.78740157499999996" header="0.31496062000000002" footer="0.31496062000000002"/>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U63"/>
  <sheetViews>
    <sheetView view="pageBreakPreview" zoomScale="70" zoomScaleNormal="100" zoomScaleSheetLayoutView="70" workbookViewId="0">
      <selection activeCell="A52" sqref="A52:R54"/>
    </sheetView>
  </sheetViews>
  <sheetFormatPr defaultColWidth="9.140625" defaultRowHeight="17.25"/>
  <cols>
    <col min="1" max="1" width="6.7109375" style="259" bestFit="1" customWidth="1"/>
    <col min="2" max="2" width="24" style="259" customWidth="1"/>
    <col min="3" max="3" width="25.7109375" style="259" hidden="1" customWidth="1"/>
    <col min="4" max="4" width="20.7109375" style="259" customWidth="1"/>
    <col min="5" max="7" width="15.7109375" style="259" customWidth="1"/>
    <col min="8" max="9" width="18.28515625" style="259" bestFit="1" customWidth="1"/>
    <col min="10" max="10" width="18.5703125" style="259" customWidth="1"/>
    <col min="11" max="11" width="16.140625" style="259" customWidth="1"/>
    <col min="12" max="12" width="19.85546875" style="259" customWidth="1"/>
    <col min="13" max="13" width="21.140625" style="259" bestFit="1" customWidth="1"/>
    <col min="14" max="14" width="20.140625" style="259" bestFit="1" customWidth="1"/>
    <col min="15" max="17" width="20.140625" style="259" customWidth="1"/>
    <col min="18" max="18" width="19.42578125" style="259" bestFit="1" customWidth="1"/>
    <col min="19" max="19" width="17.7109375" style="259" bestFit="1" customWidth="1"/>
    <col min="20" max="20" width="15.42578125" style="259" bestFit="1" customWidth="1"/>
    <col min="21" max="21" width="13.85546875" style="259" bestFit="1" customWidth="1"/>
    <col min="22" max="16384" width="9.140625" style="259"/>
  </cols>
  <sheetData>
    <row r="1" spans="1:21" ht="15" customHeight="1">
      <c r="A1" s="883"/>
      <c r="B1" s="884"/>
      <c r="C1" s="884"/>
      <c r="D1" s="884"/>
      <c r="E1" s="884"/>
      <c r="F1" s="884"/>
      <c r="G1" s="884"/>
      <c r="H1" s="884"/>
      <c r="I1" s="884"/>
      <c r="J1" s="884"/>
      <c r="K1" s="884"/>
      <c r="L1" s="884"/>
      <c r="M1" s="884"/>
      <c r="N1" s="884"/>
      <c r="O1" s="884"/>
      <c r="P1" s="884"/>
      <c r="Q1" s="884"/>
      <c r="R1" s="885"/>
    </row>
    <row r="2" spans="1:21" ht="15" customHeight="1">
      <c r="A2" s="886"/>
      <c r="B2" s="887"/>
      <c r="C2" s="887"/>
      <c r="D2" s="887"/>
      <c r="E2" s="887"/>
      <c r="F2" s="887"/>
      <c r="G2" s="887"/>
      <c r="H2" s="887"/>
      <c r="I2" s="887"/>
      <c r="J2" s="887"/>
      <c r="K2" s="887"/>
      <c r="L2" s="887"/>
      <c r="M2" s="887"/>
      <c r="N2" s="887"/>
      <c r="O2" s="887"/>
      <c r="P2" s="887"/>
      <c r="Q2" s="887"/>
      <c r="R2" s="888"/>
    </row>
    <row r="3" spans="1:21" ht="15" customHeight="1">
      <c r="A3" s="889"/>
      <c r="B3" s="890"/>
      <c r="C3" s="890"/>
      <c r="D3" s="890"/>
      <c r="E3" s="890"/>
      <c r="F3" s="890"/>
      <c r="G3" s="890"/>
      <c r="H3" s="890"/>
      <c r="I3" s="890"/>
      <c r="J3" s="890"/>
      <c r="K3" s="890"/>
      <c r="L3" s="890"/>
      <c r="M3" s="890"/>
      <c r="N3" s="890"/>
      <c r="O3" s="890"/>
      <c r="P3" s="890"/>
      <c r="Q3" s="890"/>
      <c r="R3" s="891"/>
    </row>
    <row r="4" spans="1:21" ht="15" customHeight="1">
      <c r="A4" s="889"/>
      <c r="B4" s="890"/>
      <c r="C4" s="890"/>
      <c r="D4" s="890"/>
      <c r="E4" s="890"/>
      <c r="F4" s="890"/>
      <c r="G4" s="890"/>
      <c r="H4" s="890"/>
      <c r="I4" s="890"/>
      <c r="J4" s="890"/>
      <c r="K4" s="890"/>
      <c r="L4" s="890"/>
      <c r="M4" s="890"/>
      <c r="N4" s="890"/>
      <c r="O4" s="890"/>
      <c r="P4" s="890"/>
      <c r="Q4" s="890"/>
      <c r="R4" s="891"/>
    </row>
    <row r="5" spans="1:21" ht="24.75" customHeight="1">
      <c r="A5" s="886" t="s">
        <v>18</v>
      </c>
      <c r="B5" s="887"/>
      <c r="C5" s="887"/>
      <c r="D5" s="887"/>
      <c r="E5" s="887"/>
      <c r="F5" s="887"/>
      <c r="G5" s="887"/>
      <c r="H5" s="887"/>
      <c r="I5" s="887"/>
      <c r="J5" s="887"/>
      <c r="K5" s="887"/>
      <c r="L5" s="887"/>
      <c r="M5" s="887"/>
      <c r="N5" s="887"/>
      <c r="O5" s="887"/>
      <c r="P5" s="887"/>
      <c r="Q5" s="887"/>
      <c r="R5" s="888"/>
    </row>
    <row r="6" spans="1:21" ht="15" customHeight="1">
      <c r="A6" s="889" t="s">
        <v>189</v>
      </c>
      <c r="B6" s="890"/>
      <c r="C6" s="890"/>
      <c r="D6" s="890"/>
      <c r="E6" s="890"/>
      <c r="F6" s="890"/>
      <c r="G6" s="890"/>
      <c r="H6" s="890"/>
      <c r="I6" s="890"/>
      <c r="J6" s="890"/>
      <c r="K6" s="890"/>
      <c r="L6" s="890"/>
      <c r="M6" s="890"/>
      <c r="N6" s="890"/>
      <c r="O6" s="890"/>
      <c r="P6" s="890"/>
      <c r="Q6" s="890"/>
      <c r="R6" s="891"/>
    </row>
    <row r="7" spans="1:21" ht="15" customHeight="1">
      <c r="A7" s="889" t="s">
        <v>17</v>
      </c>
      <c r="B7" s="890"/>
      <c r="C7" s="890"/>
      <c r="D7" s="890"/>
      <c r="E7" s="890"/>
      <c r="F7" s="890"/>
      <c r="G7" s="890"/>
      <c r="H7" s="890"/>
      <c r="I7" s="890"/>
      <c r="J7" s="890"/>
      <c r="K7" s="890"/>
      <c r="L7" s="890"/>
      <c r="M7" s="890"/>
      <c r="N7" s="890"/>
      <c r="O7" s="890"/>
      <c r="P7" s="890"/>
      <c r="Q7" s="890"/>
      <c r="R7" s="891"/>
    </row>
    <row r="8" spans="1:21" ht="15" customHeight="1" thickBot="1">
      <c r="A8" s="260"/>
      <c r="B8" s="261"/>
      <c r="C8" s="261"/>
      <c r="D8" s="261"/>
      <c r="E8" s="261"/>
      <c r="F8" s="261"/>
      <c r="G8" s="261"/>
      <c r="H8" s="261"/>
      <c r="I8" s="261"/>
      <c r="J8" s="261"/>
      <c r="K8" s="261"/>
      <c r="L8" s="261"/>
      <c r="M8" s="261"/>
      <c r="N8" s="261"/>
      <c r="O8" s="261"/>
      <c r="P8" s="261"/>
      <c r="Q8" s="261"/>
      <c r="R8" s="262"/>
    </row>
    <row r="9" spans="1:21" ht="39" customHeight="1" thickTop="1" thickBot="1">
      <c r="A9" s="892" t="s">
        <v>426</v>
      </c>
      <c r="B9" s="893"/>
      <c r="C9" s="893"/>
      <c r="D9" s="893"/>
      <c r="E9" s="893"/>
      <c r="F9" s="893"/>
      <c r="G9" s="893"/>
      <c r="H9" s="893"/>
      <c r="I9" s="893"/>
      <c r="J9" s="893"/>
      <c r="K9" s="893"/>
      <c r="L9" s="893"/>
      <c r="M9" s="893"/>
      <c r="N9" s="893"/>
      <c r="O9" s="893"/>
      <c r="P9" s="893"/>
      <c r="Q9" s="893"/>
      <c r="R9" s="894"/>
    </row>
    <row r="10" spans="1:21" ht="35.25" customHeight="1" thickTop="1">
      <c r="A10" s="895" t="str">
        <f>'GERAL C INFRA'!D9</f>
        <v>EXECUÇÃO DOS SERVIÇOS DE INFRAESTRUTURA E PREVENÇÃO DE INUNDAÇÕES - NO MUNICÍPIO DE ANANINDEUA - PA.</v>
      </c>
      <c r="B10" s="896"/>
      <c r="C10" s="896"/>
      <c r="D10" s="896"/>
      <c r="E10" s="896"/>
      <c r="F10" s="896"/>
      <c r="G10" s="896"/>
      <c r="H10" s="896"/>
      <c r="I10" s="896"/>
      <c r="J10" s="896"/>
      <c r="K10" s="896"/>
      <c r="L10" s="896"/>
      <c r="M10" s="896"/>
      <c r="N10" s="896"/>
      <c r="O10" s="896"/>
      <c r="P10" s="896"/>
      <c r="Q10" s="896"/>
      <c r="R10" s="897"/>
    </row>
    <row r="11" spans="1:21" ht="51.75">
      <c r="A11" s="390" t="s">
        <v>6</v>
      </c>
      <c r="B11" s="391" t="s">
        <v>543</v>
      </c>
      <c r="C11" s="391" t="s">
        <v>308</v>
      </c>
      <c r="D11" s="391" t="s">
        <v>309</v>
      </c>
      <c r="E11" s="391" t="s">
        <v>310</v>
      </c>
      <c r="F11" s="391" t="s">
        <v>307</v>
      </c>
      <c r="G11" s="391" t="s">
        <v>544</v>
      </c>
      <c r="H11" s="391" t="s">
        <v>1</v>
      </c>
      <c r="I11" s="391" t="str">
        <f>'GERAL C INFRA'!F24</f>
        <v>DEMOLIÇÕES E RETIRADAS</v>
      </c>
      <c r="J11" s="391" t="s">
        <v>422</v>
      </c>
      <c r="K11" s="391" t="s">
        <v>425</v>
      </c>
      <c r="L11" s="391" t="s">
        <v>424</v>
      </c>
      <c r="M11" s="391" t="s">
        <v>526</v>
      </c>
      <c r="N11" s="391" t="s">
        <v>423</v>
      </c>
      <c r="O11" s="391" t="s">
        <v>10</v>
      </c>
      <c r="P11" s="391" t="s">
        <v>675</v>
      </c>
      <c r="Q11" s="844" t="s">
        <v>681</v>
      </c>
      <c r="R11" s="392" t="s">
        <v>22</v>
      </c>
    </row>
    <row r="12" spans="1:21" s="254" customFormat="1" ht="39.950000000000003" customHeight="1">
      <c r="A12" s="248">
        <v>1</v>
      </c>
      <c r="B12" s="471" t="s">
        <v>985</v>
      </c>
      <c r="C12" s="258"/>
      <c r="D12" s="249"/>
      <c r="E12" s="250">
        <f>46*20+8.068</f>
        <v>928.07</v>
      </c>
      <c r="F12" s="251">
        <v>13</v>
      </c>
      <c r="G12" s="251">
        <f>E12*F12</f>
        <v>12064.91</v>
      </c>
      <c r="H12" s="252">
        <f>'GERAL C INFRA'!K23</f>
        <v>47898.73</v>
      </c>
      <c r="I12" s="252">
        <f>'GERAL C INFRA'!K27</f>
        <v>258081.89</v>
      </c>
      <c r="J12" s="252">
        <f>'GERAL C INFRA'!K106</f>
        <v>5518686.4000000004</v>
      </c>
      <c r="K12" s="252">
        <f>'GERAL C INFRA'!K30+'GERAL C INFRA'!K29</f>
        <v>488971.87</v>
      </c>
      <c r="L12" s="252">
        <f>'GERAL C INFRA'!K34-'GERAL C INFRA'!K30-'GERAL C INFRA'!K29</f>
        <v>1768616.05</v>
      </c>
      <c r="M12" s="252">
        <f>'GERAL C INFRA'!K126+'GERAL C INFRA'!K116</f>
        <v>7648844.9900000002</v>
      </c>
      <c r="N12" s="252">
        <f>'GERAL C INFRA'!K137</f>
        <v>16024094.119999999</v>
      </c>
      <c r="O12" s="252">
        <f>'GERAL C INFRA'!K148</f>
        <v>173126.85</v>
      </c>
      <c r="P12" s="252">
        <f>'GERAL C INFRA'!K151</f>
        <v>872000.79</v>
      </c>
      <c r="Q12" s="252">
        <v>0</v>
      </c>
      <c r="R12" s="253">
        <f>SUM(H12:Q12)</f>
        <v>32800321.690000001</v>
      </c>
      <c r="T12" s="255">
        <v>151</v>
      </c>
      <c r="U12" s="256"/>
    </row>
    <row r="13" spans="1:21" s="254" customFormat="1" ht="39.950000000000003" customHeight="1" thickBot="1">
      <c r="A13" s="257">
        <v>2</v>
      </c>
      <c r="B13" s="471" t="s">
        <v>681</v>
      </c>
      <c r="C13" s="258"/>
      <c r="D13" s="249"/>
      <c r="E13" s="250">
        <f>'PREV INUNDAÇÕES'!G80</f>
        <v>1021.96</v>
      </c>
      <c r="F13" s="251"/>
      <c r="G13" s="251"/>
      <c r="H13" s="252"/>
      <c r="I13" s="252"/>
      <c r="J13" s="252"/>
      <c r="K13" s="252"/>
      <c r="L13" s="252"/>
      <c r="M13" s="252"/>
      <c r="N13" s="252"/>
      <c r="O13" s="252"/>
      <c r="P13" s="252"/>
      <c r="Q13" s="252">
        <f>'PREV INUNDAÇÕES'!H115</f>
        <v>8454474.8499999996</v>
      </c>
      <c r="R13" s="253">
        <f>SUM(H13:Q13)</f>
        <v>8454474.8499999996</v>
      </c>
      <c r="T13" s="254">
        <v>117</v>
      </c>
    </row>
    <row r="14" spans="1:21" s="254" customFormat="1" ht="39.950000000000003" hidden="1" customHeight="1">
      <c r="A14" s="248"/>
      <c r="B14" s="471"/>
      <c r="C14" s="258"/>
      <c r="D14" s="249"/>
      <c r="E14" s="250"/>
      <c r="F14" s="251"/>
      <c r="G14" s="251"/>
      <c r="H14" s="252"/>
      <c r="I14" s="252"/>
      <c r="J14" s="252"/>
      <c r="K14" s="252"/>
      <c r="L14" s="252"/>
      <c r="M14" s="252"/>
      <c r="N14" s="252"/>
      <c r="O14" s="252"/>
      <c r="P14" s="252"/>
      <c r="Q14" s="252"/>
      <c r="R14" s="253">
        <f t="shared" ref="R14:R30" si="0">H14+J14+K14+L14+M14+N14+O14</f>
        <v>0</v>
      </c>
      <c r="T14" s="254">
        <v>147</v>
      </c>
    </row>
    <row r="15" spans="1:21" s="254" customFormat="1" ht="39.950000000000003" hidden="1" customHeight="1">
      <c r="A15" s="257"/>
      <c r="B15" s="471"/>
      <c r="C15" s="258"/>
      <c r="D15" s="249"/>
      <c r="E15" s="250"/>
      <c r="F15" s="251"/>
      <c r="G15" s="251"/>
      <c r="H15" s="252"/>
      <c r="I15" s="252"/>
      <c r="J15" s="252"/>
      <c r="K15" s="252"/>
      <c r="L15" s="252"/>
      <c r="M15" s="252"/>
      <c r="N15" s="252"/>
      <c r="O15" s="252"/>
      <c r="P15" s="252"/>
      <c r="Q15" s="252"/>
      <c r="R15" s="253">
        <f t="shared" si="0"/>
        <v>0</v>
      </c>
      <c r="T15" s="254">
        <v>169</v>
      </c>
    </row>
    <row r="16" spans="1:21" s="254" customFormat="1" ht="39.950000000000003" hidden="1" customHeight="1">
      <c r="A16" s="248"/>
      <c r="B16" s="471"/>
      <c r="C16" s="258"/>
      <c r="D16" s="249"/>
      <c r="E16" s="250"/>
      <c r="F16" s="251"/>
      <c r="G16" s="251"/>
      <c r="H16" s="252"/>
      <c r="I16" s="252"/>
      <c r="J16" s="252"/>
      <c r="K16" s="252"/>
      <c r="L16" s="252"/>
      <c r="M16" s="252"/>
      <c r="N16" s="252"/>
      <c r="O16" s="252"/>
      <c r="P16" s="252"/>
      <c r="Q16" s="252"/>
      <c r="R16" s="253">
        <f t="shared" si="0"/>
        <v>0</v>
      </c>
      <c r="T16" s="254">
        <v>139</v>
      </c>
    </row>
    <row r="17" spans="1:20" s="254" customFormat="1" ht="39.950000000000003" hidden="1" customHeight="1">
      <c r="A17" s="257"/>
      <c r="B17" s="471"/>
      <c r="C17" s="258"/>
      <c r="D17" s="249"/>
      <c r="E17" s="250"/>
      <c r="F17" s="251"/>
      <c r="G17" s="251"/>
      <c r="H17" s="252"/>
      <c r="I17" s="252"/>
      <c r="J17" s="252"/>
      <c r="K17" s="252"/>
      <c r="L17" s="252"/>
      <c r="M17" s="252"/>
      <c r="N17" s="252"/>
      <c r="O17" s="252"/>
      <c r="P17" s="252"/>
      <c r="Q17" s="252"/>
      <c r="R17" s="253">
        <f t="shared" si="0"/>
        <v>0</v>
      </c>
      <c r="T17" s="254">
        <v>519</v>
      </c>
    </row>
    <row r="18" spans="1:20" s="254" customFormat="1" ht="39.950000000000003" hidden="1" customHeight="1">
      <c r="A18" s="248"/>
      <c r="B18" s="471"/>
      <c r="C18" s="258"/>
      <c r="D18" s="249"/>
      <c r="E18" s="250"/>
      <c r="F18" s="251"/>
      <c r="G18" s="251"/>
      <c r="H18" s="252"/>
      <c r="I18" s="252"/>
      <c r="J18" s="252"/>
      <c r="K18" s="252"/>
      <c r="L18" s="252"/>
      <c r="M18" s="252"/>
      <c r="N18" s="252"/>
      <c r="O18" s="252"/>
      <c r="P18" s="252"/>
      <c r="Q18" s="252"/>
      <c r="R18" s="253">
        <f t="shared" si="0"/>
        <v>0</v>
      </c>
      <c r="T18" s="254">
        <v>1640</v>
      </c>
    </row>
    <row r="19" spans="1:20" s="254" customFormat="1" ht="39.950000000000003" hidden="1" customHeight="1">
      <c r="A19" s="248"/>
      <c r="B19" s="475"/>
      <c r="C19" s="258"/>
      <c r="D19" s="249"/>
      <c r="E19" s="250"/>
      <c r="F19" s="251"/>
      <c r="G19" s="251"/>
      <c r="H19" s="252"/>
      <c r="I19" s="252"/>
      <c r="J19" s="252"/>
      <c r="K19" s="252"/>
      <c r="L19" s="252"/>
      <c r="M19" s="252"/>
      <c r="N19" s="252"/>
      <c r="O19" s="252"/>
      <c r="P19" s="252"/>
      <c r="Q19" s="252"/>
      <c r="R19" s="253">
        <f>H19+J19+K19+L19+M19+N19+O19</f>
        <v>0</v>
      </c>
      <c r="T19" s="254">
        <v>470</v>
      </c>
    </row>
    <row r="20" spans="1:20" s="254" customFormat="1" ht="39.950000000000003" hidden="1" customHeight="1">
      <c r="A20" s="257"/>
      <c r="B20" s="471"/>
      <c r="C20" s="258"/>
      <c r="D20" s="249"/>
      <c r="E20" s="250"/>
      <c r="F20" s="251"/>
      <c r="G20" s="251"/>
      <c r="H20" s="252"/>
      <c r="I20" s="252"/>
      <c r="J20" s="252"/>
      <c r="K20" s="252"/>
      <c r="L20" s="252"/>
      <c r="M20" s="252"/>
      <c r="N20" s="252"/>
      <c r="O20" s="252"/>
      <c r="P20" s="252"/>
      <c r="Q20" s="252"/>
      <c r="R20" s="253">
        <f t="shared" si="0"/>
        <v>0</v>
      </c>
      <c r="T20" s="254">
        <v>228</v>
      </c>
    </row>
    <row r="21" spans="1:20" s="254" customFormat="1" ht="39.950000000000003" hidden="1" customHeight="1">
      <c r="A21" s="248"/>
      <c r="B21" s="471"/>
      <c r="C21" s="258"/>
      <c r="D21" s="249"/>
      <c r="E21" s="250"/>
      <c r="F21" s="251"/>
      <c r="G21" s="251"/>
      <c r="H21" s="252"/>
      <c r="I21" s="252"/>
      <c r="J21" s="252"/>
      <c r="K21" s="252"/>
      <c r="L21" s="252"/>
      <c r="M21" s="252"/>
      <c r="N21" s="252"/>
      <c r="O21" s="252"/>
      <c r="P21" s="252"/>
      <c r="Q21" s="252"/>
      <c r="R21" s="253">
        <f t="shared" si="0"/>
        <v>0</v>
      </c>
      <c r="T21" s="254">
        <v>81</v>
      </c>
    </row>
    <row r="22" spans="1:20" s="254" customFormat="1" ht="39.950000000000003" hidden="1" customHeight="1">
      <c r="A22" s="257"/>
      <c r="B22" s="471"/>
      <c r="C22" s="258"/>
      <c r="D22" s="249"/>
      <c r="E22" s="250"/>
      <c r="F22" s="251"/>
      <c r="G22" s="251"/>
      <c r="H22" s="252"/>
      <c r="I22" s="252"/>
      <c r="J22" s="252"/>
      <c r="K22" s="252"/>
      <c r="L22" s="252"/>
      <c r="M22" s="252"/>
      <c r="N22" s="252"/>
      <c r="O22" s="252"/>
      <c r="P22" s="252"/>
      <c r="Q22" s="252"/>
      <c r="R22" s="253">
        <f t="shared" si="0"/>
        <v>0</v>
      </c>
      <c r="T22" s="254">
        <v>121</v>
      </c>
    </row>
    <row r="23" spans="1:20" s="254" customFormat="1" ht="39.950000000000003" hidden="1" customHeight="1">
      <c r="A23" s="248"/>
      <c r="B23" s="471"/>
      <c r="C23" s="258"/>
      <c r="D23" s="249"/>
      <c r="E23" s="250"/>
      <c r="F23" s="251"/>
      <c r="G23" s="251"/>
      <c r="H23" s="252"/>
      <c r="I23" s="252"/>
      <c r="J23" s="252"/>
      <c r="K23" s="252"/>
      <c r="L23" s="252"/>
      <c r="M23" s="252"/>
      <c r="N23" s="252"/>
      <c r="O23" s="252"/>
      <c r="P23" s="252"/>
      <c r="Q23" s="252"/>
      <c r="R23" s="253">
        <f t="shared" si="0"/>
        <v>0</v>
      </c>
      <c r="T23" s="254">
        <v>900</v>
      </c>
    </row>
    <row r="24" spans="1:20" s="254" customFormat="1" ht="39.950000000000003" hidden="1" customHeight="1">
      <c r="A24" s="257"/>
      <c r="B24" s="472"/>
      <c r="C24" s="258"/>
      <c r="D24" s="249"/>
      <c r="E24" s="250"/>
      <c r="F24" s="251"/>
      <c r="G24" s="251"/>
      <c r="H24" s="252"/>
      <c r="I24" s="252"/>
      <c r="J24" s="252"/>
      <c r="K24" s="252"/>
      <c r="L24" s="252"/>
      <c r="M24" s="252"/>
      <c r="N24" s="252"/>
      <c r="O24" s="252"/>
      <c r="P24" s="252"/>
      <c r="Q24" s="252"/>
      <c r="R24" s="253">
        <f t="shared" si="0"/>
        <v>0</v>
      </c>
      <c r="T24" s="254">
        <v>606</v>
      </c>
    </row>
    <row r="25" spans="1:20" s="254" customFormat="1" ht="39.950000000000003" hidden="1" customHeight="1">
      <c r="A25" s="257"/>
      <c r="B25" s="476"/>
      <c r="C25" s="258"/>
      <c r="D25" s="249"/>
      <c r="E25" s="250"/>
      <c r="F25" s="251"/>
      <c r="G25" s="251"/>
      <c r="H25" s="252"/>
      <c r="I25" s="252"/>
      <c r="J25" s="252"/>
      <c r="K25" s="252"/>
      <c r="L25" s="252"/>
      <c r="M25" s="252"/>
      <c r="N25" s="252"/>
      <c r="O25" s="252"/>
      <c r="P25" s="252"/>
      <c r="Q25" s="252"/>
      <c r="R25" s="253">
        <f>H25+J25+K25+L25+M25+N25+O25</f>
        <v>0</v>
      </c>
      <c r="T25" s="254">
        <v>50</v>
      </c>
    </row>
    <row r="26" spans="1:20" s="254" customFormat="1" ht="39.950000000000003" hidden="1" customHeight="1">
      <c r="A26" s="248"/>
      <c r="B26" s="472"/>
      <c r="C26" s="258"/>
      <c r="D26" s="249"/>
      <c r="E26" s="250"/>
      <c r="F26" s="251"/>
      <c r="G26" s="251"/>
      <c r="H26" s="252"/>
      <c r="I26" s="252"/>
      <c r="J26" s="252"/>
      <c r="K26" s="252"/>
      <c r="L26" s="252"/>
      <c r="M26" s="252"/>
      <c r="N26" s="252"/>
      <c r="O26" s="252"/>
      <c r="P26" s="252"/>
      <c r="Q26" s="252"/>
      <c r="R26" s="253">
        <f t="shared" si="0"/>
        <v>0</v>
      </c>
      <c r="T26" s="254">
        <v>165</v>
      </c>
    </row>
    <row r="27" spans="1:20" s="254" customFormat="1" ht="39.950000000000003" hidden="1" customHeight="1">
      <c r="A27" s="257"/>
      <c r="B27" s="472"/>
      <c r="C27" s="258"/>
      <c r="D27" s="249"/>
      <c r="E27" s="250"/>
      <c r="F27" s="251"/>
      <c r="G27" s="251"/>
      <c r="H27" s="252"/>
      <c r="I27" s="252"/>
      <c r="J27" s="252"/>
      <c r="K27" s="252"/>
      <c r="L27" s="252"/>
      <c r="M27" s="252"/>
      <c r="N27" s="252"/>
      <c r="O27" s="252"/>
      <c r="P27" s="252"/>
      <c r="Q27" s="252"/>
      <c r="R27" s="253">
        <f t="shared" si="0"/>
        <v>0</v>
      </c>
      <c r="T27" s="254">
        <v>58</v>
      </c>
    </row>
    <row r="28" spans="1:20" s="254" customFormat="1" ht="39.950000000000003" hidden="1" customHeight="1">
      <c r="A28" s="248"/>
      <c r="B28" s="472"/>
      <c r="C28" s="258"/>
      <c r="D28" s="249"/>
      <c r="E28" s="250"/>
      <c r="F28" s="251"/>
      <c r="G28" s="251"/>
      <c r="H28" s="252"/>
      <c r="I28" s="252"/>
      <c r="J28" s="252"/>
      <c r="K28" s="252"/>
      <c r="L28" s="252"/>
      <c r="M28" s="252"/>
      <c r="N28" s="252"/>
      <c r="O28" s="252"/>
      <c r="P28" s="252"/>
      <c r="Q28" s="252"/>
      <c r="R28" s="253">
        <f t="shared" si="0"/>
        <v>0</v>
      </c>
      <c r="T28" s="254">
        <v>425.5</v>
      </c>
    </row>
    <row r="29" spans="1:20" s="254" customFormat="1" ht="39.950000000000003" hidden="1" customHeight="1">
      <c r="A29" s="257"/>
      <c r="B29" s="472"/>
      <c r="C29" s="258"/>
      <c r="D29" s="249"/>
      <c r="E29" s="250"/>
      <c r="F29" s="251"/>
      <c r="G29" s="251"/>
      <c r="H29" s="252"/>
      <c r="I29" s="252"/>
      <c r="J29" s="252"/>
      <c r="K29" s="252"/>
      <c r="L29" s="252"/>
      <c r="M29" s="252"/>
      <c r="N29" s="252"/>
      <c r="O29" s="252"/>
      <c r="P29" s="252"/>
      <c r="Q29" s="252"/>
      <c r="R29" s="253">
        <f t="shared" si="0"/>
        <v>0</v>
      </c>
      <c r="T29" s="254">
        <v>199</v>
      </c>
    </row>
    <row r="30" spans="1:20" s="254" customFormat="1" ht="39.950000000000003" hidden="1" customHeight="1">
      <c r="A30" s="248"/>
      <c r="B30" s="472"/>
      <c r="C30" s="258"/>
      <c r="D30" s="249"/>
      <c r="E30" s="250"/>
      <c r="F30" s="251"/>
      <c r="G30" s="251"/>
      <c r="H30" s="252"/>
      <c r="I30" s="252"/>
      <c r="J30" s="252"/>
      <c r="K30" s="252"/>
      <c r="L30" s="252"/>
      <c r="M30" s="252"/>
      <c r="N30" s="252"/>
      <c r="O30" s="252"/>
      <c r="P30" s="252"/>
      <c r="Q30" s="252"/>
      <c r="R30" s="253">
        <f t="shared" si="0"/>
        <v>0</v>
      </c>
      <c r="T30" s="254">
        <v>109</v>
      </c>
    </row>
    <row r="31" spans="1:20" s="254" customFormat="1" ht="39.950000000000003" hidden="1" customHeight="1">
      <c r="A31" s="257"/>
      <c r="B31" s="472"/>
      <c r="C31" s="258"/>
      <c r="D31" s="249"/>
      <c r="E31" s="250"/>
      <c r="F31" s="251"/>
      <c r="G31" s="251"/>
      <c r="H31" s="252"/>
      <c r="I31" s="252"/>
      <c r="J31" s="252"/>
      <c r="K31" s="252"/>
      <c r="L31" s="252"/>
      <c r="M31" s="252"/>
      <c r="N31" s="252"/>
      <c r="O31" s="252"/>
      <c r="P31" s="252"/>
      <c r="Q31" s="252"/>
      <c r="R31" s="253">
        <f>H31+J31+K31+L31+M31+N31+O31</f>
        <v>0</v>
      </c>
      <c r="T31" s="254">
        <v>725</v>
      </c>
    </row>
    <row r="32" spans="1:20" s="254" customFormat="1" ht="39.950000000000003" hidden="1" customHeight="1">
      <c r="A32" s="257"/>
      <c r="B32" s="476"/>
      <c r="C32" s="258"/>
      <c r="D32" s="249"/>
      <c r="E32" s="250"/>
      <c r="F32" s="251"/>
      <c r="G32" s="251"/>
      <c r="H32" s="252"/>
      <c r="I32" s="252"/>
      <c r="J32" s="252"/>
      <c r="K32" s="252"/>
      <c r="L32" s="252"/>
      <c r="M32" s="252"/>
      <c r="N32" s="252"/>
      <c r="O32" s="252"/>
      <c r="P32" s="252"/>
      <c r="Q32" s="252"/>
      <c r="R32" s="253">
        <f t="shared" ref="R32:R41" si="1">H32+J32+K32+L32+M32+N32+O32</f>
        <v>0</v>
      </c>
      <c r="T32" s="254">
        <v>159</v>
      </c>
    </row>
    <row r="33" spans="1:20" s="254" customFormat="1" ht="39.950000000000003" hidden="1" customHeight="1">
      <c r="A33" s="257"/>
      <c r="B33" s="476"/>
      <c r="C33" s="258"/>
      <c r="D33" s="249"/>
      <c r="E33" s="250"/>
      <c r="F33" s="251"/>
      <c r="G33" s="251"/>
      <c r="H33" s="252"/>
      <c r="I33" s="252"/>
      <c r="J33" s="252"/>
      <c r="K33" s="252"/>
      <c r="L33" s="252"/>
      <c r="M33" s="252"/>
      <c r="N33" s="252"/>
      <c r="O33" s="252"/>
      <c r="P33" s="252"/>
      <c r="Q33" s="252"/>
      <c r="R33" s="253">
        <f t="shared" si="1"/>
        <v>0</v>
      </c>
      <c r="T33" s="254">
        <v>50</v>
      </c>
    </row>
    <row r="34" spans="1:20" s="254" customFormat="1" ht="39.950000000000003" hidden="1" customHeight="1">
      <c r="A34" s="257"/>
      <c r="B34" s="476"/>
      <c r="C34" s="258"/>
      <c r="D34" s="249"/>
      <c r="E34" s="250"/>
      <c r="F34" s="251"/>
      <c r="G34" s="251"/>
      <c r="H34" s="252"/>
      <c r="I34" s="252"/>
      <c r="J34" s="252"/>
      <c r="K34" s="252"/>
      <c r="L34" s="252"/>
      <c r="M34" s="252"/>
      <c r="N34" s="252"/>
      <c r="O34" s="252"/>
      <c r="P34" s="252"/>
      <c r="Q34" s="252"/>
      <c r="R34" s="253">
        <f t="shared" si="1"/>
        <v>0</v>
      </c>
      <c r="T34" s="254">
        <v>356</v>
      </c>
    </row>
    <row r="35" spans="1:20" s="254" customFormat="1" ht="39.950000000000003" hidden="1" customHeight="1">
      <c r="A35" s="257"/>
      <c r="B35" s="476"/>
      <c r="C35" s="258"/>
      <c r="D35" s="249"/>
      <c r="E35" s="250"/>
      <c r="F35" s="251"/>
      <c r="G35" s="251"/>
      <c r="H35" s="252"/>
      <c r="I35" s="252"/>
      <c r="J35" s="252"/>
      <c r="K35" s="252"/>
      <c r="L35" s="252"/>
      <c r="M35" s="252"/>
      <c r="N35" s="252"/>
      <c r="O35" s="252"/>
      <c r="P35" s="252"/>
      <c r="Q35" s="252"/>
      <c r="R35" s="253">
        <f t="shared" si="1"/>
        <v>0</v>
      </c>
      <c r="T35" s="254">
        <v>366</v>
      </c>
    </row>
    <row r="36" spans="1:20" s="254" customFormat="1" ht="39.950000000000003" hidden="1" customHeight="1">
      <c r="A36" s="257"/>
      <c r="B36" s="476"/>
      <c r="C36" s="258"/>
      <c r="D36" s="249"/>
      <c r="E36" s="250"/>
      <c r="F36" s="251"/>
      <c r="G36" s="251"/>
      <c r="H36" s="252"/>
      <c r="I36" s="252"/>
      <c r="J36" s="252"/>
      <c r="K36" s="252"/>
      <c r="L36" s="252"/>
      <c r="M36" s="252"/>
      <c r="N36" s="252"/>
      <c r="O36" s="252"/>
      <c r="P36" s="252"/>
      <c r="Q36" s="252"/>
      <c r="R36" s="253">
        <f t="shared" si="1"/>
        <v>0</v>
      </c>
      <c r="T36" s="254">
        <v>167</v>
      </c>
    </row>
    <row r="37" spans="1:20" s="254" customFormat="1" ht="39.950000000000003" hidden="1" customHeight="1">
      <c r="A37" s="257"/>
      <c r="B37" s="476"/>
      <c r="C37" s="258"/>
      <c r="D37" s="249"/>
      <c r="E37" s="250"/>
      <c r="F37" s="251"/>
      <c r="G37" s="251"/>
      <c r="H37" s="252"/>
      <c r="I37" s="252"/>
      <c r="J37" s="252"/>
      <c r="K37" s="252"/>
      <c r="L37" s="252"/>
      <c r="M37" s="252"/>
      <c r="N37" s="252"/>
      <c r="O37" s="252"/>
      <c r="P37" s="252"/>
      <c r="Q37" s="252"/>
      <c r="R37" s="253">
        <f t="shared" si="1"/>
        <v>0</v>
      </c>
      <c r="T37" s="254">
        <v>165</v>
      </c>
    </row>
    <row r="38" spans="1:20" s="254" customFormat="1" ht="39.950000000000003" hidden="1" customHeight="1">
      <c r="A38" s="257"/>
      <c r="B38" s="476"/>
      <c r="C38" s="258"/>
      <c r="D38" s="249"/>
      <c r="E38" s="250"/>
      <c r="F38" s="251"/>
      <c r="G38" s="251"/>
      <c r="H38" s="252"/>
      <c r="I38" s="252"/>
      <c r="J38" s="252"/>
      <c r="K38" s="252"/>
      <c r="L38" s="252"/>
      <c r="M38" s="252"/>
      <c r="N38" s="252"/>
      <c r="O38" s="252"/>
      <c r="P38" s="252"/>
      <c r="Q38" s="252"/>
      <c r="R38" s="253">
        <f>H38+J38+K38+L38+M38+N38+O38</f>
        <v>0</v>
      </c>
      <c r="T38" s="254">
        <v>905</v>
      </c>
    </row>
    <row r="39" spans="1:20" s="254" customFormat="1" ht="39.950000000000003" hidden="1" customHeight="1">
      <c r="A39" s="257"/>
      <c r="B39" s="476"/>
      <c r="C39" s="258"/>
      <c r="D39" s="249"/>
      <c r="E39" s="250"/>
      <c r="F39" s="251"/>
      <c r="G39" s="251"/>
      <c r="H39" s="252"/>
      <c r="I39" s="252"/>
      <c r="J39" s="252"/>
      <c r="K39" s="252"/>
      <c r="L39" s="252"/>
      <c r="M39" s="252"/>
      <c r="N39" s="252"/>
      <c r="O39" s="252"/>
      <c r="P39" s="252"/>
      <c r="Q39" s="252"/>
      <c r="R39" s="477">
        <f t="shared" si="1"/>
        <v>0</v>
      </c>
      <c r="T39" s="254">
        <v>238</v>
      </c>
    </row>
    <row r="40" spans="1:20" s="254" customFormat="1" ht="39.950000000000003" hidden="1" customHeight="1">
      <c r="A40" s="257"/>
      <c r="B40" s="476"/>
      <c r="C40" s="258"/>
      <c r="D40" s="249"/>
      <c r="E40" s="250"/>
      <c r="F40" s="251"/>
      <c r="G40" s="251"/>
      <c r="H40" s="252"/>
      <c r="I40" s="252"/>
      <c r="J40" s="252"/>
      <c r="K40" s="252"/>
      <c r="L40" s="252"/>
      <c r="M40" s="252"/>
      <c r="N40" s="252"/>
      <c r="O40" s="252"/>
      <c r="P40" s="252"/>
      <c r="Q40" s="252"/>
      <c r="R40" s="253">
        <f t="shared" si="1"/>
        <v>0</v>
      </c>
      <c r="T40" s="254">
        <v>120</v>
      </c>
    </row>
    <row r="41" spans="1:20" s="254" customFormat="1" ht="39.950000000000003" hidden="1" customHeight="1">
      <c r="A41" s="257"/>
      <c r="B41" s="476"/>
      <c r="C41" s="258"/>
      <c r="D41" s="249"/>
      <c r="E41" s="250"/>
      <c r="F41" s="251"/>
      <c r="G41" s="251"/>
      <c r="H41" s="252"/>
      <c r="I41" s="252"/>
      <c r="J41" s="252"/>
      <c r="K41" s="252"/>
      <c r="L41" s="252"/>
      <c r="M41" s="252"/>
      <c r="N41" s="252"/>
      <c r="O41" s="252"/>
      <c r="P41" s="252"/>
      <c r="Q41" s="252"/>
      <c r="R41" s="253">
        <f t="shared" si="1"/>
        <v>0</v>
      </c>
      <c r="T41" s="254">
        <v>120</v>
      </c>
    </row>
    <row r="42" spans="1:20" s="254" customFormat="1" ht="39.950000000000003" hidden="1" customHeight="1">
      <c r="A42" s="257"/>
      <c r="B42" s="476"/>
      <c r="C42" s="258"/>
      <c r="D42" s="249"/>
      <c r="E42" s="250"/>
      <c r="F42" s="251"/>
      <c r="G42" s="251"/>
      <c r="H42" s="252"/>
      <c r="I42" s="252"/>
      <c r="J42" s="252"/>
      <c r="K42" s="252"/>
      <c r="L42" s="252"/>
      <c r="M42" s="252"/>
      <c r="N42" s="252"/>
      <c r="O42" s="252"/>
      <c r="P42" s="252"/>
      <c r="Q42" s="252"/>
      <c r="R42" s="253">
        <f>H42+J42+K42+L42+M42+N42+O42</f>
        <v>0</v>
      </c>
      <c r="T42" s="254">
        <v>1275</v>
      </c>
    </row>
    <row r="43" spans="1:20" s="254" customFormat="1" ht="39.950000000000003" hidden="1" customHeight="1">
      <c r="A43" s="257"/>
      <c r="B43" s="476"/>
      <c r="C43" s="258"/>
      <c r="D43" s="249"/>
      <c r="E43" s="250"/>
      <c r="F43" s="251"/>
      <c r="G43" s="251"/>
      <c r="H43" s="252"/>
      <c r="I43" s="252"/>
      <c r="J43" s="252"/>
      <c r="K43" s="252"/>
      <c r="L43" s="252"/>
      <c r="M43" s="252"/>
      <c r="N43" s="252"/>
      <c r="O43" s="252"/>
      <c r="P43" s="252"/>
      <c r="Q43" s="252"/>
      <c r="R43" s="477">
        <f>H43+J43+K43+L43+M43+N43+O43</f>
        <v>0</v>
      </c>
      <c r="T43" s="254">
        <v>115</v>
      </c>
    </row>
    <row r="44" spans="1:20" s="254" customFormat="1" ht="39.950000000000003" hidden="1" customHeight="1">
      <c r="A44" s="257"/>
      <c r="B44" s="476"/>
      <c r="C44" s="258"/>
      <c r="D44" s="249"/>
      <c r="E44" s="250"/>
      <c r="F44" s="251"/>
      <c r="G44" s="251"/>
      <c r="H44" s="252"/>
      <c r="I44" s="252"/>
      <c r="J44" s="252"/>
      <c r="K44" s="252"/>
      <c r="L44" s="252"/>
      <c r="M44" s="252"/>
      <c r="N44" s="252"/>
      <c r="O44" s="252"/>
      <c r="P44" s="252"/>
      <c r="Q44" s="252"/>
      <c r="R44" s="253">
        <f>H44+J44+K44+L44+M44+N44+O44</f>
        <v>0</v>
      </c>
      <c r="T44" s="254">
        <v>1335</v>
      </c>
    </row>
    <row r="45" spans="1:20" s="254" customFormat="1" ht="39.950000000000003" hidden="1" customHeight="1">
      <c r="A45" s="257"/>
      <c r="B45" s="476"/>
      <c r="C45" s="258"/>
      <c r="D45" s="249"/>
      <c r="E45" s="250"/>
      <c r="F45" s="251"/>
      <c r="G45" s="251"/>
      <c r="H45" s="252"/>
      <c r="I45" s="252"/>
      <c r="J45" s="252"/>
      <c r="K45" s="252"/>
      <c r="L45" s="252"/>
      <c r="M45" s="252"/>
      <c r="N45" s="252"/>
      <c r="O45" s="252"/>
      <c r="P45" s="252"/>
      <c r="Q45" s="252"/>
      <c r="R45" s="253">
        <f>H45+J45+K45+L45+M45+N45+O45</f>
        <v>0</v>
      </c>
      <c r="T45" s="254">
        <v>665</v>
      </c>
    </row>
    <row r="46" spans="1:20" s="254" customFormat="1" ht="39.950000000000003" hidden="1" customHeight="1">
      <c r="A46" s="257"/>
      <c r="B46" s="476"/>
      <c r="C46" s="258"/>
      <c r="D46" s="249"/>
      <c r="E46" s="250"/>
      <c r="F46" s="251"/>
      <c r="G46" s="251"/>
      <c r="H46" s="252"/>
      <c r="I46" s="252"/>
      <c r="J46" s="252"/>
      <c r="K46" s="252"/>
      <c r="L46" s="252"/>
      <c r="M46" s="252"/>
      <c r="N46" s="252"/>
      <c r="O46" s="252"/>
      <c r="P46" s="252"/>
      <c r="Q46" s="252"/>
      <c r="R46" s="253">
        <f>H46+J46+K46+L46+M46+N46+O46+0.35</f>
        <v>0.35</v>
      </c>
      <c r="T46" s="254">
        <v>128</v>
      </c>
    </row>
    <row r="47" spans="1:20" s="254" customFormat="1" ht="39.950000000000003" hidden="1" customHeight="1">
      <c r="A47" s="257"/>
      <c r="B47" s="476"/>
      <c r="C47" s="258"/>
      <c r="D47" s="249"/>
      <c r="E47" s="250"/>
      <c r="F47" s="251"/>
      <c r="G47" s="251"/>
      <c r="H47" s="252"/>
      <c r="I47" s="252"/>
      <c r="J47" s="252"/>
      <c r="K47" s="252"/>
      <c r="L47" s="252"/>
      <c r="M47" s="252"/>
      <c r="N47" s="252"/>
      <c r="O47" s="252"/>
      <c r="P47" s="252"/>
      <c r="Q47" s="252"/>
      <c r="R47" s="253">
        <f>H47+J47+K47+L47+M47+N47+O47+0.35</f>
        <v>0.35</v>
      </c>
    </row>
    <row r="48" spans="1:20" s="254" customFormat="1" ht="39.950000000000003" hidden="1" customHeight="1">
      <c r="A48" s="257"/>
      <c r="B48" s="476"/>
      <c r="C48" s="258"/>
      <c r="D48" s="249"/>
      <c r="E48" s="250"/>
      <c r="F48" s="251"/>
      <c r="G48" s="251"/>
      <c r="H48" s="252"/>
      <c r="I48" s="252"/>
      <c r="J48" s="252"/>
      <c r="K48" s="252"/>
      <c r="L48" s="252"/>
      <c r="M48" s="252"/>
      <c r="N48" s="252"/>
      <c r="O48" s="252"/>
      <c r="P48" s="252"/>
      <c r="Q48" s="252"/>
      <c r="R48" s="253">
        <f>H48+J48+K48+L48+M48+N48+O48+0.35</f>
        <v>0.35</v>
      </c>
    </row>
    <row r="49" spans="1:20" s="254" customFormat="1" ht="39.950000000000003" hidden="1" customHeight="1" thickBot="1">
      <c r="A49" s="257"/>
      <c r="B49" s="476"/>
      <c r="C49" s="258"/>
      <c r="D49" s="249"/>
      <c r="E49" s="250"/>
      <c r="F49" s="251"/>
      <c r="G49" s="251"/>
      <c r="H49" s="252"/>
      <c r="I49" s="252"/>
      <c r="J49" s="252"/>
      <c r="K49" s="252"/>
      <c r="L49" s="252"/>
      <c r="M49" s="252"/>
      <c r="N49" s="252"/>
      <c r="O49" s="252"/>
      <c r="P49" s="252"/>
      <c r="Q49" s="252"/>
      <c r="R49" s="253">
        <f>H49+J49+K49+L49+M49+N49+O49+0.35</f>
        <v>0.35</v>
      </c>
    </row>
    <row r="50" spans="1:20" s="263" customFormat="1" ht="50.25" customHeight="1" thickBot="1">
      <c r="A50" s="899" t="s">
        <v>311</v>
      </c>
      <c r="B50" s="900"/>
      <c r="C50" s="900"/>
      <c r="D50" s="900"/>
      <c r="E50" s="478">
        <f>SUM(E12:E49)</f>
        <v>1950.03</v>
      </c>
      <c r="F50" s="473"/>
      <c r="G50" s="478">
        <f t="shared" ref="G50:R50" si="2">SUM(G12:G49)</f>
        <v>12064.91</v>
      </c>
      <c r="H50" s="474">
        <f t="shared" si="2"/>
        <v>47898.73</v>
      </c>
      <c r="I50" s="474">
        <f t="shared" ref="I50" si="3">SUM(I12:I49)</f>
        <v>258081.89</v>
      </c>
      <c r="J50" s="474">
        <f t="shared" si="2"/>
        <v>5518686.4000000004</v>
      </c>
      <c r="K50" s="474">
        <f t="shared" si="2"/>
        <v>488971.87</v>
      </c>
      <c r="L50" s="474">
        <f t="shared" si="2"/>
        <v>1768616.05</v>
      </c>
      <c r="M50" s="474">
        <f t="shared" si="2"/>
        <v>7648844.9900000002</v>
      </c>
      <c r="N50" s="474">
        <f t="shared" si="2"/>
        <v>16024094.119999999</v>
      </c>
      <c r="O50" s="474">
        <f t="shared" si="2"/>
        <v>173126.85</v>
      </c>
      <c r="P50" s="474">
        <f t="shared" si="2"/>
        <v>872000.79</v>
      </c>
      <c r="Q50" s="474">
        <f t="shared" si="2"/>
        <v>8454474.8499999996</v>
      </c>
      <c r="R50" s="474">
        <f t="shared" si="2"/>
        <v>41254797.939999998</v>
      </c>
      <c r="S50" s="389">
        <f>'GERAL C INFRA'!$K$155</f>
        <v>41254796.539999999</v>
      </c>
      <c r="T50" s="389">
        <f>S50-R50</f>
        <v>-1.4</v>
      </c>
    </row>
    <row r="52" spans="1:20">
      <c r="A52" s="898" t="s">
        <v>392</v>
      </c>
      <c r="B52" s="898"/>
      <c r="C52" s="898"/>
      <c r="D52" s="898"/>
      <c r="E52" s="898"/>
      <c r="F52" s="898"/>
      <c r="G52" s="898"/>
      <c r="H52" s="898"/>
      <c r="I52" s="898"/>
      <c r="J52" s="898"/>
      <c r="K52" s="898"/>
      <c r="L52" s="898"/>
      <c r="M52" s="898"/>
      <c r="N52" s="898"/>
      <c r="O52" s="898"/>
      <c r="P52" s="898"/>
      <c r="Q52" s="898"/>
      <c r="R52" s="898"/>
    </row>
    <row r="53" spans="1:20">
      <c r="A53" s="898"/>
      <c r="B53" s="898"/>
      <c r="C53" s="898"/>
      <c r="D53" s="898"/>
      <c r="E53" s="898"/>
      <c r="F53" s="898"/>
      <c r="G53" s="898"/>
      <c r="H53" s="898"/>
      <c r="I53" s="898"/>
      <c r="J53" s="898"/>
      <c r="K53" s="898"/>
      <c r="L53" s="898"/>
      <c r="M53" s="898"/>
      <c r="N53" s="898"/>
      <c r="O53" s="898"/>
      <c r="P53" s="898"/>
      <c r="Q53" s="898"/>
      <c r="R53" s="898"/>
    </row>
    <row r="54" spans="1:20">
      <c r="A54" s="898"/>
      <c r="B54" s="898"/>
      <c r="C54" s="898"/>
      <c r="D54" s="898"/>
      <c r="E54" s="898"/>
      <c r="F54" s="898"/>
      <c r="G54" s="898"/>
      <c r="H54" s="898"/>
      <c r="I54" s="898"/>
      <c r="J54" s="898"/>
      <c r="K54" s="898"/>
      <c r="L54" s="898"/>
      <c r="M54" s="898"/>
      <c r="N54" s="898"/>
      <c r="O54" s="898"/>
      <c r="P54" s="898"/>
      <c r="Q54" s="898"/>
      <c r="R54" s="898"/>
    </row>
    <row r="55" spans="1:20">
      <c r="A55" s="898" t="s">
        <v>545</v>
      </c>
      <c r="B55" s="898"/>
      <c r="C55" s="898"/>
      <c r="D55" s="898"/>
      <c r="E55" s="898"/>
      <c r="F55" s="898"/>
      <c r="G55" s="898"/>
      <c r="H55" s="898"/>
      <c r="I55" s="898"/>
      <c r="J55" s="898"/>
      <c r="K55" s="898"/>
      <c r="L55" s="898"/>
      <c r="M55" s="898"/>
      <c r="N55" s="898"/>
      <c r="O55" s="898"/>
      <c r="P55" s="898"/>
      <c r="Q55" s="898"/>
      <c r="R55" s="898"/>
    </row>
    <row r="56" spans="1:20">
      <c r="A56" s="898"/>
      <c r="B56" s="898"/>
      <c r="C56" s="898"/>
      <c r="D56" s="898"/>
      <c r="E56" s="898"/>
      <c r="F56" s="898"/>
      <c r="G56" s="898"/>
      <c r="H56" s="898"/>
      <c r="I56" s="898"/>
      <c r="J56" s="898"/>
      <c r="K56" s="898"/>
      <c r="L56" s="898"/>
      <c r="M56" s="898"/>
      <c r="N56" s="898"/>
      <c r="O56" s="898"/>
      <c r="P56" s="898"/>
      <c r="Q56" s="898"/>
      <c r="R56" s="898"/>
    </row>
    <row r="57" spans="1:20">
      <c r="A57" s="898"/>
      <c r="B57" s="898"/>
      <c r="C57" s="898"/>
      <c r="D57" s="898"/>
      <c r="E57" s="898"/>
      <c r="F57" s="898"/>
      <c r="G57" s="898"/>
      <c r="H57" s="898"/>
      <c r="I57" s="898"/>
      <c r="J57" s="898"/>
      <c r="K57" s="898"/>
      <c r="L57" s="898"/>
      <c r="M57" s="898"/>
      <c r="N57" s="898"/>
      <c r="O57" s="898"/>
      <c r="P57" s="898"/>
      <c r="Q57" s="898"/>
      <c r="R57" s="898"/>
    </row>
    <row r="58" spans="1:20">
      <c r="A58" s="898" t="s">
        <v>546</v>
      </c>
      <c r="B58" s="898"/>
      <c r="C58" s="898"/>
      <c r="D58" s="898"/>
      <c r="E58" s="898"/>
      <c r="F58" s="898"/>
      <c r="G58" s="898"/>
      <c r="H58" s="898"/>
      <c r="I58" s="898"/>
      <c r="J58" s="898"/>
      <c r="K58" s="898"/>
      <c r="L58" s="898"/>
      <c r="M58" s="898"/>
      <c r="N58" s="898"/>
      <c r="O58" s="898"/>
      <c r="P58" s="898"/>
      <c r="Q58" s="898"/>
      <c r="R58" s="898"/>
    </row>
    <row r="59" spans="1:20">
      <c r="A59" s="898"/>
      <c r="B59" s="898"/>
      <c r="C59" s="898"/>
      <c r="D59" s="898"/>
      <c r="E59" s="898"/>
      <c r="F59" s="898"/>
      <c r="G59" s="898"/>
      <c r="H59" s="898"/>
      <c r="I59" s="898"/>
      <c r="J59" s="898"/>
      <c r="K59" s="898"/>
      <c r="L59" s="898"/>
      <c r="M59" s="898"/>
      <c r="N59" s="898"/>
      <c r="O59" s="898"/>
      <c r="P59" s="898"/>
      <c r="Q59" s="898"/>
      <c r="R59" s="898"/>
    </row>
    <row r="60" spans="1:20">
      <c r="A60" s="898"/>
      <c r="B60" s="898"/>
      <c r="C60" s="898"/>
      <c r="D60" s="898"/>
      <c r="E60" s="898"/>
      <c r="F60" s="898"/>
      <c r="G60" s="898"/>
      <c r="H60" s="898"/>
      <c r="I60" s="898"/>
      <c r="J60" s="898"/>
      <c r="K60" s="898"/>
      <c r="L60" s="898"/>
      <c r="M60" s="898"/>
      <c r="N60" s="898"/>
      <c r="O60" s="898"/>
      <c r="P60" s="898"/>
      <c r="Q60" s="898"/>
      <c r="R60" s="898"/>
    </row>
    <row r="61" spans="1:20">
      <c r="A61" s="898" t="s">
        <v>547</v>
      </c>
      <c r="B61" s="898"/>
      <c r="C61" s="898"/>
      <c r="D61" s="898"/>
      <c r="E61" s="898"/>
      <c r="F61" s="898"/>
      <c r="G61" s="898"/>
      <c r="H61" s="898"/>
      <c r="I61" s="898"/>
      <c r="J61" s="898"/>
      <c r="K61" s="898"/>
      <c r="L61" s="898"/>
      <c r="M61" s="898"/>
      <c r="N61" s="898"/>
      <c r="O61" s="898"/>
      <c r="P61" s="898"/>
      <c r="Q61" s="898"/>
      <c r="R61" s="898"/>
    </row>
    <row r="62" spans="1:20">
      <c r="A62" s="898"/>
      <c r="B62" s="898"/>
      <c r="C62" s="898"/>
      <c r="D62" s="898"/>
      <c r="E62" s="898"/>
      <c r="F62" s="898"/>
      <c r="G62" s="898"/>
      <c r="H62" s="898"/>
      <c r="I62" s="898"/>
      <c r="J62" s="898"/>
      <c r="K62" s="898"/>
      <c r="L62" s="898"/>
      <c r="M62" s="898"/>
      <c r="N62" s="898"/>
      <c r="O62" s="898"/>
      <c r="P62" s="898"/>
      <c r="Q62" s="898"/>
      <c r="R62" s="898"/>
    </row>
    <row r="63" spans="1:20">
      <c r="A63" s="898"/>
      <c r="B63" s="898"/>
      <c r="C63" s="898"/>
      <c r="D63" s="898"/>
      <c r="E63" s="898"/>
      <c r="F63" s="898"/>
      <c r="G63" s="898"/>
      <c r="H63" s="898"/>
      <c r="I63" s="898"/>
      <c r="J63" s="898"/>
      <c r="K63" s="898"/>
      <c r="L63" s="898"/>
      <c r="M63" s="898"/>
      <c r="N63" s="898"/>
      <c r="O63" s="898"/>
      <c r="P63" s="898"/>
      <c r="Q63" s="898"/>
      <c r="R63" s="898"/>
    </row>
  </sheetData>
  <sheetProtection formatCells="0" formatColumns="0" formatRows="0" insertColumns="0" insertRows="0" insertHyperlinks="0" deleteColumns="0" deleteRows="0"/>
  <mergeCells count="14">
    <mergeCell ref="A10:R10"/>
    <mergeCell ref="A61:R63"/>
    <mergeCell ref="A50:D50"/>
    <mergeCell ref="A2:R2"/>
    <mergeCell ref="A3:R3"/>
    <mergeCell ref="A4:R4"/>
    <mergeCell ref="A58:R60"/>
    <mergeCell ref="A55:R57"/>
    <mergeCell ref="A52:R54"/>
    <mergeCell ref="A1:R1"/>
    <mergeCell ref="A5:R5"/>
    <mergeCell ref="A6:R6"/>
    <mergeCell ref="A7:R7"/>
    <mergeCell ref="A9:R9"/>
  </mergeCells>
  <phoneticPr fontId="34" type="noConversion"/>
  <printOptions horizontalCentered="1"/>
  <pageMargins left="0.51181102362204722" right="0.51181102362204722" top="0.78740157480314965" bottom="0.78740157480314965" header="0.31496062992125984" footer="0.31496062992125984"/>
  <pageSetup paperSize="9" scale="30" orientation="portrait" horizontalDpi="300" verticalDpi="30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O43"/>
  <sheetViews>
    <sheetView view="pageBreakPreview" topLeftCell="A4" zoomScaleNormal="100" zoomScaleSheetLayoutView="100"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16384" width="9.140625" style="235"/>
  </cols>
  <sheetData>
    <row r="1" spans="1:15" s="232" customFormat="1" ht="15" customHeight="1">
      <c r="A1" s="1226"/>
      <c r="B1" s="1227"/>
      <c r="C1" s="1227"/>
      <c r="D1" s="1227"/>
      <c r="E1" s="1227"/>
      <c r="F1" s="1227"/>
      <c r="G1" s="1228"/>
    </row>
    <row r="2" spans="1:15" s="232" customFormat="1" ht="45.75" customHeight="1">
      <c r="A2" s="1229"/>
      <c r="B2" s="1230"/>
      <c r="C2" s="1230"/>
      <c r="D2" s="1230"/>
      <c r="E2" s="1230"/>
      <c r="F2" s="1230"/>
      <c r="G2" s="1231"/>
    </row>
    <row r="3" spans="1:15" s="232" customFormat="1" ht="15" customHeight="1">
      <c r="A3" s="1266" t="s">
        <v>18</v>
      </c>
      <c r="B3" s="1267"/>
      <c r="C3" s="1267"/>
      <c r="D3" s="1267"/>
      <c r="E3" s="1267"/>
      <c r="F3" s="1267"/>
      <c r="G3" s="1268"/>
    </row>
    <row r="4" spans="1:15" s="232" customFormat="1" ht="15" customHeight="1">
      <c r="A4" s="1229" t="s">
        <v>189</v>
      </c>
      <c r="B4" s="1230"/>
      <c r="C4" s="1230"/>
      <c r="D4" s="1230"/>
      <c r="E4" s="1230"/>
      <c r="F4" s="1230"/>
      <c r="G4" s="1231"/>
    </row>
    <row r="5" spans="1:15" s="232" customFormat="1" ht="15" customHeight="1">
      <c r="A5" s="1229" t="s">
        <v>17</v>
      </c>
      <c r="B5" s="1230"/>
      <c r="C5" s="1230"/>
      <c r="D5" s="1230"/>
      <c r="E5" s="1230"/>
      <c r="F5" s="1230"/>
      <c r="G5" s="1231"/>
    </row>
    <row r="6" spans="1:15" s="232" customFormat="1" ht="15" customHeight="1">
      <c r="A6" s="406"/>
      <c r="B6" s="413"/>
      <c r="C6" s="413"/>
      <c r="D6" s="413"/>
      <c r="E6" s="413"/>
      <c r="F6" s="413"/>
      <c r="G6" s="407"/>
    </row>
    <row r="7" spans="1:15" s="234" customFormat="1">
      <c r="A7" s="414" t="s">
        <v>557</v>
      </c>
      <c r="B7" s="1269" t="str">
        <f>'GERAL C INFRA'!D9</f>
        <v>EXECUÇÃO DOS SERVIÇOS DE INFRAESTRUTURA E PREVENÇÃO DE INUNDAÇÕES - NO MUNICÍPIO DE ANANINDEUA - PA.</v>
      </c>
      <c r="C7" s="1270"/>
      <c r="D7" s="1270"/>
      <c r="E7" s="1270"/>
      <c r="F7" s="1270"/>
      <c r="G7" s="1271"/>
    </row>
    <row r="8" spans="1:15" s="232" customFormat="1" ht="15" customHeight="1" thickBot="1">
      <c r="A8" s="233"/>
      <c r="B8" s="1272"/>
      <c r="C8" s="1272"/>
      <c r="D8" s="1272"/>
      <c r="E8" s="1272"/>
      <c r="F8" s="1272"/>
      <c r="G8" s="1273"/>
    </row>
    <row r="9" spans="1:15" s="234" customFormat="1" ht="24" customHeight="1" thickTop="1">
      <c r="A9" s="408" t="s">
        <v>187</v>
      </c>
      <c r="B9" s="410" t="s">
        <v>558</v>
      </c>
      <c r="C9" s="1263" t="s">
        <v>559</v>
      </c>
      <c r="D9" s="1264"/>
      <c r="E9" s="1264"/>
      <c r="F9" s="1265"/>
      <c r="G9" s="315" t="s">
        <v>485</v>
      </c>
    </row>
    <row r="10" spans="1:15" s="234" customFormat="1" ht="15" thickBot="1">
      <c r="A10" s="409" t="str">
        <f>'GERAL C INFRA'!E128</f>
        <v>V</v>
      </c>
      <c r="B10" s="415">
        <v>96401</v>
      </c>
      <c r="C10" s="1251" t="str">
        <f>'GERAL C INFRA'!F128</f>
        <v>Execução de Imprimação com asfálto diluído CM-30. AF_11/2019</v>
      </c>
      <c r="D10" s="1252"/>
      <c r="E10" s="1252"/>
      <c r="F10" s="1253"/>
      <c r="G10" s="155" t="str">
        <f>'GERAL C INFRA'!H128</f>
        <v>m²</v>
      </c>
    </row>
    <row r="11" spans="1:15" s="234" customFormat="1" ht="12.75" customHeight="1" thickTop="1">
      <c r="A11" s="1254"/>
      <c r="B11" s="1255"/>
      <c r="C11" s="1255"/>
      <c r="D11" s="1255"/>
      <c r="E11" s="1255"/>
      <c r="F11" s="1255"/>
      <c r="G11" s="1256"/>
    </row>
    <row r="12" spans="1:15" s="171" customFormat="1" ht="20.100000000000001" customHeight="1">
      <c r="A12" s="241" t="s">
        <v>35</v>
      </c>
      <c r="B12" s="242" t="s">
        <v>264</v>
      </c>
      <c r="C12" s="243" t="s">
        <v>555</v>
      </c>
      <c r="D12" s="242" t="s">
        <v>37</v>
      </c>
      <c r="E12" s="243" t="s">
        <v>153</v>
      </c>
      <c r="F12" s="244" t="s">
        <v>38</v>
      </c>
      <c r="G12" s="245" t="s">
        <v>560</v>
      </c>
      <c r="H12" s="165"/>
    </row>
    <row r="13" spans="1:15" s="234" customFormat="1" ht="20.100000000000001" customHeight="1">
      <c r="A13" s="1257" t="s">
        <v>34</v>
      </c>
      <c r="B13" s="1258"/>
      <c r="C13" s="1258"/>
      <c r="D13" s="1258"/>
      <c r="E13" s="1258"/>
      <c r="F13" s="1258"/>
      <c r="G13" s="1259"/>
    </row>
    <row r="14" spans="1:15" s="234" customFormat="1" ht="23.25" customHeight="1">
      <c r="A14" s="416">
        <v>1</v>
      </c>
      <c r="B14" s="381" t="s">
        <v>43</v>
      </c>
      <c r="C14" s="417" t="s">
        <v>165</v>
      </c>
      <c r="D14" s="381" t="s">
        <v>230</v>
      </c>
      <c r="E14" s="435">
        <v>5.7999999999999996E-3</v>
      </c>
      <c r="F14" s="418">
        <v>19.22</v>
      </c>
      <c r="G14" s="419">
        <f>E14*F14</f>
        <v>0.11</v>
      </c>
    </row>
    <row r="15" spans="1:15" s="234" customFormat="1" ht="20.100000000000001" customHeight="1">
      <c r="A15" s="1242" t="s">
        <v>482</v>
      </c>
      <c r="B15" s="1243"/>
      <c r="C15" s="1243"/>
      <c r="D15" s="1243"/>
      <c r="E15" s="1243"/>
      <c r="F15" s="1243"/>
      <c r="G15" s="420">
        <f>SUM(G14:G14)</f>
        <v>0.11</v>
      </c>
    </row>
    <row r="16" spans="1:15" s="234" customFormat="1" ht="20.100000000000001" customHeight="1">
      <c r="A16" s="1260" t="s">
        <v>45</v>
      </c>
      <c r="B16" s="1261"/>
      <c r="C16" s="1261"/>
      <c r="D16" s="1261"/>
      <c r="E16" s="1261"/>
      <c r="F16" s="1261"/>
      <c r="G16" s="1262"/>
      <c r="I16" s="439" t="s">
        <v>14</v>
      </c>
      <c r="J16" s="439">
        <v>5839</v>
      </c>
      <c r="K16" s="440" t="s">
        <v>255</v>
      </c>
      <c r="L16" s="439" t="s">
        <v>176</v>
      </c>
      <c r="M16" s="439">
        <v>2E-3</v>
      </c>
      <c r="N16" s="439">
        <v>0.01</v>
      </c>
      <c r="O16" s="439">
        <v>0.01</v>
      </c>
    </row>
    <row r="17" spans="1:15" s="234" customFormat="1" ht="22.5" customHeight="1">
      <c r="A17" s="416">
        <v>1</v>
      </c>
      <c r="B17" s="421">
        <v>5839</v>
      </c>
      <c r="C17" s="422" t="s">
        <v>586</v>
      </c>
      <c r="D17" s="423" t="s">
        <v>176</v>
      </c>
      <c r="E17" s="424" t="s">
        <v>290</v>
      </c>
      <c r="F17" s="425">
        <v>10.3</v>
      </c>
      <c r="G17" s="419">
        <f t="shared" ref="G17:G22" si="0">E17*F17</f>
        <v>0.02</v>
      </c>
      <c r="I17" s="439" t="s">
        <v>14</v>
      </c>
      <c r="J17" s="439">
        <v>5841</v>
      </c>
      <c r="K17" s="440" t="s">
        <v>256</v>
      </c>
      <c r="L17" s="439" t="s">
        <v>178</v>
      </c>
      <c r="M17" s="439">
        <v>4.0000000000000001E-3</v>
      </c>
      <c r="N17" s="439">
        <v>0.01</v>
      </c>
      <c r="O17" s="439">
        <v>0.01</v>
      </c>
    </row>
    <row r="18" spans="1:15" s="234" customFormat="1" ht="22.5" customHeight="1">
      <c r="A18" s="416">
        <v>2</v>
      </c>
      <c r="B18" s="421" t="s">
        <v>291</v>
      </c>
      <c r="C18" s="422" t="s">
        <v>587</v>
      </c>
      <c r="D18" s="423" t="s">
        <v>178</v>
      </c>
      <c r="E18" s="424" t="s">
        <v>292</v>
      </c>
      <c r="F18" s="425">
        <v>5.18</v>
      </c>
      <c r="G18" s="419">
        <f t="shared" si="0"/>
        <v>0.02</v>
      </c>
      <c r="I18" s="439" t="s">
        <v>14</v>
      </c>
      <c r="J18" s="439">
        <v>83362</v>
      </c>
      <c r="K18" s="440" t="s">
        <v>500</v>
      </c>
      <c r="L18" s="439" t="s">
        <v>176</v>
      </c>
      <c r="M18" s="439">
        <v>1E-3</v>
      </c>
      <c r="N18" s="439">
        <v>0.21</v>
      </c>
      <c r="O18" s="439">
        <v>0.2</v>
      </c>
    </row>
    <row r="19" spans="1:15" s="234" customFormat="1" ht="22.5" customHeight="1">
      <c r="A19" s="416">
        <v>3</v>
      </c>
      <c r="B19" s="421">
        <v>83362</v>
      </c>
      <c r="C19" s="422" t="s">
        <v>588</v>
      </c>
      <c r="D19" s="423" t="s">
        <v>176</v>
      </c>
      <c r="E19" s="424" t="s">
        <v>293</v>
      </c>
      <c r="F19" s="425">
        <v>267.38</v>
      </c>
      <c r="G19" s="419">
        <f t="shared" si="0"/>
        <v>0.27</v>
      </c>
      <c r="I19" s="439" t="s">
        <v>14</v>
      </c>
      <c r="J19" s="439">
        <v>88316</v>
      </c>
      <c r="K19" s="440" t="s">
        <v>191</v>
      </c>
      <c r="L19" s="439" t="s">
        <v>230</v>
      </c>
      <c r="M19" s="439">
        <v>5.7999999999999996E-3</v>
      </c>
      <c r="N19" s="439">
        <v>0.09</v>
      </c>
      <c r="O19" s="439">
        <v>0.08</v>
      </c>
    </row>
    <row r="20" spans="1:15" s="234" customFormat="1" ht="22.5" customHeight="1">
      <c r="A20" s="416">
        <v>4</v>
      </c>
      <c r="B20" s="421" t="s">
        <v>294</v>
      </c>
      <c r="C20" s="422" t="s">
        <v>578</v>
      </c>
      <c r="D20" s="423" t="s">
        <v>176</v>
      </c>
      <c r="E20" s="424" t="s">
        <v>295</v>
      </c>
      <c r="F20" s="425">
        <v>122.2</v>
      </c>
      <c r="G20" s="419">
        <f t="shared" si="0"/>
        <v>0.21</v>
      </c>
      <c r="I20" s="439" t="s">
        <v>14</v>
      </c>
      <c r="J20" s="439">
        <v>89035</v>
      </c>
      <c r="K20" s="440" t="s">
        <v>257</v>
      </c>
      <c r="L20" s="439" t="s">
        <v>176</v>
      </c>
      <c r="M20" s="439">
        <v>1.6999999999999999E-3</v>
      </c>
      <c r="N20" s="439">
        <v>0.21</v>
      </c>
      <c r="O20" s="439">
        <v>0.21</v>
      </c>
    </row>
    <row r="21" spans="1:15" s="234" customFormat="1" ht="22.5" customHeight="1">
      <c r="A21" s="416">
        <v>5</v>
      </c>
      <c r="B21" s="421" t="s">
        <v>296</v>
      </c>
      <c r="C21" s="422" t="s">
        <v>579</v>
      </c>
      <c r="D21" s="423" t="s">
        <v>178</v>
      </c>
      <c r="E21" s="424" t="s">
        <v>297</v>
      </c>
      <c r="F21" s="425">
        <v>40.54</v>
      </c>
      <c r="G21" s="419">
        <f t="shared" si="0"/>
        <v>0.17</v>
      </c>
      <c r="I21" s="439" t="s">
        <v>14</v>
      </c>
      <c r="J21" s="439">
        <v>89036</v>
      </c>
      <c r="K21" s="440" t="s">
        <v>258</v>
      </c>
      <c r="L21" s="439" t="s">
        <v>178</v>
      </c>
      <c r="M21" s="439">
        <v>4.1000000000000003E-3</v>
      </c>
      <c r="N21" s="439">
        <v>0.12</v>
      </c>
      <c r="O21" s="439">
        <v>0.11</v>
      </c>
    </row>
    <row r="22" spans="1:15" s="234" customFormat="1" ht="22.5" customHeight="1">
      <c r="A22" s="416">
        <v>6</v>
      </c>
      <c r="B22" s="421">
        <v>91486</v>
      </c>
      <c r="C22" s="422" t="s">
        <v>589</v>
      </c>
      <c r="D22" s="423" t="s">
        <v>178</v>
      </c>
      <c r="E22" s="424" t="s">
        <v>298</v>
      </c>
      <c r="F22" s="425">
        <v>63.8</v>
      </c>
      <c r="G22" s="419">
        <f t="shared" si="0"/>
        <v>0.31</v>
      </c>
      <c r="I22" s="439" t="s">
        <v>14</v>
      </c>
      <c r="J22" s="439">
        <v>91486</v>
      </c>
      <c r="K22" s="440" t="s">
        <v>501</v>
      </c>
      <c r="L22" s="439" t="s">
        <v>178</v>
      </c>
      <c r="M22" s="439">
        <v>4.8999999999999998E-3</v>
      </c>
      <c r="N22" s="439">
        <v>0.19</v>
      </c>
      <c r="O22" s="439">
        <v>0.18</v>
      </c>
    </row>
    <row r="23" spans="1:15" s="234" customFormat="1" ht="20.100000000000001" customHeight="1">
      <c r="A23" s="1242" t="s">
        <v>483</v>
      </c>
      <c r="B23" s="1243"/>
      <c r="C23" s="1243"/>
      <c r="D23" s="1243"/>
      <c r="E23" s="1243"/>
      <c r="F23" s="1243"/>
      <c r="G23" s="420">
        <f>SUM(G17:G22)</f>
        <v>1</v>
      </c>
      <c r="I23" s="439" t="s">
        <v>318</v>
      </c>
      <c r="J23" s="439">
        <v>41901</v>
      </c>
      <c r="K23" s="440" t="s">
        <v>591</v>
      </c>
      <c r="L23" s="439" t="s">
        <v>283</v>
      </c>
      <c r="M23" s="439">
        <v>1.2</v>
      </c>
      <c r="N23" s="439">
        <v>6</v>
      </c>
      <c r="O23" s="439"/>
    </row>
    <row r="24" spans="1:15" s="234" customFormat="1" ht="20.100000000000001" customHeight="1">
      <c r="A24" s="1239" t="s">
        <v>47</v>
      </c>
      <c r="B24" s="1240"/>
      <c r="C24" s="1240"/>
      <c r="D24" s="1240"/>
      <c r="E24" s="1240"/>
      <c r="F24" s="1240"/>
      <c r="G24" s="1241"/>
    </row>
    <row r="25" spans="1:15" s="234" customFormat="1" ht="20.100000000000001" customHeight="1">
      <c r="A25" s="416">
        <v>1</v>
      </c>
      <c r="B25" s="421" t="s">
        <v>288</v>
      </c>
      <c r="C25" s="426" t="s">
        <v>289</v>
      </c>
      <c r="D25" s="423" t="s">
        <v>283</v>
      </c>
      <c r="E25" s="427">
        <v>1.2</v>
      </c>
      <c r="F25" s="425">
        <f>G41</f>
        <v>7.87</v>
      </c>
      <c r="G25" s="419">
        <f>E25*F25</f>
        <v>9.44</v>
      </c>
    </row>
    <row r="26" spans="1:15" s="234" customFormat="1" ht="20.100000000000001" customHeight="1">
      <c r="A26" s="1242" t="s">
        <v>484</v>
      </c>
      <c r="B26" s="1243"/>
      <c r="C26" s="1243"/>
      <c r="D26" s="1243"/>
      <c r="E26" s="1243"/>
      <c r="F26" s="1243"/>
      <c r="G26" s="420">
        <f>SUM(G25:G25)</f>
        <v>9.44</v>
      </c>
    </row>
    <row r="27" spans="1:15" s="171" customFormat="1" ht="20.100000000000001" customHeight="1">
      <c r="A27" s="1244" t="s">
        <v>49</v>
      </c>
      <c r="B27" s="1245"/>
      <c r="C27" s="1245"/>
      <c r="D27" s="1245"/>
      <c r="E27" s="1245"/>
      <c r="F27" s="1245"/>
      <c r="G27" s="1246"/>
      <c r="H27" s="165"/>
    </row>
    <row r="28" spans="1:15" s="171" customFormat="1" ht="20.100000000000001" customHeight="1">
      <c r="A28" s="156" t="s">
        <v>35</v>
      </c>
      <c r="B28" s="157"/>
      <c r="C28" s="157" t="s">
        <v>50</v>
      </c>
      <c r="D28" s="1247" t="s">
        <v>561</v>
      </c>
      <c r="E28" s="1248"/>
      <c r="F28" s="1248"/>
      <c r="G28" s="1249"/>
      <c r="H28" s="165"/>
    </row>
    <row r="29" spans="1:15" s="171" customFormat="1" ht="20.100000000000001" customHeight="1">
      <c r="A29" s="156" t="s">
        <v>51</v>
      </c>
      <c r="B29" s="157"/>
      <c r="C29" s="157" t="s">
        <v>52</v>
      </c>
      <c r="D29" s="1232" t="s">
        <v>53</v>
      </c>
      <c r="E29" s="1232"/>
      <c r="F29" s="1232"/>
      <c r="G29" s="158">
        <f>G15</f>
        <v>0.11</v>
      </c>
      <c r="H29" s="165"/>
    </row>
    <row r="30" spans="1:15" s="171" customFormat="1" ht="20.100000000000001" customHeight="1">
      <c r="A30" s="156" t="s">
        <v>54</v>
      </c>
      <c r="B30" s="157"/>
      <c r="C30" s="157" t="s">
        <v>55</v>
      </c>
      <c r="D30" s="1232" t="s">
        <v>56</v>
      </c>
      <c r="E30" s="1232"/>
      <c r="F30" s="1232"/>
      <c r="G30" s="158">
        <f>G23</f>
        <v>1</v>
      </c>
      <c r="H30" s="165"/>
    </row>
    <row r="31" spans="1:15" s="171" customFormat="1" ht="20.100000000000001" customHeight="1">
      <c r="A31" s="156" t="s">
        <v>14</v>
      </c>
      <c r="B31" s="157"/>
      <c r="C31" s="157" t="s">
        <v>57</v>
      </c>
      <c r="D31" s="1232" t="s">
        <v>58</v>
      </c>
      <c r="E31" s="1232"/>
      <c r="F31" s="1232"/>
      <c r="G31" s="158">
        <f>G26</f>
        <v>9.44</v>
      </c>
      <c r="H31" s="165"/>
    </row>
    <row r="32" spans="1:15" s="171" customFormat="1" ht="20.100000000000001" customHeight="1">
      <c r="A32" s="156" t="s">
        <v>7</v>
      </c>
      <c r="B32" s="157"/>
      <c r="C32" s="428" t="s">
        <v>59</v>
      </c>
      <c r="D32" s="1233" t="s">
        <v>60</v>
      </c>
      <c r="E32" s="1233"/>
      <c r="F32" s="1233"/>
      <c r="G32" s="429">
        <f>G29+G30+G31</f>
        <v>10.55</v>
      </c>
      <c r="H32" s="165"/>
    </row>
    <row r="33" spans="1:8" s="171" customFormat="1" ht="20.100000000000001" customHeight="1">
      <c r="A33" s="156"/>
      <c r="B33" s="157"/>
      <c r="C33" s="428"/>
      <c r="D33" s="1234" t="s">
        <v>200</v>
      </c>
      <c r="E33" s="1235"/>
      <c r="F33" s="430">
        <v>0.27460000000000001</v>
      </c>
      <c r="G33" s="159">
        <f>G32*F33</f>
        <v>2.9</v>
      </c>
      <c r="H33" s="165"/>
    </row>
    <row r="34" spans="1:8" s="171" customFormat="1" ht="20.100000000000001" customHeight="1" thickBot="1">
      <c r="A34" s="1236" t="s">
        <v>62</v>
      </c>
      <c r="B34" s="1237"/>
      <c r="C34" s="1237"/>
      <c r="D34" s="1237"/>
      <c r="E34" s="1237"/>
      <c r="F34" s="1238"/>
      <c r="G34" s="160">
        <f>G32+G33</f>
        <v>13.45</v>
      </c>
      <c r="H34" s="165"/>
    </row>
    <row r="35" spans="1:8" s="234" customFormat="1" ht="20.100000000000001" customHeight="1">
      <c r="A35" s="431"/>
      <c r="B35" s="432"/>
      <c r="C35" s="432"/>
      <c r="D35" s="433"/>
      <c r="E35" s="432"/>
      <c r="F35" s="432"/>
      <c r="G35" s="434"/>
    </row>
    <row r="36" spans="1:8" ht="20.100000000000001" customHeight="1">
      <c r="A36" s="1281" t="s">
        <v>504</v>
      </c>
      <c r="B36" s="1281"/>
      <c r="C36" s="1281"/>
      <c r="D36" s="1281"/>
      <c r="E36" s="1281"/>
      <c r="F36" s="1281"/>
      <c r="G36" s="1281"/>
    </row>
    <row r="37" spans="1:8" ht="20.100000000000001" customHeight="1">
      <c r="A37" s="1279" t="s">
        <v>503</v>
      </c>
      <c r="B37" s="1280"/>
      <c r="C37" s="237" t="s">
        <v>185</v>
      </c>
      <c r="D37" s="238" t="s">
        <v>150</v>
      </c>
      <c r="E37" s="238" t="s">
        <v>417</v>
      </c>
      <c r="F37" s="238" t="s">
        <v>418</v>
      </c>
      <c r="G37" s="379" t="s">
        <v>299</v>
      </c>
    </row>
    <row r="38" spans="1:8" ht="20.100000000000001" customHeight="1">
      <c r="A38" s="1276">
        <v>44944</v>
      </c>
      <c r="B38" s="1277"/>
      <c r="C38" s="380" t="s">
        <v>502</v>
      </c>
      <c r="D38" s="381">
        <v>1</v>
      </c>
      <c r="E38" s="381" t="s">
        <v>393</v>
      </c>
      <c r="F38" s="382">
        <v>5300</v>
      </c>
      <c r="G38" s="382">
        <f>F38/1000</f>
        <v>5.3</v>
      </c>
    </row>
    <row r="39" spans="1:8" ht="20.100000000000001" customHeight="1">
      <c r="A39" s="1276">
        <v>44945</v>
      </c>
      <c r="B39" s="1277"/>
      <c r="C39" s="380" t="s">
        <v>505</v>
      </c>
      <c r="D39" s="381">
        <v>1</v>
      </c>
      <c r="E39" s="381" t="s">
        <v>393</v>
      </c>
      <c r="F39" s="382">
        <v>10500</v>
      </c>
      <c r="G39" s="382">
        <f>F39/1000</f>
        <v>10.5</v>
      </c>
    </row>
    <row r="40" spans="1:8" ht="20.100000000000001" customHeight="1">
      <c r="A40" s="1276">
        <v>44949</v>
      </c>
      <c r="B40" s="1277"/>
      <c r="C40" s="380" t="s">
        <v>506</v>
      </c>
      <c r="D40" s="381">
        <v>1</v>
      </c>
      <c r="E40" s="381" t="s">
        <v>393</v>
      </c>
      <c r="F40" s="382">
        <v>7810</v>
      </c>
      <c r="G40" s="382">
        <f>F40/1000</f>
        <v>7.81</v>
      </c>
    </row>
    <row r="41" spans="1:8" ht="20.100000000000001" customHeight="1">
      <c r="A41" s="1278" t="s">
        <v>419</v>
      </c>
      <c r="B41" s="1278"/>
      <c r="C41" s="1278"/>
      <c r="D41" s="1278"/>
      <c r="E41" s="1278"/>
      <c r="F41" s="1278"/>
      <c r="G41" s="383">
        <f>(G38+G39+G40)/3</f>
        <v>7.87</v>
      </c>
    </row>
    <row r="42" spans="1:8" ht="20.100000000000001" customHeight="1"/>
    <row r="43" spans="1:8" ht="20.100000000000001" customHeight="1"/>
  </sheetData>
  <mergeCells count="29">
    <mergeCell ref="A16:G16"/>
    <mergeCell ref="A1:G2"/>
    <mergeCell ref="A3:G3"/>
    <mergeCell ref="A4:G4"/>
    <mergeCell ref="A5:G5"/>
    <mergeCell ref="B7:G7"/>
    <mergeCell ref="B8:G8"/>
    <mergeCell ref="C9:F9"/>
    <mergeCell ref="C10:F10"/>
    <mergeCell ref="A11:G11"/>
    <mergeCell ref="A13:G13"/>
    <mergeCell ref="A15:F15"/>
    <mergeCell ref="A36:G36"/>
    <mergeCell ref="A23:F23"/>
    <mergeCell ref="A24:G24"/>
    <mergeCell ref="A26:F26"/>
    <mergeCell ref="A27:G27"/>
    <mergeCell ref="D28:G28"/>
    <mergeCell ref="D29:F29"/>
    <mergeCell ref="D30:F30"/>
    <mergeCell ref="D31:F31"/>
    <mergeCell ref="D32:F32"/>
    <mergeCell ref="D33:E33"/>
    <mergeCell ref="A34:F34"/>
    <mergeCell ref="A40:B40"/>
    <mergeCell ref="A41:F41"/>
    <mergeCell ref="A37:B37"/>
    <mergeCell ref="A38:B38"/>
    <mergeCell ref="A39:B39"/>
  </mergeCells>
  <pageMargins left="0.511811024" right="0.511811024" top="0.78740157499999996" bottom="0.78740157499999996" header="0.31496062000000002" footer="0.31496062000000002"/>
  <pageSetup paperSize="9" scale="7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sheetPr>
  <dimension ref="A1:H43"/>
  <sheetViews>
    <sheetView view="pageBreakPreview" topLeftCell="A15" zoomScale="85" zoomScaleNormal="100" zoomScaleSheetLayoutView="85" workbookViewId="0">
      <selection activeCell="B7" sqref="B7:H7"/>
    </sheetView>
  </sheetViews>
  <sheetFormatPr defaultColWidth="9.140625" defaultRowHeight="14.25"/>
  <cols>
    <col min="1" max="2" width="10.7109375" style="235" customWidth="1"/>
    <col min="3" max="3" width="40.7109375" style="235" customWidth="1"/>
    <col min="4" max="4" width="10.7109375" style="235" customWidth="1"/>
    <col min="5" max="7" width="14.7109375" style="235" customWidth="1"/>
    <col min="8" max="16384" width="9.140625" style="235"/>
  </cols>
  <sheetData>
    <row r="1" spans="1:8" s="232" customFormat="1" ht="15" customHeight="1">
      <c r="A1" s="1226"/>
      <c r="B1" s="1227"/>
      <c r="C1" s="1227"/>
      <c r="D1" s="1227"/>
      <c r="E1" s="1227"/>
      <c r="F1" s="1227"/>
      <c r="G1" s="1228"/>
    </row>
    <row r="2" spans="1:8" s="232" customFormat="1" ht="45.75" customHeight="1">
      <c r="A2" s="1229"/>
      <c r="B2" s="1230"/>
      <c r="C2" s="1230"/>
      <c r="D2" s="1230"/>
      <c r="E2" s="1230"/>
      <c r="F2" s="1230"/>
      <c r="G2" s="1231"/>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234" customFormat="1">
      <c r="A7" s="414" t="s">
        <v>557</v>
      </c>
      <c r="B7" s="1269" t="str">
        <f>'GERAL C INFRA'!D9</f>
        <v>EXECUÇÃO DOS SERVIÇOS DE INFRAESTRUTURA E PREVENÇÃO DE INUNDAÇÕES - NO MUNICÍPIO DE ANANINDEUA - PA.</v>
      </c>
      <c r="C7" s="1270"/>
      <c r="D7" s="1270"/>
      <c r="E7" s="1270"/>
      <c r="F7" s="1270"/>
      <c r="G7" s="1271"/>
    </row>
    <row r="8" spans="1:8" s="232" customFormat="1" ht="15" customHeight="1" thickBot="1">
      <c r="A8" s="233"/>
      <c r="B8" s="1272"/>
      <c r="C8" s="1272"/>
      <c r="D8" s="1272"/>
      <c r="E8" s="1272"/>
      <c r="F8" s="1272"/>
      <c r="G8" s="1273"/>
    </row>
    <row r="9" spans="1:8" s="234" customFormat="1" ht="24" customHeight="1" thickTop="1">
      <c r="A9" s="408" t="s">
        <v>187</v>
      </c>
      <c r="B9" s="410" t="s">
        <v>558</v>
      </c>
      <c r="C9" s="1263" t="s">
        <v>559</v>
      </c>
      <c r="D9" s="1264"/>
      <c r="E9" s="1264"/>
      <c r="F9" s="1265"/>
      <c r="G9" s="315" t="s">
        <v>485</v>
      </c>
    </row>
    <row r="10" spans="1:8" s="234" customFormat="1" ht="15" thickBot="1">
      <c r="A10" s="409" t="str">
        <f>'GERAL C INFRA'!E129</f>
        <v>VI</v>
      </c>
      <c r="B10" s="415">
        <v>96402</v>
      </c>
      <c r="C10" s="1251" t="str">
        <f>'GERAL C INFRA'!F129</f>
        <v>Execução de pintura de ligação com emulsão asfáltica RR-2C. AF_11/2019</v>
      </c>
      <c r="D10" s="1252"/>
      <c r="E10" s="1252"/>
      <c r="F10" s="1253"/>
      <c r="G10" s="155" t="str">
        <f>'GERAL C INFRA'!H128</f>
        <v>m²</v>
      </c>
    </row>
    <row r="11" spans="1:8" s="234" customFormat="1" ht="12.75" customHeight="1" thickTop="1">
      <c r="A11" s="1254"/>
      <c r="B11" s="1255"/>
      <c r="C11" s="1255"/>
      <c r="D11" s="1255"/>
      <c r="E11" s="1255"/>
      <c r="F11" s="1255"/>
      <c r="G11" s="1256"/>
    </row>
    <row r="12" spans="1:8" s="171" customFormat="1" ht="20.100000000000001" customHeight="1">
      <c r="A12" s="241" t="s">
        <v>35</v>
      </c>
      <c r="B12" s="242" t="s">
        <v>264</v>
      </c>
      <c r="C12" s="243" t="s">
        <v>555</v>
      </c>
      <c r="D12" s="242" t="s">
        <v>37</v>
      </c>
      <c r="E12" s="243" t="s">
        <v>153</v>
      </c>
      <c r="F12" s="244" t="s">
        <v>38</v>
      </c>
      <c r="G12" s="245" t="s">
        <v>560</v>
      </c>
      <c r="H12" s="165"/>
    </row>
    <row r="13" spans="1:8" s="234" customFormat="1" ht="20.100000000000001" customHeight="1">
      <c r="A13" s="1257" t="s">
        <v>34</v>
      </c>
      <c r="B13" s="1258"/>
      <c r="C13" s="1258"/>
      <c r="D13" s="1258"/>
      <c r="E13" s="1258"/>
      <c r="F13" s="1258"/>
      <c r="G13" s="1259"/>
    </row>
    <row r="14" spans="1:8" s="234" customFormat="1" ht="23.25" customHeight="1">
      <c r="A14" s="416">
        <v>1</v>
      </c>
      <c r="B14" s="381" t="s">
        <v>43</v>
      </c>
      <c r="C14" s="417" t="s">
        <v>165</v>
      </c>
      <c r="D14" s="381" t="s">
        <v>230</v>
      </c>
      <c r="E14" s="435">
        <v>5.4999999999999997E-3</v>
      </c>
      <c r="F14" s="418">
        <v>19.22</v>
      </c>
      <c r="G14" s="419">
        <f>E14*F14</f>
        <v>0.11</v>
      </c>
    </row>
    <row r="15" spans="1:8" s="234" customFormat="1" ht="20.100000000000001" customHeight="1">
      <c r="A15" s="1242" t="s">
        <v>482</v>
      </c>
      <c r="B15" s="1243"/>
      <c r="C15" s="1243"/>
      <c r="D15" s="1243"/>
      <c r="E15" s="1243"/>
      <c r="F15" s="1243"/>
      <c r="G15" s="420">
        <f>SUM(G14:G14)</f>
        <v>0.11</v>
      </c>
    </row>
    <row r="16" spans="1:8" s="234" customFormat="1" ht="20.100000000000001" customHeight="1">
      <c r="A16" s="1260" t="s">
        <v>45</v>
      </c>
      <c r="B16" s="1261"/>
      <c r="C16" s="1261"/>
      <c r="D16" s="1261"/>
      <c r="E16" s="1261"/>
      <c r="F16" s="1261"/>
      <c r="G16" s="1262"/>
    </row>
    <row r="17" spans="1:8" s="234" customFormat="1" ht="22.5" customHeight="1">
      <c r="A17" s="416">
        <v>1</v>
      </c>
      <c r="B17" s="421">
        <v>5839</v>
      </c>
      <c r="C17" s="422" t="s">
        <v>586</v>
      </c>
      <c r="D17" s="423" t="s">
        <v>176</v>
      </c>
      <c r="E17" s="424">
        <v>2E-3</v>
      </c>
      <c r="F17" s="425">
        <v>10.3</v>
      </c>
      <c r="G17" s="419">
        <f t="shared" ref="G17:G22" si="0">E17*F17</f>
        <v>0.02</v>
      </c>
    </row>
    <row r="18" spans="1:8" s="234" customFormat="1" ht="22.5" customHeight="1">
      <c r="A18" s="416">
        <v>2</v>
      </c>
      <c r="B18" s="421" t="s">
        <v>291</v>
      </c>
      <c r="C18" s="422" t="s">
        <v>587</v>
      </c>
      <c r="D18" s="423" t="s">
        <v>178</v>
      </c>
      <c r="E18" s="424">
        <v>4.0000000000000001E-3</v>
      </c>
      <c r="F18" s="425">
        <v>5.18</v>
      </c>
      <c r="G18" s="419">
        <f t="shared" si="0"/>
        <v>0.02</v>
      </c>
    </row>
    <row r="19" spans="1:8" s="234" customFormat="1" ht="22.5" customHeight="1">
      <c r="A19" s="416">
        <v>3</v>
      </c>
      <c r="B19" s="421">
        <v>83362</v>
      </c>
      <c r="C19" s="422" t="s">
        <v>588</v>
      </c>
      <c r="D19" s="423" t="s">
        <v>176</v>
      </c>
      <c r="E19" s="424">
        <v>4.0000000000000002E-4</v>
      </c>
      <c r="F19" s="425">
        <v>267.38</v>
      </c>
      <c r="G19" s="419">
        <f t="shared" si="0"/>
        <v>0.11</v>
      </c>
    </row>
    <row r="20" spans="1:8" s="234" customFormat="1" ht="22.5" customHeight="1">
      <c r="A20" s="416">
        <v>4</v>
      </c>
      <c r="B20" s="421" t="s">
        <v>294</v>
      </c>
      <c r="C20" s="422" t="s">
        <v>578</v>
      </c>
      <c r="D20" s="423" t="s">
        <v>176</v>
      </c>
      <c r="E20" s="424">
        <v>1.6999999999999999E-3</v>
      </c>
      <c r="F20" s="425">
        <v>122.2</v>
      </c>
      <c r="G20" s="419">
        <f t="shared" si="0"/>
        <v>0.21</v>
      </c>
    </row>
    <row r="21" spans="1:8" s="234" customFormat="1" ht="22.5" customHeight="1">
      <c r="A21" s="416">
        <v>5</v>
      </c>
      <c r="B21" s="421" t="s">
        <v>296</v>
      </c>
      <c r="C21" s="422" t="s">
        <v>579</v>
      </c>
      <c r="D21" s="423" t="s">
        <v>178</v>
      </c>
      <c r="E21" s="424">
        <v>3.8E-3</v>
      </c>
      <c r="F21" s="425">
        <v>40.54</v>
      </c>
      <c r="G21" s="419">
        <f t="shared" si="0"/>
        <v>0.15</v>
      </c>
    </row>
    <row r="22" spans="1:8" s="234" customFormat="1" ht="22.5" customHeight="1">
      <c r="A22" s="416">
        <v>6</v>
      </c>
      <c r="B22" s="421">
        <v>91486</v>
      </c>
      <c r="C22" s="422" t="s">
        <v>589</v>
      </c>
      <c r="D22" s="423" t="s">
        <v>178</v>
      </c>
      <c r="E22" s="424">
        <v>5.1000000000000004E-3</v>
      </c>
      <c r="F22" s="425">
        <v>63.8</v>
      </c>
      <c r="G22" s="419">
        <f t="shared" si="0"/>
        <v>0.33</v>
      </c>
    </row>
    <row r="23" spans="1:8" s="234" customFormat="1" ht="20.100000000000001" customHeight="1">
      <c r="A23" s="1242" t="s">
        <v>483</v>
      </c>
      <c r="B23" s="1243"/>
      <c r="C23" s="1243"/>
      <c r="D23" s="1243"/>
      <c r="E23" s="1243"/>
      <c r="F23" s="1243"/>
      <c r="G23" s="420">
        <f>SUM(G17:G22)</f>
        <v>0.84</v>
      </c>
    </row>
    <row r="24" spans="1:8" s="234" customFormat="1" ht="20.100000000000001" customHeight="1">
      <c r="A24" s="1239" t="s">
        <v>47</v>
      </c>
      <c r="B24" s="1240"/>
      <c r="C24" s="1240"/>
      <c r="D24" s="1240"/>
      <c r="E24" s="1240"/>
      <c r="F24" s="1240"/>
      <c r="G24" s="1241"/>
    </row>
    <row r="25" spans="1:8" s="234" customFormat="1" ht="20.100000000000001" customHeight="1">
      <c r="A25" s="416">
        <v>1</v>
      </c>
      <c r="B25" s="421" t="s">
        <v>288</v>
      </c>
      <c r="C25" s="426" t="s">
        <v>590</v>
      </c>
      <c r="D25" s="423" t="s">
        <v>283</v>
      </c>
      <c r="E25" s="427">
        <v>0.45</v>
      </c>
      <c r="F25" s="425">
        <f>G41</f>
        <v>5.53</v>
      </c>
      <c r="G25" s="419">
        <f>E25*F25</f>
        <v>2.4900000000000002</v>
      </c>
    </row>
    <row r="26" spans="1:8" s="234" customFormat="1" ht="20.100000000000001" customHeight="1">
      <c r="A26" s="1242" t="s">
        <v>484</v>
      </c>
      <c r="B26" s="1243"/>
      <c r="C26" s="1243"/>
      <c r="D26" s="1243"/>
      <c r="E26" s="1243"/>
      <c r="F26" s="1243"/>
      <c r="G26" s="420">
        <f>SUM(G25:G25)</f>
        <v>2.4900000000000002</v>
      </c>
    </row>
    <row r="27" spans="1:8" s="171" customFormat="1" ht="20.100000000000001" customHeight="1">
      <c r="A27" s="1244" t="s">
        <v>49</v>
      </c>
      <c r="B27" s="1245"/>
      <c r="C27" s="1245"/>
      <c r="D27" s="1245"/>
      <c r="E27" s="1245"/>
      <c r="F27" s="1245"/>
      <c r="G27" s="1246"/>
      <c r="H27" s="165"/>
    </row>
    <row r="28" spans="1:8" s="171" customFormat="1" ht="20.100000000000001" customHeight="1">
      <c r="A28" s="156" t="s">
        <v>35</v>
      </c>
      <c r="B28" s="157"/>
      <c r="C28" s="157" t="s">
        <v>50</v>
      </c>
      <c r="D28" s="1247" t="s">
        <v>561</v>
      </c>
      <c r="E28" s="1248"/>
      <c r="F28" s="1248"/>
      <c r="G28" s="1249"/>
      <c r="H28" s="165"/>
    </row>
    <row r="29" spans="1:8" s="171" customFormat="1" ht="20.100000000000001" customHeight="1">
      <c r="A29" s="156" t="s">
        <v>51</v>
      </c>
      <c r="B29" s="157"/>
      <c r="C29" s="157" t="s">
        <v>52</v>
      </c>
      <c r="D29" s="1232" t="s">
        <v>53</v>
      </c>
      <c r="E29" s="1232"/>
      <c r="F29" s="1232"/>
      <c r="G29" s="158">
        <f>G15</f>
        <v>0.11</v>
      </c>
      <c r="H29" s="165"/>
    </row>
    <row r="30" spans="1:8" s="171" customFormat="1" ht="20.100000000000001" customHeight="1">
      <c r="A30" s="156" t="s">
        <v>54</v>
      </c>
      <c r="B30" s="157"/>
      <c r="C30" s="157" t="s">
        <v>55</v>
      </c>
      <c r="D30" s="1232" t="s">
        <v>56</v>
      </c>
      <c r="E30" s="1232"/>
      <c r="F30" s="1232"/>
      <c r="G30" s="158">
        <f>G23</f>
        <v>0.84</v>
      </c>
      <c r="H30" s="165"/>
    </row>
    <row r="31" spans="1:8" s="171" customFormat="1" ht="20.100000000000001" customHeight="1">
      <c r="A31" s="156" t="s">
        <v>14</v>
      </c>
      <c r="B31" s="157"/>
      <c r="C31" s="157" t="s">
        <v>57</v>
      </c>
      <c r="D31" s="1232" t="s">
        <v>58</v>
      </c>
      <c r="E31" s="1232"/>
      <c r="F31" s="1232"/>
      <c r="G31" s="158">
        <f>G26</f>
        <v>2.4900000000000002</v>
      </c>
      <c r="H31" s="165"/>
    </row>
    <row r="32" spans="1:8" s="171" customFormat="1" ht="20.100000000000001" customHeight="1">
      <c r="A32" s="156" t="s">
        <v>7</v>
      </c>
      <c r="B32" s="157"/>
      <c r="C32" s="428" t="s">
        <v>59</v>
      </c>
      <c r="D32" s="1233" t="s">
        <v>60</v>
      </c>
      <c r="E32" s="1233"/>
      <c r="F32" s="1233"/>
      <c r="G32" s="429">
        <f>G29+G30+G31</f>
        <v>3.44</v>
      </c>
      <c r="H32" s="165"/>
    </row>
    <row r="33" spans="1:8" s="171" customFormat="1" ht="20.100000000000001" customHeight="1">
      <c r="A33" s="156"/>
      <c r="B33" s="157"/>
      <c r="C33" s="428"/>
      <c r="D33" s="1234" t="s">
        <v>200</v>
      </c>
      <c r="E33" s="1235"/>
      <c r="F33" s="430">
        <v>0.27460000000000001</v>
      </c>
      <c r="G33" s="159">
        <f>G32*F33</f>
        <v>0.94</v>
      </c>
      <c r="H33" s="165"/>
    </row>
    <row r="34" spans="1:8" s="171" customFormat="1" ht="20.100000000000001" customHeight="1" thickBot="1">
      <c r="A34" s="1236" t="s">
        <v>62</v>
      </c>
      <c r="B34" s="1237"/>
      <c r="C34" s="1237"/>
      <c r="D34" s="1237"/>
      <c r="E34" s="1237"/>
      <c r="F34" s="1238"/>
      <c r="G34" s="160">
        <f>G32+G33</f>
        <v>4.38</v>
      </c>
      <c r="H34" s="165"/>
    </row>
    <row r="35" spans="1:8" s="234" customFormat="1" ht="20.100000000000001" customHeight="1">
      <c r="A35" s="431"/>
      <c r="B35" s="432"/>
      <c r="C35" s="432"/>
      <c r="D35" s="433"/>
      <c r="E35" s="432"/>
      <c r="F35" s="432"/>
      <c r="G35" s="434"/>
    </row>
    <row r="36" spans="1:8" ht="20.100000000000001" customHeight="1">
      <c r="A36" s="1281" t="s">
        <v>504</v>
      </c>
      <c r="B36" s="1281"/>
      <c r="C36" s="1281"/>
      <c r="D36" s="1281"/>
      <c r="E36" s="1281"/>
      <c r="F36" s="1281"/>
      <c r="G36" s="1281"/>
    </row>
    <row r="37" spans="1:8" ht="20.100000000000001" customHeight="1">
      <c r="A37" s="1279" t="s">
        <v>503</v>
      </c>
      <c r="B37" s="1280"/>
      <c r="C37" s="237" t="s">
        <v>185</v>
      </c>
      <c r="D37" s="238" t="s">
        <v>150</v>
      </c>
      <c r="E37" s="238" t="s">
        <v>417</v>
      </c>
      <c r="F37" s="238" t="s">
        <v>418</v>
      </c>
      <c r="G37" s="379" t="s">
        <v>299</v>
      </c>
    </row>
    <row r="38" spans="1:8" ht="20.100000000000001" customHeight="1">
      <c r="A38" s="1276">
        <v>44944</v>
      </c>
      <c r="B38" s="1277"/>
      <c r="C38" s="380" t="s">
        <v>502</v>
      </c>
      <c r="D38" s="381">
        <v>1</v>
      </c>
      <c r="E38" s="381" t="s">
        <v>393</v>
      </c>
      <c r="F38" s="382">
        <v>5800</v>
      </c>
      <c r="G38" s="382">
        <f>F38/1000</f>
        <v>5.8</v>
      </c>
    </row>
    <row r="39" spans="1:8" ht="20.100000000000001" customHeight="1">
      <c r="A39" s="1276">
        <v>44945</v>
      </c>
      <c r="B39" s="1277"/>
      <c r="C39" s="380" t="s">
        <v>505</v>
      </c>
      <c r="D39" s="381">
        <v>1</v>
      </c>
      <c r="E39" s="381" t="s">
        <v>393</v>
      </c>
      <c r="F39" s="382">
        <v>5700</v>
      </c>
      <c r="G39" s="382">
        <f>F39/1000</f>
        <v>5.7</v>
      </c>
    </row>
    <row r="40" spans="1:8" ht="20.100000000000001" customHeight="1">
      <c r="A40" s="1276">
        <v>44949</v>
      </c>
      <c r="B40" s="1277"/>
      <c r="C40" s="380" t="s">
        <v>506</v>
      </c>
      <c r="D40" s="381">
        <v>1</v>
      </c>
      <c r="E40" s="381" t="s">
        <v>393</v>
      </c>
      <c r="F40" s="382">
        <v>5100</v>
      </c>
      <c r="G40" s="382">
        <f>F40/1000</f>
        <v>5.0999999999999996</v>
      </c>
    </row>
    <row r="41" spans="1:8" ht="20.100000000000001" customHeight="1">
      <c r="A41" s="1278" t="s">
        <v>419</v>
      </c>
      <c r="B41" s="1278"/>
      <c r="C41" s="1278"/>
      <c r="D41" s="1278"/>
      <c r="E41" s="1278"/>
      <c r="F41" s="1278"/>
      <c r="G41" s="383">
        <f>(G38+G39+G40)/3</f>
        <v>5.53</v>
      </c>
    </row>
    <row r="42" spans="1:8" ht="20.100000000000001" customHeight="1"/>
    <row r="43" spans="1:8" ht="20.100000000000001" customHeight="1"/>
  </sheetData>
  <mergeCells count="29">
    <mergeCell ref="A16:G16"/>
    <mergeCell ref="A1:G2"/>
    <mergeCell ref="A3:G3"/>
    <mergeCell ref="A4:G4"/>
    <mergeCell ref="A5:G5"/>
    <mergeCell ref="B7:G7"/>
    <mergeCell ref="B8:G8"/>
    <mergeCell ref="C9:F9"/>
    <mergeCell ref="C10:F10"/>
    <mergeCell ref="A11:G11"/>
    <mergeCell ref="A13:G13"/>
    <mergeCell ref="A15:F15"/>
    <mergeCell ref="A36:G36"/>
    <mergeCell ref="A23:F23"/>
    <mergeCell ref="A24:G24"/>
    <mergeCell ref="A26:F26"/>
    <mergeCell ref="A27:G27"/>
    <mergeCell ref="D28:G28"/>
    <mergeCell ref="D29:F29"/>
    <mergeCell ref="D30:F30"/>
    <mergeCell ref="D31:F31"/>
    <mergeCell ref="D32:F32"/>
    <mergeCell ref="D33:E33"/>
    <mergeCell ref="A34:F34"/>
    <mergeCell ref="A37:B37"/>
    <mergeCell ref="A38:B38"/>
    <mergeCell ref="A39:B39"/>
    <mergeCell ref="A40:B40"/>
    <mergeCell ref="A41:F41"/>
  </mergeCells>
  <pageMargins left="0.511811024" right="0.511811024" top="0.78740157499999996" bottom="0.78740157499999996" header="0.31496062000000002" footer="0.31496062000000002"/>
  <pageSetup paperSize="9" scale="79" orientation="portrait" r:id="rId1"/>
  <colBreaks count="1" manualBreakCount="1">
    <brk id="7" max="1048575"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sheetPr>
  <dimension ref="A1:J47"/>
  <sheetViews>
    <sheetView view="pageBreakPreview" zoomScale="85" zoomScaleNormal="100" zoomScaleSheetLayoutView="85" workbookViewId="0">
      <selection activeCell="C14" sqref="C14"/>
    </sheetView>
  </sheetViews>
  <sheetFormatPr defaultColWidth="9.140625" defaultRowHeight="14.25"/>
  <cols>
    <col min="1" max="1" width="10.28515625" style="108" customWidth="1"/>
    <col min="2" max="2" width="10.7109375" style="108" customWidth="1"/>
    <col min="3" max="3" width="45.7109375" style="108" customWidth="1"/>
    <col min="4" max="7" width="14.7109375" style="108" customWidth="1"/>
    <col min="8" max="8" width="11.7109375" style="107" customWidth="1"/>
    <col min="9" max="9" width="9.140625" style="107"/>
    <col min="10" max="16384" width="9.140625" style="108"/>
  </cols>
  <sheetData>
    <row r="1" spans="1:10">
      <c r="A1" s="103"/>
      <c r="B1" s="104"/>
      <c r="C1" s="104"/>
      <c r="D1" s="104"/>
      <c r="E1" s="104"/>
      <c r="F1" s="104"/>
      <c r="G1" s="105"/>
      <c r="H1" s="106"/>
    </row>
    <row r="2" spans="1:10" ht="50.25" customHeight="1">
      <c r="A2" s="938"/>
      <c r="B2" s="939"/>
      <c r="C2" s="939"/>
      <c r="D2" s="939"/>
      <c r="E2" s="939"/>
      <c r="F2" s="939"/>
      <c r="G2" s="1290"/>
      <c r="H2" s="106"/>
    </row>
    <row r="3" spans="1:10" ht="16.5">
      <c r="A3" s="1287" t="s">
        <v>18</v>
      </c>
      <c r="B3" s="1288"/>
      <c r="C3" s="1288"/>
      <c r="D3" s="1288"/>
      <c r="E3" s="1288"/>
      <c r="F3" s="1288"/>
      <c r="G3" s="1289"/>
      <c r="H3" s="109"/>
    </row>
    <row r="4" spans="1:10">
      <c r="A4" s="938" t="s">
        <v>189</v>
      </c>
      <c r="B4" s="939"/>
      <c r="C4" s="939"/>
      <c r="D4" s="939"/>
      <c r="E4" s="939"/>
      <c r="F4" s="939"/>
      <c r="G4" s="1290"/>
      <c r="H4" s="109"/>
    </row>
    <row r="5" spans="1:10">
      <c r="A5" s="1291" t="s">
        <v>17</v>
      </c>
      <c r="B5" s="1292"/>
      <c r="C5" s="1292"/>
      <c r="D5" s="1292"/>
      <c r="E5" s="1292"/>
      <c r="F5" s="1292"/>
      <c r="G5" s="1293"/>
      <c r="H5" s="109"/>
    </row>
    <row r="6" spans="1:10">
      <c r="A6" s="349"/>
      <c r="B6" s="106"/>
      <c r="C6" s="106"/>
      <c r="D6" s="106"/>
      <c r="E6" s="106"/>
      <c r="F6" s="106"/>
      <c r="G6" s="350"/>
      <c r="H6" s="109"/>
    </row>
    <row r="7" spans="1:10" ht="41.25" customHeight="1">
      <c r="A7" s="358" t="s">
        <v>486</v>
      </c>
      <c r="B7" s="1314" t="str">
        <f>'GERAL C INFRA'!D9</f>
        <v>EXECUÇÃO DOS SERVIÇOS DE INFRAESTRUTURA E PREVENÇÃO DE INUNDAÇÕES - NO MUNICÍPIO DE ANANINDEUA - PA.</v>
      </c>
      <c r="C7" s="1315"/>
      <c r="D7" s="1315"/>
      <c r="E7" s="1315"/>
      <c r="F7" s="1315"/>
      <c r="G7" s="1316"/>
      <c r="H7" s="353"/>
    </row>
    <row r="8" spans="1:10" ht="15" thickBot="1">
      <c r="A8" s="1294"/>
      <c r="B8" s="1295"/>
      <c r="C8" s="1295"/>
      <c r="D8" s="1295"/>
      <c r="E8" s="1295"/>
      <c r="F8" s="1295"/>
      <c r="G8" s="1296"/>
      <c r="H8" s="109"/>
    </row>
    <row r="9" spans="1:10" ht="15" thickTop="1">
      <c r="A9" s="1300" t="s">
        <v>459</v>
      </c>
      <c r="B9" s="247" t="s">
        <v>188</v>
      </c>
      <c r="C9" s="1302" t="s">
        <v>481</v>
      </c>
      <c r="D9" s="1303"/>
      <c r="E9" s="1303"/>
      <c r="F9" s="1304"/>
      <c r="G9" s="319" t="s">
        <v>488</v>
      </c>
      <c r="H9" s="110"/>
    </row>
    <row r="10" spans="1:10" ht="15" thickBot="1">
      <c r="A10" s="1301"/>
      <c r="B10" s="246">
        <v>44866</v>
      </c>
      <c r="C10" s="1305"/>
      <c r="D10" s="1306"/>
      <c r="E10" s="1306"/>
      <c r="F10" s="1307"/>
      <c r="G10" s="320" t="s">
        <v>436</v>
      </c>
      <c r="H10" s="110"/>
    </row>
    <row r="11" spans="1:10" ht="15" thickTop="1">
      <c r="A11" s="1308"/>
      <c r="B11" s="1309"/>
      <c r="C11" s="1309"/>
      <c r="D11" s="1309"/>
      <c r="E11" s="1309"/>
      <c r="F11" s="1309"/>
      <c r="G11" s="1310"/>
      <c r="H11" s="110"/>
    </row>
    <row r="12" spans="1:10" s="113" customFormat="1" ht="20.100000000000001" customHeight="1">
      <c r="A12" s="220" t="s">
        <v>35</v>
      </c>
      <c r="B12" s="221" t="s">
        <v>264</v>
      </c>
      <c r="C12" s="222" t="s">
        <v>36</v>
      </c>
      <c r="D12" s="221" t="s">
        <v>37</v>
      </c>
      <c r="E12" s="222" t="s">
        <v>153</v>
      </c>
      <c r="F12" s="223" t="s">
        <v>38</v>
      </c>
      <c r="G12" s="224" t="s">
        <v>39</v>
      </c>
      <c r="H12" s="114"/>
      <c r="I12" s="107"/>
    </row>
    <row r="13" spans="1:10" s="113" customFormat="1" ht="20.100000000000001" customHeight="1">
      <c r="A13" s="1317" t="s">
        <v>34</v>
      </c>
      <c r="B13" s="1318"/>
      <c r="C13" s="1318"/>
      <c r="D13" s="1318"/>
      <c r="E13" s="1318"/>
      <c r="F13" s="1318"/>
      <c r="G13" s="1319"/>
      <c r="H13" s="111"/>
      <c r="I13" s="107">
        <v>1.28</v>
      </c>
      <c r="J13" s="112">
        <f>G44</f>
        <v>203.37</v>
      </c>
    </row>
    <row r="14" spans="1:10" s="113" customFormat="1" ht="30" customHeight="1">
      <c r="A14" s="115">
        <v>1</v>
      </c>
      <c r="B14" s="116" t="s">
        <v>395</v>
      </c>
      <c r="C14" s="117" t="s">
        <v>319</v>
      </c>
      <c r="D14" s="118" t="s">
        <v>42</v>
      </c>
      <c r="E14" s="119" t="str">
        <f>'[17]Composição ORSE'!$H$12</f>
        <v xml:space="preserve"> 0,0059524</v>
      </c>
      <c r="F14" s="120">
        <v>20.63</v>
      </c>
      <c r="G14" s="121">
        <f>E14*F14</f>
        <v>0.12</v>
      </c>
      <c r="H14" s="122">
        <v>1.34E-2</v>
      </c>
      <c r="I14" s="107">
        <f>$I$13</f>
        <v>1.28</v>
      </c>
    </row>
    <row r="15" spans="1:10" s="113" customFormat="1" ht="30" customHeight="1">
      <c r="A15" s="146">
        <v>2</v>
      </c>
      <c r="B15" s="147" t="s">
        <v>43</v>
      </c>
      <c r="C15" s="148" t="s">
        <v>191</v>
      </c>
      <c r="D15" s="149" t="s">
        <v>42</v>
      </c>
      <c r="E15" s="150" t="str">
        <f>'[17]Composição ORSE'!$H$20</f>
        <v xml:space="preserve"> 0,0178571</v>
      </c>
      <c r="F15" s="151">
        <v>19.059999999999999</v>
      </c>
      <c r="G15" s="121">
        <f>E15*F15</f>
        <v>0.34</v>
      </c>
      <c r="H15" s="122">
        <v>3.5000000000000003E-2</v>
      </c>
      <c r="I15" s="107">
        <f t="shared" ref="I15:I29" si="0">$I$13</f>
        <v>1.28</v>
      </c>
    </row>
    <row r="16" spans="1:10" s="113" customFormat="1" ht="20.100000000000001" customHeight="1">
      <c r="A16" s="1282" t="s">
        <v>44</v>
      </c>
      <c r="B16" s="1283"/>
      <c r="C16" s="1283"/>
      <c r="D16" s="1283"/>
      <c r="E16" s="1283"/>
      <c r="F16" s="1283"/>
      <c r="G16" s="357">
        <f>SUM(G14:G15)</f>
        <v>0.46</v>
      </c>
      <c r="H16" s="123"/>
      <c r="I16" s="107"/>
    </row>
    <row r="17" spans="1:10" s="113" customFormat="1" ht="20.100000000000001" customHeight="1">
      <c r="A17" s="1317" t="s">
        <v>45</v>
      </c>
      <c r="B17" s="1318"/>
      <c r="C17" s="1318"/>
      <c r="D17" s="1318"/>
      <c r="E17" s="1318"/>
      <c r="F17" s="1318"/>
      <c r="G17" s="1319"/>
      <c r="H17" s="111"/>
      <c r="I17" s="107"/>
    </row>
    <row r="18" spans="1:10" s="113" customFormat="1" ht="30" customHeight="1">
      <c r="A18" s="115">
        <v>1</v>
      </c>
      <c r="B18" s="126">
        <v>5903</v>
      </c>
      <c r="C18" s="127" t="s">
        <v>269</v>
      </c>
      <c r="D18" s="118" t="s">
        <v>178</v>
      </c>
      <c r="E18" s="119">
        <v>7.8E-2</v>
      </c>
      <c r="F18" s="120">
        <v>55.24</v>
      </c>
      <c r="G18" s="121">
        <f>E18*F18</f>
        <v>4.3099999999999996</v>
      </c>
      <c r="H18" s="122">
        <v>3.5000000000000003E-2</v>
      </c>
      <c r="I18" s="107">
        <f t="shared" si="0"/>
        <v>1.28</v>
      </c>
      <c r="J18" s="113">
        <f>77.84/2</f>
        <v>38.92</v>
      </c>
    </row>
    <row r="19" spans="1:10" s="113" customFormat="1" ht="30" customHeight="1">
      <c r="A19" s="115">
        <v>2</v>
      </c>
      <c r="B19" s="126">
        <v>5901</v>
      </c>
      <c r="C19" s="127" t="s">
        <v>267</v>
      </c>
      <c r="D19" s="118" t="s">
        <v>176</v>
      </c>
      <c r="E19" s="119">
        <v>2.1999999999999999E-2</v>
      </c>
      <c r="F19" s="120">
        <v>316.79000000000002</v>
      </c>
      <c r="G19" s="121">
        <f>E19*F19</f>
        <v>6.97</v>
      </c>
      <c r="H19" s="122">
        <v>1.34E-2</v>
      </c>
      <c r="I19" s="107">
        <f t="shared" si="0"/>
        <v>1.28</v>
      </c>
    </row>
    <row r="20" spans="1:10" s="113" customFormat="1" ht="30" customHeight="1">
      <c r="A20" s="115">
        <v>3</v>
      </c>
      <c r="B20" s="126">
        <v>5689</v>
      </c>
      <c r="C20" s="127" t="s">
        <v>396</v>
      </c>
      <c r="D20" s="118" t="s">
        <v>176</v>
      </c>
      <c r="E20" s="119">
        <v>0.13850000000000001</v>
      </c>
      <c r="F20" s="120">
        <v>7.34</v>
      </c>
      <c r="G20" s="121">
        <f t="shared" ref="G20:G29" si="1">E20*F20</f>
        <v>1.02</v>
      </c>
      <c r="H20" s="122">
        <v>1.34E-2</v>
      </c>
      <c r="I20" s="107">
        <f t="shared" si="0"/>
        <v>1.28</v>
      </c>
      <c r="J20" s="113">
        <f>15.35/2</f>
        <v>7.6749999999999998</v>
      </c>
    </row>
    <row r="21" spans="1:10" s="113" customFormat="1" ht="30" customHeight="1">
      <c r="A21" s="115">
        <v>4</v>
      </c>
      <c r="B21" s="126">
        <v>5690</v>
      </c>
      <c r="C21" s="127" t="s">
        <v>397</v>
      </c>
      <c r="D21" s="118" t="s">
        <v>178</v>
      </c>
      <c r="E21" s="119">
        <v>0.1615</v>
      </c>
      <c r="F21" s="120">
        <v>4.5599999999999996</v>
      </c>
      <c r="G21" s="121">
        <f t="shared" si="1"/>
        <v>0.74</v>
      </c>
      <c r="H21" s="122">
        <v>1.34E-2</v>
      </c>
      <c r="I21" s="107">
        <f t="shared" si="0"/>
        <v>1.28</v>
      </c>
    </row>
    <row r="22" spans="1:10" s="113" customFormat="1" ht="30" customHeight="1">
      <c r="A22" s="115">
        <v>5</v>
      </c>
      <c r="B22" s="126">
        <v>5934</v>
      </c>
      <c r="C22" s="127" t="s">
        <v>273</v>
      </c>
      <c r="D22" s="118" t="s">
        <v>178</v>
      </c>
      <c r="E22" s="119">
        <v>7.1999999999999995E-2</v>
      </c>
      <c r="F22" s="120">
        <v>80.22</v>
      </c>
      <c r="G22" s="121">
        <f t="shared" si="1"/>
        <v>5.78</v>
      </c>
      <c r="H22" s="122">
        <v>4.6399999999999997E-2</v>
      </c>
      <c r="I22" s="107">
        <f t="shared" si="0"/>
        <v>1.28</v>
      </c>
      <c r="J22" s="113">
        <f>142.03/2</f>
        <v>71.015000000000001</v>
      </c>
    </row>
    <row r="23" spans="1:10" s="113" customFormat="1" ht="30" customHeight="1">
      <c r="A23" s="115">
        <v>6</v>
      </c>
      <c r="B23" s="126">
        <v>5932</v>
      </c>
      <c r="C23" s="127" t="s">
        <v>271</v>
      </c>
      <c r="D23" s="118" t="s">
        <v>176</v>
      </c>
      <c r="E23" s="119">
        <v>2.8000000000000001E-2</v>
      </c>
      <c r="F23" s="120">
        <v>247.49</v>
      </c>
      <c r="G23" s="121">
        <f t="shared" si="1"/>
        <v>6.93</v>
      </c>
      <c r="H23" s="122">
        <v>9.4899999999999998E-2</v>
      </c>
      <c r="I23" s="107">
        <f t="shared" si="0"/>
        <v>1.28</v>
      </c>
    </row>
    <row r="24" spans="1:10" s="113" customFormat="1" ht="30" customHeight="1">
      <c r="A24" s="115">
        <v>7</v>
      </c>
      <c r="B24" s="126">
        <v>6880</v>
      </c>
      <c r="C24" s="127" t="s">
        <v>437</v>
      </c>
      <c r="D24" s="118" t="s">
        <v>178</v>
      </c>
      <c r="E24" s="119">
        <v>7.1999999999999995E-2</v>
      </c>
      <c r="F24" s="120">
        <v>77.739999999999995</v>
      </c>
      <c r="G24" s="121">
        <f t="shared" si="1"/>
        <v>5.6</v>
      </c>
      <c r="H24" s="122">
        <v>4.6399999999999997E-2</v>
      </c>
      <c r="I24" s="107">
        <f t="shared" si="0"/>
        <v>1.28</v>
      </c>
      <c r="J24" s="113">
        <f>111.18/2</f>
        <v>55.59</v>
      </c>
    </row>
    <row r="25" spans="1:10" s="113" customFormat="1" ht="30" customHeight="1">
      <c r="A25" s="115">
        <v>8</v>
      </c>
      <c r="B25" s="126">
        <v>6879</v>
      </c>
      <c r="C25" s="127" t="s">
        <v>438</v>
      </c>
      <c r="D25" s="118" t="s">
        <v>176</v>
      </c>
      <c r="E25" s="119">
        <v>2.8000000000000001E-2</v>
      </c>
      <c r="F25" s="120">
        <v>212.35</v>
      </c>
      <c r="G25" s="121">
        <f t="shared" si="1"/>
        <v>5.95</v>
      </c>
      <c r="H25" s="122">
        <v>8.0500000000000002E-2</v>
      </c>
      <c r="I25" s="107">
        <f t="shared" si="0"/>
        <v>1.28</v>
      </c>
    </row>
    <row r="26" spans="1:10" s="113" customFormat="1" ht="30" customHeight="1">
      <c r="A26" s="115">
        <v>9</v>
      </c>
      <c r="B26" s="126">
        <v>96021</v>
      </c>
      <c r="C26" s="127" t="s">
        <v>439</v>
      </c>
      <c r="D26" s="118" t="s">
        <v>178</v>
      </c>
      <c r="E26" s="119">
        <v>8.5000000000000006E-2</v>
      </c>
      <c r="F26" s="120">
        <v>47.58</v>
      </c>
      <c r="G26" s="121">
        <f t="shared" si="1"/>
        <v>4.04</v>
      </c>
      <c r="H26" s="122">
        <v>6.0699999999999997E-2</v>
      </c>
      <c r="I26" s="107">
        <f t="shared" si="0"/>
        <v>1.28</v>
      </c>
      <c r="J26" s="113">
        <f xml:space="preserve"> 79.89/2</f>
        <v>39.945</v>
      </c>
    </row>
    <row r="27" spans="1:10" s="113" customFormat="1" ht="30" customHeight="1">
      <c r="A27" s="115">
        <v>10</v>
      </c>
      <c r="B27" s="126">
        <v>96020</v>
      </c>
      <c r="C27" s="127" t="s">
        <v>440</v>
      </c>
      <c r="D27" s="118" t="s">
        <v>176</v>
      </c>
      <c r="E27" s="119">
        <v>1.4999999999999999E-2</v>
      </c>
      <c r="F27" s="120">
        <v>181.71</v>
      </c>
      <c r="G27" s="121">
        <f t="shared" si="1"/>
        <v>2.73</v>
      </c>
      <c r="H27" s="122">
        <v>0.1071</v>
      </c>
      <c r="I27" s="107">
        <f t="shared" si="0"/>
        <v>1.28</v>
      </c>
    </row>
    <row r="28" spans="1:10" s="113" customFormat="1" ht="30" customHeight="1">
      <c r="A28" s="115">
        <v>11</v>
      </c>
      <c r="B28" s="126">
        <v>7050</v>
      </c>
      <c r="C28" s="127" t="s">
        <v>441</v>
      </c>
      <c r="D28" s="118" t="s">
        <v>178</v>
      </c>
      <c r="E28" s="119">
        <v>7.4999999999999997E-2</v>
      </c>
      <c r="F28" s="120">
        <v>71.36</v>
      </c>
      <c r="G28" s="121">
        <f t="shared" si="1"/>
        <v>5.35</v>
      </c>
      <c r="H28" s="122">
        <v>3.4099999999999998E-2</v>
      </c>
      <c r="I28" s="107">
        <f t="shared" si="0"/>
        <v>1.28</v>
      </c>
      <c r="J28" s="113">
        <f>102.08/2</f>
        <v>51.04</v>
      </c>
    </row>
    <row r="29" spans="1:10" s="113" customFormat="1" ht="30" customHeight="1">
      <c r="A29" s="146">
        <v>12</v>
      </c>
      <c r="B29" s="152">
        <v>7049</v>
      </c>
      <c r="C29" s="153" t="s">
        <v>442</v>
      </c>
      <c r="D29" s="149" t="s">
        <v>176</v>
      </c>
      <c r="E29" s="150">
        <v>2.5000000000000001E-2</v>
      </c>
      <c r="F29" s="151">
        <v>226.94</v>
      </c>
      <c r="G29" s="121">
        <f t="shared" si="1"/>
        <v>5.67</v>
      </c>
      <c r="H29" s="122">
        <v>4.19E-2</v>
      </c>
      <c r="I29" s="107">
        <f t="shared" si="0"/>
        <v>1.28</v>
      </c>
    </row>
    <row r="30" spans="1:10" s="113" customFormat="1" ht="20.100000000000001" customHeight="1">
      <c r="A30" s="1282" t="s">
        <v>46</v>
      </c>
      <c r="B30" s="1283"/>
      <c r="C30" s="1283"/>
      <c r="D30" s="1283"/>
      <c r="E30" s="1283"/>
      <c r="F30" s="1283"/>
      <c r="G30" s="357">
        <f>SUM(G18:G29)</f>
        <v>55.09</v>
      </c>
      <c r="H30" s="123"/>
      <c r="I30" s="107"/>
    </row>
    <row r="31" spans="1:10" s="113" customFormat="1" ht="20.100000000000001" customHeight="1">
      <c r="A31" s="1297" t="s">
        <v>47</v>
      </c>
      <c r="B31" s="1298"/>
      <c r="C31" s="1298"/>
      <c r="D31" s="1298"/>
      <c r="E31" s="1298"/>
      <c r="F31" s="1298"/>
      <c r="G31" s="1299"/>
      <c r="H31" s="111"/>
      <c r="I31" s="107"/>
    </row>
    <row r="32" spans="1:10" s="113" customFormat="1" ht="30" customHeight="1">
      <c r="A32" s="115">
        <v>1</v>
      </c>
      <c r="B32" s="116" t="s">
        <v>443</v>
      </c>
      <c r="C32" s="117" t="s">
        <v>444</v>
      </c>
      <c r="D32" s="118" t="s">
        <v>0</v>
      </c>
      <c r="E32" s="119">
        <v>1.1499999999999999</v>
      </c>
      <c r="F32" s="120">
        <v>55.35</v>
      </c>
      <c r="G32" s="121">
        <f>E32*F32</f>
        <v>63.65</v>
      </c>
      <c r="H32" s="122">
        <v>0.1875</v>
      </c>
      <c r="I32" s="107">
        <f>$I$13</f>
        <v>1.28</v>
      </c>
    </row>
    <row r="33" spans="1:9" s="113" customFormat="1" ht="20.100000000000001" customHeight="1">
      <c r="A33" s="1311" t="s">
        <v>48</v>
      </c>
      <c r="B33" s="1312"/>
      <c r="C33" s="1312"/>
      <c r="D33" s="1312"/>
      <c r="E33" s="1312"/>
      <c r="F33" s="1313"/>
      <c r="G33" s="357">
        <f>SUM(G32:G32)</f>
        <v>63.65</v>
      </c>
      <c r="H33" s="123"/>
      <c r="I33" s="107"/>
    </row>
    <row r="34" spans="1:9" s="113" customFormat="1" ht="20.100000000000001" customHeight="1">
      <c r="A34" s="1297" t="s">
        <v>445</v>
      </c>
      <c r="B34" s="1298"/>
      <c r="C34" s="1298"/>
      <c r="D34" s="1298"/>
      <c r="E34" s="1298"/>
      <c r="F34" s="1298"/>
      <c r="G34" s="1299"/>
      <c r="H34" s="111"/>
      <c r="I34" s="107"/>
    </row>
    <row r="35" spans="1:9" s="113" customFormat="1" ht="30" customHeight="1">
      <c r="A35" s="115">
        <v>1</v>
      </c>
      <c r="B35" s="116" t="s">
        <v>446</v>
      </c>
      <c r="C35" s="154" t="s">
        <v>303</v>
      </c>
      <c r="D35" s="118" t="s">
        <v>0</v>
      </c>
      <c r="E35" s="119">
        <v>1</v>
      </c>
      <c r="F35" s="120">
        <v>6.33</v>
      </c>
      <c r="G35" s="121">
        <f>E35*F35</f>
        <v>6.33</v>
      </c>
      <c r="H35" s="122"/>
      <c r="I35" s="107"/>
    </row>
    <row r="36" spans="1:9" s="113" customFormat="1" ht="30" customHeight="1">
      <c r="A36" s="115">
        <v>2</v>
      </c>
      <c r="B36" s="144">
        <v>93591</v>
      </c>
      <c r="C36" s="117" t="s">
        <v>301</v>
      </c>
      <c r="D36" s="118" t="s">
        <v>229</v>
      </c>
      <c r="E36" s="119">
        <v>28</v>
      </c>
      <c r="F36" s="120">
        <v>2.78</v>
      </c>
      <c r="G36" s="121">
        <f>E36*F36</f>
        <v>77.84</v>
      </c>
      <c r="H36" s="122"/>
      <c r="I36" s="128"/>
    </row>
    <row r="37" spans="1:9" s="113" customFormat="1" ht="20.100000000000001" customHeight="1">
      <c r="A37" s="1282" t="s">
        <v>447</v>
      </c>
      <c r="B37" s="1283"/>
      <c r="C37" s="1283"/>
      <c r="D37" s="1283"/>
      <c r="E37" s="1283"/>
      <c r="F37" s="1283"/>
      <c r="G37" s="357">
        <f>SUM(G35:G36)</f>
        <v>84.17</v>
      </c>
      <c r="H37" s="123"/>
      <c r="I37" s="107"/>
    </row>
    <row r="38" spans="1:9" s="113" customFormat="1" ht="20.100000000000001" customHeight="1">
      <c r="A38" s="1321" t="s">
        <v>49</v>
      </c>
      <c r="B38" s="1322"/>
      <c r="C38" s="1322"/>
      <c r="D38" s="1322"/>
      <c r="E38" s="1322"/>
      <c r="F38" s="1322"/>
      <c r="G38" s="1323"/>
      <c r="H38" s="129"/>
      <c r="I38" s="107"/>
    </row>
    <row r="39" spans="1:9" s="113" customFormat="1" ht="20.100000000000001" customHeight="1">
      <c r="A39" s="124" t="s">
        <v>35</v>
      </c>
      <c r="B39" s="118"/>
      <c r="C39" s="118" t="s">
        <v>50</v>
      </c>
      <c r="D39" s="1284" t="s">
        <v>39</v>
      </c>
      <c r="E39" s="1285"/>
      <c r="F39" s="1285"/>
      <c r="G39" s="1286"/>
      <c r="H39" s="114"/>
      <c r="I39" s="107"/>
    </row>
    <row r="40" spans="1:9" s="113" customFormat="1" ht="20.100000000000001" customHeight="1">
      <c r="A40" s="124" t="s">
        <v>51</v>
      </c>
      <c r="B40" s="118"/>
      <c r="C40" s="118" t="s">
        <v>52</v>
      </c>
      <c r="D40" s="1324" t="s">
        <v>53</v>
      </c>
      <c r="E40" s="1324"/>
      <c r="F40" s="1324"/>
      <c r="G40" s="125">
        <f>G16</f>
        <v>0.46</v>
      </c>
      <c r="H40" s="114"/>
      <c r="I40" s="107"/>
    </row>
    <row r="41" spans="1:9" s="113" customFormat="1" ht="20.100000000000001" customHeight="1">
      <c r="A41" s="124" t="s">
        <v>54</v>
      </c>
      <c r="B41" s="118"/>
      <c r="C41" s="118" t="s">
        <v>55</v>
      </c>
      <c r="D41" s="1324" t="s">
        <v>56</v>
      </c>
      <c r="E41" s="1324"/>
      <c r="F41" s="1324"/>
      <c r="G41" s="125">
        <f>G30</f>
        <v>55.09</v>
      </c>
      <c r="H41" s="114"/>
      <c r="I41" s="107"/>
    </row>
    <row r="42" spans="1:9" s="113" customFormat="1" ht="20.100000000000001" customHeight="1">
      <c r="A42" s="124" t="s">
        <v>14</v>
      </c>
      <c r="B42" s="118"/>
      <c r="C42" s="118" t="s">
        <v>57</v>
      </c>
      <c r="D42" s="1324" t="s">
        <v>58</v>
      </c>
      <c r="E42" s="1324"/>
      <c r="F42" s="1324"/>
      <c r="G42" s="125">
        <f>G33</f>
        <v>63.65</v>
      </c>
      <c r="H42" s="114"/>
      <c r="I42" s="107"/>
    </row>
    <row r="43" spans="1:9" s="113" customFormat="1" ht="20.100000000000001" customHeight="1">
      <c r="A43" s="124" t="s">
        <v>7</v>
      </c>
      <c r="B43" s="118"/>
      <c r="C43" s="118" t="s">
        <v>448</v>
      </c>
      <c r="D43" s="1324" t="s">
        <v>449</v>
      </c>
      <c r="E43" s="1324"/>
      <c r="F43" s="1324"/>
      <c r="G43" s="125">
        <f>G37</f>
        <v>84.17</v>
      </c>
      <c r="H43" s="114"/>
      <c r="I43" s="107"/>
    </row>
    <row r="44" spans="1:9" s="113" customFormat="1" ht="20.100000000000001" customHeight="1">
      <c r="A44" s="124" t="s">
        <v>61</v>
      </c>
      <c r="B44" s="118"/>
      <c r="C44" s="130" t="s">
        <v>450</v>
      </c>
      <c r="D44" s="1325" t="s">
        <v>60</v>
      </c>
      <c r="E44" s="1325"/>
      <c r="F44" s="1325"/>
      <c r="G44" s="131">
        <f>G40+G41+G42+G43</f>
        <v>203.37</v>
      </c>
      <c r="H44" s="132">
        <v>596</v>
      </c>
      <c r="I44" s="107"/>
    </row>
    <row r="45" spans="1:9" s="113" customFormat="1" ht="20.100000000000001" customHeight="1">
      <c r="A45" s="124"/>
      <c r="B45" s="118"/>
      <c r="C45" s="130"/>
      <c r="D45" s="133" t="s">
        <v>200</v>
      </c>
      <c r="E45" s="134"/>
      <c r="F45" s="135">
        <v>0.27460000000000001</v>
      </c>
      <c r="G45" s="145">
        <f>G44*F45</f>
        <v>55.85</v>
      </c>
      <c r="H45" s="136"/>
      <c r="I45" s="107"/>
    </row>
    <row r="46" spans="1:9" s="113" customFormat="1" ht="20.100000000000001" customHeight="1" thickBot="1">
      <c r="A46" s="137"/>
      <c r="B46" s="138"/>
      <c r="C46" s="138"/>
      <c r="D46" s="1320" t="s">
        <v>62</v>
      </c>
      <c r="E46" s="1320"/>
      <c r="F46" s="1320"/>
      <c r="G46" s="139">
        <f>G44+G45</f>
        <v>259.22000000000003</v>
      </c>
      <c r="H46" s="140"/>
      <c r="I46" s="107"/>
    </row>
    <row r="47" spans="1:9">
      <c r="A47" s="141"/>
      <c r="B47" s="141"/>
      <c r="C47" s="141"/>
      <c r="D47" s="142"/>
      <c r="E47" s="142"/>
      <c r="F47" s="142"/>
      <c r="G47" s="143"/>
      <c r="H47" s="143"/>
    </row>
  </sheetData>
  <mergeCells count="25">
    <mergeCell ref="D46:F46"/>
    <mergeCell ref="A38:G38"/>
    <mergeCell ref="D40:F40"/>
    <mergeCell ref="D41:F41"/>
    <mergeCell ref="D42:F42"/>
    <mergeCell ref="D43:F43"/>
    <mergeCell ref="D44:F44"/>
    <mergeCell ref="A2:G2"/>
    <mergeCell ref="A16:F16"/>
    <mergeCell ref="A30:F30"/>
    <mergeCell ref="A33:F33"/>
    <mergeCell ref="B7:G7"/>
    <mergeCell ref="A13:G13"/>
    <mergeCell ref="A17:G17"/>
    <mergeCell ref="A37:F37"/>
    <mergeCell ref="D39:G39"/>
    <mergeCell ref="A3:G3"/>
    <mergeCell ref="A4:G4"/>
    <mergeCell ref="A5:G5"/>
    <mergeCell ref="A8:G8"/>
    <mergeCell ref="A31:G31"/>
    <mergeCell ref="A34:G34"/>
    <mergeCell ref="A9:A10"/>
    <mergeCell ref="C9:F10"/>
    <mergeCell ref="A11:G11"/>
  </mergeCells>
  <printOptions horizontalCentered="1"/>
  <pageMargins left="0.51181102362204722" right="0.51181102362204722" top="0.78740157480314965" bottom="0.78740157480314965" header="0.31496062992125984" footer="0.31496062992125984"/>
  <pageSetup paperSize="9" scale="70"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H56"/>
  <sheetViews>
    <sheetView view="pageBreakPreview" topLeftCell="A38" zoomScaleNormal="100" zoomScaleSheetLayoutView="100" workbookViewId="0">
      <selection activeCell="B7" sqref="B7:H7"/>
    </sheetView>
  </sheetViews>
  <sheetFormatPr defaultColWidth="9.140625" defaultRowHeight="14.25"/>
  <cols>
    <col min="1" max="2" width="10.7109375" style="502" customWidth="1"/>
    <col min="3" max="3" width="40.7109375" style="502" customWidth="1"/>
    <col min="4" max="4" width="10.7109375" style="502" customWidth="1"/>
    <col min="5" max="7" width="14.7109375" style="502" customWidth="1"/>
    <col min="8" max="16384" width="9.140625" style="502"/>
  </cols>
  <sheetData>
    <row r="1" spans="1:8" s="232" customFormat="1" ht="15" customHeight="1">
      <c r="A1" s="231"/>
      <c r="B1" s="1274"/>
      <c r="C1" s="1274"/>
      <c r="D1" s="1274"/>
      <c r="E1" s="1274"/>
      <c r="F1" s="1274"/>
      <c r="G1" s="1275"/>
    </row>
    <row r="2" spans="1:8" s="232" customFormat="1" ht="45.75" customHeight="1">
      <c r="A2" s="236"/>
      <c r="B2" s="412"/>
      <c r="C2" s="412"/>
      <c r="D2" s="412"/>
      <c r="E2" s="412"/>
      <c r="F2" s="412"/>
      <c r="G2" s="405"/>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480" customFormat="1">
      <c r="A7" s="479" t="s">
        <v>557</v>
      </c>
      <c r="B7" s="1326" t="str">
        <f>'CPU VI'!B7</f>
        <v>EXECUÇÃO DOS SERVIÇOS DE INFRAESTRUTURA E PREVENÇÃO DE INUNDAÇÕES - NO MUNICÍPIO DE ANANINDEUA - PA.</v>
      </c>
      <c r="C7" s="1327"/>
      <c r="D7" s="1327"/>
      <c r="E7" s="1327"/>
      <c r="F7" s="1327"/>
      <c r="G7" s="1328"/>
    </row>
    <row r="8" spans="1:8" s="232" customFormat="1" ht="15" customHeight="1" thickBot="1">
      <c r="A8" s="233"/>
      <c r="B8" s="1272"/>
      <c r="C8" s="1272"/>
      <c r="D8" s="1272"/>
      <c r="E8" s="1272"/>
      <c r="F8" s="1272"/>
      <c r="G8" s="1273"/>
    </row>
    <row r="9" spans="1:8" s="480" customFormat="1" ht="24" customHeight="1" thickTop="1">
      <c r="A9" s="408" t="s">
        <v>187</v>
      </c>
      <c r="B9" s="481" t="s">
        <v>597</v>
      </c>
      <c r="C9" s="1263" t="s">
        <v>559</v>
      </c>
      <c r="D9" s="1264"/>
      <c r="E9" s="1264"/>
      <c r="F9" s="1265"/>
      <c r="G9" s="315" t="s">
        <v>485</v>
      </c>
    </row>
    <row r="10" spans="1:8" s="480" customFormat="1" ht="29.25" customHeight="1" thickBot="1">
      <c r="A10" s="409" t="s">
        <v>598</v>
      </c>
      <c r="B10" s="482">
        <v>180263</v>
      </c>
      <c r="C10" s="1251" t="str">
        <f>[18]ORÇAMENTO!F104</f>
        <v>Recuperação de PV´s ou Caixas de águas pluviais para bueiros simples</v>
      </c>
      <c r="D10" s="1252"/>
      <c r="E10" s="1252"/>
      <c r="F10" s="1253"/>
      <c r="G10" s="155" t="s">
        <v>599</v>
      </c>
    </row>
    <row r="11" spans="1:8" s="480" customFormat="1" ht="12.75" customHeight="1" thickTop="1">
      <c r="A11" s="1329"/>
      <c r="B11" s="1330"/>
      <c r="C11" s="1330"/>
      <c r="D11" s="1330"/>
      <c r="E11" s="1330"/>
      <c r="F11" s="1330"/>
      <c r="G11" s="1331"/>
    </row>
    <row r="12" spans="1:8" s="484" customFormat="1" ht="20.100000000000001" customHeight="1">
      <c r="A12" s="241" t="s">
        <v>35</v>
      </c>
      <c r="B12" s="242" t="s">
        <v>264</v>
      </c>
      <c r="C12" s="243" t="s">
        <v>555</v>
      </c>
      <c r="D12" s="242" t="s">
        <v>37</v>
      </c>
      <c r="E12" s="243" t="s">
        <v>153</v>
      </c>
      <c r="F12" s="244" t="s">
        <v>38</v>
      </c>
      <c r="G12" s="245" t="s">
        <v>560</v>
      </c>
      <c r="H12" s="483"/>
    </row>
    <row r="13" spans="1:8" s="480" customFormat="1" ht="20.100000000000001" customHeight="1">
      <c r="A13" s="1332" t="s">
        <v>34</v>
      </c>
      <c r="B13" s="1333"/>
      <c r="C13" s="1333"/>
      <c r="D13" s="1333"/>
      <c r="E13" s="1333"/>
      <c r="F13" s="1333"/>
      <c r="G13" s="1334"/>
    </row>
    <row r="14" spans="1:8" s="480" customFormat="1" ht="20.100000000000001" customHeight="1">
      <c r="A14" s="485">
        <v>1</v>
      </c>
      <c r="B14" s="486">
        <v>280023</v>
      </c>
      <c r="C14" s="487" t="s">
        <v>276</v>
      </c>
      <c r="D14" s="486" t="s">
        <v>230</v>
      </c>
      <c r="E14" s="488">
        <v>2.4</v>
      </c>
      <c r="F14" s="489">
        <v>23.96</v>
      </c>
      <c r="G14" s="490">
        <f>E14*F14</f>
        <v>57.5</v>
      </c>
    </row>
    <row r="15" spans="1:8" s="480" customFormat="1" ht="20.100000000000001" customHeight="1">
      <c r="A15" s="485">
        <v>2</v>
      </c>
      <c r="B15" s="486">
        <v>280004</v>
      </c>
      <c r="C15" s="487" t="s">
        <v>600</v>
      </c>
      <c r="D15" s="486" t="s">
        <v>230</v>
      </c>
      <c r="E15" s="491">
        <f>E14*2</f>
        <v>4.8</v>
      </c>
      <c r="F15" s="489">
        <v>19.29</v>
      </c>
      <c r="G15" s="490">
        <f>E15*F15</f>
        <v>92.59</v>
      </c>
    </row>
    <row r="16" spans="1:8" s="480" customFormat="1" ht="20.100000000000001" customHeight="1">
      <c r="A16" s="1335" t="s">
        <v>482</v>
      </c>
      <c r="B16" s="1336"/>
      <c r="C16" s="1336"/>
      <c r="D16" s="1336"/>
      <c r="E16" s="1336"/>
      <c r="F16" s="1336"/>
      <c r="G16" s="492">
        <f>SUM(G14:G15)</f>
        <v>150.09</v>
      </c>
    </row>
    <row r="17" spans="1:7" s="480" customFormat="1" ht="20.100000000000001" customHeight="1">
      <c r="A17" s="1337" t="s">
        <v>45</v>
      </c>
      <c r="B17" s="1338"/>
      <c r="C17" s="1338"/>
      <c r="D17" s="1338"/>
      <c r="E17" s="1338"/>
      <c r="F17" s="1338"/>
      <c r="G17" s="1339"/>
    </row>
    <row r="18" spans="1:7" s="480" customFormat="1" ht="27.75" customHeight="1">
      <c r="A18" s="485"/>
      <c r="B18" s="493"/>
      <c r="C18" s="494"/>
      <c r="D18" s="495"/>
      <c r="E18" s="488"/>
      <c r="F18" s="496"/>
      <c r="G18" s="490">
        <f t="shared" ref="G18:G29" si="0">E18*F18</f>
        <v>0</v>
      </c>
    </row>
    <row r="19" spans="1:7" s="480" customFormat="1" ht="27.75" hidden="1" customHeight="1">
      <c r="A19" s="485"/>
      <c r="B19" s="493"/>
      <c r="C19" s="494"/>
      <c r="D19" s="495"/>
      <c r="E19" s="488"/>
      <c r="F19" s="496"/>
      <c r="G19" s="490">
        <f t="shared" si="0"/>
        <v>0</v>
      </c>
    </row>
    <row r="20" spans="1:7" s="480" customFormat="1" ht="27.75" hidden="1" customHeight="1">
      <c r="A20" s="485"/>
      <c r="B20" s="493"/>
      <c r="C20" s="494"/>
      <c r="D20" s="495"/>
      <c r="E20" s="488"/>
      <c r="F20" s="496"/>
      <c r="G20" s="490">
        <f t="shared" si="0"/>
        <v>0</v>
      </c>
    </row>
    <row r="21" spans="1:7" s="480" customFormat="1" ht="27.75" hidden="1" customHeight="1">
      <c r="A21" s="485"/>
      <c r="B21" s="493"/>
      <c r="C21" s="494"/>
      <c r="D21" s="495"/>
      <c r="E21" s="488"/>
      <c r="F21" s="496"/>
      <c r="G21" s="490">
        <f t="shared" si="0"/>
        <v>0</v>
      </c>
    </row>
    <row r="22" spans="1:7" s="480" customFormat="1" ht="27.75" hidden="1" customHeight="1">
      <c r="A22" s="485"/>
      <c r="B22" s="493"/>
      <c r="C22" s="494"/>
      <c r="D22" s="495"/>
      <c r="E22" s="488"/>
      <c r="F22" s="496"/>
      <c r="G22" s="490">
        <f t="shared" si="0"/>
        <v>0</v>
      </c>
    </row>
    <row r="23" spans="1:7" s="480" customFormat="1" ht="27.75" hidden="1" customHeight="1">
      <c r="A23" s="485"/>
      <c r="B23" s="493"/>
      <c r="C23" s="494"/>
      <c r="D23" s="495"/>
      <c r="E23" s="488"/>
      <c r="F23" s="496"/>
      <c r="G23" s="490">
        <f t="shared" si="0"/>
        <v>0</v>
      </c>
    </row>
    <row r="24" spans="1:7" s="480" customFormat="1" ht="27.75" hidden="1" customHeight="1">
      <c r="A24" s="485"/>
      <c r="B24" s="493"/>
      <c r="C24" s="494"/>
      <c r="D24" s="495"/>
      <c r="E24" s="488"/>
      <c r="F24" s="496"/>
      <c r="G24" s="490">
        <f t="shared" si="0"/>
        <v>0</v>
      </c>
    </row>
    <row r="25" spans="1:7" s="480" customFormat="1" ht="27.75" hidden="1" customHeight="1">
      <c r="A25" s="485"/>
      <c r="B25" s="493"/>
      <c r="C25" s="494"/>
      <c r="D25" s="495"/>
      <c r="E25" s="488"/>
      <c r="F25" s="496"/>
      <c r="G25" s="490">
        <f t="shared" si="0"/>
        <v>0</v>
      </c>
    </row>
    <row r="26" spans="1:7" s="480" customFormat="1" ht="27.75" hidden="1" customHeight="1">
      <c r="A26" s="485"/>
      <c r="B26" s="493"/>
      <c r="C26" s="494"/>
      <c r="D26" s="495"/>
      <c r="E26" s="488"/>
      <c r="F26" s="496"/>
      <c r="G26" s="490">
        <f t="shared" si="0"/>
        <v>0</v>
      </c>
    </row>
    <row r="27" spans="1:7" s="480" customFormat="1" ht="27.75" hidden="1" customHeight="1">
      <c r="A27" s="485"/>
      <c r="B27" s="493"/>
      <c r="C27" s="494"/>
      <c r="D27" s="495"/>
      <c r="E27" s="488"/>
      <c r="F27" s="496"/>
      <c r="G27" s="490">
        <f t="shared" si="0"/>
        <v>0</v>
      </c>
    </row>
    <row r="28" spans="1:7" s="480" customFormat="1" ht="27.75" hidden="1" customHeight="1">
      <c r="A28" s="485"/>
      <c r="B28" s="493"/>
      <c r="C28" s="494"/>
      <c r="D28" s="495"/>
      <c r="E28" s="488"/>
      <c r="F28" s="496"/>
      <c r="G28" s="490">
        <f t="shared" si="0"/>
        <v>0</v>
      </c>
    </row>
    <row r="29" spans="1:7" s="480" customFormat="1" ht="27.75" hidden="1" customHeight="1">
      <c r="A29" s="485"/>
      <c r="B29" s="493"/>
      <c r="C29" s="494"/>
      <c r="D29" s="495"/>
      <c r="E29" s="488"/>
      <c r="F29" s="496"/>
      <c r="G29" s="490">
        <f t="shared" si="0"/>
        <v>0</v>
      </c>
    </row>
    <row r="30" spans="1:7" s="480" customFormat="1" ht="20.100000000000001" customHeight="1">
      <c r="A30" s="1335" t="s">
        <v>483</v>
      </c>
      <c r="B30" s="1336"/>
      <c r="C30" s="1336"/>
      <c r="D30" s="1336"/>
      <c r="E30" s="1336"/>
      <c r="F30" s="1336"/>
      <c r="G30" s="492">
        <f>SUM(G18:G29)</f>
        <v>0</v>
      </c>
    </row>
    <row r="31" spans="1:7" s="480" customFormat="1" ht="20.100000000000001" customHeight="1">
      <c r="A31" s="1340" t="s">
        <v>601</v>
      </c>
      <c r="B31" s="1341"/>
      <c r="C31" s="1341"/>
      <c r="D31" s="1341"/>
      <c r="E31" s="1341"/>
      <c r="F31" s="1341"/>
      <c r="G31" s="1342"/>
    </row>
    <row r="32" spans="1:7" s="480" customFormat="1" ht="20.100000000000001" customHeight="1">
      <c r="A32" s="485">
        <v>1</v>
      </c>
      <c r="B32" s="493">
        <v>20174</v>
      </c>
      <c r="C32" s="497" t="s">
        <v>602</v>
      </c>
      <c r="D32" s="495" t="s">
        <v>0</v>
      </c>
      <c r="E32" s="496">
        <v>3.28</v>
      </c>
      <c r="F32" s="496">
        <v>108.82</v>
      </c>
      <c r="G32" s="490">
        <f>E32*F32</f>
        <v>356.93</v>
      </c>
    </row>
    <row r="33" spans="1:8" s="480" customFormat="1" ht="20.100000000000001" customHeight="1">
      <c r="A33" s="485">
        <f t="shared" ref="A33:A38" si="1">A32+1</f>
        <v>2</v>
      </c>
      <c r="B33" s="493">
        <v>50681</v>
      </c>
      <c r="C33" s="497" t="s">
        <v>603</v>
      </c>
      <c r="D33" s="495" t="s">
        <v>0</v>
      </c>
      <c r="E33" s="496">
        <f>0.49/2</f>
        <v>0.25</v>
      </c>
      <c r="F33" s="496">
        <v>3765.85</v>
      </c>
      <c r="G33" s="490">
        <f t="shared" ref="G33:G46" si="2">E33*F33</f>
        <v>941.46</v>
      </c>
    </row>
    <row r="34" spans="1:8" s="480" customFormat="1" ht="20.100000000000001" customHeight="1">
      <c r="A34" s="485">
        <f t="shared" si="1"/>
        <v>3</v>
      </c>
      <c r="B34" s="493">
        <v>30010</v>
      </c>
      <c r="C34" s="497" t="s">
        <v>604</v>
      </c>
      <c r="D34" s="495" t="s">
        <v>0</v>
      </c>
      <c r="E34" s="496">
        <f>3.6/2</f>
        <v>1.8</v>
      </c>
      <c r="F34" s="496">
        <v>76.8</v>
      </c>
      <c r="G34" s="490">
        <f t="shared" si="2"/>
        <v>138.24</v>
      </c>
    </row>
    <row r="35" spans="1:8" s="480" customFormat="1" ht="20.100000000000001" customHeight="1">
      <c r="A35" s="485">
        <f t="shared" si="1"/>
        <v>4</v>
      </c>
      <c r="B35" s="493">
        <v>30254</v>
      </c>
      <c r="C35" s="497" t="s">
        <v>605</v>
      </c>
      <c r="D35" s="495" t="s">
        <v>0</v>
      </c>
      <c r="E35" s="496">
        <f>1.08/2</f>
        <v>0.54</v>
      </c>
      <c r="F35" s="496">
        <v>15.56</v>
      </c>
      <c r="G35" s="490">
        <f t="shared" si="2"/>
        <v>8.4</v>
      </c>
    </row>
    <row r="36" spans="1:8" s="480" customFormat="1" ht="20.100000000000001" customHeight="1">
      <c r="A36" s="485">
        <f t="shared" si="1"/>
        <v>5</v>
      </c>
      <c r="B36" s="493">
        <v>60045</v>
      </c>
      <c r="C36" s="497" t="s">
        <v>606</v>
      </c>
      <c r="D36" s="495" t="s">
        <v>2</v>
      </c>
      <c r="E36" s="496">
        <f>7.2/2</f>
        <v>3.6</v>
      </c>
      <c r="F36" s="496">
        <v>129.91999999999999</v>
      </c>
      <c r="G36" s="490">
        <f t="shared" si="2"/>
        <v>467.71</v>
      </c>
    </row>
    <row r="37" spans="1:8" s="480" customFormat="1" ht="20.100000000000001" customHeight="1">
      <c r="A37" s="485">
        <f t="shared" si="1"/>
        <v>6</v>
      </c>
      <c r="B37" s="493" t="s">
        <v>607</v>
      </c>
      <c r="C37" s="497" t="s">
        <v>608</v>
      </c>
      <c r="D37" s="495" t="s">
        <v>609</v>
      </c>
      <c r="E37" s="496"/>
      <c r="F37" s="496">
        <v>480</v>
      </c>
      <c r="G37" s="490">
        <f t="shared" si="2"/>
        <v>0</v>
      </c>
    </row>
    <row r="38" spans="1:8" s="480" customFormat="1" ht="20.100000000000001" customHeight="1">
      <c r="A38" s="485">
        <f t="shared" si="1"/>
        <v>7</v>
      </c>
      <c r="B38" s="493" t="s">
        <v>610</v>
      </c>
      <c r="C38" s="497" t="s">
        <v>611</v>
      </c>
      <c r="D38" s="495" t="s">
        <v>609</v>
      </c>
      <c r="E38" s="496">
        <v>1</v>
      </c>
      <c r="F38" s="496">
        <v>1767.58</v>
      </c>
      <c r="G38" s="490">
        <f t="shared" si="2"/>
        <v>1767.58</v>
      </c>
    </row>
    <row r="39" spans="1:8" s="480" customFormat="1" ht="20.100000000000001" customHeight="1">
      <c r="A39" s="485"/>
      <c r="B39" s="493"/>
      <c r="C39" s="497"/>
      <c r="D39" s="495"/>
      <c r="E39" s="496"/>
      <c r="F39" s="496"/>
      <c r="G39" s="490">
        <f t="shared" si="2"/>
        <v>0</v>
      </c>
    </row>
    <row r="40" spans="1:8" s="480" customFormat="1" ht="20.100000000000001" customHeight="1">
      <c r="A40" s="485"/>
      <c r="B40" s="493"/>
      <c r="C40" s="497"/>
      <c r="D40" s="495"/>
      <c r="E40" s="496"/>
      <c r="F40" s="496"/>
      <c r="G40" s="490">
        <f t="shared" si="2"/>
        <v>0</v>
      </c>
    </row>
    <row r="41" spans="1:8" s="480" customFormat="1" ht="20.100000000000001" customHeight="1">
      <c r="A41" s="485"/>
      <c r="B41" s="493"/>
      <c r="C41" s="497"/>
      <c r="D41" s="495"/>
      <c r="E41" s="496"/>
      <c r="F41" s="496"/>
      <c r="G41" s="490">
        <f t="shared" si="2"/>
        <v>0</v>
      </c>
    </row>
    <row r="42" spans="1:8" s="480" customFormat="1" ht="20.100000000000001" customHeight="1">
      <c r="A42" s="485"/>
      <c r="B42" s="493"/>
      <c r="C42" s="497"/>
      <c r="D42" s="495"/>
      <c r="E42" s="496"/>
      <c r="F42" s="496"/>
      <c r="G42" s="490">
        <f t="shared" si="2"/>
        <v>0</v>
      </c>
    </row>
    <row r="43" spans="1:8" s="480" customFormat="1" ht="20.100000000000001" customHeight="1">
      <c r="A43" s="485"/>
      <c r="B43" s="493"/>
      <c r="C43" s="497"/>
      <c r="D43" s="495"/>
      <c r="E43" s="496"/>
      <c r="F43" s="496"/>
      <c r="G43" s="490">
        <f t="shared" si="2"/>
        <v>0</v>
      </c>
    </row>
    <row r="44" spans="1:8" s="480" customFormat="1" ht="20.100000000000001" customHeight="1">
      <c r="A44" s="485"/>
      <c r="B44" s="493"/>
      <c r="C44" s="497"/>
      <c r="D44" s="495"/>
      <c r="E44" s="496"/>
      <c r="F44" s="496"/>
      <c r="G44" s="490">
        <f t="shared" si="2"/>
        <v>0</v>
      </c>
    </row>
    <row r="45" spans="1:8" s="480" customFormat="1" ht="20.100000000000001" customHeight="1">
      <c r="A45" s="485"/>
      <c r="B45" s="493"/>
      <c r="C45" s="497"/>
      <c r="D45" s="495"/>
      <c r="E45" s="496"/>
      <c r="F45" s="496"/>
      <c r="G45" s="490">
        <f t="shared" si="2"/>
        <v>0</v>
      </c>
    </row>
    <row r="46" spans="1:8" s="480" customFormat="1" ht="20.100000000000001" customHeight="1">
      <c r="A46" s="485"/>
      <c r="B46" s="493"/>
      <c r="C46" s="497"/>
      <c r="D46" s="495"/>
      <c r="E46" s="496"/>
      <c r="F46" s="496"/>
      <c r="G46" s="490">
        <f t="shared" si="2"/>
        <v>0</v>
      </c>
    </row>
    <row r="47" spans="1:8" s="480" customFormat="1" ht="20.100000000000001" customHeight="1">
      <c r="A47" s="1335" t="s">
        <v>484</v>
      </c>
      <c r="B47" s="1336"/>
      <c r="C47" s="1336"/>
      <c r="D47" s="1336"/>
      <c r="E47" s="1336"/>
      <c r="F47" s="1336"/>
      <c r="G47" s="492">
        <f>SUM(G32:G46)</f>
        <v>3680.32</v>
      </c>
    </row>
    <row r="48" spans="1:8" s="484" customFormat="1" ht="20.100000000000001" customHeight="1">
      <c r="A48" s="1244" t="s">
        <v>49</v>
      </c>
      <c r="B48" s="1245"/>
      <c r="C48" s="1245"/>
      <c r="D48" s="1245"/>
      <c r="E48" s="1245"/>
      <c r="F48" s="1245"/>
      <c r="G48" s="1246"/>
      <c r="H48" s="483"/>
    </row>
    <row r="49" spans="1:8" s="484" customFormat="1" ht="20.100000000000001" customHeight="1">
      <c r="A49" s="156" t="s">
        <v>35</v>
      </c>
      <c r="B49" s="157"/>
      <c r="C49" s="157" t="s">
        <v>50</v>
      </c>
      <c r="D49" s="1247" t="s">
        <v>561</v>
      </c>
      <c r="E49" s="1248"/>
      <c r="F49" s="1248"/>
      <c r="G49" s="1249"/>
      <c r="H49" s="483"/>
    </row>
    <row r="50" spans="1:8" s="484" customFormat="1" ht="20.100000000000001" customHeight="1">
      <c r="A50" s="156" t="s">
        <v>51</v>
      </c>
      <c r="B50" s="157"/>
      <c r="C50" s="157" t="s">
        <v>52</v>
      </c>
      <c r="D50" s="1232" t="s">
        <v>53</v>
      </c>
      <c r="E50" s="1232"/>
      <c r="F50" s="1232"/>
      <c r="G50" s="158">
        <f>G16</f>
        <v>150.09</v>
      </c>
      <c r="H50" s="483"/>
    </row>
    <row r="51" spans="1:8" s="484" customFormat="1" ht="20.100000000000001" customHeight="1">
      <c r="A51" s="156" t="s">
        <v>54</v>
      </c>
      <c r="B51" s="157"/>
      <c r="C51" s="157" t="s">
        <v>55</v>
      </c>
      <c r="D51" s="1232" t="s">
        <v>56</v>
      </c>
      <c r="E51" s="1232"/>
      <c r="F51" s="1232"/>
      <c r="G51" s="158">
        <f>G30</f>
        <v>0</v>
      </c>
      <c r="H51" s="483"/>
    </row>
    <row r="52" spans="1:8" s="484" customFormat="1" ht="20.100000000000001" customHeight="1">
      <c r="A52" s="156" t="s">
        <v>14</v>
      </c>
      <c r="B52" s="157"/>
      <c r="C52" s="157" t="s">
        <v>57</v>
      </c>
      <c r="D52" s="1232" t="s">
        <v>58</v>
      </c>
      <c r="E52" s="1232"/>
      <c r="F52" s="1232"/>
      <c r="G52" s="158">
        <f>G47</f>
        <v>3680.32</v>
      </c>
      <c r="H52" s="483"/>
    </row>
    <row r="53" spans="1:8" s="484" customFormat="1" ht="20.100000000000001" customHeight="1">
      <c r="A53" s="156" t="s">
        <v>7</v>
      </c>
      <c r="B53" s="157"/>
      <c r="C53" s="428" t="s">
        <v>59</v>
      </c>
      <c r="D53" s="1233" t="s">
        <v>60</v>
      </c>
      <c r="E53" s="1233"/>
      <c r="F53" s="1233"/>
      <c r="G53" s="429">
        <f>G50+G51+G52</f>
        <v>3830.41</v>
      </c>
      <c r="H53" s="483"/>
    </row>
    <row r="54" spans="1:8" s="484" customFormat="1" ht="20.100000000000001" customHeight="1">
      <c r="A54" s="156"/>
      <c r="B54" s="157"/>
      <c r="C54" s="428"/>
      <c r="D54" s="1234" t="s">
        <v>200</v>
      </c>
      <c r="E54" s="1235"/>
      <c r="F54" s="430">
        <v>0.27460000000000001</v>
      </c>
      <c r="G54" s="159">
        <f>G53*F54</f>
        <v>1051.83</v>
      </c>
      <c r="H54" s="483"/>
    </row>
    <row r="55" spans="1:8" s="484" customFormat="1" ht="20.100000000000001" customHeight="1" thickBot="1">
      <c r="A55" s="1236" t="s">
        <v>62</v>
      </c>
      <c r="B55" s="1237"/>
      <c r="C55" s="1237"/>
      <c r="D55" s="1237"/>
      <c r="E55" s="1237"/>
      <c r="F55" s="1238"/>
      <c r="G55" s="160">
        <f>G53+G54</f>
        <v>4882.24</v>
      </c>
      <c r="H55" s="483"/>
    </row>
    <row r="56" spans="1:8" s="480" customFormat="1" ht="20.100000000000001" customHeight="1">
      <c r="A56" s="498"/>
      <c r="B56" s="499"/>
      <c r="C56" s="499"/>
      <c r="D56" s="500"/>
      <c r="E56" s="499"/>
      <c r="F56" s="499"/>
      <c r="G56" s="501"/>
    </row>
  </sheetData>
  <mergeCells count="23">
    <mergeCell ref="D51:F51"/>
    <mergeCell ref="D52:F52"/>
    <mergeCell ref="D53:F53"/>
    <mergeCell ref="D54:E54"/>
    <mergeCell ref="A55:F55"/>
    <mergeCell ref="B8:G8"/>
    <mergeCell ref="D50:F50"/>
    <mergeCell ref="C9:F9"/>
    <mergeCell ref="C10:F10"/>
    <mergeCell ref="A11:G11"/>
    <mergeCell ref="A13:G13"/>
    <mergeCell ref="A16:F16"/>
    <mergeCell ref="A17:G17"/>
    <mergeCell ref="A30:F30"/>
    <mergeCell ref="A31:G31"/>
    <mergeCell ref="A47:F47"/>
    <mergeCell ref="A48:G48"/>
    <mergeCell ref="D49:G49"/>
    <mergeCell ref="B1:G1"/>
    <mergeCell ref="A3:G3"/>
    <mergeCell ref="A4:G4"/>
    <mergeCell ref="A5:G5"/>
    <mergeCell ref="B7:G7"/>
  </mergeCells>
  <pageMargins left="0.511811024" right="0.511811024" top="0.78740157499999996" bottom="0.78740157499999996" header="0.31496062000000002" footer="0.31496062000000002"/>
  <pageSetup paperSize="9" scale="7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39997558519241921"/>
  </sheetPr>
  <dimension ref="A1:H60"/>
  <sheetViews>
    <sheetView view="pageBreakPreview" zoomScaleNormal="100" zoomScaleSheetLayoutView="100" workbookViewId="0">
      <selection activeCell="K3" sqref="K3"/>
    </sheetView>
  </sheetViews>
  <sheetFormatPr defaultColWidth="9.140625" defaultRowHeight="14.25"/>
  <cols>
    <col min="1" max="2" width="10.7109375" style="502" customWidth="1"/>
    <col min="3" max="3" width="40.7109375" style="502" customWidth="1"/>
    <col min="4" max="4" width="10.7109375" style="502" customWidth="1"/>
    <col min="5" max="7" width="14.7109375" style="502" customWidth="1"/>
    <col min="8" max="16384" width="9.140625" style="502"/>
  </cols>
  <sheetData>
    <row r="1" spans="1:8" s="232" customFormat="1" ht="15" customHeight="1">
      <c r="A1" s="231"/>
      <c r="B1" s="1274"/>
      <c r="C1" s="1274"/>
      <c r="D1" s="1274"/>
      <c r="E1" s="1274"/>
      <c r="F1" s="1274"/>
      <c r="G1" s="1275"/>
    </row>
    <row r="2" spans="1:8" s="232" customFormat="1" ht="45.75" customHeight="1">
      <c r="A2" s="236"/>
      <c r="B2" s="412"/>
      <c r="C2" s="412"/>
      <c r="D2" s="412"/>
      <c r="E2" s="412"/>
      <c r="F2" s="412"/>
      <c r="G2" s="405"/>
    </row>
    <row r="3" spans="1:8" s="232" customFormat="1" ht="15" customHeight="1">
      <c r="A3" s="1266" t="s">
        <v>18</v>
      </c>
      <c r="B3" s="1267"/>
      <c r="C3" s="1267"/>
      <c r="D3" s="1267"/>
      <c r="E3" s="1267"/>
      <c r="F3" s="1267"/>
      <c r="G3" s="1268"/>
    </row>
    <row r="4" spans="1:8" s="232" customFormat="1" ht="15" customHeight="1">
      <c r="A4" s="1229" t="s">
        <v>189</v>
      </c>
      <c r="B4" s="1230"/>
      <c r="C4" s="1230"/>
      <c r="D4" s="1230"/>
      <c r="E4" s="1230"/>
      <c r="F4" s="1230"/>
      <c r="G4" s="1231"/>
    </row>
    <row r="5" spans="1:8" s="232" customFormat="1" ht="15" customHeight="1">
      <c r="A5" s="1229" t="s">
        <v>17</v>
      </c>
      <c r="B5" s="1230"/>
      <c r="C5" s="1230"/>
      <c r="D5" s="1230"/>
      <c r="E5" s="1230"/>
      <c r="F5" s="1230"/>
      <c r="G5" s="1231"/>
    </row>
    <row r="6" spans="1:8" s="232" customFormat="1" ht="15" customHeight="1">
      <c r="A6" s="406"/>
      <c r="B6" s="413"/>
      <c r="C6" s="413"/>
      <c r="D6" s="413"/>
      <c r="E6" s="413"/>
      <c r="F6" s="413"/>
      <c r="G6" s="407"/>
    </row>
    <row r="7" spans="1:8" s="480" customFormat="1">
      <c r="A7" s="479" t="s">
        <v>557</v>
      </c>
      <c r="B7" s="1326" t="str">
        <f>'CPU VII'!B7</f>
        <v>EXECUÇÃO DOS SERVIÇOS DE INFRAESTRUTURA E PREVENÇÃO DE INUNDAÇÕES - NO MUNICÍPIO DE ANANINDEUA - PA.</v>
      </c>
      <c r="C7" s="1327"/>
      <c r="D7" s="1327"/>
      <c r="E7" s="1327"/>
      <c r="F7" s="1327"/>
      <c r="G7" s="1328"/>
    </row>
    <row r="8" spans="1:8" s="232" customFormat="1" ht="15" customHeight="1" thickBot="1">
      <c r="A8" s="233"/>
      <c r="B8" s="1272"/>
      <c r="C8" s="1272"/>
      <c r="D8" s="1272"/>
      <c r="E8" s="1272"/>
      <c r="F8" s="1272"/>
      <c r="G8" s="1273"/>
    </row>
    <row r="9" spans="1:8" s="480" customFormat="1" ht="24" customHeight="1" thickTop="1">
      <c r="A9" s="408" t="s">
        <v>187</v>
      </c>
      <c r="B9" s="481" t="s">
        <v>612</v>
      </c>
      <c r="C9" s="1263" t="s">
        <v>559</v>
      </c>
      <c r="D9" s="1264"/>
      <c r="E9" s="1264"/>
      <c r="F9" s="1265"/>
      <c r="G9" s="315" t="s">
        <v>485</v>
      </c>
    </row>
    <row r="10" spans="1:8" s="480" customFormat="1" ht="29.25" customHeight="1" thickBot="1">
      <c r="A10" s="409" t="s">
        <v>613</v>
      </c>
      <c r="B10" s="482">
        <v>97956</v>
      </c>
      <c r="C10" s="1251" t="str">
        <f>[18]ORÇAMENTO!F105</f>
        <v>Recuperação de BL´s simples</v>
      </c>
      <c r="D10" s="1252"/>
      <c r="E10" s="1252"/>
      <c r="F10" s="1253"/>
      <c r="G10" s="155" t="s">
        <v>599</v>
      </c>
    </row>
    <row r="11" spans="1:8" s="480" customFormat="1" ht="12.75" customHeight="1" thickTop="1">
      <c r="A11" s="1329"/>
      <c r="B11" s="1330"/>
      <c r="C11" s="1330"/>
      <c r="D11" s="1330"/>
      <c r="E11" s="1330"/>
      <c r="F11" s="1330"/>
      <c r="G11" s="1331"/>
    </row>
    <row r="12" spans="1:8" s="484" customFormat="1" ht="20.100000000000001" customHeight="1">
      <c r="A12" s="241" t="s">
        <v>35</v>
      </c>
      <c r="B12" s="242" t="s">
        <v>264</v>
      </c>
      <c r="C12" s="243" t="s">
        <v>555</v>
      </c>
      <c r="D12" s="242" t="s">
        <v>37</v>
      </c>
      <c r="E12" s="243" t="s">
        <v>153</v>
      </c>
      <c r="F12" s="244" t="s">
        <v>38</v>
      </c>
      <c r="G12" s="245" t="s">
        <v>560</v>
      </c>
      <c r="H12" s="483"/>
    </row>
    <row r="13" spans="1:8" s="480" customFormat="1" ht="20.100000000000001" customHeight="1">
      <c r="A13" s="1332" t="s">
        <v>34</v>
      </c>
      <c r="B13" s="1333"/>
      <c r="C13" s="1333"/>
      <c r="D13" s="1333"/>
      <c r="E13" s="1333"/>
      <c r="F13" s="1333"/>
      <c r="G13" s="1334"/>
    </row>
    <row r="14" spans="1:8" s="480" customFormat="1" ht="20.100000000000001" customHeight="1">
      <c r="A14" s="485">
        <v>1</v>
      </c>
      <c r="B14" s="486">
        <v>88309</v>
      </c>
      <c r="C14" s="487" t="s">
        <v>276</v>
      </c>
      <c r="D14" s="486" t="s">
        <v>230</v>
      </c>
      <c r="E14" s="503">
        <v>9.5631000000000004</v>
      </c>
      <c r="F14" s="489">
        <v>23.96</v>
      </c>
      <c r="G14" s="490">
        <f>E14*F14</f>
        <v>229.13</v>
      </c>
    </row>
    <row r="15" spans="1:8" s="480" customFormat="1" ht="20.100000000000001" customHeight="1">
      <c r="A15" s="485">
        <v>2</v>
      </c>
      <c r="B15" s="486">
        <v>88316</v>
      </c>
      <c r="C15" s="487" t="s">
        <v>191</v>
      </c>
      <c r="D15" s="486" t="s">
        <v>230</v>
      </c>
      <c r="E15" s="503">
        <v>7.5138999999999996</v>
      </c>
      <c r="F15" s="489">
        <v>19.22</v>
      </c>
      <c r="G15" s="490">
        <f>E15*F15</f>
        <v>144.41999999999999</v>
      </c>
    </row>
    <row r="16" spans="1:8" s="480" customFormat="1" ht="20.100000000000001" customHeight="1">
      <c r="A16" s="1335" t="s">
        <v>482</v>
      </c>
      <c r="B16" s="1336"/>
      <c r="C16" s="1336"/>
      <c r="D16" s="1336"/>
      <c r="E16" s="1336"/>
      <c r="F16" s="1336"/>
      <c r="G16" s="492">
        <f>SUM(G14:G15)</f>
        <v>373.55</v>
      </c>
    </row>
    <row r="17" spans="1:7" s="480" customFormat="1" ht="20.100000000000001" customHeight="1">
      <c r="A17" s="1337" t="s">
        <v>45</v>
      </c>
      <c r="B17" s="1338"/>
      <c r="C17" s="1338"/>
      <c r="D17" s="1338"/>
      <c r="E17" s="1338"/>
      <c r="F17" s="1338"/>
      <c r="G17" s="1339"/>
    </row>
    <row r="18" spans="1:7" s="480" customFormat="1" ht="96">
      <c r="A18" s="485">
        <v>1</v>
      </c>
      <c r="B18" s="493">
        <v>5678</v>
      </c>
      <c r="C18" s="494" t="s">
        <v>614</v>
      </c>
      <c r="D18" s="495" t="s">
        <v>176</v>
      </c>
      <c r="E18" s="504">
        <v>3.1300000000000001E-2</v>
      </c>
      <c r="F18" s="488">
        <v>149.33000000000001</v>
      </c>
      <c r="G18" s="490">
        <f t="shared" ref="G18:G29" si="0">E18*F18</f>
        <v>4.67</v>
      </c>
    </row>
    <row r="19" spans="1:7" s="480" customFormat="1" ht="27.75" customHeight="1">
      <c r="A19" s="485"/>
      <c r="B19" s="493">
        <v>5679</v>
      </c>
      <c r="C19" s="494" t="s">
        <v>614</v>
      </c>
      <c r="D19" s="495" t="s">
        <v>178</v>
      </c>
      <c r="E19" s="504">
        <v>6.4000000000000001E-2</v>
      </c>
      <c r="F19" s="496">
        <v>62.73</v>
      </c>
      <c r="G19" s="490">
        <f t="shared" si="0"/>
        <v>4.01</v>
      </c>
    </row>
    <row r="20" spans="1:7" s="480" customFormat="1" ht="27.75" hidden="1" customHeight="1">
      <c r="A20" s="485"/>
      <c r="B20" s="493"/>
      <c r="C20" s="494"/>
      <c r="D20" s="495"/>
      <c r="E20" s="488"/>
      <c r="F20" s="496"/>
      <c r="G20" s="490">
        <f t="shared" si="0"/>
        <v>0</v>
      </c>
    </row>
    <row r="21" spans="1:7" s="480" customFormat="1" ht="27.75" hidden="1" customHeight="1">
      <c r="A21" s="485"/>
      <c r="B21" s="493"/>
      <c r="C21" s="494"/>
      <c r="D21" s="495"/>
      <c r="E21" s="488"/>
      <c r="F21" s="496"/>
      <c r="G21" s="490">
        <f t="shared" si="0"/>
        <v>0</v>
      </c>
    </row>
    <row r="22" spans="1:7" s="480" customFormat="1" ht="27.75" hidden="1" customHeight="1">
      <c r="A22" s="485"/>
      <c r="B22" s="493"/>
      <c r="C22" s="494"/>
      <c r="D22" s="495"/>
      <c r="E22" s="488"/>
      <c r="F22" s="496"/>
      <c r="G22" s="490">
        <f t="shared" si="0"/>
        <v>0</v>
      </c>
    </row>
    <row r="23" spans="1:7" s="480" customFormat="1" ht="27.75" hidden="1" customHeight="1">
      <c r="A23" s="485"/>
      <c r="B23" s="493"/>
      <c r="C23" s="494"/>
      <c r="D23" s="495"/>
      <c r="E23" s="488"/>
      <c r="F23" s="496"/>
      <c r="G23" s="490">
        <f t="shared" si="0"/>
        <v>0</v>
      </c>
    </row>
    <row r="24" spans="1:7" s="480" customFormat="1" ht="27.75" hidden="1" customHeight="1">
      <c r="A24" s="485"/>
      <c r="B24" s="493"/>
      <c r="C24" s="494"/>
      <c r="D24" s="495"/>
      <c r="E24" s="488"/>
      <c r="F24" s="496"/>
      <c r="G24" s="490">
        <f t="shared" si="0"/>
        <v>0</v>
      </c>
    </row>
    <row r="25" spans="1:7" s="480" customFormat="1" ht="27.75" hidden="1" customHeight="1">
      <c r="A25" s="485"/>
      <c r="B25" s="493"/>
      <c r="C25" s="494"/>
      <c r="D25" s="495"/>
      <c r="E25" s="488"/>
      <c r="F25" s="496"/>
      <c r="G25" s="490">
        <f t="shared" si="0"/>
        <v>0</v>
      </c>
    </row>
    <row r="26" spans="1:7" s="480" customFormat="1" ht="27.75" hidden="1" customHeight="1">
      <c r="A26" s="485"/>
      <c r="B26" s="493"/>
      <c r="C26" s="494"/>
      <c r="D26" s="495"/>
      <c r="E26" s="488"/>
      <c r="F26" s="496"/>
      <c r="G26" s="490">
        <f t="shared" si="0"/>
        <v>0</v>
      </c>
    </row>
    <row r="27" spans="1:7" s="480" customFormat="1" ht="27.75" hidden="1" customHeight="1">
      <c r="A27" s="485"/>
      <c r="B27" s="493"/>
      <c r="C27" s="494"/>
      <c r="D27" s="495"/>
      <c r="E27" s="488"/>
      <c r="F27" s="496"/>
      <c r="G27" s="490">
        <f t="shared" si="0"/>
        <v>0</v>
      </c>
    </row>
    <row r="28" spans="1:7" s="480" customFormat="1" ht="27.75" hidden="1" customHeight="1">
      <c r="A28" s="485"/>
      <c r="B28" s="493"/>
      <c r="C28" s="494"/>
      <c r="D28" s="495"/>
      <c r="E28" s="488"/>
      <c r="F28" s="496"/>
      <c r="G28" s="490">
        <f t="shared" si="0"/>
        <v>0</v>
      </c>
    </row>
    <row r="29" spans="1:7" s="480" customFormat="1" ht="27.75" hidden="1" customHeight="1">
      <c r="A29" s="485"/>
      <c r="B29" s="493"/>
      <c r="C29" s="494"/>
      <c r="D29" s="495"/>
      <c r="E29" s="488"/>
      <c r="F29" s="496"/>
      <c r="G29" s="490">
        <f t="shared" si="0"/>
        <v>0</v>
      </c>
    </row>
    <row r="30" spans="1:7" s="480" customFormat="1" ht="20.100000000000001" customHeight="1">
      <c r="A30" s="1335" t="s">
        <v>483</v>
      </c>
      <c r="B30" s="1336"/>
      <c r="C30" s="1336"/>
      <c r="D30" s="1336"/>
      <c r="E30" s="1336"/>
      <c r="F30" s="1336"/>
      <c r="G30" s="492">
        <f>SUM(G18:G29)</f>
        <v>8.68</v>
      </c>
    </row>
    <row r="31" spans="1:7" s="480" customFormat="1" ht="20.100000000000001" customHeight="1">
      <c r="A31" s="1340" t="s">
        <v>601</v>
      </c>
      <c r="B31" s="1341"/>
      <c r="C31" s="1341"/>
      <c r="D31" s="1341"/>
      <c r="E31" s="1341"/>
      <c r="F31" s="1341"/>
      <c r="G31" s="1342"/>
    </row>
    <row r="32" spans="1:7" s="480" customFormat="1" ht="24">
      <c r="A32" s="485">
        <v>1</v>
      </c>
      <c r="B32" s="493">
        <v>660</v>
      </c>
      <c r="C32" s="497" t="s">
        <v>615</v>
      </c>
      <c r="D32" s="495" t="s">
        <v>599</v>
      </c>
      <c r="E32" s="496">
        <v>21</v>
      </c>
      <c r="F32" s="496">
        <v>3.7</v>
      </c>
      <c r="G32" s="490">
        <f>E32*F32</f>
        <v>77.7</v>
      </c>
    </row>
    <row r="33" spans="1:7" s="480" customFormat="1" ht="24">
      <c r="A33" s="485">
        <f>A32+1</f>
        <v>2</v>
      </c>
      <c r="B33" s="493">
        <v>2692</v>
      </c>
      <c r="C33" s="497" t="s">
        <v>616</v>
      </c>
      <c r="D33" s="495" t="s">
        <v>177</v>
      </c>
      <c r="E33" s="505">
        <v>8.2000000000000007E-3</v>
      </c>
      <c r="F33" s="496">
        <v>7.96</v>
      </c>
      <c r="G33" s="490">
        <f t="shared" ref="G33:G50" si="1">E33*F33</f>
        <v>7.0000000000000007E-2</v>
      </c>
    </row>
    <row r="34" spans="1:7" s="480" customFormat="1" ht="24">
      <c r="A34" s="485">
        <f t="shared" ref="A34:A48" si="2">A33+1</f>
        <v>3</v>
      </c>
      <c r="B34" s="493">
        <v>4491</v>
      </c>
      <c r="C34" s="497" t="s">
        <v>617</v>
      </c>
      <c r="D34" s="495" t="s">
        <v>430</v>
      </c>
      <c r="E34" s="506">
        <v>0.17760000000000001</v>
      </c>
      <c r="F34" s="496">
        <v>10.87</v>
      </c>
      <c r="G34" s="490">
        <f t="shared" si="1"/>
        <v>1.93</v>
      </c>
    </row>
    <row r="35" spans="1:7" s="480" customFormat="1" ht="24">
      <c r="A35" s="485">
        <f t="shared" si="2"/>
        <v>4</v>
      </c>
      <c r="B35" s="493">
        <v>4517</v>
      </c>
      <c r="C35" s="497" t="s">
        <v>618</v>
      </c>
      <c r="D35" s="495" t="s">
        <v>430</v>
      </c>
      <c r="E35" s="507">
        <v>0.2112</v>
      </c>
      <c r="F35" s="496">
        <v>3.8</v>
      </c>
      <c r="G35" s="490">
        <f t="shared" si="1"/>
        <v>0.8</v>
      </c>
    </row>
    <row r="36" spans="1:7" s="480" customFormat="1" ht="24">
      <c r="A36" s="485">
        <f t="shared" si="2"/>
        <v>5</v>
      </c>
      <c r="B36" s="493">
        <v>5069</v>
      </c>
      <c r="C36" s="497" t="s">
        <v>619</v>
      </c>
      <c r="D36" s="495" t="s">
        <v>283</v>
      </c>
      <c r="E36" s="507">
        <v>1.8700000000000001E-2</v>
      </c>
      <c r="F36" s="496">
        <v>24.03</v>
      </c>
      <c r="G36" s="490">
        <f t="shared" si="1"/>
        <v>0.45</v>
      </c>
    </row>
    <row r="37" spans="1:7" s="480" customFormat="1" ht="36">
      <c r="A37" s="485">
        <f t="shared" si="2"/>
        <v>6</v>
      </c>
      <c r="B37" s="493">
        <v>6193</v>
      </c>
      <c r="C37" s="497" t="s">
        <v>620</v>
      </c>
      <c r="D37" s="495" t="s">
        <v>621</v>
      </c>
      <c r="E37" s="508">
        <v>0.66239999999999999</v>
      </c>
      <c r="F37" s="496">
        <v>16.95</v>
      </c>
      <c r="G37" s="490">
        <f t="shared" si="1"/>
        <v>11.23</v>
      </c>
    </row>
    <row r="38" spans="1:7" s="480" customFormat="1" ht="24">
      <c r="A38" s="485">
        <f>A37+1</f>
        <v>7</v>
      </c>
      <c r="B38" s="493">
        <v>25067</v>
      </c>
      <c r="C38" s="497" t="s">
        <v>622</v>
      </c>
      <c r="D38" s="495" t="s">
        <v>599</v>
      </c>
      <c r="E38" s="503">
        <v>47.175699999999999</v>
      </c>
      <c r="F38" s="496">
        <v>5.96</v>
      </c>
      <c r="G38" s="490">
        <f t="shared" si="1"/>
        <v>281.17</v>
      </c>
    </row>
    <row r="39" spans="1:7" s="480" customFormat="1" ht="36">
      <c r="A39" s="485">
        <f t="shared" si="2"/>
        <v>8</v>
      </c>
      <c r="B39" s="493">
        <v>43386</v>
      </c>
      <c r="C39" s="497" t="s">
        <v>623</v>
      </c>
      <c r="D39" s="495" t="s">
        <v>599</v>
      </c>
      <c r="E39" s="503">
        <v>1</v>
      </c>
      <c r="F39" s="496">
        <v>45.6</v>
      </c>
      <c r="G39" s="490">
        <f t="shared" si="1"/>
        <v>45.6</v>
      </c>
    </row>
    <row r="40" spans="1:7" s="480" customFormat="1" ht="48">
      <c r="A40" s="485">
        <f t="shared" si="2"/>
        <v>9</v>
      </c>
      <c r="B40" s="493">
        <v>87316</v>
      </c>
      <c r="C40" s="497" t="s">
        <v>624</v>
      </c>
      <c r="D40" s="495" t="s">
        <v>197</v>
      </c>
      <c r="E40" s="503">
        <v>4.1799999999999997E-2</v>
      </c>
      <c r="F40" s="496">
        <v>583.96</v>
      </c>
      <c r="G40" s="490">
        <f t="shared" si="1"/>
        <v>24.41</v>
      </c>
    </row>
    <row r="41" spans="1:7" s="480" customFormat="1" ht="36">
      <c r="A41" s="485">
        <f t="shared" si="2"/>
        <v>10</v>
      </c>
      <c r="B41" s="493">
        <v>88628</v>
      </c>
      <c r="C41" s="497" t="s">
        <v>625</v>
      </c>
      <c r="D41" s="495" t="s">
        <v>197</v>
      </c>
      <c r="E41" s="503">
        <v>0.47460000000000002</v>
      </c>
      <c r="F41" s="496">
        <v>718.65</v>
      </c>
      <c r="G41" s="490">
        <f t="shared" si="1"/>
        <v>341.07</v>
      </c>
    </row>
    <row r="42" spans="1:7" s="480" customFormat="1" ht="24">
      <c r="A42" s="485">
        <f t="shared" si="2"/>
        <v>11</v>
      </c>
      <c r="B42" s="493">
        <v>89993</v>
      </c>
      <c r="C42" s="497" t="s">
        <v>626</v>
      </c>
      <c r="D42" s="495" t="s">
        <v>197</v>
      </c>
      <c r="E42" s="503">
        <v>2.9899999999999999E-2</v>
      </c>
      <c r="F42" s="496">
        <v>1246.54</v>
      </c>
      <c r="G42" s="490">
        <f t="shared" si="1"/>
        <v>37.270000000000003</v>
      </c>
    </row>
    <row r="43" spans="1:7" s="480" customFormat="1" ht="24">
      <c r="A43" s="485">
        <f t="shared" si="2"/>
        <v>12</v>
      </c>
      <c r="B43" s="493">
        <v>89995</v>
      </c>
      <c r="C43" s="497" t="s">
        <v>627</v>
      </c>
      <c r="D43" s="495" t="s">
        <v>197</v>
      </c>
      <c r="E43" s="503">
        <v>6.1499999999999999E-2</v>
      </c>
      <c r="F43" s="496">
        <v>1214.08</v>
      </c>
      <c r="G43" s="490">
        <f t="shared" si="1"/>
        <v>74.67</v>
      </c>
    </row>
    <row r="44" spans="1:7" s="480" customFormat="1" ht="24">
      <c r="A44" s="485">
        <f t="shared" si="2"/>
        <v>13</v>
      </c>
      <c r="B44" s="493">
        <v>89996</v>
      </c>
      <c r="C44" s="497" t="s">
        <v>628</v>
      </c>
      <c r="D44" s="495" t="s">
        <v>283</v>
      </c>
      <c r="E44" s="503">
        <v>0.98719999999999997</v>
      </c>
      <c r="F44" s="496">
        <v>10.46</v>
      </c>
      <c r="G44" s="490">
        <f t="shared" si="1"/>
        <v>10.33</v>
      </c>
    </row>
    <row r="45" spans="1:7" s="480" customFormat="1" ht="24">
      <c r="A45" s="485">
        <f t="shared" si="2"/>
        <v>14</v>
      </c>
      <c r="B45" s="493">
        <v>89998</v>
      </c>
      <c r="C45" s="497" t="s">
        <v>629</v>
      </c>
      <c r="D45" s="495" t="s">
        <v>283</v>
      </c>
      <c r="E45" s="503">
        <v>2.468</v>
      </c>
      <c r="F45" s="496">
        <v>10</v>
      </c>
      <c r="G45" s="490">
        <f t="shared" si="1"/>
        <v>24.68</v>
      </c>
    </row>
    <row r="46" spans="1:7" s="480" customFormat="1" ht="48">
      <c r="A46" s="485">
        <f t="shared" si="2"/>
        <v>15</v>
      </c>
      <c r="B46" s="493">
        <v>94970</v>
      </c>
      <c r="C46" s="497" t="s">
        <v>630</v>
      </c>
      <c r="D46" s="495" t="s">
        <v>197</v>
      </c>
      <c r="E46" s="503">
        <v>0.1628</v>
      </c>
      <c r="F46" s="496">
        <v>626.25</v>
      </c>
      <c r="G46" s="490">
        <f t="shared" si="1"/>
        <v>101.95</v>
      </c>
    </row>
    <row r="47" spans="1:7" s="480" customFormat="1" ht="36">
      <c r="A47" s="485">
        <f t="shared" si="2"/>
        <v>16</v>
      </c>
      <c r="B47" s="493">
        <v>97735</v>
      </c>
      <c r="C47" s="497" t="s">
        <v>631</v>
      </c>
      <c r="D47" s="495" t="s">
        <v>197</v>
      </c>
      <c r="E47" s="503">
        <v>6.1600000000000002E-2</v>
      </c>
      <c r="F47" s="496">
        <v>2474.8000000000002</v>
      </c>
      <c r="G47" s="490">
        <f t="shared" si="1"/>
        <v>152.44999999999999</v>
      </c>
    </row>
    <row r="48" spans="1:7" s="480" customFormat="1" ht="24">
      <c r="A48" s="485">
        <f t="shared" si="2"/>
        <v>17</v>
      </c>
      <c r="B48" s="493">
        <v>101616</v>
      </c>
      <c r="C48" s="497" t="s">
        <v>632</v>
      </c>
      <c r="D48" s="495" t="s">
        <v>281</v>
      </c>
      <c r="E48" s="503">
        <v>1.17</v>
      </c>
      <c r="F48" s="496">
        <v>5.58</v>
      </c>
      <c r="G48" s="490">
        <f t="shared" si="1"/>
        <v>6.53</v>
      </c>
    </row>
    <row r="49" spans="1:8" s="480" customFormat="1" ht="20.100000000000001" customHeight="1">
      <c r="A49" s="485"/>
      <c r="B49" s="493"/>
      <c r="C49" s="497"/>
      <c r="D49" s="495"/>
      <c r="E49" s="496"/>
      <c r="F49" s="496"/>
      <c r="G49" s="490">
        <f t="shared" si="1"/>
        <v>0</v>
      </c>
    </row>
    <row r="50" spans="1:8" s="480" customFormat="1" ht="20.100000000000001" customHeight="1">
      <c r="A50" s="485"/>
      <c r="B50" s="493"/>
      <c r="C50" s="497"/>
      <c r="D50" s="495"/>
      <c r="E50" s="496"/>
      <c r="F50" s="496"/>
      <c r="G50" s="490">
        <f t="shared" si="1"/>
        <v>0</v>
      </c>
    </row>
    <row r="51" spans="1:8" s="480" customFormat="1" ht="20.100000000000001" customHeight="1">
      <c r="A51" s="1335" t="s">
        <v>484</v>
      </c>
      <c r="B51" s="1336"/>
      <c r="C51" s="1336"/>
      <c r="D51" s="1336"/>
      <c r="E51" s="1336"/>
      <c r="F51" s="1336"/>
      <c r="G51" s="492">
        <f>SUM(G32:G50)</f>
        <v>1192.31</v>
      </c>
    </row>
    <row r="52" spans="1:8" s="484" customFormat="1" ht="20.100000000000001" customHeight="1">
      <c r="A52" s="1244" t="s">
        <v>49</v>
      </c>
      <c r="B52" s="1245"/>
      <c r="C52" s="1245"/>
      <c r="D52" s="1245"/>
      <c r="E52" s="1245"/>
      <c r="F52" s="1245"/>
      <c r="G52" s="1246"/>
      <c r="H52" s="483"/>
    </row>
    <row r="53" spans="1:8" s="484" customFormat="1" ht="20.100000000000001" customHeight="1">
      <c r="A53" s="156" t="s">
        <v>35</v>
      </c>
      <c r="B53" s="157"/>
      <c r="C53" s="157" t="s">
        <v>50</v>
      </c>
      <c r="D53" s="1247" t="s">
        <v>561</v>
      </c>
      <c r="E53" s="1248"/>
      <c r="F53" s="1248"/>
      <c r="G53" s="1249"/>
      <c r="H53" s="483"/>
    </row>
    <row r="54" spans="1:8" s="484" customFormat="1" ht="20.100000000000001" customHeight="1">
      <c r="A54" s="156" t="s">
        <v>51</v>
      </c>
      <c r="B54" s="157"/>
      <c r="C54" s="157" t="s">
        <v>52</v>
      </c>
      <c r="D54" s="1232" t="s">
        <v>53</v>
      </c>
      <c r="E54" s="1232"/>
      <c r="F54" s="1232"/>
      <c r="G54" s="158">
        <f>G16</f>
        <v>373.55</v>
      </c>
      <c r="H54" s="483"/>
    </row>
    <row r="55" spans="1:8" s="484" customFormat="1" ht="20.100000000000001" customHeight="1">
      <c r="A55" s="156" t="s">
        <v>54</v>
      </c>
      <c r="B55" s="157"/>
      <c r="C55" s="157" t="s">
        <v>55</v>
      </c>
      <c r="D55" s="1232" t="s">
        <v>56</v>
      </c>
      <c r="E55" s="1232"/>
      <c r="F55" s="1232"/>
      <c r="G55" s="158">
        <f>G30</f>
        <v>8.68</v>
      </c>
      <c r="H55" s="483"/>
    </row>
    <row r="56" spans="1:8" s="484" customFormat="1" ht="20.100000000000001" customHeight="1">
      <c r="A56" s="156" t="s">
        <v>14</v>
      </c>
      <c r="B56" s="157"/>
      <c r="C56" s="157" t="s">
        <v>57</v>
      </c>
      <c r="D56" s="1232" t="s">
        <v>58</v>
      </c>
      <c r="E56" s="1232"/>
      <c r="F56" s="1232"/>
      <c r="G56" s="158">
        <f>G51</f>
        <v>1192.31</v>
      </c>
      <c r="H56" s="483"/>
    </row>
    <row r="57" spans="1:8" s="484" customFormat="1" ht="20.100000000000001" customHeight="1">
      <c r="A57" s="156" t="s">
        <v>7</v>
      </c>
      <c r="B57" s="157"/>
      <c r="C57" s="428" t="s">
        <v>59</v>
      </c>
      <c r="D57" s="1233" t="s">
        <v>60</v>
      </c>
      <c r="E57" s="1233"/>
      <c r="F57" s="1233"/>
      <c r="G57" s="429">
        <f>G54+G55+G56</f>
        <v>1574.54</v>
      </c>
      <c r="H57" s="483"/>
    </row>
    <row r="58" spans="1:8" s="484" customFormat="1" ht="20.100000000000001" customHeight="1">
      <c r="A58" s="156"/>
      <c r="B58" s="157"/>
      <c r="C58" s="428"/>
      <c r="D58" s="1234" t="s">
        <v>200</v>
      </c>
      <c r="E58" s="1235"/>
      <c r="F58" s="430">
        <v>0.27460000000000001</v>
      </c>
      <c r="G58" s="159">
        <f>G57*F58</f>
        <v>432.37</v>
      </c>
      <c r="H58" s="483"/>
    </row>
    <row r="59" spans="1:8" s="484" customFormat="1" ht="20.100000000000001" customHeight="1" thickBot="1">
      <c r="A59" s="1236" t="s">
        <v>62</v>
      </c>
      <c r="B59" s="1237"/>
      <c r="C59" s="1237"/>
      <c r="D59" s="1237"/>
      <c r="E59" s="1237"/>
      <c r="F59" s="1238"/>
      <c r="G59" s="160">
        <f>G57+G58</f>
        <v>2006.91</v>
      </c>
      <c r="H59" s="483"/>
    </row>
    <row r="60" spans="1:8" s="480" customFormat="1" ht="20.100000000000001" customHeight="1">
      <c r="A60" s="498"/>
      <c r="B60" s="499"/>
      <c r="C60" s="499"/>
      <c r="D60" s="500"/>
      <c r="E60" s="499"/>
      <c r="F60" s="499"/>
      <c r="G60" s="501"/>
    </row>
  </sheetData>
  <mergeCells count="23">
    <mergeCell ref="D55:F55"/>
    <mergeCell ref="D56:F56"/>
    <mergeCell ref="D57:F57"/>
    <mergeCell ref="D58:E58"/>
    <mergeCell ref="A59:F59"/>
    <mergeCell ref="B8:G8"/>
    <mergeCell ref="D54:F54"/>
    <mergeCell ref="C9:F9"/>
    <mergeCell ref="C10:F10"/>
    <mergeCell ref="A11:G11"/>
    <mergeCell ref="A13:G13"/>
    <mergeCell ref="A16:F16"/>
    <mergeCell ref="A17:G17"/>
    <mergeCell ref="A30:F30"/>
    <mergeCell ref="A31:G31"/>
    <mergeCell ref="A51:F51"/>
    <mergeCell ref="A52:G52"/>
    <mergeCell ref="D53:G53"/>
    <mergeCell ref="B1:G1"/>
    <mergeCell ref="A3:G3"/>
    <mergeCell ref="A4:G4"/>
    <mergeCell ref="A5:G5"/>
    <mergeCell ref="B7:G7"/>
  </mergeCells>
  <pageMargins left="0.51181102362204722" right="0.51181102362204722" top="0.78740157480314965" bottom="0.78740157480314965" header="0.31496062992125984" footer="0.31496062992125984"/>
  <pageSetup paperSize="9" scale="7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pageSetUpPr fitToPage="1"/>
  </sheetPr>
  <dimension ref="A1:J47"/>
  <sheetViews>
    <sheetView view="pageBreakPreview" topLeftCell="A28" zoomScale="115" zoomScaleNormal="115" zoomScaleSheetLayoutView="115" workbookViewId="0">
      <selection activeCell="A9" sqref="A9:G9"/>
    </sheetView>
  </sheetViews>
  <sheetFormatPr defaultColWidth="9.140625" defaultRowHeight="10.5"/>
  <cols>
    <col min="1" max="1" width="7.7109375" style="166" customWidth="1"/>
    <col min="2" max="2" width="10.7109375" style="166" customWidth="1"/>
    <col min="3" max="3" width="42.7109375" style="166" customWidth="1"/>
    <col min="4" max="7" width="11.7109375" style="166" customWidth="1"/>
    <col min="8" max="8" width="11.7109375" style="165" customWidth="1"/>
    <col min="9" max="9" width="9.140625" style="165"/>
    <col min="10" max="16384" width="9.140625" style="166"/>
  </cols>
  <sheetData>
    <row r="1" spans="1:10">
      <c r="A1" s="161"/>
      <c r="B1" s="162"/>
      <c r="C1" s="162"/>
      <c r="D1" s="162"/>
      <c r="E1" s="162"/>
      <c r="F1" s="162"/>
      <c r="G1" s="163"/>
      <c r="H1" s="164"/>
    </row>
    <row r="2" spans="1:10" ht="45.75" customHeight="1">
      <c r="A2" s="217"/>
      <c r="B2" s="218"/>
      <c r="C2" s="218"/>
      <c r="D2" s="218"/>
      <c r="E2" s="218"/>
      <c r="F2" s="218"/>
      <c r="G2" s="219"/>
      <c r="H2" s="164"/>
    </row>
    <row r="3" spans="1:10" s="171" customFormat="1" ht="13.5" customHeight="1">
      <c r="A3" s="1343" t="s">
        <v>18</v>
      </c>
      <c r="B3" s="1344"/>
      <c r="C3" s="1344"/>
      <c r="D3" s="1344"/>
      <c r="E3" s="1344"/>
      <c r="F3" s="1344"/>
      <c r="G3" s="1345"/>
      <c r="H3" s="167"/>
      <c r="I3" s="165"/>
    </row>
    <row r="4" spans="1:10" s="171" customFormat="1" ht="13.5" customHeight="1">
      <c r="A4" s="1346" t="s">
        <v>189</v>
      </c>
      <c r="B4" s="1347"/>
      <c r="C4" s="1347"/>
      <c r="D4" s="1347"/>
      <c r="E4" s="1347"/>
      <c r="F4" s="1347"/>
      <c r="G4" s="1348"/>
      <c r="H4" s="167"/>
      <c r="I4" s="165"/>
    </row>
    <row r="5" spans="1:10" s="171" customFormat="1" ht="13.5" customHeight="1">
      <c r="A5" s="1346" t="s">
        <v>17</v>
      </c>
      <c r="B5" s="1347"/>
      <c r="C5" s="1347"/>
      <c r="D5" s="1347"/>
      <c r="E5" s="1347"/>
      <c r="F5" s="1347"/>
      <c r="G5" s="1348"/>
      <c r="H5" s="167"/>
      <c r="I5" s="165"/>
    </row>
    <row r="6" spans="1:10" ht="11.25" thickBot="1">
      <c r="A6" s="1349"/>
      <c r="B6" s="1350"/>
      <c r="C6" s="1350"/>
      <c r="D6" s="1350"/>
      <c r="E6" s="1350"/>
      <c r="F6" s="1350"/>
      <c r="G6" s="1351"/>
      <c r="H6" s="167"/>
    </row>
    <row r="7" spans="1:10" ht="11.25" thickTop="1">
      <c r="A7" s="1359" t="s">
        <v>459</v>
      </c>
      <c r="B7" s="317" t="s">
        <v>489</v>
      </c>
      <c r="C7" s="1361" t="s">
        <v>480</v>
      </c>
      <c r="D7" s="1362"/>
      <c r="E7" s="1362"/>
      <c r="F7" s="1362"/>
      <c r="G7" s="318" t="s">
        <v>488</v>
      </c>
      <c r="H7" s="168"/>
    </row>
    <row r="8" spans="1:10" ht="11.25" thickBot="1">
      <c r="A8" s="1360"/>
      <c r="B8" s="316">
        <v>44896</v>
      </c>
      <c r="C8" s="1363"/>
      <c r="D8" s="1364"/>
      <c r="E8" s="1364"/>
      <c r="F8" s="1364"/>
      <c r="G8" s="216" t="s">
        <v>27</v>
      </c>
      <c r="H8" s="168"/>
    </row>
    <row r="9" spans="1:10" ht="27" customHeight="1" thickTop="1">
      <c r="A9" s="1356" t="str">
        <f>'GERAL C INFRA'!D9</f>
        <v>EXECUÇÃO DOS SERVIÇOS DE INFRAESTRUTURA E PREVENÇÃO DE INUNDAÇÕES - NO MUNICÍPIO DE ANANINDEUA - PA.</v>
      </c>
      <c r="B9" s="1357"/>
      <c r="C9" s="1357"/>
      <c r="D9" s="1357"/>
      <c r="E9" s="1357"/>
      <c r="F9" s="1357"/>
      <c r="G9" s="1358"/>
      <c r="H9" s="168"/>
    </row>
    <row r="10" spans="1:10" s="171" customFormat="1" ht="20.100000000000001" customHeight="1">
      <c r="A10" s="225" t="s">
        <v>35</v>
      </c>
      <c r="B10" s="226" t="s">
        <v>264</v>
      </c>
      <c r="C10" s="227" t="s">
        <v>36</v>
      </c>
      <c r="D10" s="226" t="s">
        <v>37</v>
      </c>
      <c r="E10" s="227" t="s">
        <v>153</v>
      </c>
      <c r="F10" s="228" t="s">
        <v>38</v>
      </c>
      <c r="G10" s="229" t="s">
        <v>39</v>
      </c>
      <c r="H10" s="175"/>
      <c r="I10" s="165"/>
    </row>
    <row r="11" spans="1:10" s="171" customFormat="1" ht="15.95" customHeight="1">
      <c r="A11" s="1353" t="s">
        <v>34</v>
      </c>
      <c r="B11" s="1354"/>
      <c r="C11" s="1354"/>
      <c r="D11" s="1354"/>
      <c r="E11" s="1354"/>
      <c r="F11" s="1354"/>
      <c r="G11" s="1355"/>
      <c r="H11" s="169"/>
      <c r="I11" s="165">
        <v>1.28</v>
      </c>
      <c r="J11" s="170">
        <f>G44</f>
        <v>865.82</v>
      </c>
    </row>
    <row r="12" spans="1:10" s="171" customFormat="1" ht="20.100000000000001" customHeight="1">
      <c r="A12" s="176">
        <v>1</v>
      </c>
      <c r="B12" s="177" t="s">
        <v>181</v>
      </c>
      <c r="C12" s="178" t="s">
        <v>163</v>
      </c>
      <c r="D12" s="173" t="s">
        <v>42</v>
      </c>
      <c r="E12" s="179">
        <v>1.34E-2</v>
      </c>
      <c r="F12" s="180">
        <v>21.09</v>
      </c>
      <c r="G12" s="181">
        <f>ROUND(E12*F12,2)</f>
        <v>0.28000000000000003</v>
      </c>
      <c r="H12" s="182">
        <v>1.34E-2</v>
      </c>
      <c r="I12" s="165">
        <f>$I$11</f>
        <v>1.28</v>
      </c>
    </row>
    <row r="13" spans="1:10" s="171" customFormat="1" ht="20.100000000000001" customHeight="1">
      <c r="A13" s="176">
        <v>2</v>
      </c>
      <c r="B13" s="177" t="s">
        <v>180</v>
      </c>
      <c r="C13" s="178" t="s">
        <v>164</v>
      </c>
      <c r="D13" s="173" t="s">
        <v>42</v>
      </c>
      <c r="E13" s="179">
        <v>3.5000000000000003E-2</v>
      </c>
      <c r="F13" s="180">
        <v>21.76</v>
      </c>
      <c r="G13" s="181">
        <f>ROUND(E13*F13,2)</f>
        <v>0.76</v>
      </c>
      <c r="H13" s="182">
        <v>3.5000000000000003E-2</v>
      </c>
      <c r="I13" s="165">
        <f t="shared" ref="I13:I37" si="0">$I$11</f>
        <v>1.28</v>
      </c>
    </row>
    <row r="14" spans="1:10" s="171" customFormat="1" ht="20.100000000000001" customHeight="1">
      <c r="A14" s="176">
        <v>3</v>
      </c>
      <c r="B14" s="177" t="s">
        <v>43</v>
      </c>
      <c r="C14" s="178" t="s">
        <v>165</v>
      </c>
      <c r="D14" s="173" t="s">
        <v>42</v>
      </c>
      <c r="E14" s="179">
        <v>0.1067</v>
      </c>
      <c r="F14" s="180">
        <v>19.21</v>
      </c>
      <c r="G14" s="181">
        <f>ROUND(E14*F14,2)</f>
        <v>2.0499999999999998</v>
      </c>
      <c r="H14" s="182">
        <v>0.1067</v>
      </c>
      <c r="I14" s="165">
        <f t="shared" si="0"/>
        <v>1.28</v>
      </c>
    </row>
    <row r="15" spans="1:10" s="171" customFormat="1" ht="20.100000000000001" customHeight="1">
      <c r="A15" s="183">
        <v>4</v>
      </c>
      <c r="B15" s="184">
        <v>88314</v>
      </c>
      <c r="C15" s="185" t="s">
        <v>168</v>
      </c>
      <c r="D15" s="186" t="s">
        <v>42</v>
      </c>
      <c r="E15" s="187">
        <v>1.1301000000000001</v>
      </c>
      <c r="F15" s="188">
        <v>17.91</v>
      </c>
      <c r="G15" s="181">
        <f>ROUND(E15*F15,2)</f>
        <v>20.239999999999998</v>
      </c>
      <c r="H15" s="182">
        <v>1.1301000000000001</v>
      </c>
      <c r="I15" s="165">
        <f t="shared" si="0"/>
        <v>1.28</v>
      </c>
    </row>
    <row r="16" spans="1:10" s="171" customFormat="1" ht="15.95" customHeight="1">
      <c r="A16" s="1365" t="s">
        <v>44</v>
      </c>
      <c r="B16" s="1365"/>
      <c r="C16" s="1365"/>
      <c r="D16" s="1365"/>
      <c r="E16" s="1365"/>
      <c r="F16" s="1365"/>
      <c r="G16" s="230">
        <f>SUM(G12:G15)</f>
        <v>23.33</v>
      </c>
      <c r="H16" s="189"/>
      <c r="I16" s="165"/>
    </row>
    <row r="17" spans="1:9" s="171" customFormat="1" ht="15.95" customHeight="1">
      <c r="A17" s="1353" t="s">
        <v>45</v>
      </c>
      <c r="B17" s="1354"/>
      <c r="C17" s="1354"/>
      <c r="D17" s="1354"/>
      <c r="E17" s="1354"/>
      <c r="F17" s="1354"/>
      <c r="G17" s="1355"/>
      <c r="H17" s="169"/>
      <c r="I17" s="165"/>
    </row>
    <row r="18" spans="1:9" s="171" customFormat="1" ht="20.100000000000001" customHeight="1">
      <c r="A18" s="176">
        <v>1</v>
      </c>
      <c r="B18" s="190">
        <v>5944</v>
      </c>
      <c r="C18" s="191" t="s">
        <v>156</v>
      </c>
      <c r="D18" s="173" t="s">
        <v>176</v>
      </c>
      <c r="E18" s="179">
        <v>3.5000000000000003E-2</v>
      </c>
      <c r="F18" s="180">
        <v>254.53</v>
      </c>
      <c r="G18" s="181">
        <f>ROUND(E18*F18,2)</f>
        <v>8.91</v>
      </c>
      <c r="H18" s="182">
        <v>3.5000000000000003E-2</v>
      </c>
      <c r="I18" s="165">
        <f t="shared" si="0"/>
        <v>1.28</v>
      </c>
    </row>
    <row r="19" spans="1:9" s="171" customFormat="1" ht="20.100000000000001" customHeight="1">
      <c r="A19" s="176">
        <v>2</v>
      </c>
      <c r="B19" s="190">
        <v>7030</v>
      </c>
      <c r="C19" s="191" t="s">
        <v>157</v>
      </c>
      <c r="D19" s="173" t="s">
        <v>176</v>
      </c>
      <c r="E19" s="179">
        <v>1.34E-2</v>
      </c>
      <c r="F19" s="180">
        <v>299.08999999999997</v>
      </c>
      <c r="G19" s="181">
        <f t="shared" ref="G19:G30" si="1">ROUND(E19*F19,2)</f>
        <v>4.01</v>
      </c>
      <c r="H19" s="182">
        <v>1.34E-2</v>
      </c>
      <c r="I19" s="165">
        <f t="shared" si="0"/>
        <v>1.28</v>
      </c>
    </row>
    <row r="20" spans="1:9" s="171" customFormat="1" ht="20.100000000000001" customHeight="1">
      <c r="A20" s="176">
        <v>3</v>
      </c>
      <c r="B20" s="190">
        <v>93433</v>
      </c>
      <c r="C20" s="191" t="s">
        <v>159</v>
      </c>
      <c r="D20" s="173" t="s">
        <v>176</v>
      </c>
      <c r="E20" s="179">
        <v>1.34E-2</v>
      </c>
      <c r="F20" s="180">
        <v>2820.43</v>
      </c>
      <c r="G20" s="181">
        <f t="shared" si="1"/>
        <v>37.79</v>
      </c>
      <c r="H20" s="182">
        <v>1.34E-2</v>
      </c>
      <c r="I20" s="165">
        <f t="shared" si="0"/>
        <v>1.28</v>
      </c>
    </row>
    <row r="21" spans="1:9" s="171" customFormat="1" ht="20.100000000000001" customHeight="1">
      <c r="A21" s="176">
        <v>4</v>
      </c>
      <c r="B21" s="190">
        <v>95872</v>
      </c>
      <c r="C21" s="191" t="s">
        <v>160</v>
      </c>
      <c r="D21" s="173" t="s">
        <v>176</v>
      </c>
      <c r="E21" s="179">
        <v>1.34E-2</v>
      </c>
      <c r="F21" s="180">
        <v>327.23</v>
      </c>
      <c r="G21" s="181">
        <f t="shared" si="1"/>
        <v>4.38</v>
      </c>
      <c r="H21" s="182">
        <v>1.34E-2</v>
      </c>
      <c r="I21" s="165">
        <f t="shared" si="0"/>
        <v>1.28</v>
      </c>
    </row>
    <row r="22" spans="1:9" s="171" customFormat="1" ht="20.100000000000001" customHeight="1">
      <c r="A22" s="176">
        <v>5</v>
      </c>
      <c r="B22" s="190">
        <v>5835</v>
      </c>
      <c r="C22" s="191" t="s">
        <v>166</v>
      </c>
      <c r="D22" s="173" t="s">
        <v>176</v>
      </c>
      <c r="E22" s="179">
        <v>4.6399999999999997E-2</v>
      </c>
      <c r="F22" s="180">
        <v>393.41</v>
      </c>
      <c r="G22" s="181">
        <f t="shared" si="1"/>
        <v>18.25</v>
      </c>
      <c r="H22" s="182">
        <v>4.6399999999999997E-2</v>
      </c>
      <c r="I22" s="165">
        <f t="shared" si="0"/>
        <v>1.28</v>
      </c>
    </row>
    <row r="23" spans="1:9" s="171" customFormat="1" ht="20.100000000000001" customHeight="1">
      <c r="A23" s="176">
        <v>6</v>
      </c>
      <c r="B23" s="190">
        <v>5837</v>
      </c>
      <c r="C23" s="191" t="s">
        <v>167</v>
      </c>
      <c r="D23" s="173" t="s">
        <v>178</v>
      </c>
      <c r="E23" s="179">
        <v>9.4899999999999998E-2</v>
      </c>
      <c r="F23" s="180">
        <v>137.78</v>
      </c>
      <c r="G23" s="181">
        <f t="shared" si="1"/>
        <v>13.08</v>
      </c>
      <c r="H23" s="182">
        <v>9.4899999999999998E-2</v>
      </c>
      <c r="I23" s="165">
        <f t="shared" si="0"/>
        <v>1.28</v>
      </c>
    </row>
    <row r="24" spans="1:9" s="171" customFormat="1" ht="20.100000000000001" customHeight="1">
      <c r="A24" s="176">
        <v>7</v>
      </c>
      <c r="B24" s="190">
        <v>91386</v>
      </c>
      <c r="C24" s="191" t="s">
        <v>169</v>
      </c>
      <c r="D24" s="173" t="s">
        <v>176</v>
      </c>
      <c r="E24" s="179">
        <v>4.6399999999999997E-2</v>
      </c>
      <c r="F24" s="180">
        <v>258.64999999999998</v>
      </c>
      <c r="G24" s="181">
        <f t="shared" si="1"/>
        <v>12</v>
      </c>
      <c r="H24" s="182">
        <v>4.6399999999999997E-2</v>
      </c>
      <c r="I24" s="165">
        <f t="shared" si="0"/>
        <v>1.28</v>
      </c>
    </row>
    <row r="25" spans="1:9" s="171" customFormat="1" ht="20.100000000000001" customHeight="1">
      <c r="A25" s="176">
        <v>8</v>
      </c>
      <c r="B25" s="190">
        <v>95631</v>
      </c>
      <c r="C25" s="191" t="s">
        <v>170</v>
      </c>
      <c r="D25" s="173" t="s">
        <v>176</v>
      </c>
      <c r="E25" s="179">
        <v>8.0500000000000002E-2</v>
      </c>
      <c r="F25" s="180">
        <v>238.14</v>
      </c>
      <c r="G25" s="181">
        <f t="shared" si="1"/>
        <v>19.170000000000002</v>
      </c>
      <c r="H25" s="182">
        <v>8.0500000000000002E-2</v>
      </c>
      <c r="I25" s="165">
        <f t="shared" si="0"/>
        <v>1.28</v>
      </c>
    </row>
    <row r="26" spans="1:9" s="171" customFormat="1" ht="20.100000000000001" customHeight="1">
      <c r="A26" s="176">
        <v>9</v>
      </c>
      <c r="B26" s="190">
        <v>95632</v>
      </c>
      <c r="C26" s="191" t="s">
        <v>171</v>
      </c>
      <c r="D26" s="173" t="s">
        <v>178</v>
      </c>
      <c r="E26" s="179">
        <v>6.0699999999999997E-2</v>
      </c>
      <c r="F26" s="180">
        <v>76.92</v>
      </c>
      <c r="G26" s="181">
        <f t="shared" si="1"/>
        <v>4.67</v>
      </c>
      <c r="H26" s="182">
        <v>6.0699999999999997E-2</v>
      </c>
      <c r="I26" s="165">
        <f t="shared" si="0"/>
        <v>1.28</v>
      </c>
    </row>
    <row r="27" spans="1:9" s="171" customFormat="1" ht="20.100000000000001" customHeight="1">
      <c r="A27" s="176">
        <v>10</v>
      </c>
      <c r="B27" s="190">
        <v>96155</v>
      </c>
      <c r="C27" s="191" t="s">
        <v>172</v>
      </c>
      <c r="D27" s="173" t="s">
        <v>178</v>
      </c>
      <c r="E27" s="179">
        <v>0.1071</v>
      </c>
      <c r="F27" s="180">
        <v>43.15</v>
      </c>
      <c r="G27" s="181">
        <f t="shared" si="1"/>
        <v>4.62</v>
      </c>
      <c r="H27" s="182">
        <v>0.1071</v>
      </c>
      <c r="I27" s="165">
        <f t="shared" si="0"/>
        <v>1.28</v>
      </c>
    </row>
    <row r="28" spans="1:9" s="171" customFormat="1" ht="20.100000000000001" customHeight="1">
      <c r="A28" s="176">
        <v>11</v>
      </c>
      <c r="B28" s="190">
        <v>96157</v>
      </c>
      <c r="C28" s="191" t="s">
        <v>173</v>
      </c>
      <c r="D28" s="173" t="s">
        <v>176</v>
      </c>
      <c r="E28" s="179">
        <v>3.4099999999999998E-2</v>
      </c>
      <c r="F28" s="180">
        <v>139.63</v>
      </c>
      <c r="G28" s="181">
        <f t="shared" si="1"/>
        <v>4.76</v>
      </c>
      <c r="H28" s="182">
        <v>3.4099999999999998E-2</v>
      </c>
      <c r="I28" s="165">
        <f t="shared" si="0"/>
        <v>1.28</v>
      </c>
    </row>
    <row r="29" spans="1:9" s="171" customFormat="1" ht="20.100000000000001" customHeight="1">
      <c r="A29" s="176">
        <v>12</v>
      </c>
      <c r="B29" s="190">
        <v>96463</v>
      </c>
      <c r="C29" s="191" t="s">
        <v>174</v>
      </c>
      <c r="D29" s="173" t="s">
        <v>176</v>
      </c>
      <c r="E29" s="179">
        <v>4.19E-2</v>
      </c>
      <c r="F29" s="180">
        <v>222.28</v>
      </c>
      <c r="G29" s="181">
        <f t="shared" si="1"/>
        <v>9.31</v>
      </c>
      <c r="H29" s="182">
        <v>4.19E-2</v>
      </c>
      <c r="I29" s="165">
        <f t="shared" si="0"/>
        <v>1.28</v>
      </c>
    </row>
    <row r="30" spans="1:9" s="171" customFormat="1" ht="20.100000000000001" customHeight="1">
      <c r="A30" s="183">
        <v>13</v>
      </c>
      <c r="B30" s="184">
        <v>96464</v>
      </c>
      <c r="C30" s="192" t="s">
        <v>175</v>
      </c>
      <c r="D30" s="186" t="s">
        <v>178</v>
      </c>
      <c r="E30" s="187">
        <v>9.9000000000000005E-2</v>
      </c>
      <c r="F30" s="188">
        <v>82.97</v>
      </c>
      <c r="G30" s="181">
        <f t="shared" si="1"/>
        <v>8.2100000000000009</v>
      </c>
      <c r="H30" s="182">
        <v>9.9000000000000005E-2</v>
      </c>
      <c r="I30" s="165">
        <f t="shared" si="0"/>
        <v>1.28</v>
      </c>
    </row>
    <row r="31" spans="1:9" s="171" customFormat="1" ht="15.95" customHeight="1">
      <c r="A31" s="1365" t="s">
        <v>46</v>
      </c>
      <c r="B31" s="1365"/>
      <c r="C31" s="1365"/>
      <c r="D31" s="1365"/>
      <c r="E31" s="1365"/>
      <c r="F31" s="1365"/>
      <c r="G31" s="230">
        <f>SUM(G18:G30)</f>
        <v>149.16</v>
      </c>
      <c r="H31" s="189"/>
      <c r="I31" s="165"/>
    </row>
    <row r="32" spans="1:9" s="171" customFormat="1" ht="15.95" customHeight="1">
      <c r="A32" s="1366" t="s">
        <v>47</v>
      </c>
      <c r="B32" s="1366"/>
      <c r="C32" s="1366"/>
      <c r="D32" s="1366"/>
      <c r="E32" s="1366"/>
      <c r="F32" s="1366"/>
      <c r="G32" s="1366"/>
      <c r="H32" s="169"/>
      <c r="I32" s="165"/>
    </row>
    <row r="33" spans="1:9" s="171" customFormat="1" ht="20.100000000000001" customHeight="1">
      <c r="A33" s="176">
        <v>1</v>
      </c>
      <c r="B33" s="193">
        <v>370</v>
      </c>
      <c r="C33" s="178" t="s">
        <v>154</v>
      </c>
      <c r="D33" s="173" t="s">
        <v>0</v>
      </c>
      <c r="E33" s="179">
        <v>0.1875</v>
      </c>
      <c r="F33" s="194">
        <v>90</v>
      </c>
      <c r="G33" s="181">
        <f>ROUND(E33*F33,2)</f>
        <v>16.88</v>
      </c>
      <c r="H33" s="182">
        <v>0.1875</v>
      </c>
      <c r="I33" s="165">
        <f t="shared" si="0"/>
        <v>1.28</v>
      </c>
    </row>
    <row r="34" spans="1:9" s="171" customFormat="1" ht="20.100000000000001" customHeight="1">
      <c r="A34" s="176">
        <v>2</v>
      </c>
      <c r="B34" s="193">
        <v>4734</v>
      </c>
      <c r="C34" s="178" t="s">
        <v>155</v>
      </c>
      <c r="D34" s="173" t="s">
        <v>0</v>
      </c>
      <c r="E34" s="179">
        <v>0.252</v>
      </c>
      <c r="F34" s="194">
        <v>621.30999999999995</v>
      </c>
      <c r="G34" s="181">
        <f>ROUND(E34*F34,2)</f>
        <v>156.57</v>
      </c>
      <c r="H34" s="182">
        <v>0.252</v>
      </c>
      <c r="I34" s="165">
        <f t="shared" si="0"/>
        <v>1.28</v>
      </c>
    </row>
    <row r="35" spans="1:9" s="171" customFormat="1" ht="20.100000000000001" customHeight="1">
      <c r="A35" s="176">
        <v>3</v>
      </c>
      <c r="B35" s="193">
        <v>41899</v>
      </c>
      <c r="C35" s="195" t="s">
        <v>158</v>
      </c>
      <c r="D35" s="173" t="s">
        <v>27</v>
      </c>
      <c r="E35" s="179">
        <v>0.06</v>
      </c>
      <c r="F35" s="194">
        <v>6664.59</v>
      </c>
      <c r="G35" s="181">
        <f>ROUND(E35*F35,2)</f>
        <v>399.88</v>
      </c>
      <c r="H35" s="182">
        <v>0.06</v>
      </c>
      <c r="I35" s="165">
        <f t="shared" si="0"/>
        <v>1.28</v>
      </c>
    </row>
    <row r="36" spans="1:9" s="171" customFormat="1" ht="20.100000000000001" customHeight="1">
      <c r="A36" s="176">
        <v>4</v>
      </c>
      <c r="B36" s="193">
        <v>4221</v>
      </c>
      <c r="C36" s="178" t="s">
        <v>161</v>
      </c>
      <c r="D36" s="173" t="s">
        <v>177</v>
      </c>
      <c r="E36" s="179">
        <v>5</v>
      </c>
      <c r="F36" s="194">
        <v>6.72</v>
      </c>
      <c r="G36" s="181">
        <f>ROUND(E36*F36,2)</f>
        <v>33.6</v>
      </c>
      <c r="H36" s="182">
        <v>5</v>
      </c>
      <c r="I36" s="165">
        <f t="shared" si="0"/>
        <v>1.28</v>
      </c>
    </row>
    <row r="37" spans="1:9" s="171" customFormat="1" ht="20.100000000000001" customHeight="1">
      <c r="A37" s="183">
        <v>5</v>
      </c>
      <c r="B37" s="196">
        <v>11138</v>
      </c>
      <c r="C37" s="197" t="s">
        <v>162</v>
      </c>
      <c r="D37" s="186" t="s">
        <v>177</v>
      </c>
      <c r="E37" s="187">
        <v>20</v>
      </c>
      <c r="F37" s="198">
        <v>4.32</v>
      </c>
      <c r="G37" s="181">
        <f>ROUND(E37*F37,2)</f>
        <v>86.4</v>
      </c>
      <c r="H37" s="182">
        <v>20</v>
      </c>
      <c r="I37" s="165">
        <f t="shared" si="0"/>
        <v>1.28</v>
      </c>
    </row>
    <row r="38" spans="1:9" s="171" customFormat="1" ht="15.95" customHeight="1">
      <c r="A38" s="1365" t="s">
        <v>48</v>
      </c>
      <c r="B38" s="1365"/>
      <c r="C38" s="1365"/>
      <c r="D38" s="1365"/>
      <c r="E38" s="1365"/>
      <c r="F38" s="1365"/>
      <c r="G38" s="230">
        <f>SUM(G33:G37)</f>
        <v>693.33</v>
      </c>
      <c r="H38" s="189"/>
      <c r="I38" s="165"/>
    </row>
    <row r="39" spans="1:9" s="171" customFormat="1" ht="15.95" customHeight="1">
      <c r="A39" s="1368" t="s">
        <v>49</v>
      </c>
      <c r="B39" s="1369"/>
      <c r="C39" s="1369"/>
      <c r="D39" s="1369"/>
      <c r="E39" s="1369"/>
      <c r="F39" s="1369"/>
      <c r="G39" s="1370"/>
      <c r="H39" s="199"/>
      <c r="I39" s="165"/>
    </row>
    <row r="40" spans="1:9" s="171" customFormat="1" ht="15.95" customHeight="1">
      <c r="A40" s="172" t="s">
        <v>35</v>
      </c>
      <c r="B40" s="173"/>
      <c r="C40" s="173" t="s">
        <v>50</v>
      </c>
      <c r="D40" s="173" t="s">
        <v>39</v>
      </c>
      <c r="E40" s="173"/>
      <c r="F40" s="200"/>
      <c r="G40" s="174"/>
      <c r="H40" s="175"/>
      <c r="I40" s="165"/>
    </row>
    <row r="41" spans="1:9" s="171" customFormat="1" ht="15.95" customHeight="1">
      <c r="A41" s="172" t="s">
        <v>51</v>
      </c>
      <c r="B41" s="173"/>
      <c r="C41" s="173" t="s">
        <v>52</v>
      </c>
      <c r="D41" s="1371" t="s">
        <v>53</v>
      </c>
      <c r="E41" s="1371"/>
      <c r="F41" s="1371"/>
      <c r="G41" s="174">
        <f>G16</f>
        <v>23.33</v>
      </c>
      <c r="H41" s="175"/>
      <c r="I41" s="165"/>
    </row>
    <row r="42" spans="1:9" s="171" customFormat="1" ht="15.95" customHeight="1">
      <c r="A42" s="172" t="s">
        <v>54</v>
      </c>
      <c r="B42" s="173"/>
      <c r="C42" s="173" t="s">
        <v>55</v>
      </c>
      <c r="D42" s="1371" t="s">
        <v>56</v>
      </c>
      <c r="E42" s="1371"/>
      <c r="F42" s="1371"/>
      <c r="G42" s="174">
        <f>G31</f>
        <v>149.16</v>
      </c>
      <c r="H42" s="175"/>
      <c r="I42" s="165"/>
    </row>
    <row r="43" spans="1:9" s="171" customFormat="1" ht="15.95" customHeight="1">
      <c r="A43" s="172" t="s">
        <v>14</v>
      </c>
      <c r="B43" s="173"/>
      <c r="C43" s="173" t="s">
        <v>57</v>
      </c>
      <c r="D43" s="1371" t="s">
        <v>58</v>
      </c>
      <c r="E43" s="1371"/>
      <c r="F43" s="1371"/>
      <c r="G43" s="174">
        <f>G38</f>
        <v>693.33</v>
      </c>
      <c r="H43" s="175"/>
      <c r="I43" s="165"/>
    </row>
    <row r="44" spans="1:9" s="171" customFormat="1" ht="15.95" customHeight="1">
      <c r="A44" s="172" t="s">
        <v>7</v>
      </c>
      <c r="B44" s="173"/>
      <c r="C44" s="201" t="s">
        <v>59</v>
      </c>
      <c r="D44" s="1352" t="s">
        <v>60</v>
      </c>
      <c r="E44" s="1352"/>
      <c r="F44" s="1352"/>
      <c r="G44" s="202">
        <f>G41+G42+G43</f>
        <v>865.82</v>
      </c>
      <c r="H44" s="203">
        <v>596</v>
      </c>
      <c r="I44" s="165"/>
    </row>
    <row r="45" spans="1:9" s="171" customFormat="1" ht="15.95" customHeight="1">
      <c r="A45" s="172"/>
      <c r="B45" s="173"/>
      <c r="C45" s="201"/>
      <c r="D45" s="204" t="s">
        <v>200</v>
      </c>
      <c r="E45" s="205"/>
      <c r="F45" s="206">
        <v>0.27460000000000001</v>
      </c>
      <c r="G45" s="207">
        <f>G44*F45</f>
        <v>237.75</v>
      </c>
      <c r="H45" s="208"/>
      <c r="I45" s="165"/>
    </row>
    <row r="46" spans="1:9" s="171" customFormat="1" ht="15.95" customHeight="1" thickBot="1">
      <c r="A46" s="209"/>
      <c r="B46" s="210"/>
      <c r="C46" s="210"/>
      <c r="D46" s="1367" t="s">
        <v>62</v>
      </c>
      <c r="E46" s="1367"/>
      <c r="F46" s="1367"/>
      <c r="G46" s="211">
        <f>G44+G45</f>
        <v>1103.57</v>
      </c>
      <c r="H46" s="212"/>
      <c r="I46" s="165"/>
    </row>
    <row r="47" spans="1:9">
      <c r="A47" s="213"/>
      <c r="B47" s="213"/>
      <c r="C47" s="213"/>
      <c r="D47" s="214"/>
      <c r="E47" s="214"/>
      <c r="F47" s="214"/>
      <c r="G47" s="215"/>
      <c r="H47" s="215"/>
    </row>
  </sheetData>
  <mergeCells count="19">
    <mergeCell ref="D46:F46"/>
    <mergeCell ref="A39:G39"/>
    <mergeCell ref="D41:F41"/>
    <mergeCell ref="D42:F42"/>
    <mergeCell ref="D43:F43"/>
    <mergeCell ref="A3:G3"/>
    <mergeCell ref="A4:G4"/>
    <mergeCell ref="A5:G5"/>
    <mergeCell ref="A6:G6"/>
    <mergeCell ref="D44:F44"/>
    <mergeCell ref="A11:G11"/>
    <mergeCell ref="A9:G9"/>
    <mergeCell ref="A7:A8"/>
    <mergeCell ref="C7:F8"/>
    <mergeCell ref="A38:F38"/>
    <mergeCell ref="A17:G17"/>
    <mergeCell ref="A32:G32"/>
    <mergeCell ref="A16:F16"/>
    <mergeCell ref="A31:F31"/>
  </mergeCells>
  <printOptions horizontalCentered="1"/>
  <pageMargins left="0.51181102362204722" right="0.51181102362204722" top="0.78740157480314965" bottom="0.78740157480314965" header="0.31496062992125984" footer="0.31496062992125984"/>
  <pageSetup paperSize="9" scale="87"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8"/>
  <sheetViews>
    <sheetView view="pageBreakPreview" zoomScale="85" zoomScaleNormal="100" zoomScaleSheetLayoutView="85" workbookViewId="0">
      <selection activeCell="L18" sqref="L18"/>
    </sheetView>
  </sheetViews>
  <sheetFormatPr defaultColWidth="9.140625" defaultRowHeight="12.75"/>
  <cols>
    <col min="1" max="1" width="9.140625" style="1"/>
    <col min="2" max="2" width="9.28515625" style="1" bestFit="1" customWidth="1"/>
    <col min="3" max="3" width="51.85546875" style="1" customWidth="1"/>
    <col min="4" max="4" width="9.140625" style="1"/>
    <col min="5" max="5" width="16.28515625" style="1" customWidth="1"/>
    <col min="6" max="6" width="11.42578125" style="1" bestFit="1" customWidth="1"/>
    <col min="7" max="7" width="9.140625" style="1"/>
    <col min="8" max="8" width="11.5703125" style="1" bestFit="1" customWidth="1"/>
    <col min="9" max="16384" width="9.140625" style="1"/>
  </cols>
  <sheetData>
    <row r="1" spans="1:8" s="2" customFormat="1" ht="15" customHeight="1">
      <c r="A1" s="37"/>
      <c r="B1" s="1372"/>
      <c r="C1" s="1372"/>
      <c r="D1" s="1372"/>
      <c r="E1" s="1372"/>
      <c r="F1" s="1372"/>
      <c r="G1" s="1372"/>
      <c r="H1" s="1373"/>
    </row>
    <row r="2" spans="1:8" s="2" customFormat="1" ht="15" customHeight="1">
      <c r="A2" s="1374" t="s">
        <v>18</v>
      </c>
      <c r="B2" s="1375"/>
      <c r="C2" s="1375"/>
      <c r="D2" s="1375"/>
      <c r="E2" s="1375"/>
      <c r="F2" s="1375"/>
      <c r="G2" s="1375"/>
      <c r="H2" s="1376"/>
    </row>
    <row r="3" spans="1:8" s="2" customFormat="1" ht="15" customHeight="1">
      <c r="A3" s="1377" t="s">
        <v>189</v>
      </c>
      <c r="B3" s="1378"/>
      <c r="C3" s="1378"/>
      <c r="D3" s="1378"/>
      <c r="E3" s="1378"/>
      <c r="F3" s="1378"/>
      <c r="G3" s="1378"/>
      <c r="H3" s="1379"/>
    </row>
    <row r="4" spans="1:8" s="2" customFormat="1" ht="15" customHeight="1">
      <c r="A4" s="1377" t="s">
        <v>17</v>
      </c>
      <c r="B4" s="1378"/>
      <c r="C4" s="1378"/>
      <c r="D4" s="1378"/>
      <c r="E4" s="1378"/>
      <c r="F4" s="1378"/>
      <c r="G4" s="1378"/>
      <c r="H4" s="1379"/>
    </row>
    <row r="5" spans="1:8" s="2" customFormat="1" ht="15" customHeight="1" thickBot="1">
      <c r="A5" s="38"/>
      <c r="B5" s="1380"/>
      <c r="C5" s="1380"/>
      <c r="D5" s="1380"/>
      <c r="E5" s="1380"/>
      <c r="F5" s="1380"/>
      <c r="G5" s="1380"/>
      <c r="H5" s="1381"/>
    </row>
    <row r="6" spans="1:8" s="3" customFormat="1" ht="24.95" customHeight="1" thickTop="1" thickBot="1">
      <c r="A6" s="42" t="s">
        <v>265</v>
      </c>
      <c r="B6" s="43" t="s">
        <v>316</v>
      </c>
      <c r="C6" s="1382" t="str">
        <f>PROPER(" POçO DE VISITA PARA DRENAGEM PLUVIAL, EM CONCRETO ESTRUTURAL, DIMENSOES INTERNAS DE 90X150X80CM (LARGXCOMPXALT), PARA REDE DE 600 MM, EXCLUSOS TAMPAO E CHAMINE")</f>
        <v xml:space="preserve"> Poço De Visita Para Drenagem Pluvial, Em Concreto Estrutural, Dimensoes Internas De 90X150X80Cm (Largxcompxalt), Para Rede De 600 Mm, Exclusos Tampao E Chamine</v>
      </c>
      <c r="D6" s="1382"/>
      <c r="E6" s="1382"/>
      <c r="F6" s="1382"/>
      <c r="G6" s="1383" t="s">
        <v>286</v>
      </c>
      <c r="H6" s="1384"/>
    </row>
    <row r="7" spans="1:8" s="3" customFormat="1" ht="40.5" customHeight="1" thickTop="1">
      <c r="A7" s="1390" t="e">
        <f>'GERAL C INFRA'!#REF!</f>
        <v>#REF!</v>
      </c>
      <c r="B7" s="1391"/>
      <c r="C7" s="1391"/>
      <c r="D7" s="1391"/>
      <c r="E7" s="1391"/>
      <c r="F7" s="1391"/>
      <c r="G7" s="1391"/>
      <c r="H7" s="1392"/>
    </row>
    <row r="8" spans="1:8" s="3" customFormat="1" ht="20.100000000000001" customHeight="1">
      <c r="A8" s="1393" t="s">
        <v>190</v>
      </c>
      <c r="B8" s="1394"/>
      <c r="C8" s="1394"/>
      <c r="D8" s="1394"/>
      <c r="E8" s="1394"/>
      <c r="F8" s="1394"/>
      <c r="G8" s="1394"/>
      <c r="H8" s="1395"/>
    </row>
    <row r="9" spans="1:8" s="3" customFormat="1" ht="20.100000000000001" customHeight="1">
      <c r="A9" s="25" t="s">
        <v>35</v>
      </c>
      <c r="B9" s="26" t="s">
        <v>264</v>
      </c>
      <c r="C9" s="27" t="s">
        <v>36</v>
      </c>
      <c r="D9" s="26" t="s">
        <v>37</v>
      </c>
      <c r="E9" s="27" t="s">
        <v>153</v>
      </c>
      <c r="F9" s="28" t="s">
        <v>38</v>
      </c>
      <c r="G9" s="1396" t="s">
        <v>39</v>
      </c>
      <c r="H9" s="1397"/>
    </row>
    <row r="10" spans="1:8" s="3" customFormat="1" ht="20.100000000000001" customHeight="1">
      <c r="A10" s="39">
        <v>1</v>
      </c>
      <c r="B10" s="29">
        <v>88309</v>
      </c>
      <c r="C10" s="18" t="s">
        <v>276</v>
      </c>
      <c r="D10" s="4" t="s">
        <v>230</v>
      </c>
      <c r="E10" s="22">
        <v>0.21279999999999999</v>
      </c>
      <c r="F10" s="5">
        <v>21.31</v>
      </c>
      <c r="G10" s="6"/>
      <c r="H10" s="7">
        <f>ROUND(E10*F10,2)</f>
        <v>4.53</v>
      </c>
    </row>
    <row r="11" spans="1:8" s="3" customFormat="1" ht="20.100000000000001" customHeight="1" thickBot="1">
      <c r="A11" s="39">
        <v>2</v>
      </c>
      <c r="B11" s="29">
        <v>88316</v>
      </c>
      <c r="C11" s="18" t="s">
        <v>191</v>
      </c>
      <c r="D11" s="4" t="s">
        <v>230</v>
      </c>
      <c r="E11" s="22">
        <v>0.42549999999999999</v>
      </c>
      <c r="F11" s="5">
        <v>17.09</v>
      </c>
      <c r="G11" s="6"/>
      <c r="H11" s="7">
        <f>ROUND(E11*F11,2)</f>
        <v>7.27</v>
      </c>
    </row>
    <row r="12" spans="1:8" s="3" customFormat="1" ht="20.100000000000001" customHeight="1" thickBot="1">
      <c r="A12" s="40"/>
      <c r="B12" s="8"/>
      <c r="C12" s="6"/>
      <c r="D12" s="8"/>
      <c r="E12" s="9" t="s">
        <v>192</v>
      </c>
      <c r="F12" s="10"/>
      <c r="G12" s="11"/>
      <c r="H12" s="12">
        <f>SUM(H10:H11)</f>
        <v>11.8</v>
      </c>
    </row>
    <row r="13" spans="1:8" s="3" customFormat="1" ht="20.100000000000001" customHeight="1">
      <c r="A13" s="1398" t="s">
        <v>193</v>
      </c>
      <c r="B13" s="1399"/>
      <c r="C13" s="1399"/>
      <c r="D13" s="1399"/>
      <c r="E13" s="1399"/>
      <c r="F13" s="1399"/>
      <c r="G13" s="1399"/>
      <c r="H13" s="1400"/>
    </row>
    <row r="14" spans="1:8" s="3" customFormat="1" ht="20.100000000000001" customHeight="1">
      <c r="A14" s="25" t="s">
        <v>35</v>
      </c>
      <c r="B14" s="26" t="s">
        <v>264</v>
      </c>
      <c r="C14" s="27" t="s">
        <v>36</v>
      </c>
      <c r="D14" s="26" t="s">
        <v>37</v>
      </c>
      <c r="E14" s="27" t="s">
        <v>153</v>
      </c>
      <c r="F14" s="28" t="s">
        <v>38</v>
      </c>
      <c r="G14" s="1385" t="s">
        <v>39</v>
      </c>
      <c r="H14" s="1386"/>
    </row>
    <row r="15" spans="1:8" s="3" customFormat="1" ht="20.100000000000001" customHeight="1">
      <c r="A15" s="39">
        <v>1</v>
      </c>
      <c r="B15" s="30">
        <v>87313</v>
      </c>
      <c r="C15" s="23" t="s">
        <v>279</v>
      </c>
      <c r="D15" s="14" t="s">
        <v>197</v>
      </c>
      <c r="E15" s="19">
        <v>0.02</v>
      </c>
      <c r="F15" s="20">
        <v>527.24</v>
      </c>
      <c r="G15" s="13"/>
      <c r="H15" s="7">
        <f>ROUND(E15*F15,2)</f>
        <v>10.54</v>
      </c>
    </row>
    <row r="16" spans="1:8" s="3" customFormat="1" ht="20.100000000000001" customHeight="1">
      <c r="A16" s="39">
        <v>2</v>
      </c>
      <c r="B16" s="30">
        <v>94969</v>
      </c>
      <c r="C16" s="23" t="s">
        <v>284</v>
      </c>
      <c r="D16" s="14" t="s">
        <v>197</v>
      </c>
      <c r="E16" s="19">
        <v>1.62</v>
      </c>
      <c r="F16" s="20">
        <v>424.22</v>
      </c>
      <c r="G16" s="13"/>
      <c r="H16" s="7">
        <f>ROUND(E16*F16,2)</f>
        <v>687.24</v>
      </c>
    </row>
    <row r="17" spans="1:8" s="3" customFormat="1" ht="20.100000000000001" customHeight="1" thickBot="1">
      <c r="A17" s="39">
        <v>3</v>
      </c>
      <c r="B17" s="30">
        <v>101616</v>
      </c>
      <c r="C17" s="23" t="s">
        <v>285</v>
      </c>
      <c r="D17" s="14" t="s">
        <v>281</v>
      </c>
      <c r="E17" s="19">
        <v>2.2799999999999998</v>
      </c>
      <c r="F17" s="20">
        <v>4.95</v>
      </c>
      <c r="G17" s="13"/>
      <c r="H17" s="7">
        <f>ROUND(E17*F17,2)</f>
        <v>11.29</v>
      </c>
    </row>
    <row r="18" spans="1:8" s="3" customFormat="1" ht="20.100000000000001" customHeight="1" thickBot="1">
      <c r="A18" s="40"/>
      <c r="B18" s="8" t="s">
        <v>194</v>
      </c>
      <c r="C18" s="6"/>
      <c r="D18" s="8"/>
      <c r="E18" s="9" t="s">
        <v>195</v>
      </c>
      <c r="F18" s="15"/>
      <c r="G18" s="16"/>
      <c r="H18" s="12">
        <f>SUM(H15:H17)</f>
        <v>709.07</v>
      </c>
    </row>
    <row r="19" spans="1:8" s="3" customFormat="1" ht="20.100000000000001" customHeight="1">
      <c r="A19" s="1401" t="s">
        <v>196</v>
      </c>
      <c r="B19" s="1402"/>
      <c r="C19" s="1402"/>
      <c r="D19" s="1402"/>
      <c r="E19" s="1402"/>
      <c r="F19" s="1402"/>
      <c r="G19" s="1402"/>
      <c r="H19" s="1403"/>
    </row>
    <row r="20" spans="1:8" s="3" customFormat="1" ht="20.100000000000001" customHeight="1">
      <c r="A20" s="25" t="s">
        <v>35</v>
      </c>
      <c r="B20" s="26" t="s">
        <v>264</v>
      </c>
      <c r="C20" s="27" t="s">
        <v>36</v>
      </c>
      <c r="D20" s="26" t="s">
        <v>37</v>
      </c>
      <c r="E20" s="27" t="s">
        <v>153</v>
      </c>
      <c r="F20" s="28" t="s">
        <v>38</v>
      </c>
      <c r="G20" s="1385" t="s">
        <v>39</v>
      </c>
      <c r="H20" s="1386"/>
    </row>
    <row r="21" spans="1:8" s="3" customFormat="1" ht="20.100000000000001" customHeight="1">
      <c r="A21" s="39">
        <v>1</v>
      </c>
      <c r="B21" s="30">
        <v>5875</v>
      </c>
      <c r="C21" s="21" t="s">
        <v>277</v>
      </c>
      <c r="D21" s="14" t="s">
        <v>176</v>
      </c>
      <c r="E21" s="24">
        <v>0.17019999999999999</v>
      </c>
      <c r="F21" s="20">
        <v>106.6</v>
      </c>
      <c r="G21" s="13"/>
      <c r="H21" s="7">
        <f>ROUND(E21*F21,2)</f>
        <v>18.14</v>
      </c>
    </row>
    <row r="22" spans="1:8" s="3" customFormat="1" ht="20.100000000000001" customHeight="1">
      <c r="A22" s="39">
        <v>2</v>
      </c>
      <c r="B22" s="30">
        <v>5877</v>
      </c>
      <c r="C22" s="21" t="s">
        <v>278</v>
      </c>
      <c r="D22" s="14" t="s">
        <v>178</v>
      </c>
      <c r="E22" s="24">
        <v>4.2599999999999999E-2</v>
      </c>
      <c r="F22" s="20">
        <v>42.95</v>
      </c>
      <c r="G22" s="13"/>
      <c r="H22" s="7">
        <f>ROUND(E22*F22,2)</f>
        <v>1.83</v>
      </c>
    </row>
    <row r="23" spans="1:8" s="3" customFormat="1" ht="20.100000000000001" customHeight="1">
      <c r="A23" s="39">
        <v>3</v>
      </c>
      <c r="B23" s="30">
        <v>92419</v>
      </c>
      <c r="C23" s="21" t="s">
        <v>280</v>
      </c>
      <c r="D23" s="14" t="s">
        <v>281</v>
      </c>
      <c r="E23" s="24">
        <v>12.68</v>
      </c>
      <c r="F23" s="20">
        <v>72.41</v>
      </c>
      <c r="G23" s="13"/>
      <c r="H23" s="7">
        <f>ROUND(E23*F23,2)</f>
        <v>918.16</v>
      </c>
    </row>
    <row r="24" spans="1:8" s="3" customFormat="1" ht="20.100000000000001" customHeight="1" thickBot="1">
      <c r="A24" s="39">
        <v>4</v>
      </c>
      <c r="B24" s="30">
        <v>92915</v>
      </c>
      <c r="C24" s="21" t="s">
        <v>282</v>
      </c>
      <c r="D24" s="14" t="s">
        <v>283</v>
      </c>
      <c r="E24" s="24">
        <v>16.399999999999999</v>
      </c>
      <c r="F24" s="20">
        <v>16.48</v>
      </c>
      <c r="G24" s="13"/>
      <c r="H24" s="7">
        <f>ROUND(E24*F24,2)</f>
        <v>270.27</v>
      </c>
    </row>
    <row r="25" spans="1:8" s="3" customFormat="1" ht="20.100000000000001" customHeight="1" thickBot="1">
      <c r="A25" s="40"/>
      <c r="B25" s="6" t="s">
        <v>194</v>
      </c>
      <c r="C25" s="6"/>
      <c r="D25" s="8"/>
      <c r="E25" s="9" t="s">
        <v>198</v>
      </c>
      <c r="F25" s="15"/>
      <c r="G25" s="16"/>
      <c r="H25" s="12">
        <f>SUM(H21:H24)</f>
        <v>1208.4000000000001</v>
      </c>
    </row>
    <row r="26" spans="1:8" s="3" customFormat="1" ht="20.100000000000001" customHeight="1">
      <c r="A26" s="40"/>
      <c r="B26" s="1387" t="s">
        <v>199</v>
      </c>
      <c r="C26" s="1387"/>
      <c r="D26" s="1387"/>
      <c r="E26" s="1387"/>
      <c r="F26" s="1387"/>
      <c r="G26" s="1388"/>
      <c r="H26" s="17">
        <f>SUM(H12+H18+H25)</f>
        <v>1929.27</v>
      </c>
    </row>
    <row r="27" spans="1:8" s="3" customFormat="1" ht="20.100000000000001" customHeight="1" thickBot="1">
      <c r="A27" s="41"/>
      <c r="B27" s="1389" t="s">
        <v>200</v>
      </c>
      <c r="C27" s="1389"/>
      <c r="D27" s="1389"/>
      <c r="E27" s="1389"/>
      <c r="F27" s="1389"/>
      <c r="G27" s="31">
        <v>0.27460000000000001</v>
      </c>
      <c r="H27" s="32">
        <f>H26*G27</f>
        <v>529.78</v>
      </c>
    </row>
    <row r="28" spans="1:8" s="3" customFormat="1" ht="20.100000000000001" customHeight="1" thickBot="1">
      <c r="A28" s="44"/>
      <c r="B28" s="33" t="s">
        <v>201</v>
      </c>
      <c r="C28" s="33"/>
      <c r="D28" s="34"/>
      <c r="E28" s="33"/>
      <c r="F28" s="33"/>
      <c r="G28" s="35"/>
      <c r="H28" s="36">
        <f>SUM(H26:H27)</f>
        <v>2459.0500000000002</v>
      </c>
    </row>
  </sheetData>
  <mergeCells count="16">
    <mergeCell ref="C6:F6"/>
    <mergeCell ref="G6:H6"/>
    <mergeCell ref="G20:H20"/>
    <mergeCell ref="B26:G26"/>
    <mergeCell ref="B27:F27"/>
    <mergeCell ref="A7:H7"/>
    <mergeCell ref="A8:H8"/>
    <mergeCell ref="G9:H9"/>
    <mergeCell ref="A13:H13"/>
    <mergeCell ref="G14:H14"/>
    <mergeCell ref="A19:H19"/>
    <mergeCell ref="B1:H1"/>
    <mergeCell ref="A2:H2"/>
    <mergeCell ref="A3:H3"/>
    <mergeCell ref="A4:H4"/>
    <mergeCell ref="B5:H5"/>
  </mergeCells>
  <printOptions horizontalCentered="1"/>
  <pageMargins left="0.51181102362204722" right="0.51181102362204722" top="0.78740157480314965" bottom="0.78740157480314965" header="0.31496062992125984" footer="0.31496062992125984"/>
  <pageSetup paperSize="9" scale="73"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P169"/>
  <sheetViews>
    <sheetView tabSelected="1" view="pageBreakPreview" topLeftCell="B1" zoomScale="40" zoomScaleNormal="60" zoomScaleSheetLayoutView="40" workbookViewId="0">
      <pane xSplit="4" ySplit="17" topLeftCell="F155" activePane="bottomRight" state="frozen"/>
      <selection activeCell="A52" sqref="A52:R54"/>
      <selection pane="topRight" activeCell="A52" sqref="A52:R54"/>
      <selection pane="bottomLeft" activeCell="A52" sqref="A52:R54"/>
      <selection pane="bottomRight" activeCell="J161" sqref="J161"/>
    </sheetView>
  </sheetViews>
  <sheetFormatPr defaultColWidth="9.140625" defaultRowHeight="25.5"/>
  <cols>
    <col min="1" max="2" width="4.42578125" style="264" customWidth="1"/>
    <col min="3" max="4" width="16.7109375" style="264" customWidth="1"/>
    <col min="5" max="5" width="22.7109375" style="264" customWidth="1"/>
    <col min="6" max="6" width="100.7109375" style="264" customWidth="1"/>
    <col min="7" max="8" width="20.7109375" style="264" customWidth="1"/>
    <col min="9" max="9" width="25" style="264" customWidth="1"/>
    <col min="10" max="10" width="24.42578125" style="264" customWidth="1"/>
    <col min="11" max="11" width="40.140625" style="264" bestFit="1" customWidth="1"/>
    <col min="12" max="12" width="28.140625" style="264" bestFit="1" customWidth="1"/>
    <col min="13" max="13" width="38.42578125" style="264" customWidth="1"/>
    <col min="14" max="14" width="14.85546875" style="264" bestFit="1" customWidth="1"/>
    <col min="15" max="15" width="15.85546875" style="264" customWidth="1"/>
    <col min="16" max="16" width="16.28515625" style="264" customWidth="1"/>
    <col min="17" max="16384" width="9.140625" style="264"/>
  </cols>
  <sheetData>
    <row r="1" spans="1:16" ht="24.95" customHeight="1">
      <c r="A1" s="372"/>
      <c r="B1" s="373"/>
      <c r="C1" s="852"/>
      <c r="D1" s="853"/>
      <c r="E1" s="853"/>
      <c r="F1" s="853"/>
      <c r="G1" s="853"/>
      <c r="H1" s="853"/>
      <c r="I1" s="853"/>
      <c r="J1" s="853"/>
      <c r="K1" s="854"/>
    </row>
    <row r="2" spans="1:16" ht="24.95" customHeight="1">
      <c r="A2" s="374"/>
      <c r="C2" s="855"/>
      <c r="D2" s="856"/>
      <c r="E2" s="856"/>
      <c r="F2" s="856"/>
      <c r="G2" s="856"/>
      <c r="H2" s="856"/>
      <c r="I2" s="856"/>
      <c r="J2" s="856"/>
      <c r="K2" s="857"/>
    </row>
    <row r="3" spans="1:16" ht="24.95" customHeight="1">
      <c r="A3" s="374"/>
      <c r="C3" s="855"/>
      <c r="D3" s="856"/>
      <c r="E3" s="856"/>
      <c r="F3" s="856"/>
      <c r="G3" s="856"/>
      <c r="H3" s="856"/>
      <c r="I3" s="856"/>
      <c r="J3" s="856"/>
      <c r="K3" s="857"/>
    </row>
    <row r="4" spans="1:16" ht="24.95" customHeight="1">
      <c r="A4" s="374"/>
      <c r="C4" s="855"/>
      <c r="D4" s="856"/>
      <c r="E4" s="856"/>
      <c r="F4" s="856"/>
      <c r="G4" s="856"/>
      <c r="H4" s="856"/>
      <c r="I4" s="856"/>
      <c r="J4" s="856"/>
      <c r="K4" s="857"/>
    </row>
    <row r="5" spans="1:16" ht="27.95" customHeight="1">
      <c r="A5" s="374"/>
      <c r="C5" s="858" t="s">
        <v>18</v>
      </c>
      <c r="D5" s="859"/>
      <c r="E5" s="859"/>
      <c r="F5" s="859"/>
      <c r="G5" s="859"/>
      <c r="H5" s="859"/>
      <c r="I5" s="859"/>
      <c r="J5" s="859"/>
      <c r="K5" s="860"/>
    </row>
    <row r="6" spans="1:16" ht="27.95" customHeight="1">
      <c r="A6" s="374"/>
      <c r="C6" s="861" t="s">
        <v>189</v>
      </c>
      <c r="D6" s="862"/>
      <c r="E6" s="862"/>
      <c r="F6" s="862"/>
      <c r="G6" s="862"/>
      <c r="H6" s="862"/>
      <c r="I6" s="862"/>
      <c r="J6" s="862"/>
      <c r="K6" s="863"/>
    </row>
    <row r="7" spans="1:16" ht="27.95" customHeight="1">
      <c r="A7" s="374"/>
      <c r="C7" s="861" t="s">
        <v>17</v>
      </c>
      <c r="D7" s="862"/>
      <c r="E7" s="862"/>
      <c r="F7" s="862"/>
      <c r="G7" s="862"/>
      <c r="H7" s="862"/>
      <c r="I7" s="862"/>
      <c r="J7" s="862"/>
      <c r="K7" s="863"/>
    </row>
    <row r="8" spans="1:16" ht="24.95" customHeight="1">
      <c r="A8" s="374"/>
      <c r="C8" s="345"/>
      <c r="D8" s="346"/>
      <c r="E8" s="346"/>
      <c r="F8" s="346"/>
      <c r="G8" s="346"/>
      <c r="H8" s="346"/>
      <c r="I8" s="346"/>
      <c r="J8" s="346"/>
      <c r="K8" s="347"/>
    </row>
    <row r="9" spans="1:16" ht="30" customHeight="1">
      <c r="A9" s="374"/>
      <c r="C9" s="314" t="s">
        <v>486</v>
      </c>
      <c r="D9" s="848" t="s">
        <v>980</v>
      </c>
      <c r="E9" s="848"/>
      <c r="F9" s="848"/>
      <c r="G9" s="848"/>
      <c r="H9" s="848"/>
      <c r="I9" s="848"/>
      <c r="J9" s="848"/>
      <c r="K9" s="864"/>
    </row>
    <row r="10" spans="1:16" ht="30" customHeight="1">
      <c r="A10" s="374"/>
      <c r="C10" s="847" t="s">
        <v>487</v>
      </c>
      <c r="D10" s="848"/>
      <c r="E10" s="849">
        <f>K155</f>
        <v>41254796.539999999</v>
      </c>
      <c r="F10" s="850"/>
      <c r="G10" s="850"/>
      <c r="H10" s="850"/>
      <c r="I10" s="850"/>
      <c r="J10" s="850"/>
      <c r="K10" s="851"/>
    </row>
    <row r="11" spans="1:16" ht="30" customHeight="1">
      <c r="A11" s="374"/>
      <c r="C11" s="869" t="s">
        <v>633</v>
      </c>
      <c r="D11" s="850"/>
      <c r="E11" s="850"/>
      <c r="F11" s="850"/>
      <c r="G11" s="850"/>
      <c r="H11" s="850"/>
      <c r="I11" s="850"/>
      <c r="J11" s="850"/>
      <c r="K11" s="851"/>
    </row>
    <row r="12" spans="1:16" ht="24.95" customHeight="1" thickBot="1">
      <c r="A12" s="374"/>
      <c r="C12" s="870"/>
      <c r="D12" s="871"/>
      <c r="E12" s="871"/>
      <c r="F12" s="871"/>
      <c r="G12" s="871"/>
      <c r="H12" s="871"/>
      <c r="I12" s="871"/>
      <c r="J12" s="871"/>
      <c r="K12" s="872"/>
    </row>
    <row r="13" spans="1:16" ht="36.75" customHeight="1" thickTop="1" thickBot="1">
      <c r="A13" s="374"/>
      <c r="C13" s="873" t="s">
        <v>23</v>
      </c>
      <c r="D13" s="874"/>
      <c r="E13" s="874"/>
      <c r="F13" s="874"/>
      <c r="G13" s="874"/>
      <c r="H13" s="874"/>
      <c r="I13" s="874"/>
      <c r="J13" s="874"/>
      <c r="K13" s="875"/>
    </row>
    <row r="14" spans="1:16" ht="8.1" customHeight="1" thickTop="1">
      <c r="A14" s="374"/>
      <c r="C14" s="876"/>
      <c r="D14" s="877"/>
      <c r="E14" s="877"/>
      <c r="F14" s="877"/>
      <c r="G14" s="877"/>
      <c r="H14" s="877"/>
      <c r="I14" s="877"/>
      <c r="J14" s="877"/>
      <c r="K14" s="878"/>
    </row>
    <row r="15" spans="1:16" ht="48">
      <c r="A15" s="374"/>
      <c r="C15" s="879" t="s">
        <v>6</v>
      </c>
      <c r="D15" s="881" t="s">
        <v>185</v>
      </c>
      <c r="E15" s="881" t="s">
        <v>432</v>
      </c>
      <c r="F15" s="881" t="s">
        <v>5</v>
      </c>
      <c r="G15" s="903" t="s">
        <v>150</v>
      </c>
      <c r="H15" s="903" t="s">
        <v>21</v>
      </c>
      <c r="I15" s="903" t="s">
        <v>24</v>
      </c>
      <c r="J15" s="395" t="s">
        <v>237</v>
      </c>
      <c r="K15" s="868" t="s">
        <v>332</v>
      </c>
      <c r="M15" s="265"/>
      <c r="N15" s="266"/>
      <c r="O15" s="266"/>
      <c r="P15" s="266"/>
    </row>
    <row r="16" spans="1:16">
      <c r="A16" s="374"/>
      <c r="C16" s="880"/>
      <c r="D16" s="882"/>
      <c r="E16" s="882"/>
      <c r="F16" s="882"/>
      <c r="G16" s="903"/>
      <c r="H16" s="903"/>
      <c r="I16" s="903"/>
      <c r="J16" s="394">
        <v>0.27460000000000001</v>
      </c>
      <c r="K16" s="868"/>
      <c r="M16" s="265"/>
      <c r="N16" s="266"/>
      <c r="O16" s="266"/>
      <c r="P16" s="266"/>
    </row>
    <row r="17" spans="1:16" ht="27.95" customHeight="1">
      <c r="A17" s="374"/>
      <c r="C17" s="393">
        <v>1</v>
      </c>
      <c r="D17" s="397"/>
      <c r="E17" s="397"/>
      <c r="F17" s="399" t="s">
        <v>1</v>
      </c>
      <c r="G17" s="907"/>
      <c r="H17" s="907"/>
      <c r="I17" s="907"/>
      <c r="J17" s="907"/>
      <c r="K17" s="908"/>
      <c r="M17" s="920"/>
      <c r="N17" s="919"/>
      <c r="O17" s="919"/>
      <c r="P17" s="919"/>
    </row>
    <row r="18" spans="1:16" ht="45" customHeight="1">
      <c r="A18" s="374"/>
      <c r="C18" s="267" t="s">
        <v>19</v>
      </c>
      <c r="D18" s="268" t="s">
        <v>186</v>
      </c>
      <c r="E18" s="269">
        <v>11340</v>
      </c>
      <c r="F18" s="270" t="s">
        <v>254</v>
      </c>
      <c r="G18" s="271">
        <v>18</v>
      </c>
      <c r="H18" s="272" t="s">
        <v>2</v>
      </c>
      <c r="I18" s="273">
        <v>174.47</v>
      </c>
      <c r="J18" s="274">
        <f>I18*(1+$J$16)</f>
        <v>222.38</v>
      </c>
      <c r="K18" s="275">
        <f>G18*J18</f>
        <v>4002.84</v>
      </c>
      <c r="M18" s="920"/>
      <c r="N18" s="919"/>
      <c r="O18" s="919"/>
      <c r="P18" s="919"/>
    </row>
    <row r="19" spans="1:16" ht="45" hidden="1" customHeight="1">
      <c r="A19" s="374"/>
      <c r="C19" s="267" t="s">
        <v>20</v>
      </c>
      <c r="D19" s="268" t="s">
        <v>186</v>
      </c>
      <c r="E19" s="269">
        <v>10005</v>
      </c>
      <c r="F19" s="270" t="s">
        <v>399</v>
      </c>
      <c r="G19" s="271"/>
      <c r="H19" s="272" t="s">
        <v>2</v>
      </c>
      <c r="I19" s="273">
        <v>433.79</v>
      </c>
      <c r="J19" s="274">
        <f>I19*(1+$J$16)</f>
        <v>552.91</v>
      </c>
      <c r="K19" s="275">
        <f>G19*J19</f>
        <v>0</v>
      </c>
      <c r="M19" s="265"/>
      <c r="N19" s="266"/>
      <c r="O19" s="266"/>
      <c r="P19" s="266"/>
    </row>
    <row r="20" spans="1:16" ht="45" customHeight="1">
      <c r="A20" s="374"/>
      <c r="C20" s="267" t="s">
        <v>20</v>
      </c>
      <c r="D20" s="268" t="s">
        <v>188</v>
      </c>
      <c r="E20" s="269">
        <v>99064</v>
      </c>
      <c r="F20" s="270" t="s">
        <v>433</v>
      </c>
      <c r="G20" s="271">
        <v>17752.95</v>
      </c>
      <c r="H20" s="272" t="s">
        <v>3</v>
      </c>
      <c r="I20" s="273">
        <v>0.47</v>
      </c>
      <c r="J20" s="274">
        <f>I20*(1+$J$16)</f>
        <v>0.6</v>
      </c>
      <c r="K20" s="275">
        <f>G20*J20</f>
        <v>10651.77</v>
      </c>
      <c r="M20" s="265"/>
      <c r="N20" s="266"/>
      <c r="O20" s="266"/>
      <c r="P20" s="266"/>
    </row>
    <row r="21" spans="1:16" ht="45" hidden="1" customHeight="1">
      <c r="A21" s="374"/>
      <c r="C21" s="267" t="s">
        <v>398</v>
      </c>
      <c r="D21" s="268" t="s">
        <v>187</v>
      </c>
      <c r="E21" s="269" t="s">
        <v>318</v>
      </c>
      <c r="F21" s="270" t="s">
        <v>322</v>
      </c>
      <c r="G21" s="271"/>
      <c r="H21" s="269" t="s">
        <v>287</v>
      </c>
      <c r="I21" s="273">
        <f>'CPU I'!G28</f>
        <v>55732.5</v>
      </c>
      <c r="J21" s="274">
        <f>I21*(1+$J$16)</f>
        <v>71036.639999999999</v>
      </c>
      <c r="K21" s="275">
        <f>G21*J21</f>
        <v>0</v>
      </c>
      <c r="M21" s="265"/>
      <c r="N21" s="266"/>
      <c r="O21" s="266"/>
      <c r="P21" s="266"/>
    </row>
    <row r="22" spans="1:16" ht="45" customHeight="1">
      <c r="A22" s="374"/>
      <c r="C22" s="267" t="s">
        <v>317</v>
      </c>
      <c r="D22" s="268" t="s">
        <v>187</v>
      </c>
      <c r="E22" s="276" t="s">
        <v>205</v>
      </c>
      <c r="F22" s="277" t="s">
        <v>331</v>
      </c>
      <c r="G22" s="271">
        <v>1</v>
      </c>
      <c r="H22" s="269" t="s">
        <v>287</v>
      </c>
      <c r="I22" s="273">
        <v>26082</v>
      </c>
      <c r="J22" s="274">
        <f>I22*(1+$J$16)</f>
        <v>33244.120000000003</v>
      </c>
      <c r="K22" s="275">
        <f>G22*J22</f>
        <v>33244.120000000003</v>
      </c>
      <c r="M22" s="920"/>
      <c r="N22" s="919"/>
      <c r="O22" s="919"/>
      <c r="P22" s="919"/>
    </row>
    <row r="23" spans="1:16" ht="27.95" customHeight="1">
      <c r="A23" s="374"/>
      <c r="C23" s="904" t="s">
        <v>8</v>
      </c>
      <c r="D23" s="905"/>
      <c r="E23" s="905"/>
      <c r="F23" s="905"/>
      <c r="G23" s="905"/>
      <c r="H23" s="905"/>
      <c r="I23" s="905"/>
      <c r="J23" s="906"/>
      <c r="K23" s="296">
        <f>SUM(K18:K22)</f>
        <v>47898.73</v>
      </c>
      <c r="M23" s="920"/>
      <c r="N23" s="919"/>
      <c r="O23" s="919"/>
      <c r="P23" s="919"/>
    </row>
    <row r="24" spans="1:16" ht="27.95" customHeight="1">
      <c r="A24" s="374"/>
      <c r="C24" s="393">
        <v>2</v>
      </c>
      <c r="D24" s="398"/>
      <c r="E24" s="398"/>
      <c r="F24" s="399" t="s">
        <v>333</v>
      </c>
      <c r="G24" s="907"/>
      <c r="H24" s="907"/>
      <c r="I24" s="907"/>
      <c r="J24" s="907"/>
      <c r="K24" s="908"/>
      <c r="M24" s="920"/>
      <c r="N24" s="919"/>
      <c r="O24" s="919"/>
      <c r="P24" s="919"/>
    </row>
    <row r="25" spans="1:16" ht="45" customHeight="1">
      <c r="A25" s="374"/>
      <c r="C25" s="267" t="s">
        <v>4</v>
      </c>
      <c r="D25" s="278" t="s">
        <v>186</v>
      </c>
      <c r="E25" s="276" t="s">
        <v>223</v>
      </c>
      <c r="F25" s="279" t="s">
        <v>224</v>
      </c>
      <c r="G25" s="280">
        <v>375.58</v>
      </c>
      <c r="H25" s="272" t="s">
        <v>0</v>
      </c>
      <c r="I25" s="281">
        <v>280.75</v>
      </c>
      <c r="J25" s="274">
        <f>I25*(1+$J$16)</f>
        <v>357.84</v>
      </c>
      <c r="K25" s="275">
        <f>G25*J25</f>
        <v>134397.54999999999</v>
      </c>
      <c r="M25" s="920"/>
      <c r="N25" s="919"/>
      <c r="O25" s="919"/>
      <c r="P25" s="919"/>
    </row>
    <row r="26" spans="1:16" ht="45" customHeight="1">
      <c r="A26" s="374"/>
      <c r="C26" s="267" t="s">
        <v>752</v>
      </c>
      <c r="D26" s="282" t="s">
        <v>186</v>
      </c>
      <c r="E26" s="276" t="s">
        <v>334</v>
      </c>
      <c r="F26" s="279" t="s">
        <v>335</v>
      </c>
      <c r="G26" s="280">
        <v>891.74</v>
      </c>
      <c r="H26" s="272" t="s">
        <v>0</v>
      </c>
      <c r="I26" s="281">
        <v>108.82</v>
      </c>
      <c r="J26" s="274">
        <f>I26*(1+$J$16)</f>
        <v>138.69999999999999</v>
      </c>
      <c r="K26" s="275">
        <f>G26*J26</f>
        <v>123684.34</v>
      </c>
      <c r="M26" s="920"/>
      <c r="N26" s="919"/>
      <c r="O26" s="919"/>
      <c r="P26" s="919"/>
    </row>
    <row r="27" spans="1:16" ht="27.95" customHeight="1">
      <c r="A27" s="374"/>
      <c r="C27" s="904" t="s">
        <v>336</v>
      </c>
      <c r="D27" s="905"/>
      <c r="E27" s="905"/>
      <c r="F27" s="905"/>
      <c r="G27" s="905"/>
      <c r="H27" s="905"/>
      <c r="I27" s="905"/>
      <c r="J27" s="906"/>
      <c r="K27" s="296">
        <f>SUM(K25:K26)</f>
        <v>258081.89</v>
      </c>
      <c r="M27" s="920"/>
      <c r="N27" s="919"/>
      <c r="O27" s="919"/>
      <c r="P27" s="919"/>
    </row>
    <row r="28" spans="1:16" ht="27.95" customHeight="1">
      <c r="A28" s="374"/>
      <c r="C28" s="393">
        <v>3</v>
      </c>
      <c r="D28" s="396"/>
      <c r="E28" s="396"/>
      <c r="F28" s="311" t="s">
        <v>549</v>
      </c>
      <c r="G28" s="901"/>
      <c r="H28" s="901"/>
      <c r="I28" s="901"/>
      <c r="J28" s="901"/>
      <c r="K28" s="902"/>
      <c r="M28" s="265"/>
      <c r="N28" s="266"/>
      <c r="O28" s="266"/>
      <c r="P28" s="266"/>
    </row>
    <row r="29" spans="1:16" ht="45" customHeight="1">
      <c r="A29" s="374"/>
      <c r="C29" s="283" t="s">
        <v>9</v>
      </c>
      <c r="D29" s="278" t="s">
        <v>186</v>
      </c>
      <c r="E29" s="276">
        <v>30011</v>
      </c>
      <c r="F29" s="279" t="s">
        <v>498</v>
      </c>
      <c r="G29" s="280">
        <v>262.91000000000003</v>
      </c>
      <c r="H29" s="272" t="s">
        <v>0</v>
      </c>
      <c r="I29" s="281">
        <v>140.01</v>
      </c>
      <c r="J29" s="274">
        <f>I29*(1+$J$16)</f>
        <v>178.46</v>
      </c>
      <c r="K29" s="275">
        <f>G29*J29</f>
        <v>46918.92</v>
      </c>
      <c r="M29" s="265"/>
      <c r="N29" s="266"/>
      <c r="O29" s="266"/>
      <c r="P29" s="266"/>
    </row>
    <row r="30" spans="1:16" ht="45" customHeight="1">
      <c r="A30" s="374"/>
      <c r="C30" s="283" t="s">
        <v>28</v>
      </c>
      <c r="D30" s="278" t="s">
        <v>188</v>
      </c>
      <c r="E30" s="276" t="s">
        <v>29</v>
      </c>
      <c r="F30" s="279" t="s">
        <v>207</v>
      </c>
      <c r="G30" s="280">
        <v>3755.76</v>
      </c>
      <c r="H30" s="272" t="s">
        <v>2</v>
      </c>
      <c r="I30" s="281">
        <v>92.34</v>
      </c>
      <c r="J30" s="274">
        <f>I30*(1+$J$16)</f>
        <v>117.7</v>
      </c>
      <c r="K30" s="275">
        <f>G30*J30</f>
        <v>442052.95</v>
      </c>
      <c r="M30" s="265"/>
      <c r="N30" s="266"/>
      <c r="O30" s="266"/>
      <c r="P30" s="266"/>
    </row>
    <row r="31" spans="1:16" ht="45" customHeight="1">
      <c r="A31" s="374"/>
      <c r="C31" s="283" t="s">
        <v>9</v>
      </c>
      <c r="D31" s="278" t="s">
        <v>188</v>
      </c>
      <c r="E31" s="276" t="s">
        <v>151</v>
      </c>
      <c r="F31" s="279" t="s">
        <v>152</v>
      </c>
      <c r="G31" s="280">
        <v>516.16</v>
      </c>
      <c r="H31" s="271" t="s">
        <v>0</v>
      </c>
      <c r="I31" s="403">
        <v>15.72</v>
      </c>
      <c r="J31" s="274">
        <f>I31*(1+$J$16)</f>
        <v>20.04</v>
      </c>
      <c r="K31" s="275">
        <f>G31*J31</f>
        <v>10343.85</v>
      </c>
      <c r="M31" s="265"/>
      <c r="N31" s="266"/>
      <c r="O31" s="266"/>
      <c r="P31" s="266"/>
    </row>
    <row r="32" spans="1:16" ht="45" customHeight="1">
      <c r="A32" s="374"/>
      <c r="C32" s="283" t="s">
        <v>28</v>
      </c>
      <c r="D32" s="278" t="s">
        <v>188</v>
      </c>
      <c r="E32" s="276" t="s">
        <v>63</v>
      </c>
      <c r="F32" s="279" t="s">
        <v>64</v>
      </c>
      <c r="G32" s="280">
        <v>12003.7</v>
      </c>
      <c r="H32" s="269" t="s">
        <v>3</v>
      </c>
      <c r="I32" s="281">
        <v>48.06</v>
      </c>
      <c r="J32" s="274">
        <f>I32*(1+$J$16)</f>
        <v>61.26</v>
      </c>
      <c r="K32" s="275">
        <f>G32*J32</f>
        <v>735346.66</v>
      </c>
    </row>
    <row r="33" spans="1:11" ht="45" customHeight="1">
      <c r="A33" s="374"/>
      <c r="C33" s="283" t="s">
        <v>67</v>
      </c>
      <c r="D33" s="278" t="s">
        <v>188</v>
      </c>
      <c r="E33" s="284" t="s">
        <v>65</v>
      </c>
      <c r="F33" s="285" t="s">
        <v>66</v>
      </c>
      <c r="G33" s="280">
        <v>20991.7</v>
      </c>
      <c r="H33" s="269" t="s">
        <v>3</v>
      </c>
      <c r="I33" s="274">
        <v>38.229999999999997</v>
      </c>
      <c r="J33" s="274">
        <f>I33*(1+$J$16)</f>
        <v>48.73</v>
      </c>
      <c r="K33" s="275">
        <f>G33*J33</f>
        <v>1022925.54</v>
      </c>
    </row>
    <row r="34" spans="1:11" ht="27.95" customHeight="1">
      <c r="A34" s="374"/>
      <c r="C34" s="910" t="s">
        <v>11</v>
      </c>
      <c r="D34" s="911"/>
      <c r="E34" s="911"/>
      <c r="F34" s="911"/>
      <c r="G34" s="911"/>
      <c r="H34" s="911"/>
      <c r="I34" s="911"/>
      <c r="J34" s="911"/>
      <c r="K34" s="296">
        <f>SUM(K29:K33)</f>
        <v>2257587.92</v>
      </c>
    </row>
    <row r="35" spans="1:11" ht="27.95" customHeight="1">
      <c r="A35" s="374"/>
      <c r="C35" s="309">
        <v>4</v>
      </c>
      <c r="D35" s="310"/>
      <c r="E35" s="310"/>
      <c r="F35" s="311" t="s">
        <v>548</v>
      </c>
      <c r="G35" s="901"/>
      <c r="H35" s="901"/>
      <c r="I35" s="901"/>
      <c r="J35" s="901"/>
      <c r="K35" s="902"/>
    </row>
    <row r="36" spans="1:11" ht="45" customHeight="1">
      <c r="A36" s="374"/>
      <c r="C36" s="286" t="s">
        <v>31</v>
      </c>
      <c r="D36" s="287" t="s">
        <v>186</v>
      </c>
      <c r="E36" s="288">
        <v>180720</v>
      </c>
      <c r="F36" s="289" t="s">
        <v>492</v>
      </c>
      <c r="G36" s="271">
        <v>530</v>
      </c>
      <c r="H36" s="269" t="s">
        <v>287</v>
      </c>
      <c r="I36" s="290">
        <v>171.98</v>
      </c>
      <c r="J36" s="274">
        <f t="shared" ref="J36:J105" si="0">I36*(1+$J$16)</f>
        <v>219.21</v>
      </c>
      <c r="K36" s="275">
        <f t="shared" ref="K36:K105" si="1">G36*J36</f>
        <v>116181.3</v>
      </c>
    </row>
    <row r="37" spans="1:11" ht="45" customHeight="1">
      <c r="A37" s="374"/>
      <c r="C37" s="291" t="s">
        <v>339</v>
      </c>
      <c r="D37" s="278" t="s">
        <v>186</v>
      </c>
      <c r="E37" s="276" t="s">
        <v>402</v>
      </c>
      <c r="F37" s="277" t="s">
        <v>403</v>
      </c>
      <c r="G37" s="271">
        <v>560.95000000000005</v>
      </c>
      <c r="H37" s="272" t="s">
        <v>0</v>
      </c>
      <c r="I37" s="290">
        <v>11.54</v>
      </c>
      <c r="J37" s="274">
        <f t="shared" si="0"/>
        <v>14.71</v>
      </c>
      <c r="K37" s="275">
        <f t="shared" si="1"/>
        <v>8251.57</v>
      </c>
    </row>
    <row r="38" spans="1:11" ht="45" customHeight="1">
      <c r="A38" s="374"/>
      <c r="C38" s="312" t="s">
        <v>340</v>
      </c>
      <c r="D38" s="278" t="s">
        <v>188</v>
      </c>
      <c r="E38" s="269">
        <v>100980</v>
      </c>
      <c r="F38" s="279" t="s">
        <v>303</v>
      </c>
      <c r="G38" s="271">
        <v>66.569999999999993</v>
      </c>
      <c r="H38" s="272" t="s">
        <v>0</v>
      </c>
      <c r="I38" s="292">
        <v>6.21</v>
      </c>
      <c r="J38" s="274">
        <f t="shared" si="0"/>
        <v>7.92</v>
      </c>
      <c r="K38" s="275">
        <f t="shared" si="1"/>
        <v>527.23</v>
      </c>
    </row>
    <row r="39" spans="1:11" ht="45" customHeight="1">
      <c r="A39" s="374"/>
      <c r="C39" s="312" t="s">
        <v>341</v>
      </c>
      <c r="D39" s="282" t="s">
        <v>188</v>
      </c>
      <c r="E39" s="276" t="s">
        <v>305</v>
      </c>
      <c r="F39" s="279" t="s">
        <v>306</v>
      </c>
      <c r="G39" s="271">
        <v>832.13</v>
      </c>
      <c r="H39" s="272" t="s">
        <v>229</v>
      </c>
      <c r="I39" s="290">
        <v>2.67</v>
      </c>
      <c r="J39" s="274">
        <f t="shared" si="0"/>
        <v>3.4</v>
      </c>
      <c r="K39" s="275">
        <f t="shared" si="1"/>
        <v>2829.24</v>
      </c>
    </row>
    <row r="40" spans="1:11" ht="45" customHeight="1">
      <c r="A40" s="374"/>
      <c r="C40" s="312" t="s">
        <v>342</v>
      </c>
      <c r="D40" s="278" t="s">
        <v>188</v>
      </c>
      <c r="E40" s="269">
        <v>101616</v>
      </c>
      <c r="F40" s="285" t="s">
        <v>226</v>
      </c>
      <c r="G40" s="271">
        <v>519.4</v>
      </c>
      <c r="H40" s="272" t="s">
        <v>2</v>
      </c>
      <c r="I40" s="290">
        <v>5.58</v>
      </c>
      <c r="J40" s="274">
        <f t="shared" si="0"/>
        <v>7.11</v>
      </c>
      <c r="K40" s="275">
        <f t="shared" si="1"/>
        <v>3692.93</v>
      </c>
    </row>
    <row r="41" spans="1:11" ht="45" customHeight="1">
      <c r="A41" s="374"/>
      <c r="C41" s="312" t="s">
        <v>343</v>
      </c>
      <c r="D41" s="278" t="s">
        <v>186</v>
      </c>
      <c r="E41" s="269">
        <v>260278</v>
      </c>
      <c r="F41" s="279" t="s">
        <v>300</v>
      </c>
      <c r="G41" s="271">
        <v>519.4</v>
      </c>
      <c r="H41" s="271" t="s">
        <v>2</v>
      </c>
      <c r="I41" s="292">
        <v>39.04</v>
      </c>
      <c r="J41" s="274">
        <f t="shared" si="0"/>
        <v>49.76</v>
      </c>
      <c r="K41" s="275">
        <f t="shared" si="1"/>
        <v>25845.34</v>
      </c>
    </row>
    <row r="42" spans="1:11" ht="45" customHeight="1">
      <c r="A42" s="374"/>
      <c r="C42" s="312" t="s">
        <v>344</v>
      </c>
      <c r="D42" s="278" t="s">
        <v>186</v>
      </c>
      <c r="E42" s="269">
        <v>30011</v>
      </c>
      <c r="F42" s="279" t="s">
        <v>401</v>
      </c>
      <c r="G42" s="271">
        <v>346.06</v>
      </c>
      <c r="H42" s="272" t="s">
        <v>0</v>
      </c>
      <c r="I42" s="292">
        <f>I29</f>
        <v>140.01</v>
      </c>
      <c r="J42" s="274">
        <f t="shared" si="0"/>
        <v>178.46</v>
      </c>
      <c r="K42" s="275">
        <f t="shared" si="1"/>
        <v>61757.87</v>
      </c>
    </row>
    <row r="43" spans="1:11" ht="45" customHeight="1">
      <c r="A43" s="374"/>
      <c r="C43" s="312" t="s">
        <v>345</v>
      </c>
      <c r="D43" s="282" t="s">
        <v>188</v>
      </c>
      <c r="E43" s="276" t="s">
        <v>302</v>
      </c>
      <c r="F43" s="279" t="s">
        <v>454</v>
      </c>
      <c r="G43" s="271">
        <v>148.32</v>
      </c>
      <c r="H43" s="272" t="s">
        <v>0</v>
      </c>
      <c r="I43" s="290">
        <v>17.190000000000001</v>
      </c>
      <c r="J43" s="274">
        <f t="shared" si="0"/>
        <v>21.91</v>
      </c>
      <c r="K43" s="275">
        <f t="shared" si="1"/>
        <v>3249.69</v>
      </c>
    </row>
    <row r="44" spans="1:11" ht="45" customHeight="1">
      <c r="A44" s="374"/>
      <c r="C44" s="312" t="s">
        <v>404</v>
      </c>
      <c r="D44" s="278" t="s">
        <v>188</v>
      </c>
      <c r="E44" s="269">
        <v>101579</v>
      </c>
      <c r="F44" s="279" t="s">
        <v>453</v>
      </c>
      <c r="G44" s="271">
        <v>0</v>
      </c>
      <c r="H44" s="271" t="s">
        <v>2</v>
      </c>
      <c r="I44" s="292">
        <v>39.94</v>
      </c>
      <c r="J44" s="274">
        <f t="shared" si="0"/>
        <v>50.91</v>
      </c>
      <c r="K44" s="275">
        <f t="shared" si="1"/>
        <v>0</v>
      </c>
    </row>
    <row r="45" spans="1:11" ht="45" customHeight="1">
      <c r="A45" s="374"/>
      <c r="C45" s="312" t="s">
        <v>405</v>
      </c>
      <c r="D45" s="278" t="s">
        <v>188</v>
      </c>
      <c r="E45" s="276" t="s">
        <v>326</v>
      </c>
      <c r="F45" s="279" t="s">
        <v>327</v>
      </c>
      <c r="G45" s="271">
        <v>530</v>
      </c>
      <c r="H45" s="272" t="s">
        <v>3</v>
      </c>
      <c r="I45" s="290">
        <v>63.8</v>
      </c>
      <c r="J45" s="274">
        <f t="shared" si="0"/>
        <v>81.319999999999993</v>
      </c>
      <c r="K45" s="275">
        <f t="shared" si="1"/>
        <v>43099.6</v>
      </c>
    </row>
    <row r="46" spans="1:11" ht="45" customHeight="1">
      <c r="A46" s="374"/>
      <c r="C46" s="286" t="s">
        <v>32</v>
      </c>
      <c r="D46" s="293" t="s">
        <v>186</v>
      </c>
      <c r="E46" s="294" t="s">
        <v>400</v>
      </c>
      <c r="F46" s="295" t="s">
        <v>493</v>
      </c>
      <c r="G46" s="271">
        <v>1188.1500000000001</v>
      </c>
      <c r="H46" s="269" t="s">
        <v>287</v>
      </c>
      <c r="I46" s="290">
        <v>262</v>
      </c>
      <c r="J46" s="274">
        <f t="shared" si="0"/>
        <v>333.95</v>
      </c>
      <c r="K46" s="275">
        <f t="shared" si="1"/>
        <v>396782.69</v>
      </c>
    </row>
    <row r="47" spans="1:11" ht="45" customHeight="1">
      <c r="A47" s="374"/>
      <c r="C47" s="291" t="s">
        <v>346</v>
      </c>
      <c r="D47" s="278" t="s">
        <v>186</v>
      </c>
      <c r="E47" s="276" t="s">
        <v>402</v>
      </c>
      <c r="F47" s="277" t="s">
        <v>403</v>
      </c>
      <c r="G47" s="271">
        <v>3089.85</v>
      </c>
      <c r="H47" s="272" t="s">
        <v>0</v>
      </c>
      <c r="I47" s="290">
        <f>I37</f>
        <v>11.54</v>
      </c>
      <c r="J47" s="274">
        <f t="shared" si="0"/>
        <v>14.71</v>
      </c>
      <c r="K47" s="275">
        <f t="shared" si="1"/>
        <v>45451.69</v>
      </c>
    </row>
    <row r="48" spans="1:11" ht="45" customHeight="1">
      <c r="A48" s="374"/>
      <c r="C48" s="291" t="s">
        <v>347</v>
      </c>
      <c r="D48" s="278" t="s">
        <v>188</v>
      </c>
      <c r="E48" s="269">
        <v>100980</v>
      </c>
      <c r="F48" s="279" t="s">
        <v>303</v>
      </c>
      <c r="G48" s="271">
        <v>335.78</v>
      </c>
      <c r="H48" s="272" t="s">
        <v>0</v>
      </c>
      <c r="I48" s="290">
        <f t="shared" ref="I48:I54" si="2">I38</f>
        <v>6.21</v>
      </c>
      <c r="J48" s="274">
        <f t="shared" si="0"/>
        <v>7.92</v>
      </c>
      <c r="K48" s="275">
        <f t="shared" si="1"/>
        <v>2659.38</v>
      </c>
    </row>
    <row r="49" spans="1:11" ht="45" customHeight="1">
      <c r="A49" s="374"/>
      <c r="C49" s="291" t="s">
        <v>348</v>
      </c>
      <c r="D49" s="282" t="s">
        <v>188</v>
      </c>
      <c r="E49" s="276" t="s">
        <v>305</v>
      </c>
      <c r="F49" s="279" t="s">
        <v>306</v>
      </c>
      <c r="G49" s="271">
        <v>4197.25</v>
      </c>
      <c r="H49" s="272" t="s">
        <v>229</v>
      </c>
      <c r="I49" s="290">
        <f t="shared" si="2"/>
        <v>2.67</v>
      </c>
      <c r="J49" s="274">
        <f t="shared" si="0"/>
        <v>3.4</v>
      </c>
      <c r="K49" s="275">
        <f t="shared" si="1"/>
        <v>14270.65</v>
      </c>
    </row>
    <row r="50" spans="1:11" ht="45" customHeight="1">
      <c r="A50" s="374"/>
      <c r="C50" s="291" t="s">
        <v>349</v>
      </c>
      <c r="D50" s="278" t="s">
        <v>188</v>
      </c>
      <c r="E50" s="269">
        <v>101616</v>
      </c>
      <c r="F50" s="285" t="s">
        <v>226</v>
      </c>
      <c r="G50" s="271">
        <v>1449.54</v>
      </c>
      <c r="H50" s="272" t="s">
        <v>2</v>
      </c>
      <c r="I50" s="290">
        <f t="shared" si="2"/>
        <v>5.58</v>
      </c>
      <c r="J50" s="274">
        <f t="shared" si="0"/>
        <v>7.11</v>
      </c>
      <c r="K50" s="275">
        <f t="shared" si="1"/>
        <v>10306.23</v>
      </c>
    </row>
    <row r="51" spans="1:11" ht="45" customHeight="1">
      <c r="A51" s="374"/>
      <c r="C51" s="291" t="s">
        <v>350</v>
      </c>
      <c r="D51" s="278" t="s">
        <v>186</v>
      </c>
      <c r="E51" s="269">
        <v>260278</v>
      </c>
      <c r="F51" s="279" t="s">
        <v>300</v>
      </c>
      <c r="G51" s="271">
        <v>1449.54</v>
      </c>
      <c r="H51" s="271" t="s">
        <v>2</v>
      </c>
      <c r="I51" s="290">
        <f t="shared" si="2"/>
        <v>39.04</v>
      </c>
      <c r="J51" s="274">
        <f t="shared" si="0"/>
        <v>49.76</v>
      </c>
      <c r="K51" s="275">
        <f t="shared" si="1"/>
        <v>72129.11</v>
      </c>
    </row>
    <row r="52" spans="1:11" ht="45" customHeight="1">
      <c r="A52" s="374"/>
      <c r="C52" s="291" t="s">
        <v>351</v>
      </c>
      <c r="D52" s="278" t="s">
        <v>186</v>
      </c>
      <c r="E52" s="269">
        <v>30011</v>
      </c>
      <c r="F52" s="279" t="s">
        <v>401</v>
      </c>
      <c r="G52" s="271">
        <v>1927.85</v>
      </c>
      <c r="H52" s="272" t="s">
        <v>0</v>
      </c>
      <c r="I52" s="290">
        <f t="shared" si="2"/>
        <v>140.01</v>
      </c>
      <c r="J52" s="274">
        <f t="shared" si="0"/>
        <v>178.46</v>
      </c>
      <c r="K52" s="275">
        <f t="shared" si="1"/>
        <v>344044.11</v>
      </c>
    </row>
    <row r="53" spans="1:11" ht="45" customHeight="1">
      <c r="A53" s="374"/>
      <c r="C53" s="291" t="s">
        <v>352</v>
      </c>
      <c r="D53" s="282" t="s">
        <v>188</v>
      </c>
      <c r="E53" s="276" t="s">
        <v>302</v>
      </c>
      <c r="F53" s="279" t="s">
        <v>454</v>
      </c>
      <c r="G53" s="271">
        <v>826.22</v>
      </c>
      <c r="H53" s="272" t="s">
        <v>0</v>
      </c>
      <c r="I53" s="290">
        <f>I43</f>
        <v>17.190000000000001</v>
      </c>
      <c r="J53" s="274">
        <f t="shared" si="0"/>
        <v>21.91</v>
      </c>
      <c r="K53" s="275">
        <f t="shared" si="1"/>
        <v>18102.48</v>
      </c>
    </row>
    <row r="54" spans="1:11" ht="45" customHeight="1">
      <c r="A54" s="374"/>
      <c r="C54" s="291" t="s">
        <v>407</v>
      </c>
      <c r="D54" s="278" t="s">
        <v>188</v>
      </c>
      <c r="E54" s="269">
        <v>101579</v>
      </c>
      <c r="F54" s="279" t="s">
        <v>453</v>
      </c>
      <c r="G54" s="271">
        <v>5065.33</v>
      </c>
      <c r="H54" s="271" t="s">
        <v>2</v>
      </c>
      <c r="I54" s="290">
        <f t="shared" si="2"/>
        <v>39.94</v>
      </c>
      <c r="J54" s="274">
        <f t="shared" si="0"/>
        <v>50.91</v>
      </c>
      <c r="K54" s="275">
        <f t="shared" si="1"/>
        <v>257875.95</v>
      </c>
    </row>
    <row r="55" spans="1:11" ht="45" customHeight="1">
      <c r="A55" s="374"/>
      <c r="C55" s="291" t="s">
        <v>408</v>
      </c>
      <c r="D55" s="282" t="s">
        <v>188</v>
      </c>
      <c r="E55" s="269">
        <v>92824</v>
      </c>
      <c r="F55" s="277" t="s">
        <v>328</v>
      </c>
      <c r="G55" s="271">
        <v>1188.1500000000001</v>
      </c>
      <c r="H55" s="272" t="s">
        <v>3</v>
      </c>
      <c r="I55" s="290">
        <v>92.83</v>
      </c>
      <c r="J55" s="274">
        <f t="shared" si="0"/>
        <v>118.32</v>
      </c>
      <c r="K55" s="275">
        <f t="shared" si="1"/>
        <v>140581.91</v>
      </c>
    </row>
    <row r="56" spans="1:11" ht="45" customHeight="1">
      <c r="A56" s="374"/>
      <c r="C56" s="286" t="s">
        <v>33</v>
      </c>
      <c r="D56" s="293" t="s">
        <v>186</v>
      </c>
      <c r="E56" s="294" t="s">
        <v>221</v>
      </c>
      <c r="F56" s="295" t="s">
        <v>494</v>
      </c>
      <c r="G56" s="271">
        <v>1314.33</v>
      </c>
      <c r="H56" s="269" t="s">
        <v>287</v>
      </c>
      <c r="I56" s="290">
        <v>421.21</v>
      </c>
      <c r="J56" s="274">
        <f t="shared" si="0"/>
        <v>536.87</v>
      </c>
      <c r="K56" s="275">
        <f t="shared" si="1"/>
        <v>705624.35</v>
      </c>
    </row>
    <row r="57" spans="1:11" ht="45" customHeight="1">
      <c r="A57" s="374"/>
      <c r="C57" s="291" t="s">
        <v>353</v>
      </c>
      <c r="D57" s="278" t="s">
        <v>186</v>
      </c>
      <c r="E57" s="276" t="s">
        <v>402</v>
      </c>
      <c r="F57" s="277" t="s">
        <v>403</v>
      </c>
      <c r="G57" s="271">
        <v>5457.91</v>
      </c>
      <c r="H57" s="272" t="s">
        <v>0</v>
      </c>
      <c r="I57" s="290">
        <f>I37</f>
        <v>11.54</v>
      </c>
      <c r="J57" s="274">
        <f t="shared" si="0"/>
        <v>14.71</v>
      </c>
      <c r="K57" s="275">
        <f t="shared" si="1"/>
        <v>80285.86</v>
      </c>
    </row>
    <row r="58" spans="1:11" ht="45" customHeight="1">
      <c r="A58" s="374"/>
      <c r="C58" s="291" t="s">
        <v>354</v>
      </c>
      <c r="D58" s="278" t="s">
        <v>188</v>
      </c>
      <c r="E58" s="269">
        <v>100980</v>
      </c>
      <c r="F58" s="279" t="s">
        <v>303</v>
      </c>
      <c r="G58" s="271">
        <v>660.32</v>
      </c>
      <c r="H58" s="272" t="s">
        <v>0</v>
      </c>
      <c r="I58" s="290">
        <f t="shared" ref="I58:I64" si="3">I38</f>
        <v>6.21</v>
      </c>
      <c r="J58" s="274">
        <f t="shared" si="0"/>
        <v>7.92</v>
      </c>
      <c r="K58" s="275">
        <f t="shared" si="1"/>
        <v>5229.7299999999996</v>
      </c>
    </row>
    <row r="59" spans="1:11" ht="45" customHeight="1">
      <c r="A59" s="374"/>
      <c r="C59" s="291" t="s">
        <v>355</v>
      </c>
      <c r="D59" s="282" t="s">
        <v>188</v>
      </c>
      <c r="E59" s="276" t="s">
        <v>305</v>
      </c>
      <c r="F59" s="279" t="s">
        <v>306</v>
      </c>
      <c r="G59" s="271">
        <v>8254.01</v>
      </c>
      <c r="H59" s="272" t="s">
        <v>229</v>
      </c>
      <c r="I59" s="290">
        <f t="shared" si="3"/>
        <v>2.67</v>
      </c>
      <c r="J59" s="274">
        <f t="shared" si="0"/>
        <v>3.4</v>
      </c>
      <c r="K59" s="275">
        <f t="shared" si="1"/>
        <v>28063.63</v>
      </c>
    </row>
    <row r="60" spans="1:11" ht="45" customHeight="1">
      <c r="A60" s="374"/>
      <c r="C60" s="291" t="s">
        <v>356</v>
      </c>
      <c r="D60" s="278" t="s">
        <v>188</v>
      </c>
      <c r="E60" s="269">
        <v>101616</v>
      </c>
      <c r="F60" s="285" t="s">
        <v>226</v>
      </c>
      <c r="G60" s="271">
        <v>1918.93</v>
      </c>
      <c r="H60" s="272" t="s">
        <v>2</v>
      </c>
      <c r="I60" s="290">
        <f t="shared" si="3"/>
        <v>5.58</v>
      </c>
      <c r="J60" s="274">
        <f t="shared" si="0"/>
        <v>7.11</v>
      </c>
      <c r="K60" s="275">
        <f t="shared" si="1"/>
        <v>13643.59</v>
      </c>
    </row>
    <row r="61" spans="1:11" ht="45" customHeight="1">
      <c r="A61" s="374"/>
      <c r="C61" s="291" t="s">
        <v>357</v>
      </c>
      <c r="D61" s="278" t="s">
        <v>186</v>
      </c>
      <c r="E61" s="269">
        <v>260278</v>
      </c>
      <c r="F61" s="279" t="s">
        <v>300</v>
      </c>
      <c r="G61" s="271">
        <v>1918.93</v>
      </c>
      <c r="H61" s="271" t="s">
        <v>2</v>
      </c>
      <c r="I61" s="290">
        <f t="shared" si="3"/>
        <v>39.04</v>
      </c>
      <c r="J61" s="274">
        <f t="shared" si="0"/>
        <v>49.76</v>
      </c>
      <c r="K61" s="275">
        <f t="shared" si="1"/>
        <v>95485.96</v>
      </c>
    </row>
    <row r="62" spans="1:11" ht="45" customHeight="1">
      <c r="A62" s="374"/>
      <c r="C62" s="291" t="s">
        <v>358</v>
      </c>
      <c r="D62" s="278" t="s">
        <v>186</v>
      </c>
      <c r="E62" s="269">
        <v>30011</v>
      </c>
      <c r="F62" s="279" t="s">
        <v>401</v>
      </c>
      <c r="G62" s="271">
        <v>3358.31</v>
      </c>
      <c r="H62" s="272" t="s">
        <v>0</v>
      </c>
      <c r="I62" s="290">
        <f t="shared" si="3"/>
        <v>140.01</v>
      </c>
      <c r="J62" s="274">
        <f t="shared" si="0"/>
        <v>178.46</v>
      </c>
      <c r="K62" s="275">
        <f t="shared" si="1"/>
        <v>599324</v>
      </c>
    </row>
    <row r="63" spans="1:11" ht="45" customHeight="1">
      <c r="A63" s="374"/>
      <c r="C63" s="291" t="s">
        <v>359</v>
      </c>
      <c r="D63" s="282" t="s">
        <v>188</v>
      </c>
      <c r="E63" s="276" t="s">
        <v>302</v>
      </c>
      <c r="F63" s="279" t="s">
        <v>454</v>
      </c>
      <c r="G63" s="271">
        <v>1439.28</v>
      </c>
      <c r="H63" s="272" t="s">
        <v>0</v>
      </c>
      <c r="I63" s="290">
        <f t="shared" si="3"/>
        <v>17.190000000000001</v>
      </c>
      <c r="J63" s="274">
        <f t="shared" si="0"/>
        <v>21.91</v>
      </c>
      <c r="K63" s="275">
        <f t="shared" si="1"/>
        <v>31534.62</v>
      </c>
    </row>
    <row r="64" spans="1:11" ht="45" customHeight="1">
      <c r="A64" s="374"/>
      <c r="C64" s="291" t="s">
        <v>409</v>
      </c>
      <c r="D64" s="278" t="s">
        <v>188</v>
      </c>
      <c r="E64" s="269">
        <v>101579</v>
      </c>
      <c r="F64" s="279" t="s">
        <v>453</v>
      </c>
      <c r="G64" s="271">
        <v>7476.6</v>
      </c>
      <c r="H64" s="271" t="s">
        <v>2</v>
      </c>
      <c r="I64" s="290">
        <f t="shared" si="3"/>
        <v>39.94</v>
      </c>
      <c r="J64" s="274">
        <f t="shared" si="0"/>
        <v>50.91</v>
      </c>
      <c r="K64" s="275">
        <f t="shared" si="1"/>
        <v>380633.71</v>
      </c>
    </row>
    <row r="65" spans="1:11" ht="45" customHeight="1">
      <c r="A65" s="374"/>
      <c r="C65" s="291" t="s">
        <v>410</v>
      </c>
      <c r="D65" s="282" t="s">
        <v>188</v>
      </c>
      <c r="E65" s="404">
        <v>92826</v>
      </c>
      <c r="F65" s="277" t="s">
        <v>329</v>
      </c>
      <c r="G65" s="271">
        <v>1314.33</v>
      </c>
      <c r="H65" s="272" t="s">
        <v>3</v>
      </c>
      <c r="I65" s="290">
        <v>124.96</v>
      </c>
      <c r="J65" s="274">
        <f t="shared" si="0"/>
        <v>159.27000000000001</v>
      </c>
      <c r="K65" s="275">
        <f t="shared" si="1"/>
        <v>209333.34</v>
      </c>
    </row>
    <row r="66" spans="1:11" ht="45" hidden="1" customHeight="1">
      <c r="A66" s="374"/>
      <c r="C66" s="286" t="s">
        <v>304</v>
      </c>
      <c r="D66" s="293" t="s">
        <v>186</v>
      </c>
      <c r="E66" s="294" t="s">
        <v>222</v>
      </c>
      <c r="F66" s="295" t="s">
        <v>495</v>
      </c>
      <c r="G66" s="271">
        <v>80.400000000000006</v>
      </c>
      <c r="H66" s="269" t="s">
        <v>287</v>
      </c>
      <c r="I66" s="290">
        <v>610.82000000000005</v>
      </c>
      <c r="J66" s="274">
        <f t="shared" si="0"/>
        <v>778.55</v>
      </c>
      <c r="K66" s="275">
        <f t="shared" si="1"/>
        <v>62595.42</v>
      </c>
    </row>
    <row r="67" spans="1:11" ht="45" hidden="1" customHeight="1">
      <c r="A67" s="374"/>
      <c r="C67" s="291" t="s">
        <v>360</v>
      </c>
      <c r="D67" s="278" t="s">
        <v>186</v>
      </c>
      <c r="E67" s="276" t="s">
        <v>402</v>
      </c>
      <c r="F67" s="277" t="s">
        <v>403</v>
      </c>
      <c r="G67" s="271">
        <v>273.36</v>
      </c>
      <c r="H67" s="272" t="s">
        <v>0</v>
      </c>
      <c r="I67" s="290">
        <f>I37</f>
        <v>11.54</v>
      </c>
      <c r="J67" s="274">
        <f t="shared" si="0"/>
        <v>14.71</v>
      </c>
      <c r="K67" s="275">
        <f t="shared" si="1"/>
        <v>4021.13</v>
      </c>
    </row>
    <row r="68" spans="1:11" ht="45" hidden="1" customHeight="1">
      <c r="A68" s="374"/>
      <c r="C68" s="291" t="s">
        <v>361</v>
      </c>
      <c r="D68" s="278" t="s">
        <v>188</v>
      </c>
      <c r="E68" s="269">
        <v>100980</v>
      </c>
      <c r="F68" s="279" t="s">
        <v>303</v>
      </c>
      <c r="G68" s="271">
        <v>63.11</v>
      </c>
      <c r="H68" s="272" t="s">
        <v>0</v>
      </c>
      <c r="I68" s="290">
        <f t="shared" ref="I68:I74" si="4">I38</f>
        <v>6.21</v>
      </c>
      <c r="J68" s="274">
        <f t="shared" si="0"/>
        <v>7.92</v>
      </c>
      <c r="K68" s="275">
        <f t="shared" si="1"/>
        <v>499.83</v>
      </c>
    </row>
    <row r="69" spans="1:11" ht="45" hidden="1" customHeight="1">
      <c r="A69" s="374"/>
      <c r="C69" s="291" t="s">
        <v>362</v>
      </c>
      <c r="D69" s="282" t="s">
        <v>188</v>
      </c>
      <c r="E69" s="276" t="s">
        <v>305</v>
      </c>
      <c r="F69" s="279" t="s">
        <v>306</v>
      </c>
      <c r="G69" s="271">
        <v>788.88</v>
      </c>
      <c r="H69" s="272" t="s">
        <v>229</v>
      </c>
      <c r="I69" s="290">
        <f t="shared" si="4"/>
        <v>2.67</v>
      </c>
      <c r="J69" s="274">
        <f t="shared" si="0"/>
        <v>3.4</v>
      </c>
      <c r="K69" s="275">
        <f t="shared" si="1"/>
        <v>2682.19</v>
      </c>
    </row>
    <row r="70" spans="1:11" ht="45" hidden="1" customHeight="1">
      <c r="A70" s="374"/>
      <c r="C70" s="291" t="s">
        <v>363</v>
      </c>
      <c r="D70" s="278" t="s">
        <v>188</v>
      </c>
      <c r="E70" s="269">
        <v>101616</v>
      </c>
      <c r="F70" s="285" t="s">
        <v>226</v>
      </c>
      <c r="G70" s="271">
        <v>136.68</v>
      </c>
      <c r="H70" s="272" t="s">
        <v>2</v>
      </c>
      <c r="I70" s="290">
        <f t="shared" si="4"/>
        <v>5.58</v>
      </c>
      <c r="J70" s="274">
        <f t="shared" si="0"/>
        <v>7.11</v>
      </c>
      <c r="K70" s="275">
        <f t="shared" si="1"/>
        <v>971.79</v>
      </c>
    </row>
    <row r="71" spans="1:11" ht="45" hidden="1" customHeight="1">
      <c r="A71" s="374"/>
      <c r="C71" s="291" t="s">
        <v>364</v>
      </c>
      <c r="D71" s="278" t="s">
        <v>186</v>
      </c>
      <c r="E71" s="269">
        <v>260278</v>
      </c>
      <c r="F71" s="279" t="s">
        <v>300</v>
      </c>
      <c r="G71" s="271">
        <v>136.68</v>
      </c>
      <c r="H71" s="271" t="s">
        <v>2</v>
      </c>
      <c r="I71" s="290">
        <f t="shared" si="4"/>
        <v>39.04</v>
      </c>
      <c r="J71" s="274">
        <f t="shared" si="0"/>
        <v>49.76</v>
      </c>
      <c r="K71" s="275">
        <f t="shared" si="1"/>
        <v>6801.2</v>
      </c>
    </row>
    <row r="72" spans="1:11" ht="45" hidden="1" customHeight="1">
      <c r="A72" s="374"/>
      <c r="C72" s="291" t="s">
        <v>365</v>
      </c>
      <c r="D72" s="278" t="s">
        <v>186</v>
      </c>
      <c r="E72" s="269">
        <v>30011</v>
      </c>
      <c r="F72" s="279" t="s">
        <v>401</v>
      </c>
      <c r="G72" s="271">
        <v>147.18</v>
      </c>
      <c r="H72" s="272" t="s">
        <v>0</v>
      </c>
      <c r="I72" s="290">
        <f t="shared" si="4"/>
        <v>140.01</v>
      </c>
      <c r="J72" s="274">
        <f t="shared" si="0"/>
        <v>178.46</v>
      </c>
      <c r="K72" s="275">
        <f t="shared" si="1"/>
        <v>26265.74</v>
      </c>
    </row>
    <row r="73" spans="1:11" ht="45" hidden="1" customHeight="1">
      <c r="A73" s="374"/>
      <c r="C73" s="291" t="s">
        <v>366</v>
      </c>
      <c r="D73" s="282" t="s">
        <v>188</v>
      </c>
      <c r="E73" s="276" t="s">
        <v>302</v>
      </c>
      <c r="F73" s="279" t="s">
        <v>454</v>
      </c>
      <c r="G73" s="271">
        <v>63.08</v>
      </c>
      <c r="H73" s="272" t="s">
        <v>0</v>
      </c>
      <c r="I73" s="290">
        <f t="shared" si="4"/>
        <v>17.190000000000001</v>
      </c>
      <c r="J73" s="274">
        <f t="shared" si="0"/>
        <v>21.91</v>
      </c>
      <c r="K73" s="275">
        <f t="shared" si="1"/>
        <v>1382.08</v>
      </c>
    </row>
    <row r="74" spans="1:11" ht="43.5" hidden="1" customHeight="1">
      <c r="A74" s="374"/>
      <c r="C74" s="291" t="s">
        <v>411</v>
      </c>
      <c r="D74" s="278" t="s">
        <v>188</v>
      </c>
      <c r="E74" s="269">
        <v>101579</v>
      </c>
      <c r="F74" s="279" t="s">
        <v>453</v>
      </c>
      <c r="G74" s="271">
        <v>321.60000000000002</v>
      </c>
      <c r="H74" s="271" t="s">
        <v>2</v>
      </c>
      <c r="I74" s="290">
        <f t="shared" si="4"/>
        <v>39.94</v>
      </c>
      <c r="J74" s="274">
        <f t="shared" si="0"/>
        <v>50.91</v>
      </c>
      <c r="K74" s="275">
        <f t="shared" si="1"/>
        <v>16372.66</v>
      </c>
    </row>
    <row r="75" spans="1:11" ht="75.75" hidden="1" customHeight="1">
      <c r="A75" s="374"/>
      <c r="C75" s="291" t="s">
        <v>412</v>
      </c>
      <c r="D75" s="282" t="s">
        <v>188</v>
      </c>
      <c r="E75" s="269">
        <v>92828</v>
      </c>
      <c r="F75" s="277" t="s">
        <v>330</v>
      </c>
      <c r="G75" s="271">
        <v>80.400000000000006</v>
      </c>
      <c r="H75" s="272" t="s">
        <v>3</v>
      </c>
      <c r="I75" s="290">
        <v>164.52</v>
      </c>
      <c r="J75" s="274">
        <f t="shared" si="0"/>
        <v>209.7</v>
      </c>
      <c r="K75" s="275">
        <f t="shared" si="1"/>
        <v>16859.88</v>
      </c>
    </row>
    <row r="76" spans="1:11" ht="45" hidden="1" customHeight="1">
      <c r="A76" s="374"/>
      <c r="C76" s="286" t="s">
        <v>367</v>
      </c>
      <c r="D76" s="293" t="s">
        <v>188</v>
      </c>
      <c r="E76" s="294" t="s">
        <v>337</v>
      </c>
      <c r="F76" s="295" t="s">
        <v>496</v>
      </c>
      <c r="G76" s="271">
        <v>0</v>
      </c>
      <c r="H76" s="269" t="s">
        <v>287</v>
      </c>
      <c r="I76" s="290">
        <v>955.61</v>
      </c>
      <c r="J76" s="274">
        <f t="shared" si="0"/>
        <v>1218.02</v>
      </c>
      <c r="K76" s="275">
        <f t="shared" si="1"/>
        <v>0</v>
      </c>
    </row>
    <row r="77" spans="1:11" ht="45" hidden="1" customHeight="1">
      <c r="A77" s="374"/>
      <c r="C77" s="291" t="s">
        <v>368</v>
      </c>
      <c r="D77" s="278" t="s">
        <v>186</v>
      </c>
      <c r="E77" s="276" t="s">
        <v>402</v>
      </c>
      <c r="F77" s="277" t="s">
        <v>403</v>
      </c>
      <c r="G77" s="271">
        <v>0</v>
      </c>
      <c r="H77" s="272" t="s">
        <v>0</v>
      </c>
      <c r="I77" s="290">
        <f>I37</f>
        <v>11.54</v>
      </c>
      <c r="J77" s="274">
        <f t="shared" si="0"/>
        <v>14.71</v>
      </c>
      <c r="K77" s="275">
        <f t="shared" si="1"/>
        <v>0</v>
      </c>
    </row>
    <row r="78" spans="1:11" ht="45" hidden="1" customHeight="1">
      <c r="A78" s="374"/>
      <c r="C78" s="291" t="s">
        <v>369</v>
      </c>
      <c r="D78" s="278" t="s">
        <v>188</v>
      </c>
      <c r="E78" s="269">
        <v>100980</v>
      </c>
      <c r="F78" s="279" t="s">
        <v>303</v>
      </c>
      <c r="G78" s="271">
        <v>0</v>
      </c>
      <c r="H78" s="272" t="s">
        <v>0</v>
      </c>
      <c r="I78" s="290">
        <f t="shared" ref="I78:I84" si="5">I38</f>
        <v>6.21</v>
      </c>
      <c r="J78" s="274">
        <f t="shared" si="0"/>
        <v>7.92</v>
      </c>
      <c r="K78" s="275">
        <f t="shared" si="1"/>
        <v>0</v>
      </c>
    </row>
    <row r="79" spans="1:11" ht="45" hidden="1" customHeight="1">
      <c r="A79" s="374"/>
      <c r="C79" s="291" t="s">
        <v>370</v>
      </c>
      <c r="D79" s="282" t="s">
        <v>188</v>
      </c>
      <c r="E79" s="276" t="s">
        <v>305</v>
      </c>
      <c r="F79" s="279" t="s">
        <v>306</v>
      </c>
      <c r="G79" s="271">
        <v>0</v>
      </c>
      <c r="H79" s="272" t="s">
        <v>229</v>
      </c>
      <c r="I79" s="290">
        <f t="shared" si="5"/>
        <v>2.67</v>
      </c>
      <c r="J79" s="274">
        <f t="shared" si="0"/>
        <v>3.4</v>
      </c>
      <c r="K79" s="275">
        <f t="shared" si="1"/>
        <v>0</v>
      </c>
    </row>
    <row r="80" spans="1:11" ht="45" hidden="1" customHeight="1">
      <c r="A80" s="374"/>
      <c r="C80" s="291" t="s">
        <v>371</v>
      </c>
      <c r="D80" s="278" t="s">
        <v>188</v>
      </c>
      <c r="E80" s="269">
        <v>101616</v>
      </c>
      <c r="F80" s="285" t="s">
        <v>226</v>
      </c>
      <c r="G80" s="271">
        <v>0</v>
      </c>
      <c r="H80" s="272" t="s">
        <v>2</v>
      </c>
      <c r="I80" s="290">
        <f t="shared" si="5"/>
        <v>5.58</v>
      </c>
      <c r="J80" s="274">
        <f t="shared" si="0"/>
        <v>7.11</v>
      </c>
      <c r="K80" s="275">
        <f t="shared" si="1"/>
        <v>0</v>
      </c>
    </row>
    <row r="81" spans="1:11" ht="45" hidden="1" customHeight="1">
      <c r="A81" s="374"/>
      <c r="C81" s="291" t="s">
        <v>372</v>
      </c>
      <c r="D81" s="278" t="s">
        <v>186</v>
      </c>
      <c r="E81" s="269">
        <v>260278</v>
      </c>
      <c r="F81" s="279" t="s">
        <v>300</v>
      </c>
      <c r="G81" s="271">
        <v>0</v>
      </c>
      <c r="H81" s="271" t="s">
        <v>2</v>
      </c>
      <c r="I81" s="290">
        <f t="shared" si="5"/>
        <v>39.04</v>
      </c>
      <c r="J81" s="274">
        <f t="shared" si="0"/>
        <v>49.76</v>
      </c>
      <c r="K81" s="275">
        <f t="shared" si="1"/>
        <v>0</v>
      </c>
    </row>
    <row r="82" spans="1:11" ht="45" hidden="1" customHeight="1">
      <c r="A82" s="374"/>
      <c r="C82" s="291" t="s">
        <v>373</v>
      </c>
      <c r="D82" s="278" t="s">
        <v>186</v>
      </c>
      <c r="E82" s="269">
        <v>30011</v>
      </c>
      <c r="F82" s="279" t="s">
        <v>401</v>
      </c>
      <c r="G82" s="271">
        <v>0</v>
      </c>
      <c r="H82" s="272" t="s">
        <v>0</v>
      </c>
      <c r="I82" s="290">
        <f t="shared" si="5"/>
        <v>140.01</v>
      </c>
      <c r="J82" s="274">
        <f t="shared" si="0"/>
        <v>178.46</v>
      </c>
      <c r="K82" s="275">
        <f t="shared" si="1"/>
        <v>0</v>
      </c>
    </row>
    <row r="83" spans="1:11" ht="45" hidden="1" customHeight="1">
      <c r="A83" s="374"/>
      <c r="C83" s="291" t="s">
        <v>374</v>
      </c>
      <c r="D83" s="282" t="s">
        <v>188</v>
      </c>
      <c r="E83" s="276" t="s">
        <v>302</v>
      </c>
      <c r="F83" s="279" t="s">
        <v>454</v>
      </c>
      <c r="G83" s="271">
        <v>0</v>
      </c>
      <c r="H83" s="272" t="s">
        <v>0</v>
      </c>
      <c r="I83" s="290">
        <f t="shared" si="5"/>
        <v>17.190000000000001</v>
      </c>
      <c r="J83" s="274">
        <f t="shared" si="0"/>
        <v>21.91</v>
      </c>
      <c r="K83" s="275">
        <f t="shared" si="1"/>
        <v>0</v>
      </c>
    </row>
    <row r="84" spans="1:11" ht="45" hidden="1" customHeight="1">
      <c r="A84" s="374"/>
      <c r="C84" s="291" t="s">
        <v>413</v>
      </c>
      <c r="D84" s="278" t="s">
        <v>188</v>
      </c>
      <c r="E84" s="269">
        <v>101579</v>
      </c>
      <c r="F84" s="279" t="s">
        <v>453</v>
      </c>
      <c r="G84" s="271">
        <v>0</v>
      </c>
      <c r="H84" s="271" t="s">
        <v>2</v>
      </c>
      <c r="I84" s="290">
        <f t="shared" si="5"/>
        <v>39.94</v>
      </c>
      <c r="J84" s="274">
        <f t="shared" si="0"/>
        <v>50.91</v>
      </c>
      <c r="K84" s="275">
        <f t="shared" si="1"/>
        <v>0</v>
      </c>
    </row>
    <row r="85" spans="1:11" ht="45" hidden="1" customHeight="1">
      <c r="A85" s="374"/>
      <c r="C85" s="291" t="s">
        <v>414</v>
      </c>
      <c r="D85" s="282" t="s">
        <v>188</v>
      </c>
      <c r="E85" s="269">
        <v>92830</v>
      </c>
      <c r="F85" s="277" t="s">
        <v>324</v>
      </c>
      <c r="G85" s="271">
        <v>0</v>
      </c>
      <c r="H85" s="272" t="s">
        <v>3</v>
      </c>
      <c r="I85" s="290">
        <v>204.09</v>
      </c>
      <c r="J85" s="274">
        <f t="shared" si="0"/>
        <v>260.13</v>
      </c>
      <c r="K85" s="275">
        <f t="shared" si="1"/>
        <v>0</v>
      </c>
    </row>
    <row r="86" spans="1:11" ht="45" hidden="1" customHeight="1">
      <c r="A86" s="374"/>
      <c r="C86" s="286" t="s">
        <v>375</v>
      </c>
      <c r="D86" s="293" t="s">
        <v>188</v>
      </c>
      <c r="E86" s="294" t="s">
        <v>338</v>
      </c>
      <c r="F86" s="295" t="s">
        <v>497</v>
      </c>
      <c r="G86" s="271">
        <v>0</v>
      </c>
      <c r="H86" s="269" t="s">
        <v>287</v>
      </c>
      <c r="I86" s="290">
        <v>1451.26</v>
      </c>
      <c r="J86" s="274">
        <f t="shared" si="0"/>
        <v>1849.78</v>
      </c>
      <c r="K86" s="275">
        <f t="shared" si="1"/>
        <v>0</v>
      </c>
    </row>
    <row r="87" spans="1:11" ht="45" hidden="1" customHeight="1">
      <c r="A87" s="374"/>
      <c r="C87" s="291" t="s">
        <v>376</v>
      </c>
      <c r="D87" s="278" t="s">
        <v>186</v>
      </c>
      <c r="E87" s="276" t="s">
        <v>402</v>
      </c>
      <c r="F87" s="277" t="s">
        <v>403</v>
      </c>
      <c r="G87" s="271">
        <v>0</v>
      </c>
      <c r="H87" s="272" t="s">
        <v>0</v>
      </c>
      <c r="I87" s="290">
        <f>I37</f>
        <v>11.54</v>
      </c>
      <c r="J87" s="274">
        <f t="shared" si="0"/>
        <v>14.71</v>
      </c>
      <c r="K87" s="275">
        <f t="shared" si="1"/>
        <v>0</v>
      </c>
    </row>
    <row r="88" spans="1:11" ht="45" hidden="1" customHeight="1">
      <c r="A88" s="374"/>
      <c r="C88" s="291" t="s">
        <v>377</v>
      </c>
      <c r="D88" s="278" t="s">
        <v>188</v>
      </c>
      <c r="E88" s="269">
        <v>100980</v>
      </c>
      <c r="F88" s="279" t="s">
        <v>303</v>
      </c>
      <c r="G88" s="271">
        <v>0</v>
      </c>
      <c r="H88" s="272" t="s">
        <v>0</v>
      </c>
      <c r="I88" s="290">
        <f t="shared" ref="I88:I94" si="6">I38</f>
        <v>6.21</v>
      </c>
      <c r="J88" s="274">
        <f t="shared" si="0"/>
        <v>7.92</v>
      </c>
      <c r="K88" s="275">
        <f t="shared" si="1"/>
        <v>0</v>
      </c>
    </row>
    <row r="89" spans="1:11" ht="45" hidden="1" customHeight="1">
      <c r="A89" s="374"/>
      <c r="C89" s="291" t="s">
        <v>378</v>
      </c>
      <c r="D89" s="282" t="s">
        <v>188</v>
      </c>
      <c r="E89" s="276" t="s">
        <v>305</v>
      </c>
      <c r="F89" s="279" t="s">
        <v>306</v>
      </c>
      <c r="G89" s="271">
        <v>0</v>
      </c>
      <c r="H89" s="272" t="s">
        <v>229</v>
      </c>
      <c r="I89" s="290">
        <f t="shared" si="6"/>
        <v>2.67</v>
      </c>
      <c r="J89" s="274">
        <f t="shared" si="0"/>
        <v>3.4</v>
      </c>
      <c r="K89" s="275">
        <f t="shared" si="1"/>
        <v>0</v>
      </c>
    </row>
    <row r="90" spans="1:11" ht="45" hidden="1" customHeight="1">
      <c r="A90" s="374"/>
      <c r="C90" s="291" t="s">
        <v>379</v>
      </c>
      <c r="D90" s="278" t="s">
        <v>188</v>
      </c>
      <c r="E90" s="269">
        <v>101616</v>
      </c>
      <c r="F90" s="285" t="s">
        <v>226</v>
      </c>
      <c r="G90" s="271">
        <v>0</v>
      </c>
      <c r="H90" s="272" t="s">
        <v>2</v>
      </c>
      <c r="I90" s="290">
        <f t="shared" si="6"/>
        <v>5.58</v>
      </c>
      <c r="J90" s="274">
        <f t="shared" si="0"/>
        <v>7.11</v>
      </c>
      <c r="K90" s="275">
        <f t="shared" si="1"/>
        <v>0</v>
      </c>
    </row>
    <row r="91" spans="1:11" ht="45" hidden="1" customHeight="1">
      <c r="A91" s="374"/>
      <c r="C91" s="291" t="s">
        <v>380</v>
      </c>
      <c r="D91" s="278" t="s">
        <v>186</v>
      </c>
      <c r="E91" s="269">
        <v>260278</v>
      </c>
      <c r="F91" s="279" t="s">
        <v>300</v>
      </c>
      <c r="G91" s="271">
        <v>0</v>
      </c>
      <c r="H91" s="271" t="s">
        <v>2</v>
      </c>
      <c r="I91" s="290">
        <f t="shared" si="6"/>
        <v>39.04</v>
      </c>
      <c r="J91" s="274">
        <f t="shared" si="0"/>
        <v>49.76</v>
      </c>
      <c r="K91" s="275">
        <f t="shared" si="1"/>
        <v>0</v>
      </c>
    </row>
    <row r="92" spans="1:11" ht="45" hidden="1" customHeight="1">
      <c r="A92" s="374"/>
      <c r="C92" s="291" t="s">
        <v>381</v>
      </c>
      <c r="D92" s="278" t="s">
        <v>186</v>
      </c>
      <c r="E92" s="269">
        <v>30011</v>
      </c>
      <c r="F92" s="279" t="s">
        <v>401</v>
      </c>
      <c r="G92" s="271">
        <v>0</v>
      </c>
      <c r="H92" s="272" t="s">
        <v>0</v>
      </c>
      <c r="I92" s="290">
        <f t="shared" si="6"/>
        <v>140.01</v>
      </c>
      <c r="J92" s="274">
        <f t="shared" si="0"/>
        <v>178.46</v>
      </c>
      <c r="K92" s="275">
        <f t="shared" si="1"/>
        <v>0</v>
      </c>
    </row>
    <row r="93" spans="1:11" ht="45" hidden="1" customHeight="1">
      <c r="A93" s="374"/>
      <c r="C93" s="291" t="s">
        <v>382</v>
      </c>
      <c r="D93" s="282" t="s">
        <v>188</v>
      </c>
      <c r="E93" s="276" t="s">
        <v>302</v>
      </c>
      <c r="F93" s="279" t="s">
        <v>454</v>
      </c>
      <c r="G93" s="271">
        <v>0</v>
      </c>
      <c r="H93" s="272" t="s">
        <v>0</v>
      </c>
      <c r="I93" s="290">
        <f t="shared" si="6"/>
        <v>17.190000000000001</v>
      </c>
      <c r="J93" s="274">
        <f t="shared" si="0"/>
        <v>21.91</v>
      </c>
      <c r="K93" s="275">
        <f t="shared" si="1"/>
        <v>0</v>
      </c>
    </row>
    <row r="94" spans="1:11" ht="45" hidden="1" customHeight="1">
      <c r="A94" s="374"/>
      <c r="C94" s="291" t="s">
        <v>415</v>
      </c>
      <c r="D94" s="278" t="s">
        <v>188</v>
      </c>
      <c r="E94" s="269">
        <v>101579</v>
      </c>
      <c r="F94" s="279" t="s">
        <v>453</v>
      </c>
      <c r="G94" s="271">
        <v>0</v>
      </c>
      <c r="H94" s="271" t="s">
        <v>2</v>
      </c>
      <c r="I94" s="290">
        <f t="shared" si="6"/>
        <v>39.94</v>
      </c>
      <c r="J94" s="274">
        <f t="shared" si="0"/>
        <v>50.91</v>
      </c>
      <c r="K94" s="275">
        <f t="shared" si="1"/>
        <v>0</v>
      </c>
    </row>
    <row r="95" spans="1:11" ht="45" hidden="1" customHeight="1">
      <c r="A95" s="374"/>
      <c r="C95" s="291" t="s">
        <v>416</v>
      </c>
      <c r="D95" s="282" t="s">
        <v>188</v>
      </c>
      <c r="E95" s="269">
        <v>92832</v>
      </c>
      <c r="F95" s="277" t="s">
        <v>325</v>
      </c>
      <c r="G95" s="271">
        <v>0</v>
      </c>
      <c r="H95" s="272" t="s">
        <v>3</v>
      </c>
      <c r="I95" s="290">
        <v>271.31</v>
      </c>
      <c r="J95" s="274">
        <f t="shared" si="0"/>
        <v>345.81</v>
      </c>
      <c r="K95" s="275">
        <f t="shared" si="1"/>
        <v>0</v>
      </c>
    </row>
    <row r="96" spans="1:11" ht="45" customHeight="1">
      <c r="A96" s="374"/>
      <c r="C96" s="286" t="s">
        <v>33</v>
      </c>
      <c r="D96" s="293"/>
      <c r="E96" s="294"/>
      <c r="F96" s="295" t="s">
        <v>227</v>
      </c>
      <c r="G96" s="271"/>
      <c r="H96" s="272"/>
      <c r="I96" s="290"/>
      <c r="J96" s="274"/>
      <c r="K96" s="275"/>
    </row>
    <row r="97" spans="1:12" ht="45" customHeight="1">
      <c r="A97" s="374"/>
      <c r="C97" s="291" t="s">
        <v>353</v>
      </c>
      <c r="D97" s="278" t="s">
        <v>188</v>
      </c>
      <c r="E97" s="276" t="s">
        <v>217</v>
      </c>
      <c r="F97" s="277" t="s">
        <v>218</v>
      </c>
      <c r="G97" s="271">
        <v>176</v>
      </c>
      <c r="H97" s="269" t="s">
        <v>287</v>
      </c>
      <c r="I97" s="290">
        <v>1574.42</v>
      </c>
      <c r="J97" s="274">
        <f t="shared" si="0"/>
        <v>2006.76</v>
      </c>
      <c r="K97" s="275">
        <f t="shared" si="1"/>
        <v>353189.76</v>
      </c>
    </row>
    <row r="98" spans="1:12" ht="45" customHeight="1">
      <c r="A98" s="374"/>
      <c r="C98" s="286" t="s">
        <v>304</v>
      </c>
      <c r="D98" s="293"/>
      <c r="E98" s="294"/>
      <c r="F98" s="295" t="s">
        <v>383</v>
      </c>
      <c r="G98" s="271"/>
      <c r="H98" s="272"/>
      <c r="I98" s="290"/>
      <c r="J98" s="274"/>
      <c r="K98" s="275"/>
    </row>
    <row r="99" spans="1:12" ht="45" customHeight="1">
      <c r="A99" s="374"/>
      <c r="C99" s="291" t="s">
        <v>360</v>
      </c>
      <c r="D99" s="278" t="s">
        <v>384</v>
      </c>
      <c r="E99" s="276">
        <v>11135</v>
      </c>
      <c r="F99" s="277" t="s">
        <v>385</v>
      </c>
      <c r="G99" s="271">
        <v>146</v>
      </c>
      <c r="H99" s="269" t="s">
        <v>287</v>
      </c>
      <c r="I99" s="290">
        <v>206.18</v>
      </c>
      <c r="J99" s="274">
        <f t="shared" si="0"/>
        <v>262.8</v>
      </c>
      <c r="K99" s="275">
        <f t="shared" si="1"/>
        <v>38368.800000000003</v>
      </c>
    </row>
    <row r="100" spans="1:12" ht="45" customHeight="1">
      <c r="A100" s="374"/>
      <c r="C100" s="286" t="s">
        <v>304</v>
      </c>
      <c r="D100" s="293"/>
      <c r="E100" s="294"/>
      <c r="F100" s="295" t="s">
        <v>228</v>
      </c>
      <c r="G100" s="271"/>
      <c r="H100" s="272"/>
      <c r="I100" s="290"/>
      <c r="J100" s="274"/>
      <c r="K100" s="275"/>
    </row>
    <row r="101" spans="1:12" ht="45" customHeight="1">
      <c r="A101" s="374"/>
      <c r="C101" s="291" t="s">
        <v>360</v>
      </c>
      <c r="D101" s="278" t="s">
        <v>186</v>
      </c>
      <c r="E101" s="276" t="s">
        <v>219</v>
      </c>
      <c r="F101" s="277" t="s">
        <v>220</v>
      </c>
      <c r="G101" s="271">
        <v>53</v>
      </c>
      <c r="H101" s="269" t="s">
        <v>287</v>
      </c>
      <c r="I101" s="290">
        <v>5828.17</v>
      </c>
      <c r="J101" s="274">
        <f t="shared" si="0"/>
        <v>7428.59</v>
      </c>
      <c r="K101" s="275">
        <f t="shared" si="1"/>
        <v>393715.27</v>
      </c>
    </row>
    <row r="102" spans="1:12" ht="45" customHeight="1">
      <c r="A102" s="374"/>
      <c r="C102" s="291" t="s">
        <v>361</v>
      </c>
      <c r="D102" s="278" t="s">
        <v>594</v>
      </c>
      <c r="E102" s="294"/>
      <c r="F102" s="277" t="s">
        <v>595</v>
      </c>
      <c r="G102" s="271">
        <v>103</v>
      </c>
      <c r="H102" s="269" t="s">
        <v>287</v>
      </c>
      <c r="I102" s="290">
        <v>3830.41</v>
      </c>
      <c r="J102" s="274">
        <f t="shared" si="0"/>
        <v>4882.24</v>
      </c>
      <c r="K102" s="275">
        <f t="shared" si="1"/>
        <v>502870.72</v>
      </c>
    </row>
    <row r="103" spans="1:12" ht="45" customHeight="1">
      <c r="A103" s="374"/>
      <c r="C103" s="291" t="s">
        <v>362</v>
      </c>
      <c r="D103" s="278" t="s">
        <v>594</v>
      </c>
      <c r="E103" s="276"/>
      <c r="F103" s="277" t="s">
        <v>596</v>
      </c>
      <c r="G103" s="271">
        <v>187</v>
      </c>
      <c r="H103" s="269" t="s">
        <v>287</v>
      </c>
      <c r="I103" s="290">
        <v>1574.54</v>
      </c>
      <c r="J103" s="274">
        <f t="shared" si="0"/>
        <v>2006.91</v>
      </c>
      <c r="K103" s="275">
        <f t="shared" si="1"/>
        <v>375292.17</v>
      </c>
    </row>
    <row r="104" spans="1:12" ht="45" customHeight="1">
      <c r="A104" s="374"/>
      <c r="C104" s="291" t="s">
        <v>363</v>
      </c>
      <c r="D104" s="293"/>
      <c r="E104" s="294"/>
      <c r="F104" s="295" t="s">
        <v>420</v>
      </c>
      <c r="G104" s="271"/>
      <c r="H104" s="272"/>
      <c r="I104" s="290"/>
      <c r="J104" s="274"/>
      <c r="K104" s="275"/>
    </row>
    <row r="105" spans="1:12" ht="45" customHeight="1">
      <c r="A105" s="374"/>
      <c r="C105" s="291" t="s">
        <v>364</v>
      </c>
      <c r="D105" s="278" t="s">
        <v>186</v>
      </c>
      <c r="E105" s="276" t="s">
        <v>219</v>
      </c>
      <c r="F105" s="277" t="s">
        <v>421</v>
      </c>
      <c r="G105" s="271"/>
      <c r="H105" s="269" t="s">
        <v>287</v>
      </c>
      <c r="I105" s="290">
        <f>I101</f>
        <v>5828.17</v>
      </c>
      <c r="J105" s="274">
        <f t="shared" si="0"/>
        <v>7428.59</v>
      </c>
      <c r="K105" s="275">
        <f t="shared" si="1"/>
        <v>0</v>
      </c>
    </row>
    <row r="106" spans="1:12" ht="27.95" customHeight="1">
      <c r="A106" s="374"/>
      <c r="C106" s="910" t="s">
        <v>12</v>
      </c>
      <c r="D106" s="911"/>
      <c r="E106" s="911"/>
      <c r="F106" s="911"/>
      <c r="G106" s="911"/>
      <c r="H106" s="911"/>
      <c r="I106" s="911"/>
      <c r="J106" s="912"/>
      <c r="K106" s="296">
        <f>SUM(K36:K105)</f>
        <v>5518686.4000000004</v>
      </c>
      <c r="L106" s="297"/>
    </row>
    <row r="107" spans="1:12" ht="27.95" customHeight="1">
      <c r="A107" s="374"/>
      <c r="C107" s="298">
        <v>5</v>
      </c>
      <c r="D107" s="311"/>
      <c r="E107" s="311"/>
      <c r="F107" s="311" t="s">
        <v>15</v>
      </c>
      <c r="G107" s="901"/>
      <c r="H107" s="901"/>
      <c r="I107" s="901"/>
      <c r="J107" s="901"/>
      <c r="K107" s="902"/>
    </row>
    <row r="108" spans="1:12" s="299" customFormat="1" ht="45" customHeight="1">
      <c r="A108" s="375"/>
      <c r="C108" s="300" t="s">
        <v>13</v>
      </c>
      <c r="D108" s="278" t="s">
        <v>186</v>
      </c>
      <c r="E108" s="301">
        <v>10008</v>
      </c>
      <c r="F108" s="302" t="s">
        <v>406</v>
      </c>
      <c r="G108" s="303">
        <v>44103.02</v>
      </c>
      <c r="H108" s="304" t="s">
        <v>2</v>
      </c>
      <c r="I108" s="305">
        <v>4.8</v>
      </c>
      <c r="J108" s="274">
        <f>I108*(1+$J$16)</f>
        <v>6.12</v>
      </c>
      <c r="K108" s="275">
        <f>G108*J108</f>
        <v>269910.48</v>
      </c>
    </row>
    <row r="109" spans="1:12" ht="76.5">
      <c r="A109" s="374"/>
      <c r="C109" s="300" t="s">
        <v>146</v>
      </c>
      <c r="D109" s="278" t="s">
        <v>188</v>
      </c>
      <c r="E109" s="278">
        <v>101125</v>
      </c>
      <c r="F109" s="279" t="s">
        <v>530</v>
      </c>
      <c r="G109" s="280">
        <v>14026.93</v>
      </c>
      <c r="H109" s="271" t="s">
        <v>0</v>
      </c>
      <c r="I109" s="306">
        <v>14.19</v>
      </c>
      <c r="J109" s="274">
        <f t="shared" ref="J109:J115" si="7">I109*(1+$J$16)</f>
        <v>18.09</v>
      </c>
      <c r="K109" s="275">
        <f t="shared" ref="K109:K115" si="8">G109*J109</f>
        <v>253747.16</v>
      </c>
      <c r="L109" s="297"/>
    </row>
    <row r="110" spans="1:12" ht="45" customHeight="1">
      <c r="A110" s="374"/>
      <c r="C110" s="300" t="s">
        <v>147</v>
      </c>
      <c r="D110" s="278" t="s">
        <v>188</v>
      </c>
      <c r="E110" s="269">
        <v>97914</v>
      </c>
      <c r="F110" s="279" t="s">
        <v>531</v>
      </c>
      <c r="G110" s="271">
        <v>178703.09</v>
      </c>
      <c r="H110" s="272" t="s">
        <v>229</v>
      </c>
      <c r="I110" s="292">
        <v>2.85</v>
      </c>
      <c r="J110" s="274">
        <f t="shared" si="7"/>
        <v>3.63</v>
      </c>
      <c r="K110" s="275">
        <f t="shared" si="8"/>
        <v>648692.22</v>
      </c>
    </row>
    <row r="111" spans="1:12" ht="76.5" customHeight="1">
      <c r="A111" s="374"/>
      <c r="C111" s="300" t="s">
        <v>386</v>
      </c>
      <c r="D111" s="278" t="s">
        <v>188</v>
      </c>
      <c r="E111" s="269">
        <v>101125</v>
      </c>
      <c r="F111" s="279" t="s">
        <v>551</v>
      </c>
      <c r="G111" s="271">
        <v>15320.42</v>
      </c>
      <c r="H111" s="272" t="s">
        <v>0</v>
      </c>
      <c r="I111" s="292">
        <f>I109</f>
        <v>14.19</v>
      </c>
      <c r="J111" s="274">
        <f t="shared" si="7"/>
        <v>18.09</v>
      </c>
      <c r="K111" s="275">
        <f t="shared" si="8"/>
        <v>277146.40000000002</v>
      </c>
    </row>
    <row r="112" spans="1:12" ht="45" customHeight="1">
      <c r="A112" s="374"/>
      <c r="C112" s="300" t="s">
        <v>527</v>
      </c>
      <c r="D112" s="269" t="s">
        <v>188</v>
      </c>
      <c r="E112" s="276">
        <v>6079</v>
      </c>
      <c r="F112" s="279" t="s">
        <v>532</v>
      </c>
      <c r="G112" s="271">
        <v>9473.58</v>
      </c>
      <c r="H112" s="272" t="s">
        <v>0</v>
      </c>
      <c r="I112" s="290">
        <v>36.51</v>
      </c>
      <c r="J112" s="274">
        <f t="shared" si="7"/>
        <v>46.54</v>
      </c>
      <c r="K112" s="275">
        <f t="shared" si="8"/>
        <v>440900.41</v>
      </c>
      <c r="L112" s="297"/>
    </row>
    <row r="113" spans="1:12" ht="45" customHeight="1">
      <c r="A113" s="374"/>
      <c r="C113" s="300" t="s">
        <v>528</v>
      </c>
      <c r="D113" s="278" t="s">
        <v>188</v>
      </c>
      <c r="E113" s="269">
        <v>95877</v>
      </c>
      <c r="F113" s="279" t="s">
        <v>533</v>
      </c>
      <c r="G113" s="271">
        <v>369469.62</v>
      </c>
      <c r="H113" s="272" t="s">
        <v>536</v>
      </c>
      <c r="I113" s="292">
        <v>1.8</v>
      </c>
      <c r="J113" s="274">
        <f t="shared" si="7"/>
        <v>2.29</v>
      </c>
      <c r="K113" s="275">
        <f t="shared" si="8"/>
        <v>846085.43</v>
      </c>
    </row>
    <row r="114" spans="1:12" ht="45" customHeight="1">
      <c r="A114" s="374"/>
      <c r="C114" s="300" t="s">
        <v>529</v>
      </c>
      <c r="D114" s="269" t="s">
        <v>188</v>
      </c>
      <c r="E114" s="276">
        <v>93590</v>
      </c>
      <c r="F114" s="279" t="s">
        <v>534</v>
      </c>
      <c r="G114" s="271">
        <v>91135.84</v>
      </c>
      <c r="H114" s="272" t="s">
        <v>536</v>
      </c>
      <c r="I114" s="290">
        <v>0.94</v>
      </c>
      <c r="J114" s="274">
        <f t="shared" si="7"/>
        <v>1.2</v>
      </c>
      <c r="K114" s="275">
        <f t="shared" si="8"/>
        <v>109363.01</v>
      </c>
      <c r="L114" s="297"/>
    </row>
    <row r="115" spans="1:12" ht="45" customHeight="1">
      <c r="A115" s="374"/>
      <c r="C115" s="300" t="s">
        <v>552</v>
      </c>
      <c r="D115" s="269" t="s">
        <v>188</v>
      </c>
      <c r="E115" s="276">
        <v>96385</v>
      </c>
      <c r="F115" s="279" t="s">
        <v>535</v>
      </c>
      <c r="G115" s="271">
        <v>9473.58</v>
      </c>
      <c r="H115" s="272" t="s">
        <v>0</v>
      </c>
      <c r="I115" s="290">
        <v>11.44</v>
      </c>
      <c r="J115" s="274">
        <f t="shared" si="7"/>
        <v>14.58</v>
      </c>
      <c r="K115" s="275">
        <f t="shared" si="8"/>
        <v>138124.79999999999</v>
      </c>
      <c r="L115" s="297"/>
    </row>
    <row r="116" spans="1:12" ht="27.95" customHeight="1">
      <c r="A116" s="374"/>
      <c r="C116" s="910" t="s">
        <v>16</v>
      </c>
      <c r="D116" s="911"/>
      <c r="E116" s="911"/>
      <c r="F116" s="911"/>
      <c r="G116" s="911"/>
      <c r="H116" s="911"/>
      <c r="I116" s="911"/>
      <c r="J116" s="912"/>
      <c r="K116" s="296">
        <f>SUM(K108:K115)</f>
        <v>2983969.91</v>
      </c>
    </row>
    <row r="117" spans="1:12" ht="27.95" customHeight="1">
      <c r="A117" s="374"/>
      <c r="C117" s="298">
        <v>6</v>
      </c>
      <c r="D117" s="311"/>
      <c r="E117" s="311"/>
      <c r="F117" s="311" t="s">
        <v>30</v>
      </c>
      <c r="G117" s="901"/>
      <c r="H117" s="901"/>
      <c r="I117" s="901"/>
      <c r="J117" s="901"/>
      <c r="K117" s="902"/>
      <c r="L117" s="297"/>
    </row>
    <row r="118" spans="1:12" ht="76.5">
      <c r="A118" s="374"/>
      <c r="C118" s="300" t="s">
        <v>182</v>
      </c>
      <c r="D118" s="278" t="s">
        <v>187</v>
      </c>
      <c r="E118" s="278" t="s">
        <v>206</v>
      </c>
      <c r="F118" s="279" t="s">
        <v>582</v>
      </c>
      <c r="G118" s="280">
        <v>5644.88</v>
      </c>
      <c r="H118" s="271" t="s">
        <v>0</v>
      </c>
      <c r="I118" s="307">
        <v>162.28</v>
      </c>
      <c r="J118" s="274">
        <f t="shared" ref="J118:J124" si="9">I118*(1+$J$16)</f>
        <v>206.84</v>
      </c>
      <c r="K118" s="275">
        <f t="shared" ref="K118:K125" si="10">G118*J118</f>
        <v>1167586.98</v>
      </c>
    </row>
    <row r="119" spans="1:12" ht="45" customHeight="1">
      <c r="A119" s="374"/>
      <c r="C119" s="300" t="s">
        <v>183</v>
      </c>
      <c r="D119" s="278" t="s">
        <v>188</v>
      </c>
      <c r="E119" s="269">
        <v>101125</v>
      </c>
      <c r="F119" s="279" t="s">
        <v>551</v>
      </c>
      <c r="G119" s="271">
        <v>5644.88</v>
      </c>
      <c r="H119" s="272" t="s">
        <v>0</v>
      </c>
      <c r="I119" s="308">
        <v>14.19</v>
      </c>
      <c r="J119" s="274">
        <f t="shared" si="9"/>
        <v>18.09</v>
      </c>
      <c r="K119" s="275">
        <f t="shared" si="10"/>
        <v>102115.88</v>
      </c>
    </row>
    <row r="120" spans="1:12" ht="45" customHeight="1">
      <c r="A120" s="374"/>
      <c r="C120" s="300" t="s">
        <v>455</v>
      </c>
      <c r="D120" s="278" t="s">
        <v>188</v>
      </c>
      <c r="E120" s="278" t="s">
        <v>427</v>
      </c>
      <c r="F120" s="279" t="s">
        <v>428</v>
      </c>
      <c r="G120" s="280">
        <v>220150.32</v>
      </c>
      <c r="H120" s="271" t="s">
        <v>429</v>
      </c>
      <c r="I120" s="307">
        <v>1.8</v>
      </c>
      <c r="J120" s="274">
        <f t="shared" si="9"/>
        <v>2.29</v>
      </c>
      <c r="K120" s="275">
        <f t="shared" si="10"/>
        <v>504144.23</v>
      </c>
    </row>
    <row r="121" spans="1:12" ht="45" customHeight="1">
      <c r="A121" s="374"/>
      <c r="C121" s="300" t="s">
        <v>456</v>
      </c>
      <c r="D121" s="278" t="s">
        <v>188</v>
      </c>
      <c r="E121" s="278">
        <v>93590</v>
      </c>
      <c r="F121" s="279" t="s">
        <v>534</v>
      </c>
      <c r="G121" s="280">
        <v>1108089.94</v>
      </c>
      <c r="H121" s="271" t="s">
        <v>429</v>
      </c>
      <c r="I121" s="307">
        <v>0.94</v>
      </c>
      <c r="J121" s="274">
        <f>I121*(1+$J$16)</f>
        <v>1.2</v>
      </c>
      <c r="K121" s="275">
        <f t="shared" si="10"/>
        <v>1329707.93</v>
      </c>
      <c r="L121" s="297"/>
    </row>
    <row r="122" spans="1:12" ht="76.5">
      <c r="A122" s="374"/>
      <c r="C122" s="300" t="s">
        <v>457</v>
      </c>
      <c r="D122" s="278" t="s">
        <v>187</v>
      </c>
      <c r="E122" s="278" t="s">
        <v>263</v>
      </c>
      <c r="F122" s="279" t="s">
        <v>499</v>
      </c>
      <c r="G122" s="280">
        <v>7150.08</v>
      </c>
      <c r="H122" s="271" t="s">
        <v>394</v>
      </c>
      <c r="I122" s="307">
        <v>78</v>
      </c>
      <c r="J122" s="274">
        <f t="shared" si="9"/>
        <v>99.42</v>
      </c>
      <c r="K122" s="275">
        <f t="shared" si="10"/>
        <v>710860.95</v>
      </c>
    </row>
    <row r="123" spans="1:12" ht="45" customHeight="1">
      <c r="A123" s="374"/>
      <c r="C123" s="300" t="s">
        <v>458</v>
      </c>
      <c r="D123" s="278" t="s">
        <v>188</v>
      </c>
      <c r="E123" s="269">
        <v>101125</v>
      </c>
      <c r="F123" s="279" t="s">
        <v>551</v>
      </c>
      <c r="G123" s="271">
        <v>7150.08</v>
      </c>
      <c r="H123" s="272" t="s">
        <v>0</v>
      </c>
      <c r="I123" s="308">
        <f>I119</f>
        <v>14.19</v>
      </c>
      <c r="J123" s="274">
        <f t="shared" si="9"/>
        <v>18.09</v>
      </c>
      <c r="K123" s="275">
        <f t="shared" si="10"/>
        <v>129344.95</v>
      </c>
    </row>
    <row r="124" spans="1:12" ht="45" customHeight="1">
      <c r="A124" s="374"/>
      <c r="C124" s="300" t="s">
        <v>553</v>
      </c>
      <c r="D124" s="278" t="s">
        <v>188</v>
      </c>
      <c r="E124" s="278" t="s">
        <v>427</v>
      </c>
      <c r="F124" s="279" t="s">
        <v>428</v>
      </c>
      <c r="G124" s="280">
        <v>278853.12</v>
      </c>
      <c r="H124" s="271" t="s">
        <v>429</v>
      </c>
      <c r="I124" s="308">
        <f>I120</f>
        <v>1.8</v>
      </c>
      <c r="J124" s="274">
        <f t="shared" si="9"/>
        <v>2.29</v>
      </c>
      <c r="K124" s="275">
        <f t="shared" si="10"/>
        <v>638573.64</v>
      </c>
    </row>
    <row r="125" spans="1:12" ht="45" customHeight="1">
      <c r="A125" s="374"/>
      <c r="C125" s="300" t="s">
        <v>554</v>
      </c>
      <c r="D125" s="278" t="s">
        <v>188</v>
      </c>
      <c r="E125" s="278">
        <v>93590</v>
      </c>
      <c r="F125" s="279" t="s">
        <v>534</v>
      </c>
      <c r="G125" s="280">
        <v>68783.77</v>
      </c>
      <c r="H125" s="271" t="s">
        <v>429</v>
      </c>
      <c r="I125" s="308">
        <f>I121</f>
        <v>0.94</v>
      </c>
      <c r="J125" s="274">
        <f>I125*(1+$J$16)</f>
        <v>1.2</v>
      </c>
      <c r="K125" s="275">
        <f t="shared" si="10"/>
        <v>82540.52</v>
      </c>
      <c r="L125" s="297"/>
    </row>
    <row r="126" spans="1:12" ht="27.95" customHeight="1">
      <c r="A126" s="374"/>
      <c r="C126" s="910" t="s">
        <v>148</v>
      </c>
      <c r="D126" s="911"/>
      <c r="E126" s="911"/>
      <c r="F126" s="911"/>
      <c r="G126" s="911"/>
      <c r="H126" s="911"/>
      <c r="I126" s="911"/>
      <c r="J126" s="912"/>
      <c r="K126" s="296">
        <f>SUM(K118:K125)</f>
        <v>4664875.08</v>
      </c>
      <c r="L126" s="297"/>
    </row>
    <row r="127" spans="1:12" ht="27.95" customHeight="1">
      <c r="A127" s="374"/>
      <c r="C127" s="298">
        <v>7</v>
      </c>
      <c r="D127" s="311"/>
      <c r="E127" s="311"/>
      <c r="F127" s="311" t="s">
        <v>26</v>
      </c>
      <c r="G127" s="901"/>
      <c r="H127" s="901"/>
      <c r="I127" s="901"/>
      <c r="J127" s="901"/>
      <c r="K127" s="902"/>
    </row>
    <row r="128" spans="1:12" ht="45" customHeight="1">
      <c r="A128" s="374"/>
      <c r="C128" s="300" t="s">
        <v>184</v>
      </c>
      <c r="D128" s="269" t="s">
        <v>187</v>
      </c>
      <c r="E128" s="278" t="s">
        <v>323</v>
      </c>
      <c r="F128" s="302" t="s">
        <v>202</v>
      </c>
      <c r="G128" s="280">
        <v>34711.760000000002</v>
      </c>
      <c r="H128" s="272" t="s">
        <v>2</v>
      </c>
      <c r="I128" s="306">
        <v>10.55</v>
      </c>
      <c r="J128" s="274">
        <f t="shared" ref="J128:J136" si="11">I128*(1+$J$16)</f>
        <v>13.45</v>
      </c>
      <c r="K128" s="275">
        <f t="shared" ref="K128:K136" si="12">G128*J128</f>
        <v>466873.17</v>
      </c>
    </row>
    <row r="129" spans="1:12" ht="45" customHeight="1">
      <c r="A129" s="374"/>
      <c r="C129" s="300" t="s">
        <v>388</v>
      </c>
      <c r="D129" s="269" t="s">
        <v>187</v>
      </c>
      <c r="E129" s="278" t="s">
        <v>452</v>
      </c>
      <c r="F129" s="302" t="s">
        <v>203</v>
      </c>
      <c r="G129" s="280">
        <v>102626.03</v>
      </c>
      <c r="H129" s="272" t="s">
        <v>2</v>
      </c>
      <c r="I129" s="306">
        <v>3.44</v>
      </c>
      <c r="J129" s="274">
        <f t="shared" si="11"/>
        <v>4.38</v>
      </c>
      <c r="K129" s="275">
        <f t="shared" si="12"/>
        <v>449502.01</v>
      </c>
    </row>
    <row r="130" spans="1:12" ht="45" customHeight="1">
      <c r="A130" s="374"/>
      <c r="C130" s="300" t="s">
        <v>389</v>
      </c>
      <c r="D130" s="278" t="s">
        <v>188</v>
      </c>
      <c r="E130" s="278" t="s">
        <v>434</v>
      </c>
      <c r="F130" s="302" t="s">
        <v>435</v>
      </c>
      <c r="G130" s="280">
        <v>3684.09</v>
      </c>
      <c r="H130" s="271" t="s">
        <v>0</v>
      </c>
      <c r="I130" s="306">
        <v>2634.19</v>
      </c>
      <c r="J130" s="274">
        <f t="shared" si="11"/>
        <v>3357.54</v>
      </c>
      <c r="K130" s="275">
        <f t="shared" si="12"/>
        <v>12369479.539999999</v>
      </c>
      <c r="L130" s="264" t="s">
        <v>436</v>
      </c>
    </row>
    <row r="131" spans="1:12" ht="45" customHeight="1">
      <c r="A131" s="374"/>
      <c r="C131" s="300" t="s">
        <v>390</v>
      </c>
      <c r="D131" s="278" t="s">
        <v>188</v>
      </c>
      <c r="E131" s="356">
        <v>93592</v>
      </c>
      <c r="F131" s="279" t="s">
        <v>301</v>
      </c>
      <c r="G131" s="280">
        <v>92102.25</v>
      </c>
      <c r="H131" s="271" t="s">
        <v>429</v>
      </c>
      <c r="I131" s="306">
        <v>2.31</v>
      </c>
      <c r="J131" s="274">
        <f t="shared" si="11"/>
        <v>2.94</v>
      </c>
      <c r="K131" s="275">
        <f t="shared" si="12"/>
        <v>270780.62</v>
      </c>
    </row>
    <row r="132" spans="1:12" ht="45" customHeight="1">
      <c r="A132" s="374"/>
      <c r="C132" s="300" t="s">
        <v>451</v>
      </c>
      <c r="D132" s="278" t="s">
        <v>188</v>
      </c>
      <c r="E132" s="278">
        <v>96001</v>
      </c>
      <c r="F132" s="279" t="s">
        <v>507</v>
      </c>
      <c r="G132" s="280">
        <v>3028.24</v>
      </c>
      <c r="H132" s="272" t="s">
        <v>2</v>
      </c>
      <c r="I132" s="306">
        <v>7.69</v>
      </c>
      <c r="J132" s="274">
        <f t="shared" si="11"/>
        <v>9.8000000000000007</v>
      </c>
      <c r="K132" s="275">
        <f t="shared" si="12"/>
        <v>29676.75</v>
      </c>
    </row>
    <row r="133" spans="1:12" ht="45" customHeight="1">
      <c r="A133" s="374"/>
      <c r="C133" s="300" t="s">
        <v>390</v>
      </c>
      <c r="D133" s="278" t="s">
        <v>188</v>
      </c>
      <c r="E133" s="278" t="s">
        <v>537</v>
      </c>
      <c r="F133" s="302" t="s">
        <v>538</v>
      </c>
      <c r="G133" s="280">
        <v>4014.41</v>
      </c>
      <c r="H133" s="271" t="s">
        <v>0</v>
      </c>
      <c r="I133" s="306">
        <v>418.41</v>
      </c>
      <c r="J133" s="274">
        <f t="shared" si="11"/>
        <v>533.30999999999995</v>
      </c>
      <c r="K133" s="275">
        <f t="shared" si="12"/>
        <v>2140925</v>
      </c>
      <c r="L133" s="264" t="s">
        <v>436</v>
      </c>
    </row>
    <row r="134" spans="1:12" ht="45" customHeight="1">
      <c r="A134" s="374"/>
      <c r="C134" s="300" t="s">
        <v>451</v>
      </c>
      <c r="D134" s="278" t="s">
        <v>188</v>
      </c>
      <c r="E134" s="356" t="s">
        <v>539</v>
      </c>
      <c r="F134" s="279" t="s">
        <v>540</v>
      </c>
      <c r="G134" s="280">
        <v>2867.44</v>
      </c>
      <c r="H134" s="271" t="s">
        <v>2</v>
      </c>
      <c r="I134" s="306">
        <v>19.11</v>
      </c>
      <c r="J134" s="274">
        <f t="shared" si="11"/>
        <v>24.36</v>
      </c>
      <c r="K134" s="275">
        <f t="shared" si="12"/>
        <v>69850.84</v>
      </c>
    </row>
    <row r="135" spans="1:12" ht="45" customHeight="1">
      <c r="A135" s="374"/>
      <c r="C135" s="300" t="s">
        <v>542</v>
      </c>
      <c r="D135" s="278" t="s">
        <v>188</v>
      </c>
      <c r="E135" s="278">
        <v>100973</v>
      </c>
      <c r="F135" s="279" t="s">
        <v>541</v>
      </c>
      <c r="G135" s="280">
        <v>4309.21</v>
      </c>
      <c r="H135" s="271" t="s">
        <v>0</v>
      </c>
      <c r="I135" s="306">
        <v>8.9700000000000006</v>
      </c>
      <c r="J135" s="274">
        <f t="shared" si="11"/>
        <v>11.43</v>
      </c>
      <c r="K135" s="275">
        <f t="shared" si="12"/>
        <v>49254.27</v>
      </c>
    </row>
    <row r="136" spans="1:12" ht="45" customHeight="1">
      <c r="A136" s="374"/>
      <c r="C136" s="300" t="s">
        <v>987</v>
      </c>
      <c r="D136" s="278" t="s">
        <v>188</v>
      </c>
      <c r="E136" s="278">
        <v>97914</v>
      </c>
      <c r="F136" s="279" t="s">
        <v>531</v>
      </c>
      <c r="G136" s="280">
        <v>48967.47</v>
      </c>
      <c r="H136" s="272" t="s">
        <v>229</v>
      </c>
      <c r="I136" s="306">
        <v>2.85</v>
      </c>
      <c r="J136" s="274">
        <f t="shared" si="11"/>
        <v>3.63</v>
      </c>
      <c r="K136" s="275">
        <f t="shared" si="12"/>
        <v>177751.92</v>
      </c>
    </row>
    <row r="137" spans="1:12" ht="27.95" customHeight="1">
      <c r="A137" s="374"/>
      <c r="C137" s="910" t="s">
        <v>179</v>
      </c>
      <c r="D137" s="911"/>
      <c r="E137" s="911"/>
      <c r="F137" s="911"/>
      <c r="G137" s="911"/>
      <c r="H137" s="911"/>
      <c r="I137" s="911"/>
      <c r="J137" s="912"/>
      <c r="K137" s="296">
        <f>SUM(K128:K136)</f>
        <v>16024094.119999999</v>
      </c>
    </row>
    <row r="138" spans="1:12" ht="27.95" hidden="1" customHeight="1">
      <c r="A138" s="374"/>
      <c r="C138" s="298">
        <v>8</v>
      </c>
      <c r="D138" s="311"/>
      <c r="E138" s="311"/>
      <c r="F138" s="311" t="s">
        <v>509</v>
      </c>
      <c r="G138" s="901"/>
      <c r="H138" s="901"/>
      <c r="I138" s="901"/>
      <c r="J138" s="901"/>
      <c r="K138" s="902"/>
    </row>
    <row r="139" spans="1:12" ht="45" hidden="1" customHeight="1">
      <c r="A139" s="374"/>
      <c r="C139" s="388" t="s">
        <v>391</v>
      </c>
      <c r="D139" s="269"/>
      <c r="E139" s="278"/>
      <c r="F139" s="387" t="s">
        <v>510</v>
      </c>
      <c r="G139" s="280"/>
      <c r="H139" s="272"/>
      <c r="I139" s="306"/>
      <c r="J139" s="274"/>
      <c r="K139" s="275"/>
    </row>
    <row r="140" spans="1:12" ht="45" hidden="1" customHeight="1">
      <c r="A140" s="374"/>
      <c r="C140" s="300" t="s">
        <v>521</v>
      </c>
      <c r="D140" s="269" t="s">
        <v>511</v>
      </c>
      <c r="E140" s="278" t="s">
        <v>512</v>
      </c>
      <c r="F140" s="302" t="s">
        <v>513</v>
      </c>
      <c r="G140" s="280"/>
      <c r="H140" s="272" t="s">
        <v>2</v>
      </c>
      <c r="I140" s="306">
        <v>56.29</v>
      </c>
      <c r="J140" s="274">
        <f>I140*(1+$J$16)</f>
        <v>71.75</v>
      </c>
      <c r="K140" s="275">
        <f>G140*J140</f>
        <v>0</v>
      </c>
    </row>
    <row r="141" spans="1:12" ht="45" hidden="1" customHeight="1">
      <c r="A141" s="374"/>
      <c r="C141" s="300" t="s">
        <v>522</v>
      </c>
      <c r="D141" s="278" t="s">
        <v>511</v>
      </c>
      <c r="E141" s="278" t="s">
        <v>514</v>
      </c>
      <c r="F141" s="302" t="s">
        <v>515</v>
      </c>
      <c r="G141" s="280"/>
      <c r="H141" s="272" t="s">
        <v>2</v>
      </c>
      <c r="I141" s="306">
        <v>43.69</v>
      </c>
      <c r="J141" s="274">
        <f>I141*(1+$J$16)</f>
        <v>55.69</v>
      </c>
      <c r="K141" s="275">
        <f>G141*J141</f>
        <v>0</v>
      </c>
    </row>
    <row r="142" spans="1:12" ht="45" hidden="1" customHeight="1">
      <c r="A142" s="374"/>
      <c r="C142" s="388" t="s">
        <v>523</v>
      </c>
      <c r="D142" s="278"/>
      <c r="E142" s="356"/>
      <c r="F142" s="386" t="s">
        <v>516</v>
      </c>
      <c r="G142" s="280"/>
      <c r="H142" s="272"/>
      <c r="I142" s="306"/>
      <c r="J142" s="274"/>
      <c r="K142" s="275"/>
    </row>
    <row r="143" spans="1:12" ht="45" hidden="1" customHeight="1">
      <c r="A143" s="374"/>
      <c r="C143" s="300" t="s">
        <v>524</v>
      </c>
      <c r="D143" s="278" t="s">
        <v>511</v>
      </c>
      <c r="E143" s="278" t="s">
        <v>517</v>
      </c>
      <c r="F143" s="302" t="s">
        <v>518</v>
      </c>
      <c r="G143" s="280"/>
      <c r="H143" s="272" t="s">
        <v>2</v>
      </c>
      <c r="I143" s="306">
        <v>256.64999999999998</v>
      </c>
      <c r="J143" s="274">
        <f>I143*(1+$J$16)</f>
        <v>327.13</v>
      </c>
      <c r="K143" s="275">
        <f>G143*J143</f>
        <v>0</v>
      </c>
    </row>
    <row r="144" spans="1:12" ht="45" hidden="1" customHeight="1">
      <c r="A144" s="374"/>
      <c r="C144" s="300" t="s">
        <v>525</v>
      </c>
      <c r="D144" s="278" t="s">
        <v>511</v>
      </c>
      <c r="E144" s="356" t="s">
        <v>519</v>
      </c>
      <c r="F144" s="279" t="s">
        <v>520</v>
      </c>
      <c r="G144" s="280"/>
      <c r="H144" s="269" t="s">
        <v>287</v>
      </c>
      <c r="I144" s="306">
        <v>120.76</v>
      </c>
      <c r="J144" s="274">
        <f>I144*(1+$J$16)</f>
        <v>153.91999999999999</v>
      </c>
      <c r="K144" s="275">
        <f>G144*J144</f>
        <v>0</v>
      </c>
    </row>
    <row r="145" spans="1:14" ht="27.95" hidden="1" customHeight="1">
      <c r="A145" s="374"/>
      <c r="C145" s="910" t="s">
        <v>387</v>
      </c>
      <c r="D145" s="911"/>
      <c r="E145" s="911"/>
      <c r="F145" s="911"/>
      <c r="G145" s="911"/>
      <c r="H145" s="911"/>
      <c r="I145" s="911"/>
      <c r="J145" s="912"/>
      <c r="K145" s="296">
        <f>SUM(K139:K144)</f>
        <v>0</v>
      </c>
    </row>
    <row r="146" spans="1:14" ht="27.95" customHeight="1">
      <c r="A146" s="374"/>
      <c r="C146" s="309">
        <v>8</v>
      </c>
      <c r="D146" s="310"/>
      <c r="E146" s="310"/>
      <c r="F146" s="311" t="s">
        <v>10</v>
      </c>
      <c r="G146" s="901"/>
      <c r="H146" s="901"/>
      <c r="I146" s="901"/>
      <c r="J146" s="901"/>
      <c r="K146" s="902"/>
    </row>
    <row r="147" spans="1:14" ht="45" customHeight="1">
      <c r="A147" s="374"/>
      <c r="C147" s="312" t="s">
        <v>391</v>
      </c>
      <c r="D147" s="282" t="s">
        <v>186</v>
      </c>
      <c r="E147" s="276" t="s">
        <v>204</v>
      </c>
      <c r="F147" s="279" t="s">
        <v>149</v>
      </c>
      <c r="G147" s="280">
        <v>17684.05</v>
      </c>
      <c r="H147" s="272" t="s">
        <v>2</v>
      </c>
      <c r="I147" s="281">
        <v>7.68</v>
      </c>
      <c r="J147" s="274">
        <f>I147*(1+$J$16)</f>
        <v>9.7899999999999991</v>
      </c>
      <c r="K147" s="275">
        <f>G147*J147</f>
        <v>173126.85</v>
      </c>
    </row>
    <row r="148" spans="1:14" ht="27.95" customHeight="1" thickBot="1">
      <c r="A148" s="376"/>
      <c r="B148" s="377"/>
      <c r="C148" s="910" t="s">
        <v>387</v>
      </c>
      <c r="D148" s="911"/>
      <c r="E148" s="911"/>
      <c r="F148" s="911"/>
      <c r="G148" s="911"/>
      <c r="H148" s="911"/>
      <c r="I148" s="911"/>
      <c r="J148" s="912"/>
      <c r="K148" s="296">
        <f>SUM(K147)</f>
        <v>173126.85</v>
      </c>
    </row>
    <row r="149" spans="1:14" ht="27.95" customHeight="1">
      <c r="C149" s="309">
        <v>9</v>
      </c>
      <c r="D149" s="310"/>
      <c r="E149" s="310"/>
      <c r="F149" s="311" t="s">
        <v>635</v>
      </c>
      <c r="G149" s="901"/>
      <c r="H149" s="901"/>
      <c r="I149" s="901"/>
      <c r="J149" s="901"/>
      <c r="K149" s="902"/>
    </row>
    <row r="150" spans="1:14" ht="27.95" customHeight="1">
      <c r="C150" s="312" t="s">
        <v>634</v>
      </c>
      <c r="D150" s="282"/>
      <c r="E150" s="276"/>
      <c r="F150" s="279" t="s">
        <v>680</v>
      </c>
      <c r="G150" s="280">
        <v>1</v>
      </c>
      <c r="H150" s="272" t="s">
        <v>636</v>
      </c>
      <c r="I150" s="281">
        <f>'Orç PONTE'!H43</f>
        <v>684139.69</v>
      </c>
      <c r="J150" s="274">
        <f>'Orç PONTE'!I43</f>
        <v>872000.79</v>
      </c>
      <c r="K150" s="275">
        <f>G150*J150</f>
        <v>872000.79</v>
      </c>
    </row>
    <row r="151" spans="1:14" ht="27.95" customHeight="1">
      <c r="C151" s="910" t="s">
        <v>508</v>
      </c>
      <c r="D151" s="911"/>
      <c r="E151" s="911"/>
      <c r="F151" s="911"/>
      <c r="G151" s="911"/>
      <c r="H151" s="911"/>
      <c r="I151" s="911"/>
      <c r="J151" s="912"/>
      <c r="K151" s="296">
        <f>SUM(K150)</f>
        <v>872000.79</v>
      </c>
    </row>
    <row r="152" spans="1:14" ht="27.95" customHeight="1">
      <c r="C152" s="309">
        <v>10</v>
      </c>
      <c r="D152" s="310"/>
      <c r="E152" s="310"/>
      <c r="F152" s="311" t="s">
        <v>681</v>
      </c>
      <c r="G152" s="901"/>
      <c r="H152" s="901"/>
      <c r="I152" s="901"/>
      <c r="J152" s="901"/>
      <c r="K152" s="902"/>
    </row>
    <row r="153" spans="1:14" ht="27.95" customHeight="1">
      <c r="C153" s="312" t="s">
        <v>642</v>
      </c>
      <c r="D153" s="282"/>
      <c r="E153" s="276"/>
      <c r="F153" s="279" t="s">
        <v>682</v>
      </c>
      <c r="G153" s="280">
        <v>1</v>
      </c>
      <c r="H153" s="272" t="s">
        <v>636</v>
      </c>
      <c r="I153" s="281">
        <f>'PREV INUNDAÇÕES'!H114</f>
        <v>6634840.2599999998</v>
      </c>
      <c r="J153" s="274">
        <f>'PREV INUNDAÇÕES'!H115</f>
        <v>8454474.8499999996</v>
      </c>
      <c r="K153" s="275">
        <f>G153*J153</f>
        <v>8454474.8499999996</v>
      </c>
    </row>
    <row r="154" spans="1:14" ht="27.95" customHeight="1" thickBot="1">
      <c r="C154" s="916" t="s">
        <v>984</v>
      </c>
      <c r="D154" s="917"/>
      <c r="E154" s="917"/>
      <c r="F154" s="917"/>
      <c r="G154" s="917"/>
      <c r="H154" s="917"/>
      <c r="I154" s="917"/>
      <c r="J154" s="918"/>
      <c r="K154" s="378">
        <f>SUM(K153)</f>
        <v>8454474.8499999996</v>
      </c>
    </row>
    <row r="155" spans="1:14" ht="41.25" customHeight="1" thickBot="1">
      <c r="C155" s="913" t="s">
        <v>25</v>
      </c>
      <c r="D155" s="914"/>
      <c r="E155" s="914"/>
      <c r="F155" s="914"/>
      <c r="G155" s="914"/>
      <c r="H155" s="914"/>
      <c r="I155" s="914"/>
      <c r="J155" s="915"/>
      <c r="K155" s="371">
        <f>SUM(K23,K27,K34,K106,K116,K126,K137,K145,K148,K151,K154)</f>
        <v>41254796.539999999</v>
      </c>
    </row>
    <row r="156" spans="1:14">
      <c r="N156" s="313"/>
    </row>
    <row r="157" spans="1:14">
      <c r="K157" s="843">
        <f>K155-K154</f>
        <v>32800321.690000001</v>
      </c>
      <c r="N157" s="297"/>
    </row>
    <row r="158" spans="1:14">
      <c r="K158" s="297"/>
    </row>
    <row r="169" spans="7:9">
      <c r="G169" s="909"/>
      <c r="H169" s="909"/>
      <c r="I169" s="909"/>
    </row>
  </sheetData>
  <sheetProtection formatCells="0" formatColumns="0" formatRows="0" insertColumns="0" insertRows="0" insertHyperlinks="0" deleteColumns="0" deleteRows="0" sort="0" autoFilter="0" pivotTables="0"/>
  <mergeCells count="59">
    <mergeCell ref="C15:C16"/>
    <mergeCell ref="D15:D16"/>
    <mergeCell ref="C12:K12"/>
    <mergeCell ref="F15:F16"/>
    <mergeCell ref="G15:G16"/>
    <mergeCell ref="I15:I16"/>
    <mergeCell ref="K15:K16"/>
    <mergeCell ref="C14:K14"/>
    <mergeCell ref="P17:P18"/>
    <mergeCell ref="M17:M18"/>
    <mergeCell ref="N17:N18"/>
    <mergeCell ref="M24:M25"/>
    <mergeCell ref="N24:N25"/>
    <mergeCell ref="O17:O18"/>
    <mergeCell ref="O22:O23"/>
    <mergeCell ref="P22:P23"/>
    <mergeCell ref="O24:O25"/>
    <mergeCell ref="P24:P25"/>
    <mergeCell ref="M22:M23"/>
    <mergeCell ref="N22:N23"/>
    <mergeCell ref="P26:P27"/>
    <mergeCell ref="G107:K107"/>
    <mergeCell ref="C106:J106"/>
    <mergeCell ref="M26:M27"/>
    <mergeCell ref="N26:N27"/>
    <mergeCell ref="O26:O27"/>
    <mergeCell ref="C34:J34"/>
    <mergeCell ref="G28:K28"/>
    <mergeCell ref="G169:I169"/>
    <mergeCell ref="C137:J137"/>
    <mergeCell ref="C116:J116"/>
    <mergeCell ref="G117:K117"/>
    <mergeCell ref="C126:J126"/>
    <mergeCell ref="G146:K146"/>
    <mergeCell ref="G127:K127"/>
    <mergeCell ref="C155:J155"/>
    <mergeCell ref="C148:J148"/>
    <mergeCell ref="G138:K138"/>
    <mergeCell ref="C145:J145"/>
    <mergeCell ref="G152:K152"/>
    <mergeCell ref="C154:J154"/>
    <mergeCell ref="G149:K149"/>
    <mergeCell ref="C151:J151"/>
    <mergeCell ref="C1:K4"/>
    <mergeCell ref="G35:K35"/>
    <mergeCell ref="C11:K11"/>
    <mergeCell ref="E15:E16"/>
    <mergeCell ref="C13:K13"/>
    <mergeCell ref="H15:H16"/>
    <mergeCell ref="C23:J23"/>
    <mergeCell ref="C7:K7"/>
    <mergeCell ref="C5:K5"/>
    <mergeCell ref="C6:K6"/>
    <mergeCell ref="D9:K9"/>
    <mergeCell ref="C10:D10"/>
    <mergeCell ref="G24:K24"/>
    <mergeCell ref="C27:J27"/>
    <mergeCell ref="G17:K17"/>
    <mergeCell ref="E10:K10"/>
  </mergeCells>
  <phoneticPr fontId="32" type="noConversion"/>
  <printOptions horizontalCentered="1"/>
  <pageMargins left="0" right="0" top="0.43307086614173229" bottom="0" header="0" footer="0"/>
  <pageSetup paperSize="9" scale="35" fitToHeight="0" orientation="portrait"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O47"/>
  <sheetViews>
    <sheetView showGridLines="0" zoomScale="90" zoomScaleNormal="90" workbookViewId="0">
      <selection activeCell="A52" sqref="A52:R54"/>
    </sheetView>
  </sheetViews>
  <sheetFormatPr defaultColWidth="9" defaultRowHeight="15"/>
  <cols>
    <col min="1" max="1" width="0.42578125" style="510" customWidth="1"/>
    <col min="2" max="2" width="8.42578125" style="548" customWidth="1"/>
    <col min="3" max="3" width="82.140625" style="548" customWidth="1"/>
    <col min="4" max="4" width="5.42578125" style="548" bestFit="1" customWidth="1"/>
    <col min="5" max="5" width="9" style="548"/>
    <col min="6" max="7" width="7.5703125" style="548" customWidth="1"/>
    <col min="8" max="8" width="11.140625" style="548" customWidth="1"/>
    <col min="9" max="9" width="12.140625" style="548" customWidth="1"/>
    <col min="10" max="12" width="0" style="510" hidden="1" customWidth="1"/>
    <col min="13" max="13" width="13.5703125" style="510" hidden="1" customWidth="1"/>
    <col min="14" max="14" width="0.42578125" style="510" customWidth="1"/>
    <col min="15" max="15" width="16.140625" style="510" customWidth="1"/>
    <col min="16" max="16384" width="9" style="510"/>
  </cols>
  <sheetData>
    <row r="1" spans="1:15" ht="30.2" customHeight="1">
      <c r="A1" s="509"/>
      <c r="B1" s="921" t="s">
        <v>673</v>
      </c>
      <c r="C1" s="922"/>
      <c r="D1" s="922"/>
      <c r="E1" s="922"/>
      <c r="F1" s="922"/>
      <c r="G1" s="922"/>
      <c r="H1" s="922"/>
      <c r="I1" s="923"/>
      <c r="M1" s="924">
        <v>2020</v>
      </c>
    </row>
    <row r="2" spans="1:15" ht="28.5">
      <c r="A2" s="511"/>
      <c r="B2" s="512" t="s">
        <v>979</v>
      </c>
      <c r="C2" s="513"/>
      <c r="D2" s="513"/>
      <c r="E2" s="513"/>
      <c r="F2" s="513"/>
      <c r="G2" s="513"/>
      <c r="H2" s="513"/>
      <c r="I2" s="514"/>
      <c r="M2" s="924"/>
    </row>
    <row r="3" spans="1:15" ht="45">
      <c r="A3" s="515"/>
      <c r="B3" s="516" t="s">
        <v>674</v>
      </c>
      <c r="C3" s="517" t="s">
        <v>5</v>
      </c>
      <c r="D3" s="518" t="s">
        <v>643</v>
      </c>
      <c r="E3" s="519" t="s">
        <v>640</v>
      </c>
      <c r="F3" s="516" t="s">
        <v>644</v>
      </c>
      <c r="G3" s="516" t="s">
        <v>645</v>
      </c>
      <c r="H3" s="520" t="s">
        <v>977</v>
      </c>
      <c r="I3" s="520" t="s">
        <v>978</v>
      </c>
      <c r="J3" s="510">
        <v>325</v>
      </c>
      <c r="O3" s="521"/>
    </row>
    <row r="4" spans="1:15">
      <c r="A4" s="515"/>
      <c r="B4" s="522"/>
      <c r="C4" s="523" t="s">
        <v>638</v>
      </c>
      <c r="D4" s="522"/>
      <c r="E4" s="522"/>
      <c r="F4" s="522"/>
      <c r="G4" s="522"/>
      <c r="H4" s="522">
        <f>SUBTOTAL(9,H5:H5)</f>
        <v>10340</v>
      </c>
      <c r="I4" s="522">
        <f>SUBTOTAL(9,I5:I5)</f>
        <v>13178.8</v>
      </c>
      <c r="M4" s="524"/>
    </row>
    <row r="5" spans="1:15" ht="28.5">
      <c r="A5" s="525"/>
      <c r="B5" s="526">
        <v>99059</v>
      </c>
      <c r="C5" s="527" t="s">
        <v>647</v>
      </c>
      <c r="D5" s="528" t="s">
        <v>3</v>
      </c>
      <c r="E5" s="530">
        <v>188</v>
      </c>
      <c r="F5" s="529">
        <v>55</v>
      </c>
      <c r="G5" s="530">
        <f>F5*(1+'GERAL C INFRA'!$J$16)</f>
        <v>70.099999999999994</v>
      </c>
      <c r="H5" s="530">
        <f>ROUND(F5*E5,2)</f>
        <v>10340</v>
      </c>
      <c r="I5" s="530">
        <f>ROUND(G5*E5,2)</f>
        <v>13178.8</v>
      </c>
      <c r="K5" s="510">
        <v>24.276479999999999</v>
      </c>
      <c r="L5" s="510">
        <f>K5/1.2644</f>
        <v>19.2</v>
      </c>
      <c r="M5" s="531">
        <v>37.79</v>
      </c>
    </row>
    <row r="6" spans="1:15">
      <c r="A6" s="515"/>
      <c r="B6" s="532"/>
      <c r="C6" s="533" t="s">
        <v>641</v>
      </c>
      <c r="D6" s="532"/>
      <c r="E6" s="532"/>
      <c r="F6" s="532"/>
      <c r="G6" s="532"/>
      <c r="H6" s="532">
        <f>SUBTOTAL(9,H7:H9)</f>
        <v>40868.300000000003</v>
      </c>
      <c r="I6" s="532">
        <f>SUBTOTAL(9,I7:I9)</f>
        <v>52094.59</v>
      </c>
      <c r="L6" s="510">
        <f t="shared" ref="L6:L42" si="0">K6/1.2644</f>
        <v>0</v>
      </c>
      <c r="M6" s="534"/>
    </row>
    <row r="7" spans="1:15" ht="42.75">
      <c r="A7" s="525"/>
      <c r="B7" s="526">
        <v>96537</v>
      </c>
      <c r="C7" s="527" t="s">
        <v>648</v>
      </c>
      <c r="D7" s="528" t="s">
        <v>639</v>
      </c>
      <c r="E7" s="530">
        <v>61.2</v>
      </c>
      <c r="F7" s="529">
        <v>192.31</v>
      </c>
      <c r="G7" s="530">
        <f>F7*(1+'GERAL C INFRA'!$J$16)</f>
        <v>245.12</v>
      </c>
      <c r="H7" s="530">
        <f t="shared" ref="H7:H9" si="1">ROUND(F7*E7,2)</f>
        <v>11769.37</v>
      </c>
      <c r="I7" s="530">
        <f>ROUND(G7*E7,2)</f>
        <v>15001.34</v>
      </c>
      <c r="K7" s="510">
        <v>28.752455999999999</v>
      </c>
      <c r="L7" s="510">
        <f t="shared" si="0"/>
        <v>22.74</v>
      </c>
      <c r="M7" s="531">
        <v>129.5</v>
      </c>
    </row>
    <row r="8" spans="1:15" ht="28.5">
      <c r="A8" s="525"/>
      <c r="B8" s="526">
        <v>96543</v>
      </c>
      <c r="C8" s="527" t="s">
        <v>649</v>
      </c>
      <c r="D8" s="528" t="s">
        <v>650</v>
      </c>
      <c r="E8" s="530">
        <v>1185.75</v>
      </c>
      <c r="F8" s="529">
        <v>16.739999999999998</v>
      </c>
      <c r="G8" s="530">
        <f>F8*(1+'GERAL C INFRA'!$J$16)</f>
        <v>21.34</v>
      </c>
      <c r="H8" s="530">
        <f t="shared" si="1"/>
        <v>19849.46</v>
      </c>
      <c r="I8" s="530">
        <f>ROUND(G8*E8,2)</f>
        <v>25303.91</v>
      </c>
      <c r="K8" s="510">
        <v>7.91</v>
      </c>
      <c r="L8" s="510">
        <f t="shared" si="0"/>
        <v>6.2559316671939298</v>
      </c>
      <c r="M8" s="531">
        <v>12.73</v>
      </c>
    </row>
    <row r="9" spans="1:15" ht="42.75">
      <c r="A9" s="525"/>
      <c r="B9" s="526">
        <v>96557</v>
      </c>
      <c r="C9" s="527" t="s">
        <v>651</v>
      </c>
      <c r="D9" s="528" t="s">
        <v>197</v>
      </c>
      <c r="E9" s="530">
        <v>10.27</v>
      </c>
      <c r="F9" s="529">
        <v>900.63</v>
      </c>
      <c r="G9" s="530">
        <f>F9*(1+'GERAL C INFRA'!$J$16)</f>
        <v>1147.94</v>
      </c>
      <c r="H9" s="530">
        <f t="shared" si="1"/>
        <v>9249.4699999999993</v>
      </c>
      <c r="I9" s="530">
        <f>ROUND(G9*E9,2)</f>
        <v>11789.34</v>
      </c>
      <c r="K9" s="510">
        <v>635.25984800000003</v>
      </c>
      <c r="L9" s="510">
        <f t="shared" si="0"/>
        <v>502.42</v>
      </c>
      <c r="M9" s="531">
        <v>528.88</v>
      </c>
    </row>
    <row r="10" spans="1:15" ht="24.75" hidden="1" customHeight="1">
      <c r="A10" s="515"/>
      <c r="B10" s="532"/>
      <c r="C10" s="533" t="s">
        <v>652</v>
      </c>
      <c r="D10" s="532"/>
      <c r="E10" s="532"/>
      <c r="F10" s="532"/>
      <c r="G10" s="532"/>
      <c r="H10" s="532">
        <f>SUBTOTAL(9,H11)</f>
        <v>0</v>
      </c>
      <c r="I10" s="532">
        <f>SUBTOTAL(9,I11)</f>
        <v>0</v>
      </c>
      <c r="L10" s="510">
        <f t="shared" si="0"/>
        <v>0</v>
      </c>
      <c r="M10" s="534"/>
    </row>
    <row r="11" spans="1:15" hidden="1">
      <c r="A11" s="525"/>
      <c r="B11" s="526"/>
      <c r="C11" s="527" t="s">
        <v>653</v>
      </c>
      <c r="D11" s="528"/>
      <c r="E11" s="530"/>
      <c r="F11" s="529"/>
      <c r="G11" s="530"/>
      <c r="H11" s="530"/>
      <c r="I11" s="530"/>
      <c r="K11" s="510">
        <v>6.6886760000000001</v>
      </c>
      <c r="L11" s="510">
        <f t="shared" si="0"/>
        <v>5.29</v>
      </c>
      <c r="M11" s="534"/>
    </row>
    <row r="12" spans="1:15">
      <c r="A12" s="515"/>
      <c r="B12" s="532"/>
      <c r="C12" s="533" t="s">
        <v>654</v>
      </c>
      <c r="D12" s="532"/>
      <c r="E12" s="532"/>
      <c r="F12" s="532"/>
      <c r="G12" s="532"/>
      <c r="H12" s="532">
        <f>SUBTOTAL(9,H13:H15)</f>
        <v>148545.42000000001</v>
      </c>
      <c r="I12" s="532">
        <f>SUBTOTAL(9,I13:I15)</f>
        <v>189333.51</v>
      </c>
      <c r="L12" s="510">
        <f t="shared" si="0"/>
        <v>0</v>
      </c>
      <c r="M12" s="534"/>
    </row>
    <row r="13" spans="1:15" ht="28.5">
      <c r="A13" s="525"/>
      <c r="B13" s="526">
        <v>92266</v>
      </c>
      <c r="C13" s="527" t="s">
        <v>655</v>
      </c>
      <c r="D13" s="528" t="s">
        <v>2</v>
      </c>
      <c r="E13" s="530">
        <v>393.96</v>
      </c>
      <c r="F13" s="529">
        <v>169.03</v>
      </c>
      <c r="G13" s="530">
        <f>F13*(1+'GERAL C INFRA'!$J$16)</f>
        <v>215.45</v>
      </c>
      <c r="H13" s="530">
        <f t="shared" ref="H13:H15" si="2">ROUND(F13*E13,2)</f>
        <v>66591.06</v>
      </c>
      <c r="I13" s="530">
        <f>ROUND(G13*E13,2)</f>
        <v>84878.68</v>
      </c>
      <c r="K13" s="510">
        <v>56.09</v>
      </c>
      <c r="L13" s="510">
        <f t="shared" si="0"/>
        <v>44.360961720974402</v>
      </c>
      <c r="M13" s="531">
        <v>100.73</v>
      </c>
    </row>
    <row r="14" spans="1:15" ht="42.75">
      <c r="A14" s="525"/>
      <c r="B14" s="526">
        <v>92761</v>
      </c>
      <c r="C14" s="527" t="s">
        <v>656</v>
      </c>
      <c r="D14" s="528" t="s">
        <v>650</v>
      </c>
      <c r="E14" s="530">
        <v>3224.74</v>
      </c>
      <c r="F14" s="529">
        <v>12.35</v>
      </c>
      <c r="G14" s="530">
        <f>F14*(1+'GERAL C INFRA'!$J$16)</f>
        <v>15.74</v>
      </c>
      <c r="H14" s="530">
        <f t="shared" si="2"/>
        <v>39825.54</v>
      </c>
      <c r="I14" s="530">
        <f>ROUND(G14*E14,2)</f>
        <v>50757.41</v>
      </c>
      <c r="K14" s="510">
        <v>6.6886760000000001</v>
      </c>
      <c r="L14" s="510">
        <f t="shared" si="0"/>
        <v>5.29</v>
      </c>
      <c r="M14" s="531">
        <v>10.52</v>
      </c>
    </row>
    <row r="15" spans="1:15" ht="42.75">
      <c r="A15" s="525"/>
      <c r="B15" s="526">
        <v>99434</v>
      </c>
      <c r="C15" s="527" t="s">
        <v>657</v>
      </c>
      <c r="D15" s="528" t="s">
        <v>0</v>
      </c>
      <c r="E15" s="530">
        <v>46.58</v>
      </c>
      <c r="F15" s="529">
        <v>904.44</v>
      </c>
      <c r="G15" s="530">
        <f>F15*(1+'GERAL C INFRA'!$J$16)</f>
        <v>1152.8</v>
      </c>
      <c r="H15" s="530">
        <f t="shared" si="2"/>
        <v>42128.82</v>
      </c>
      <c r="I15" s="530">
        <f>ROUND(G15*E15,2)</f>
        <v>53697.42</v>
      </c>
      <c r="K15" s="510">
        <v>635.25984800000003</v>
      </c>
      <c r="L15" s="510">
        <f t="shared" si="0"/>
        <v>502.42</v>
      </c>
      <c r="M15" s="531">
        <v>446.66</v>
      </c>
    </row>
    <row r="16" spans="1:15">
      <c r="A16" s="515"/>
      <c r="B16" s="532"/>
      <c r="C16" s="533" t="s">
        <v>658</v>
      </c>
      <c r="D16" s="532"/>
      <c r="E16" s="532"/>
      <c r="F16" s="532"/>
      <c r="G16" s="532"/>
      <c r="H16" s="532">
        <f>SUBTOTAL(9,H17:H21)</f>
        <v>133654.57</v>
      </c>
      <c r="I16" s="532">
        <f>SUBTOTAL(9,I17:I21)</f>
        <v>170357.72</v>
      </c>
      <c r="L16" s="510">
        <f t="shared" si="0"/>
        <v>0</v>
      </c>
      <c r="M16" s="534"/>
    </row>
    <row r="17" spans="1:13" ht="42.75">
      <c r="A17" s="525"/>
      <c r="B17" s="526">
        <v>101593</v>
      </c>
      <c r="C17" s="527" t="s">
        <v>659</v>
      </c>
      <c r="D17" s="528" t="s">
        <v>639</v>
      </c>
      <c r="E17" s="530">
        <v>440</v>
      </c>
      <c r="F17" s="529">
        <v>89.22</v>
      </c>
      <c r="G17" s="530">
        <f>F17*(1+'GERAL C INFRA'!$J$16)</f>
        <v>113.72</v>
      </c>
      <c r="H17" s="530">
        <f t="shared" ref="H17:H42" si="3">ROUND(F17*E17,2)</f>
        <v>39256.800000000003</v>
      </c>
      <c r="I17" s="530">
        <f>ROUND(G17*E17,2)</f>
        <v>50036.800000000003</v>
      </c>
      <c r="K17" s="510">
        <v>50.8</v>
      </c>
      <c r="L17" s="510">
        <f t="shared" si="0"/>
        <v>40.177159126858598</v>
      </c>
      <c r="M17" s="531">
        <v>56.11</v>
      </c>
    </row>
    <row r="18" spans="1:13" ht="28.5">
      <c r="A18" s="525"/>
      <c r="B18" s="526">
        <v>92268</v>
      </c>
      <c r="C18" s="527" t="s">
        <v>660</v>
      </c>
      <c r="D18" s="528" t="s">
        <v>2</v>
      </c>
      <c r="E18" s="530">
        <v>146.02000000000001</v>
      </c>
      <c r="F18" s="529">
        <v>96.5</v>
      </c>
      <c r="G18" s="530">
        <f>F18*(1+'GERAL C INFRA'!$J$16)</f>
        <v>123</v>
      </c>
      <c r="H18" s="530">
        <f t="shared" si="3"/>
        <v>14090.93</v>
      </c>
      <c r="I18" s="530">
        <f>ROUND(G18*E18,2)</f>
        <v>17960.46</v>
      </c>
      <c r="K18" s="510">
        <v>28.752455999999999</v>
      </c>
      <c r="L18" s="510">
        <f t="shared" si="0"/>
        <v>22.74</v>
      </c>
      <c r="M18" s="531">
        <v>52.16</v>
      </c>
    </row>
    <row r="19" spans="1:13" ht="42.75">
      <c r="A19" s="525"/>
      <c r="B19" s="526">
        <v>92761</v>
      </c>
      <c r="C19" s="527" t="s">
        <v>656</v>
      </c>
      <c r="D19" s="528" t="s">
        <v>650</v>
      </c>
      <c r="E19" s="530">
        <v>1898.37</v>
      </c>
      <c r="F19" s="529">
        <v>12.35</v>
      </c>
      <c r="G19" s="530">
        <f>F19*(1+'GERAL C INFRA'!$J$16)</f>
        <v>15.74</v>
      </c>
      <c r="H19" s="530">
        <f t="shared" si="3"/>
        <v>23444.87</v>
      </c>
      <c r="I19" s="530">
        <f>ROUND(G19*E19,2)</f>
        <v>29880.34</v>
      </c>
      <c r="K19" s="535">
        <v>7.91</v>
      </c>
      <c r="L19" s="510">
        <f t="shared" si="0"/>
        <v>6.2559316671939298</v>
      </c>
      <c r="M19" s="531">
        <v>10.52</v>
      </c>
    </row>
    <row r="20" spans="1:13" ht="42.75">
      <c r="A20" s="525"/>
      <c r="B20" s="526">
        <v>99434</v>
      </c>
      <c r="C20" s="527" t="s">
        <v>657</v>
      </c>
      <c r="D20" s="528" t="s">
        <v>0</v>
      </c>
      <c r="E20" s="530">
        <v>36.520000000000003</v>
      </c>
      <c r="F20" s="529">
        <f>F15</f>
        <v>904.44</v>
      </c>
      <c r="G20" s="530">
        <f>F20*(1+'GERAL C INFRA'!$J$16)</f>
        <v>1152.8</v>
      </c>
      <c r="H20" s="530">
        <f t="shared" si="3"/>
        <v>33030.15</v>
      </c>
      <c r="I20" s="530">
        <f>ROUND(G20*E20,2)</f>
        <v>42100.26</v>
      </c>
      <c r="K20" s="535">
        <v>635.26</v>
      </c>
      <c r="L20" s="510">
        <f t="shared" si="0"/>
        <v>502.42012021512198</v>
      </c>
      <c r="M20" s="531">
        <v>446.66</v>
      </c>
    </row>
    <row r="21" spans="1:13" ht="27.2" customHeight="1">
      <c r="A21" s="525"/>
      <c r="B21" s="526">
        <v>101793</v>
      </c>
      <c r="C21" s="527" t="s">
        <v>661</v>
      </c>
      <c r="D21" s="528" t="s">
        <v>436</v>
      </c>
      <c r="E21" s="530">
        <v>846</v>
      </c>
      <c r="F21" s="529">
        <v>28.17</v>
      </c>
      <c r="G21" s="530">
        <f>F21*(1+'GERAL C INFRA'!$J$16)</f>
        <v>35.909999999999997</v>
      </c>
      <c r="H21" s="530">
        <f t="shared" si="3"/>
        <v>23831.82</v>
      </c>
      <c r="I21" s="530">
        <f>ROUND(G21*E21,2)</f>
        <v>30379.86</v>
      </c>
      <c r="K21" s="535">
        <v>27.49</v>
      </c>
      <c r="L21" s="510">
        <f t="shared" si="0"/>
        <v>21.7415374881367</v>
      </c>
      <c r="M21" s="531">
        <v>18.46</v>
      </c>
    </row>
    <row r="22" spans="1:13">
      <c r="A22" s="515"/>
      <c r="B22" s="532"/>
      <c r="C22" s="533" t="s">
        <v>662</v>
      </c>
      <c r="D22" s="532"/>
      <c r="E22" s="532"/>
      <c r="F22" s="532"/>
      <c r="G22" s="532"/>
      <c r="H22" s="532">
        <f>SUBTOTAL(9,H23:H25)</f>
        <v>35757.35</v>
      </c>
      <c r="I22" s="532">
        <f>SUBTOTAL(9,I23:I25)</f>
        <v>45574.18</v>
      </c>
      <c r="L22" s="510">
        <f t="shared" si="0"/>
        <v>0</v>
      </c>
      <c r="M22" s="534"/>
    </row>
    <row r="23" spans="1:13" ht="28.5">
      <c r="A23" s="525"/>
      <c r="B23" s="526">
        <v>92268</v>
      </c>
      <c r="C23" s="527" t="s">
        <v>660</v>
      </c>
      <c r="D23" s="528" t="s">
        <v>2</v>
      </c>
      <c r="E23" s="530">
        <v>5.84</v>
      </c>
      <c r="F23" s="529">
        <f>F18</f>
        <v>96.5</v>
      </c>
      <c r="G23" s="530">
        <f>F23*(1+'GERAL C INFRA'!$J$16)</f>
        <v>123</v>
      </c>
      <c r="H23" s="530">
        <f t="shared" si="3"/>
        <v>563.55999999999995</v>
      </c>
      <c r="I23" s="530">
        <f>ROUND(G23*E23,2)</f>
        <v>718.32</v>
      </c>
      <c r="K23" s="510">
        <v>2134.81</v>
      </c>
      <c r="L23" s="510">
        <f t="shared" si="0"/>
        <v>1688.3976589686799</v>
      </c>
      <c r="M23" s="531">
        <v>52.16</v>
      </c>
    </row>
    <row r="24" spans="1:13" ht="42.75">
      <c r="A24" s="525"/>
      <c r="B24" s="526">
        <v>92761</v>
      </c>
      <c r="C24" s="527" t="s">
        <v>656</v>
      </c>
      <c r="D24" s="528" t="s">
        <v>650</v>
      </c>
      <c r="E24" s="530">
        <v>1645</v>
      </c>
      <c r="F24" s="529">
        <v>12.35</v>
      </c>
      <c r="G24" s="530">
        <f>F24*(1+'GERAL C INFRA'!$J$16)</f>
        <v>15.74</v>
      </c>
      <c r="H24" s="530">
        <f t="shared" si="3"/>
        <v>20315.75</v>
      </c>
      <c r="I24" s="530">
        <f>ROUND(G24*E24,2)</f>
        <v>25892.3</v>
      </c>
      <c r="L24" s="510">
        <f t="shared" si="0"/>
        <v>0</v>
      </c>
      <c r="M24" s="531">
        <v>10.52</v>
      </c>
    </row>
    <row r="25" spans="1:13" ht="42.75">
      <c r="A25" s="525"/>
      <c r="B25" s="526">
        <v>99434</v>
      </c>
      <c r="C25" s="527" t="s">
        <v>657</v>
      </c>
      <c r="D25" s="528" t="s">
        <v>436</v>
      </c>
      <c r="E25" s="530">
        <v>16.45</v>
      </c>
      <c r="F25" s="529">
        <f>F20</f>
        <v>904.44</v>
      </c>
      <c r="G25" s="530">
        <f>F25*(1+'GERAL C INFRA'!$J$16)</f>
        <v>1152.8</v>
      </c>
      <c r="H25" s="530">
        <f t="shared" si="3"/>
        <v>14878.04</v>
      </c>
      <c r="I25" s="530">
        <f>ROUND(G25*E25,2)</f>
        <v>18963.560000000001</v>
      </c>
      <c r="L25" s="510">
        <f t="shared" si="0"/>
        <v>0</v>
      </c>
      <c r="M25" s="531">
        <v>446.66</v>
      </c>
    </row>
    <row r="26" spans="1:13">
      <c r="A26" s="515"/>
      <c r="B26" s="532"/>
      <c r="C26" s="533" t="s">
        <v>663</v>
      </c>
      <c r="D26" s="532"/>
      <c r="E26" s="532"/>
      <c r="F26" s="532"/>
      <c r="G26" s="532"/>
      <c r="H26" s="532">
        <f>SUBTOTAL(9,H27:H28)</f>
        <v>133228.4</v>
      </c>
      <c r="I26" s="532">
        <f>SUBTOTAL(9,I27:I28)</f>
        <v>169811.20000000001</v>
      </c>
      <c r="L26" s="510">
        <f t="shared" si="0"/>
        <v>0</v>
      </c>
      <c r="M26" s="534"/>
    </row>
    <row r="27" spans="1:13" ht="57">
      <c r="A27" s="525"/>
      <c r="B27" s="526">
        <v>41333</v>
      </c>
      <c r="C27" s="527" t="s">
        <v>664</v>
      </c>
      <c r="D27" s="528" t="s">
        <v>3</v>
      </c>
      <c r="E27" s="530">
        <v>360</v>
      </c>
      <c r="F27" s="529">
        <v>331.19</v>
      </c>
      <c r="G27" s="530">
        <f>F27*(1+'GERAL C INFRA'!$J$16)</f>
        <v>422.13</v>
      </c>
      <c r="H27" s="530">
        <f t="shared" si="3"/>
        <v>119228.4</v>
      </c>
      <c r="I27" s="530">
        <f>ROUND(G27*E27,2)</f>
        <v>151966.79999999999</v>
      </c>
      <c r="K27" s="510">
        <v>161.83000000000001</v>
      </c>
      <c r="L27" s="510">
        <f t="shared" si="0"/>
        <v>127.989560265739</v>
      </c>
      <c r="M27" s="531">
        <v>66.37</v>
      </c>
    </row>
    <row r="28" spans="1:13" ht="24.75" customHeight="1">
      <c r="A28" s="525"/>
      <c r="B28" s="536">
        <v>41496</v>
      </c>
      <c r="C28" s="527" t="s">
        <v>665</v>
      </c>
      <c r="D28" s="528" t="s">
        <v>666</v>
      </c>
      <c r="E28" s="530">
        <v>1</v>
      </c>
      <c r="F28" s="529">
        <v>14000</v>
      </c>
      <c r="G28" s="530">
        <f>F28*(1+'GERAL C INFRA'!$J$16)</f>
        <v>17844.400000000001</v>
      </c>
      <c r="H28" s="530">
        <f t="shared" si="3"/>
        <v>14000</v>
      </c>
      <c r="I28" s="530">
        <f>ROUND(G28*E28,2)</f>
        <v>17844.400000000001</v>
      </c>
      <c r="K28" s="510">
        <v>1638.03</v>
      </c>
      <c r="L28" s="510">
        <f t="shared" si="0"/>
        <v>1295.4998418222101</v>
      </c>
      <c r="M28" s="531">
        <v>1295.5</v>
      </c>
    </row>
    <row r="29" spans="1:13">
      <c r="A29" s="515"/>
      <c r="B29" s="532"/>
      <c r="C29" s="533" t="s">
        <v>667</v>
      </c>
      <c r="D29" s="532"/>
      <c r="E29" s="532"/>
      <c r="F29" s="532"/>
      <c r="G29" s="532"/>
      <c r="H29" s="532">
        <f>SUBTOTAL(9,H30:H32)</f>
        <v>69893.59</v>
      </c>
      <c r="I29" s="532">
        <f>SUBTOTAL(9,I30:I32)</f>
        <v>89086.2</v>
      </c>
      <c r="L29" s="510">
        <f t="shared" si="0"/>
        <v>0</v>
      </c>
      <c r="M29" s="534"/>
    </row>
    <row r="30" spans="1:13" ht="24.75" customHeight="1">
      <c r="A30" s="525"/>
      <c r="B30" s="526">
        <v>92266</v>
      </c>
      <c r="C30" s="527" t="s">
        <v>655</v>
      </c>
      <c r="D30" s="528" t="s">
        <v>2</v>
      </c>
      <c r="E30" s="530">
        <v>213.18</v>
      </c>
      <c r="F30" s="529">
        <f>F13</f>
        <v>169.03</v>
      </c>
      <c r="G30" s="530">
        <f>F30*(1+'GERAL C INFRA'!$J$16)</f>
        <v>215.45</v>
      </c>
      <c r="H30" s="530">
        <f t="shared" si="3"/>
        <v>36033.82</v>
      </c>
      <c r="I30" s="530">
        <f>ROUND(G30*E30,2)</f>
        <v>45929.63</v>
      </c>
      <c r="K30" s="510">
        <v>56.09</v>
      </c>
      <c r="L30" s="510">
        <f t="shared" si="0"/>
        <v>44.360961720974402</v>
      </c>
      <c r="M30" s="531">
        <v>52.16</v>
      </c>
    </row>
    <row r="31" spans="1:13" ht="42.75">
      <c r="A31" s="525"/>
      <c r="B31" s="526">
        <v>92761</v>
      </c>
      <c r="C31" s="527" t="s">
        <v>656</v>
      </c>
      <c r="D31" s="528" t="s">
        <v>650</v>
      </c>
      <c r="E31" s="530">
        <v>847.85</v>
      </c>
      <c r="F31" s="529">
        <v>12.35</v>
      </c>
      <c r="G31" s="530">
        <f>F31*(1+'GERAL C INFRA'!$J$16)</f>
        <v>15.74</v>
      </c>
      <c r="H31" s="530">
        <f t="shared" si="3"/>
        <v>10470.950000000001</v>
      </c>
      <c r="I31" s="530">
        <f>ROUND(G31*E31,2)</f>
        <v>13345.16</v>
      </c>
      <c r="K31" s="510">
        <v>7.91</v>
      </c>
      <c r="L31" s="510">
        <f t="shared" si="0"/>
        <v>6.2559316671939298</v>
      </c>
      <c r="M31" s="531">
        <v>10.52</v>
      </c>
    </row>
    <row r="32" spans="1:13" ht="42.75">
      <c r="A32" s="525"/>
      <c r="B32" s="526">
        <v>99434</v>
      </c>
      <c r="C32" s="527" t="s">
        <v>657</v>
      </c>
      <c r="D32" s="528" t="s">
        <v>0</v>
      </c>
      <c r="E32" s="530">
        <v>25.86</v>
      </c>
      <c r="F32" s="529">
        <f>F25</f>
        <v>904.44</v>
      </c>
      <c r="G32" s="530">
        <f>F32*(1+'GERAL C INFRA'!$J$16)</f>
        <v>1152.8</v>
      </c>
      <c r="H32" s="530">
        <f t="shared" si="3"/>
        <v>23388.82</v>
      </c>
      <c r="I32" s="530">
        <f>ROUND(G32*E32,2)</f>
        <v>29811.41</v>
      </c>
      <c r="K32" s="510">
        <v>635.25984800000003</v>
      </c>
      <c r="L32" s="510">
        <f t="shared" si="0"/>
        <v>502.42</v>
      </c>
      <c r="M32" s="531">
        <v>446.66</v>
      </c>
    </row>
    <row r="33" spans="1:13">
      <c r="A33" s="515"/>
      <c r="B33" s="532"/>
      <c r="C33" s="533" t="s">
        <v>668</v>
      </c>
      <c r="D33" s="532"/>
      <c r="E33" s="532"/>
      <c r="F33" s="532"/>
      <c r="G33" s="532"/>
      <c r="H33" s="532">
        <f>SUBTOTAL(9,H34:H36)</f>
        <v>88830.59</v>
      </c>
      <c r="I33" s="532">
        <f>SUBTOTAL(9,I34:I36)</f>
        <v>113221.44</v>
      </c>
      <c r="L33" s="510">
        <f t="shared" si="0"/>
        <v>0</v>
      </c>
      <c r="M33" s="534"/>
    </row>
    <row r="34" spans="1:13" ht="28.5">
      <c r="A34" s="525"/>
      <c r="B34" s="526">
        <v>92266</v>
      </c>
      <c r="C34" s="527" t="s">
        <v>655</v>
      </c>
      <c r="D34" s="528" t="s">
        <v>2</v>
      </c>
      <c r="E34" s="530">
        <v>219.56</v>
      </c>
      <c r="F34" s="529">
        <f>F30</f>
        <v>169.03</v>
      </c>
      <c r="G34" s="530">
        <f>F34*(1+'GERAL C INFRA'!$J$16)</f>
        <v>215.45</v>
      </c>
      <c r="H34" s="530">
        <f t="shared" si="3"/>
        <v>37112.230000000003</v>
      </c>
      <c r="I34" s="530">
        <f>ROUND(G34*E34,2)</f>
        <v>47304.2</v>
      </c>
      <c r="K34" s="510">
        <v>56.09</v>
      </c>
      <c r="L34" s="510">
        <f t="shared" si="0"/>
        <v>44.360961720974402</v>
      </c>
      <c r="M34" s="531">
        <v>52.16</v>
      </c>
    </row>
    <row r="35" spans="1:13" ht="42.75">
      <c r="A35" s="525"/>
      <c r="B35" s="526">
        <v>92761</v>
      </c>
      <c r="C35" s="527" t="s">
        <v>656</v>
      </c>
      <c r="D35" s="528" t="s">
        <v>650</v>
      </c>
      <c r="E35" s="530">
        <v>2293.89</v>
      </c>
      <c r="F35" s="529">
        <v>12.35</v>
      </c>
      <c r="G35" s="530">
        <f>F35*(1+'GERAL C INFRA'!$J$16)</f>
        <v>15.74</v>
      </c>
      <c r="H35" s="530">
        <f t="shared" si="3"/>
        <v>28329.54</v>
      </c>
      <c r="I35" s="530">
        <f>ROUND(G35*E35,2)</f>
        <v>36105.83</v>
      </c>
      <c r="K35" s="510">
        <v>7.91</v>
      </c>
      <c r="L35" s="510">
        <f t="shared" si="0"/>
        <v>6.2559316671939298</v>
      </c>
      <c r="M35" s="531">
        <v>10.52</v>
      </c>
    </row>
    <row r="36" spans="1:13" ht="42.75">
      <c r="A36" s="525"/>
      <c r="B36" s="526">
        <v>99434</v>
      </c>
      <c r="C36" s="527" t="s">
        <v>657</v>
      </c>
      <c r="D36" s="528" t="s">
        <v>0</v>
      </c>
      <c r="E36" s="530">
        <v>25.86</v>
      </c>
      <c r="F36" s="529">
        <f>F32</f>
        <v>904.44</v>
      </c>
      <c r="G36" s="530">
        <f>F36*(1+'GERAL C INFRA'!$J$16)</f>
        <v>1152.8</v>
      </c>
      <c r="H36" s="530">
        <f t="shared" si="3"/>
        <v>23388.82</v>
      </c>
      <c r="I36" s="530">
        <f>ROUND(G36*E36,2)</f>
        <v>29811.41</v>
      </c>
      <c r="K36" s="510">
        <v>635.25984800000003</v>
      </c>
      <c r="L36" s="510">
        <f t="shared" si="0"/>
        <v>502.42</v>
      </c>
      <c r="M36" s="531">
        <v>446.66</v>
      </c>
    </row>
    <row r="37" spans="1:13">
      <c r="A37" s="515"/>
      <c r="B37" s="532"/>
      <c r="C37" s="533" t="s">
        <v>669</v>
      </c>
      <c r="D37" s="532"/>
      <c r="E37" s="532"/>
      <c r="F37" s="532"/>
      <c r="G37" s="532"/>
      <c r="H37" s="532">
        <f>SUBTOTAL(9,H38:H40)</f>
        <v>22555.23</v>
      </c>
      <c r="I37" s="532">
        <f>SUBTOTAL(9,I38:I40)</f>
        <v>28749.07</v>
      </c>
      <c r="L37" s="510">
        <f t="shared" si="0"/>
        <v>0</v>
      </c>
      <c r="M37" s="534"/>
    </row>
    <row r="38" spans="1:13" ht="28.5">
      <c r="A38" s="525"/>
      <c r="B38" s="526">
        <v>92266</v>
      </c>
      <c r="C38" s="527" t="s">
        <v>655</v>
      </c>
      <c r="D38" s="528" t="s">
        <v>2</v>
      </c>
      <c r="E38" s="530">
        <v>97.15</v>
      </c>
      <c r="F38" s="529">
        <f>F34</f>
        <v>169.03</v>
      </c>
      <c r="G38" s="530">
        <f>F38*(1+'GERAL C INFRA'!$J$16)</f>
        <v>215.45</v>
      </c>
      <c r="H38" s="530">
        <f t="shared" si="3"/>
        <v>16421.259999999998</v>
      </c>
      <c r="I38" s="530">
        <f>ROUND(G38*E38,2)</f>
        <v>20930.97</v>
      </c>
      <c r="K38" s="510">
        <v>56.09</v>
      </c>
      <c r="L38" s="510">
        <f t="shared" si="0"/>
        <v>44.360961720974402</v>
      </c>
      <c r="M38" s="531">
        <v>52.16</v>
      </c>
    </row>
    <row r="39" spans="1:13" ht="42.75">
      <c r="A39" s="525"/>
      <c r="B39" s="526">
        <v>92761</v>
      </c>
      <c r="C39" s="527" t="s">
        <v>656</v>
      </c>
      <c r="D39" s="528" t="s">
        <v>650</v>
      </c>
      <c r="E39" s="530">
        <v>200.08</v>
      </c>
      <c r="F39" s="529">
        <v>12.35</v>
      </c>
      <c r="G39" s="530">
        <f>F39*(1+'GERAL C INFRA'!$J$16)</f>
        <v>15.74</v>
      </c>
      <c r="H39" s="530">
        <f t="shared" si="3"/>
        <v>2470.9899999999998</v>
      </c>
      <c r="I39" s="530">
        <f>ROUND(G39*E39,2)</f>
        <v>3149.26</v>
      </c>
      <c r="K39" s="510">
        <v>7.91</v>
      </c>
      <c r="L39" s="510">
        <f t="shared" si="0"/>
        <v>6.2559316671939298</v>
      </c>
      <c r="M39" s="531">
        <v>10.52</v>
      </c>
    </row>
    <row r="40" spans="1:13" ht="42.75">
      <c r="A40" s="525"/>
      <c r="B40" s="526">
        <v>99434</v>
      </c>
      <c r="C40" s="527" t="s">
        <v>657</v>
      </c>
      <c r="D40" s="528" t="s">
        <v>0</v>
      </c>
      <c r="E40" s="530">
        <v>4.05</v>
      </c>
      <c r="F40" s="529">
        <f>F36</f>
        <v>904.44</v>
      </c>
      <c r="G40" s="530">
        <f>F40*(1+'GERAL C INFRA'!$J$16)</f>
        <v>1152.8</v>
      </c>
      <c r="H40" s="530">
        <f t="shared" si="3"/>
        <v>3662.98</v>
      </c>
      <c r="I40" s="530">
        <f>ROUND(G40*E40,2)</f>
        <v>4668.84</v>
      </c>
      <c r="K40" s="510">
        <v>635.25984800000003</v>
      </c>
      <c r="L40" s="510">
        <f t="shared" si="0"/>
        <v>502.42</v>
      </c>
      <c r="M40" s="531">
        <v>446.66</v>
      </c>
    </row>
    <row r="41" spans="1:13">
      <c r="A41" s="515"/>
      <c r="B41" s="532"/>
      <c r="C41" s="533" t="s">
        <v>670</v>
      </c>
      <c r="D41" s="532"/>
      <c r="E41" s="532"/>
      <c r="F41" s="532"/>
      <c r="G41" s="532"/>
      <c r="H41" s="532">
        <f>SUBTOTAL(9,H42)</f>
        <v>466.24</v>
      </c>
      <c r="I41" s="532">
        <f>SUBTOTAL(9,I42)</f>
        <v>594.08000000000004</v>
      </c>
      <c r="L41" s="510">
        <f t="shared" si="0"/>
        <v>0</v>
      </c>
      <c r="M41" s="534"/>
    </row>
    <row r="42" spans="1:13" ht="24.75" customHeight="1" thickBot="1">
      <c r="A42" s="537"/>
      <c r="B42" s="538">
        <v>99811</v>
      </c>
      <c r="C42" s="539" t="s">
        <v>671</v>
      </c>
      <c r="D42" s="540" t="s">
        <v>2</v>
      </c>
      <c r="E42" s="541">
        <v>188</v>
      </c>
      <c r="F42" s="542">
        <v>2.48</v>
      </c>
      <c r="G42" s="530">
        <f>F42*(1+'GERAL C INFRA'!$J$16)</f>
        <v>3.16</v>
      </c>
      <c r="H42" s="530">
        <f t="shared" si="3"/>
        <v>466.24</v>
      </c>
      <c r="I42" s="530">
        <f>ROUND(G42*E42,2)</f>
        <v>594.08000000000004</v>
      </c>
      <c r="K42" s="510">
        <v>2.14</v>
      </c>
      <c r="L42" s="510">
        <f t="shared" si="0"/>
        <v>1.69250237266688</v>
      </c>
      <c r="M42" s="543"/>
    </row>
    <row r="43" spans="1:13" ht="26.45" customHeight="1">
      <c r="B43" s="544"/>
      <c r="C43" s="545" t="s">
        <v>332</v>
      </c>
      <c r="D43" s="546"/>
      <c r="E43" s="546"/>
      <c r="F43" s="546"/>
      <c r="G43" s="547"/>
      <c r="H43" s="519">
        <f>SUBTOTAL(9,H4:H42)</f>
        <v>684139.69</v>
      </c>
      <c r="I43" s="519">
        <f>SUBTOTAL(9,I4:I42)</f>
        <v>872000.79</v>
      </c>
    </row>
    <row r="44" spans="1:13" ht="2.85" customHeight="1"/>
    <row r="46" spans="1:13">
      <c r="H46" s="549"/>
      <c r="I46" s="549"/>
    </row>
    <row r="47" spans="1:13">
      <c r="H47" s="550"/>
      <c r="I47" s="550"/>
    </row>
  </sheetData>
  <mergeCells count="2">
    <mergeCell ref="B1:I1"/>
    <mergeCell ref="M1:M2"/>
  </mergeCells>
  <pageMargins left="0.51181102362204722" right="0.16" top="0.4" bottom="0.5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D95E4-7DF8-4489-9DB9-71F1CCD419BB}">
  <sheetPr codeName="Planilha31">
    <tabColor theme="7" tint="0.39997558519241921"/>
    <pageSetUpPr fitToPage="1"/>
  </sheetPr>
  <dimension ref="A2:L192"/>
  <sheetViews>
    <sheetView showGridLines="0" zoomScale="70" zoomScaleNormal="70" zoomScaleSheetLayoutView="68" workbookViewId="0">
      <pane xSplit="4" ySplit="9" topLeftCell="E10" activePane="bottomRight" state="frozen"/>
      <selection activeCell="A52" sqref="A52:R54"/>
      <selection pane="topRight" activeCell="A52" sqref="A52:R54"/>
      <selection pane="bottomLeft" activeCell="A52" sqref="A52:R54"/>
      <selection pane="bottomRight" activeCell="A52" sqref="A52:R54"/>
    </sheetView>
  </sheetViews>
  <sheetFormatPr defaultColWidth="9.140625" defaultRowHeight="15.75"/>
  <cols>
    <col min="1" max="1" width="11.42578125" style="621" customWidth="1"/>
    <col min="2" max="2" width="13.5703125" style="575" customWidth="1"/>
    <col min="3" max="3" width="92.5703125" style="575" customWidth="1"/>
    <col min="4" max="4" width="9.5703125" style="575" customWidth="1"/>
    <col min="5" max="5" width="12.5703125" style="575" customWidth="1"/>
    <col min="6" max="6" width="13.140625" style="624" customWidth="1"/>
    <col min="7" max="7" width="15.42578125" style="624" customWidth="1"/>
    <col min="8" max="8" width="17" style="624" bestFit="1" customWidth="1"/>
    <col min="9" max="9" width="14" style="575" bestFit="1" customWidth="1"/>
    <col min="10" max="10" width="14.28515625" style="575" bestFit="1" customWidth="1"/>
    <col min="11" max="11" width="22.28515625" style="575" customWidth="1"/>
    <col min="12" max="16384" width="9.140625" style="575"/>
  </cols>
  <sheetData>
    <row r="2" spans="1:11" ht="15" customHeight="1">
      <c r="A2" s="573" t="s">
        <v>683</v>
      </c>
      <c r="B2" s="574" t="s">
        <v>684</v>
      </c>
      <c r="C2" s="574"/>
      <c r="D2" s="553"/>
      <c r="E2" s="553"/>
      <c r="F2" s="553"/>
      <c r="G2" s="554"/>
      <c r="H2" s="555"/>
    </row>
    <row r="3" spans="1:11" ht="15" customHeight="1">
      <c r="A3" s="576" t="s">
        <v>685</v>
      </c>
      <c r="B3" s="577"/>
      <c r="C3" s="577"/>
      <c r="E3" s="578" t="s">
        <v>686</v>
      </c>
      <c r="F3" s="556"/>
      <c r="G3" s="557"/>
      <c r="H3" s="558"/>
    </row>
    <row r="4" spans="1:11" ht="15" customHeight="1">
      <c r="A4" s="576" t="s">
        <v>486</v>
      </c>
      <c r="B4" s="934" t="s">
        <v>974</v>
      </c>
      <c r="C4" s="934"/>
      <c r="E4" s="559" t="s">
        <v>687</v>
      </c>
      <c r="F4" s="556"/>
      <c r="G4" s="557"/>
      <c r="H4" s="558"/>
    </row>
    <row r="5" spans="1:11" s="579" customFormat="1" ht="15" customHeight="1">
      <c r="A5" s="576"/>
      <c r="B5" s="934"/>
      <c r="C5" s="934"/>
      <c r="E5" s="578" t="s">
        <v>688</v>
      </c>
      <c r="F5" s="580" t="s">
        <v>689</v>
      </c>
      <c r="G5" s="557"/>
      <c r="H5" s="558"/>
    </row>
    <row r="6" spans="1:11" ht="15.75" customHeight="1">
      <c r="A6" s="581" t="s">
        <v>690</v>
      </c>
      <c r="B6" s="582" t="s">
        <v>691</v>
      </c>
      <c r="D6" s="560"/>
      <c r="E6" s="578" t="s">
        <v>692</v>
      </c>
      <c r="F6" s="561">
        <f>'GERAL C INFRA'!J16</f>
        <v>0.27460000000000001</v>
      </c>
      <c r="G6" s="560"/>
      <c r="H6" s="562"/>
    </row>
    <row r="7" spans="1:11" ht="15.75" customHeight="1">
      <c r="A7" s="583" t="s">
        <v>693</v>
      </c>
      <c r="B7" s="935" t="s">
        <v>973</v>
      </c>
      <c r="C7" s="935"/>
      <c r="D7" s="584"/>
      <c r="E7" s="585" t="s">
        <v>694</v>
      </c>
      <c r="F7" s="584"/>
      <c r="G7" s="584"/>
      <c r="H7" s="586"/>
    </row>
    <row r="8" spans="1:11" ht="15.75" customHeight="1">
      <c r="A8" s="936" t="s">
        <v>6</v>
      </c>
      <c r="B8" s="929" t="s">
        <v>695</v>
      </c>
      <c r="C8" s="927" t="s">
        <v>696</v>
      </c>
      <c r="D8" s="927" t="s">
        <v>417</v>
      </c>
      <c r="E8" s="925" t="s">
        <v>697</v>
      </c>
      <c r="F8" s="926"/>
      <c r="G8" s="927" t="s">
        <v>637</v>
      </c>
      <c r="H8" s="929" t="s">
        <v>698</v>
      </c>
    </row>
    <row r="9" spans="1:11">
      <c r="A9" s="937"/>
      <c r="B9" s="930"/>
      <c r="C9" s="928"/>
      <c r="D9" s="928"/>
      <c r="E9" s="587" t="s">
        <v>699</v>
      </c>
      <c r="F9" s="587" t="s">
        <v>700</v>
      </c>
      <c r="G9" s="928"/>
      <c r="H9" s="930"/>
    </row>
    <row r="10" spans="1:11">
      <c r="A10" s="591" t="s">
        <v>701</v>
      </c>
      <c r="B10" s="592"/>
      <c r="C10" s="593" t="s">
        <v>702</v>
      </c>
      <c r="D10" s="588"/>
      <c r="E10" s="594"/>
      <c r="F10" s="594"/>
      <c r="G10" s="595"/>
      <c r="H10" s="595">
        <f>SUBTOTAL(9,H11:H24)</f>
        <v>807510.71</v>
      </c>
    </row>
    <row r="11" spans="1:11">
      <c r="A11" s="596" t="s">
        <v>19</v>
      </c>
      <c r="B11" s="596" t="s">
        <v>703</v>
      </c>
      <c r="C11" s="597" t="s">
        <v>704</v>
      </c>
      <c r="D11" s="598" t="s">
        <v>705</v>
      </c>
      <c r="E11" s="599">
        <v>64922.23</v>
      </c>
      <c r="F11" s="563">
        <f t="shared" ref="F11:F82" si="0">ROUND(E11*(1+$F$6),2)</f>
        <v>82749.87</v>
      </c>
      <c r="G11" s="563">
        <v>6</v>
      </c>
      <c r="H11" s="563">
        <f t="shared" ref="H11:H24" si="1">ROUND(G11*F11,2)</f>
        <v>496499.22</v>
      </c>
      <c r="K11" s="600">
        <v>2.9376599999999999E-3</v>
      </c>
    </row>
    <row r="12" spans="1:11">
      <c r="A12" s="596" t="s">
        <v>20</v>
      </c>
      <c r="B12" s="596" t="s">
        <v>706</v>
      </c>
      <c r="C12" s="601" t="s">
        <v>707</v>
      </c>
      <c r="D12" s="598" t="s">
        <v>281</v>
      </c>
      <c r="E12" s="599">
        <v>2.57</v>
      </c>
      <c r="F12" s="563">
        <f t="shared" si="0"/>
        <v>3.28</v>
      </c>
      <c r="G12" s="563">
        <v>2594.58</v>
      </c>
      <c r="H12" s="563">
        <f t="shared" si="1"/>
        <v>8510.2199999999993</v>
      </c>
    </row>
    <row r="13" spans="1:11">
      <c r="A13" s="602" t="s">
        <v>317</v>
      </c>
      <c r="B13" s="603"/>
      <c r="C13" s="604" t="s">
        <v>708</v>
      </c>
      <c r="D13" s="598"/>
      <c r="E13" s="599"/>
      <c r="F13" s="599"/>
      <c r="G13" s="563"/>
      <c r="H13" s="563"/>
    </row>
    <row r="14" spans="1:11">
      <c r="A14" s="596" t="s">
        <v>709</v>
      </c>
      <c r="B14" s="596" t="s">
        <v>710</v>
      </c>
      <c r="C14" s="605" t="s">
        <v>711</v>
      </c>
      <c r="D14" s="598" t="s">
        <v>712</v>
      </c>
      <c r="E14" s="599">
        <v>45605.99</v>
      </c>
      <c r="F14" s="563">
        <f t="shared" si="0"/>
        <v>58129.39</v>
      </c>
      <c r="G14" s="563">
        <v>1</v>
      </c>
      <c r="H14" s="563">
        <f t="shared" si="1"/>
        <v>58129.39</v>
      </c>
    </row>
    <row r="15" spans="1:11">
      <c r="A15" s="596" t="s">
        <v>713</v>
      </c>
      <c r="B15" s="596" t="s">
        <v>714</v>
      </c>
      <c r="C15" s="605" t="s">
        <v>715</v>
      </c>
      <c r="D15" s="598" t="s">
        <v>712</v>
      </c>
      <c r="E15" s="599">
        <v>45605.99</v>
      </c>
      <c r="F15" s="563">
        <f t="shared" si="0"/>
        <v>58129.39</v>
      </c>
      <c r="G15" s="563">
        <v>1</v>
      </c>
      <c r="H15" s="563">
        <f t="shared" si="1"/>
        <v>58129.39</v>
      </c>
    </row>
    <row r="16" spans="1:11">
      <c r="A16" s="602" t="s">
        <v>398</v>
      </c>
      <c r="B16" s="603"/>
      <c r="C16" s="604" t="s">
        <v>716</v>
      </c>
      <c r="D16" s="598"/>
      <c r="E16" s="599"/>
      <c r="F16" s="599"/>
      <c r="G16" s="563"/>
      <c r="H16" s="563"/>
    </row>
    <row r="17" spans="1:12" ht="31.5">
      <c r="A17" s="596" t="s">
        <v>717</v>
      </c>
      <c r="B17" s="606">
        <v>93207</v>
      </c>
      <c r="C17" s="601" t="s">
        <v>718</v>
      </c>
      <c r="D17" s="598" t="s">
        <v>281</v>
      </c>
      <c r="E17" s="599">
        <v>1168.68</v>
      </c>
      <c r="F17" s="563">
        <f t="shared" si="0"/>
        <v>1489.6</v>
      </c>
      <c r="G17" s="563">
        <v>20</v>
      </c>
      <c r="H17" s="563">
        <f t="shared" si="1"/>
        <v>29792</v>
      </c>
    </row>
    <row r="18" spans="1:12" ht="31.5">
      <c r="A18" s="596" t="s">
        <v>719</v>
      </c>
      <c r="B18" s="606">
        <v>93208</v>
      </c>
      <c r="C18" s="601" t="s">
        <v>720</v>
      </c>
      <c r="D18" s="598" t="s">
        <v>281</v>
      </c>
      <c r="E18" s="599">
        <v>901.43</v>
      </c>
      <c r="F18" s="563">
        <f t="shared" si="0"/>
        <v>1148.96</v>
      </c>
      <c r="G18" s="563">
        <v>20</v>
      </c>
      <c r="H18" s="563">
        <f t="shared" si="1"/>
        <v>22979.200000000001</v>
      </c>
    </row>
    <row r="19" spans="1:12" ht="31.5">
      <c r="A19" s="596" t="s">
        <v>721</v>
      </c>
      <c r="B19" s="606">
        <v>93210</v>
      </c>
      <c r="C19" s="601" t="s">
        <v>722</v>
      </c>
      <c r="D19" s="598" t="s">
        <v>281</v>
      </c>
      <c r="E19" s="599">
        <v>645.16</v>
      </c>
      <c r="F19" s="563">
        <f t="shared" si="0"/>
        <v>822.32</v>
      </c>
      <c r="G19" s="563">
        <v>40</v>
      </c>
      <c r="H19" s="563">
        <f t="shared" si="1"/>
        <v>32892.800000000003</v>
      </c>
    </row>
    <row r="20" spans="1:12" ht="31.5">
      <c r="A20" s="596" t="s">
        <v>723</v>
      </c>
      <c r="B20" s="606">
        <v>93212</v>
      </c>
      <c r="C20" s="601" t="s">
        <v>724</v>
      </c>
      <c r="D20" s="598" t="s">
        <v>281</v>
      </c>
      <c r="E20" s="599">
        <v>1023.22</v>
      </c>
      <c r="F20" s="563">
        <f t="shared" si="0"/>
        <v>1304.2</v>
      </c>
      <c r="G20" s="563">
        <v>40</v>
      </c>
      <c r="H20" s="563">
        <f t="shared" si="1"/>
        <v>52168</v>
      </c>
    </row>
    <row r="21" spans="1:12" ht="47.25">
      <c r="A21" s="596" t="s">
        <v>725</v>
      </c>
      <c r="B21" s="606">
        <v>98068</v>
      </c>
      <c r="C21" s="601" t="s">
        <v>726</v>
      </c>
      <c r="D21" s="598" t="s">
        <v>712</v>
      </c>
      <c r="E21" s="599">
        <v>9115.9699999999993</v>
      </c>
      <c r="F21" s="563">
        <f t="shared" si="0"/>
        <v>11619.22</v>
      </c>
      <c r="G21" s="563">
        <v>1</v>
      </c>
      <c r="H21" s="563">
        <f t="shared" si="1"/>
        <v>11619.22</v>
      </c>
      <c r="L21" s="564"/>
    </row>
    <row r="22" spans="1:12" ht="31.5">
      <c r="A22" s="596" t="s">
        <v>727</v>
      </c>
      <c r="B22" s="606">
        <v>98080</v>
      </c>
      <c r="C22" s="605" t="s">
        <v>728</v>
      </c>
      <c r="D22" s="598" t="s">
        <v>712</v>
      </c>
      <c r="E22" s="599">
        <v>10038.75</v>
      </c>
      <c r="F22" s="563">
        <f t="shared" si="0"/>
        <v>12795.39</v>
      </c>
      <c r="G22" s="563">
        <v>1</v>
      </c>
      <c r="H22" s="563">
        <f t="shared" si="1"/>
        <v>12795.39</v>
      </c>
    </row>
    <row r="23" spans="1:12">
      <c r="A23" s="596" t="s">
        <v>729</v>
      </c>
      <c r="B23" s="606">
        <v>101505</v>
      </c>
      <c r="C23" s="601" t="s">
        <v>730</v>
      </c>
      <c r="D23" s="598" t="s">
        <v>712</v>
      </c>
      <c r="E23" s="599">
        <v>1712.9</v>
      </c>
      <c r="F23" s="563">
        <f t="shared" si="0"/>
        <v>2183.2600000000002</v>
      </c>
      <c r="G23" s="563">
        <v>1</v>
      </c>
      <c r="H23" s="563">
        <f t="shared" si="1"/>
        <v>2183.2600000000002</v>
      </c>
    </row>
    <row r="24" spans="1:12">
      <c r="A24" s="596" t="s">
        <v>731</v>
      </c>
      <c r="B24" s="607" t="s">
        <v>732</v>
      </c>
      <c r="C24" s="605" t="s">
        <v>733</v>
      </c>
      <c r="D24" s="598" t="s">
        <v>281</v>
      </c>
      <c r="E24" s="599">
        <v>372.35</v>
      </c>
      <c r="F24" s="563">
        <f t="shared" si="0"/>
        <v>474.6</v>
      </c>
      <c r="G24" s="563">
        <v>45.96</v>
      </c>
      <c r="H24" s="563">
        <f t="shared" si="1"/>
        <v>21812.62</v>
      </c>
      <c r="J24" s="608"/>
    </row>
    <row r="25" spans="1:12">
      <c r="A25" s="602" t="s">
        <v>734</v>
      </c>
      <c r="B25" s="606"/>
      <c r="C25" s="609" t="s">
        <v>981</v>
      </c>
      <c r="D25" s="598"/>
      <c r="E25" s="565"/>
      <c r="F25" s="565"/>
      <c r="G25" s="566"/>
      <c r="H25" s="610">
        <f>SUBTOTAL(9,H26:H58)</f>
        <v>2656216.13</v>
      </c>
    </row>
    <row r="26" spans="1:12">
      <c r="A26" s="596" t="s">
        <v>4</v>
      </c>
      <c r="B26" s="606"/>
      <c r="C26" s="609" t="s">
        <v>735</v>
      </c>
      <c r="D26" s="598"/>
      <c r="E26" s="565"/>
      <c r="F26" s="565"/>
      <c r="G26" s="563"/>
      <c r="H26" s="563"/>
    </row>
    <row r="27" spans="1:12" ht="31.5" hidden="1">
      <c r="A27" s="596" t="s">
        <v>736</v>
      </c>
      <c r="B27" s="611">
        <v>5501700</v>
      </c>
      <c r="C27" s="601" t="s">
        <v>737</v>
      </c>
      <c r="D27" s="598" t="s">
        <v>281</v>
      </c>
      <c r="E27" s="599">
        <v>0.56000000000000005</v>
      </c>
      <c r="F27" s="563">
        <f t="shared" si="0"/>
        <v>0.71</v>
      </c>
      <c r="G27" s="563">
        <v>0</v>
      </c>
      <c r="H27" s="563">
        <f t="shared" ref="H27:H48" si="2">ROUND(G27*F27,2)</f>
        <v>0</v>
      </c>
    </row>
    <row r="28" spans="1:12" ht="31.5">
      <c r="A28" s="596" t="s">
        <v>738</v>
      </c>
      <c r="B28" s="611">
        <v>98525</v>
      </c>
      <c r="C28" s="601" t="s">
        <v>739</v>
      </c>
      <c r="D28" s="598" t="s">
        <v>281</v>
      </c>
      <c r="E28" s="599">
        <v>0.35</v>
      </c>
      <c r="F28" s="563">
        <f t="shared" si="0"/>
        <v>0.45</v>
      </c>
      <c r="G28" s="563">
        <v>25529</v>
      </c>
      <c r="H28" s="563">
        <f t="shared" si="2"/>
        <v>11488.05</v>
      </c>
    </row>
    <row r="29" spans="1:12" hidden="1">
      <c r="A29" s="596" t="s">
        <v>740</v>
      </c>
      <c r="B29" s="611">
        <v>98526</v>
      </c>
      <c r="C29" s="605" t="s">
        <v>741</v>
      </c>
      <c r="D29" s="598" t="s">
        <v>712</v>
      </c>
      <c r="E29" s="599">
        <v>77.62</v>
      </c>
      <c r="F29" s="563">
        <f t="shared" si="0"/>
        <v>98.93</v>
      </c>
      <c r="G29" s="563">
        <v>0</v>
      </c>
      <c r="H29" s="563">
        <f t="shared" si="2"/>
        <v>0</v>
      </c>
    </row>
    <row r="30" spans="1:12" hidden="1">
      <c r="A30" s="589" t="s">
        <v>742</v>
      </c>
      <c r="B30" s="612">
        <v>98527</v>
      </c>
      <c r="C30" s="613" t="s">
        <v>743</v>
      </c>
      <c r="D30" s="590" t="s">
        <v>712</v>
      </c>
      <c r="E30" s="614">
        <v>167.13</v>
      </c>
      <c r="F30" s="567">
        <f t="shared" si="0"/>
        <v>213.02</v>
      </c>
      <c r="G30" s="567">
        <v>0</v>
      </c>
      <c r="H30" s="567">
        <f t="shared" si="2"/>
        <v>0</v>
      </c>
    </row>
    <row r="31" spans="1:12" hidden="1">
      <c r="A31" s="596" t="s">
        <v>744</v>
      </c>
      <c r="B31" s="606" t="s">
        <v>745</v>
      </c>
      <c r="C31" s="601" t="s">
        <v>746</v>
      </c>
      <c r="D31" s="598" t="s">
        <v>712</v>
      </c>
      <c r="E31" s="599"/>
      <c r="F31" s="563">
        <f t="shared" si="0"/>
        <v>0</v>
      </c>
      <c r="G31" s="563">
        <v>0</v>
      </c>
      <c r="H31" s="563">
        <f t="shared" si="2"/>
        <v>0</v>
      </c>
    </row>
    <row r="32" spans="1:12">
      <c r="A32" s="596" t="s">
        <v>747</v>
      </c>
      <c r="B32" s="611">
        <v>100973</v>
      </c>
      <c r="C32" s="601" t="s">
        <v>748</v>
      </c>
      <c r="D32" s="598" t="s">
        <v>197</v>
      </c>
      <c r="E32" s="599">
        <v>8.9700000000000006</v>
      </c>
      <c r="F32" s="563">
        <f t="shared" si="0"/>
        <v>11.43</v>
      </c>
      <c r="G32" s="563">
        <v>3829.35</v>
      </c>
      <c r="H32" s="563">
        <f t="shared" si="2"/>
        <v>43769.47</v>
      </c>
    </row>
    <row r="33" spans="1:11" ht="31.5">
      <c r="A33" s="596" t="s">
        <v>749</v>
      </c>
      <c r="B33" s="606">
        <v>97914</v>
      </c>
      <c r="C33" s="605" t="s">
        <v>750</v>
      </c>
      <c r="D33" s="598" t="s">
        <v>751</v>
      </c>
      <c r="E33" s="599">
        <v>2.85</v>
      </c>
      <c r="F33" s="563">
        <f t="shared" si="0"/>
        <v>3.63</v>
      </c>
      <c r="G33" s="563">
        <v>48785.919999999998</v>
      </c>
      <c r="H33" s="563">
        <f t="shared" si="2"/>
        <v>177092.89</v>
      </c>
    </row>
    <row r="34" spans="1:11">
      <c r="A34" s="602" t="s">
        <v>752</v>
      </c>
      <c r="B34" s="606"/>
      <c r="C34" s="609" t="s">
        <v>982</v>
      </c>
      <c r="D34" s="598"/>
      <c r="E34" s="599"/>
      <c r="F34" s="563">
        <f t="shared" si="0"/>
        <v>0</v>
      </c>
      <c r="G34" s="563"/>
      <c r="H34" s="563">
        <f t="shared" si="2"/>
        <v>0</v>
      </c>
    </row>
    <row r="35" spans="1:11">
      <c r="A35" s="596" t="s">
        <v>753</v>
      </c>
      <c r="B35" s="607" t="s">
        <v>754</v>
      </c>
      <c r="C35" s="601" t="s">
        <v>755</v>
      </c>
      <c r="D35" s="598" t="s">
        <v>197</v>
      </c>
      <c r="E35" s="599">
        <v>38.200000000000003</v>
      </c>
      <c r="F35" s="563">
        <f t="shared" si="0"/>
        <v>48.69</v>
      </c>
      <c r="G35" s="563">
        <v>3751.2</v>
      </c>
      <c r="H35" s="563">
        <f t="shared" si="2"/>
        <v>182645.93</v>
      </c>
    </row>
    <row r="36" spans="1:11">
      <c r="A36" s="596" t="s">
        <v>756</v>
      </c>
      <c r="B36" s="607" t="s">
        <v>757</v>
      </c>
      <c r="C36" s="601" t="s">
        <v>758</v>
      </c>
      <c r="D36" s="598" t="s">
        <v>197</v>
      </c>
      <c r="E36" s="599">
        <v>26.03</v>
      </c>
      <c r="F36" s="563">
        <f t="shared" si="0"/>
        <v>33.18</v>
      </c>
      <c r="G36" s="563">
        <v>1593.74</v>
      </c>
      <c r="H36" s="563">
        <f t="shared" si="2"/>
        <v>52880.29</v>
      </c>
    </row>
    <row r="37" spans="1:11" ht="31.5">
      <c r="A37" s="596" t="s">
        <v>759</v>
      </c>
      <c r="B37" s="606">
        <v>97914</v>
      </c>
      <c r="C37" s="605" t="s">
        <v>750</v>
      </c>
      <c r="D37" s="598" t="s">
        <v>751</v>
      </c>
      <c r="E37" s="599">
        <v>2.85</v>
      </c>
      <c r="F37" s="563">
        <f t="shared" si="0"/>
        <v>3.63</v>
      </c>
      <c r="G37" s="563">
        <v>68094.45</v>
      </c>
      <c r="H37" s="563">
        <f t="shared" si="2"/>
        <v>247182.85</v>
      </c>
    </row>
    <row r="38" spans="1:11">
      <c r="A38" s="602" t="s">
        <v>760</v>
      </c>
      <c r="B38" s="603"/>
      <c r="C38" s="609" t="s">
        <v>761</v>
      </c>
      <c r="D38" s="615"/>
      <c r="E38" s="610"/>
      <c r="F38" s="563"/>
      <c r="G38" s="563"/>
      <c r="H38" s="563">
        <f t="shared" si="2"/>
        <v>0</v>
      </c>
    </row>
    <row r="39" spans="1:11">
      <c r="A39" s="596" t="s">
        <v>762</v>
      </c>
      <c r="B39" s="611">
        <v>94327</v>
      </c>
      <c r="C39" s="601" t="s">
        <v>763</v>
      </c>
      <c r="D39" s="598" t="s">
        <v>197</v>
      </c>
      <c r="E39" s="599">
        <v>90.26</v>
      </c>
      <c r="F39" s="563">
        <f t="shared" si="0"/>
        <v>115.05</v>
      </c>
      <c r="G39" s="563">
        <v>1297.29</v>
      </c>
      <c r="H39" s="563">
        <f>ROUND(G39*F39,2)</f>
        <v>149253.21</v>
      </c>
    </row>
    <row r="40" spans="1:11" ht="31.5">
      <c r="A40" s="596" t="s">
        <v>764</v>
      </c>
      <c r="B40" s="611">
        <v>95877</v>
      </c>
      <c r="C40" s="601" t="s">
        <v>765</v>
      </c>
      <c r="D40" s="598" t="s">
        <v>751</v>
      </c>
      <c r="E40" s="599">
        <v>1.8</v>
      </c>
      <c r="F40" s="563">
        <f t="shared" si="0"/>
        <v>2.29</v>
      </c>
      <c r="G40" s="563">
        <v>50594.31</v>
      </c>
      <c r="H40" s="563">
        <f t="shared" si="2"/>
        <v>115860.97</v>
      </c>
    </row>
    <row r="41" spans="1:11" ht="31.5">
      <c r="A41" s="596" t="s">
        <v>766</v>
      </c>
      <c r="B41" s="611">
        <v>93590</v>
      </c>
      <c r="C41" s="605" t="s">
        <v>767</v>
      </c>
      <c r="D41" s="599" t="s">
        <v>751</v>
      </c>
      <c r="E41" s="599">
        <v>0.94</v>
      </c>
      <c r="F41" s="563">
        <f t="shared" si="0"/>
        <v>1.2</v>
      </c>
      <c r="G41" s="563">
        <v>12480.03</v>
      </c>
      <c r="H41" s="563">
        <f t="shared" si="2"/>
        <v>14976.04</v>
      </c>
    </row>
    <row r="42" spans="1:11" ht="31.5">
      <c r="A42" s="596" t="s">
        <v>768</v>
      </c>
      <c r="B42" s="611">
        <v>101125</v>
      </c>
      <c r="C42" s="605" t="s">
        <v>769</v>
      </c>
      <c r="D42" s="598" t="s">
        <v>197</v>
      </c>
      <c r="E42" s="599">
        <v>14.19</v>
      </c>
      <c r="F42" s="563">
        <f t="shared" si="0"/>
        <v>18.09</v>
      </c>
      <c r="G42" s="563">
        <v>6642.23</v>
      </c>
      <c r="H42" s="563">
        <f t="shared" si="2"/>
        <v>120157.94</v>
      </c>
    </row>
    <row r="43" spans="1:11" ht="31.5">
      <c r="A43" s="596" t="s">
        <v>770</v>
      </c>
      <c r="B43" s="611">
        <v>6079</v>
      </c>
      <c r="C43" s="605" t="s">
        <v>444</v>
      </c>
      <c r="D43" s="598" t="s">
        <v>197</v>
      </c>
      <c r="E43" s="565">
        <v>36.51</v>
      </c>
      <c r="F43" s="563">
        <f t="shared" si="0"/>
        <v>46.54</v>
      </c>
      <c r="G43" s="563">
        <v>6642.23</v>
      </c>
      <c r="H43" s="563">
        <f t="shared" si="2"/>
        <v>309129.38</v>
      </c>
    </row>
    <row r="44" spans="1:11" ht="31.5">
      <c r="A44" s="596" t="s">
        <v>771</v>
      </c>
      <c r="B44" s="611">
        <v>95877</v>
      </c>
      <c r="C44" s="605" t="s">
        <v>765</v>
      </c>
      <c r="D44" s="598" t="s">
        <v>751</v>
      </c>
      <c r="E44" s="599">
        <v>1.8</v>
      </c>
      <c r="F44" s="563">
        <f t="shared" si="0"/>
        <v>2.29</v>
      </c>
      <c r="G44" s="563">
        <v>259046.97</v>
      </c>
      <c r="H44" s="563">
        <f t="shared" si="2"/>
        <v>593217.56000000006</v>
      </c>
    </row>
    <row r="45" spans="1:11" ht="31.5">
      <c r="A45" s="596" t="s">
        <v>772</v>
      </c>
      <c r="B45" s="611">
        <v>93590</v>
      </c>
      <c r="C45" s="605" t="s">
        <v>767</v>
      </c>
      <c r="D45" s="599" t="s">
        <v>751</v>
      </c>
      <c r="E45" s="599">
        <v>0.94</v>
      </c>
      <c r="F45" s="563">
        <f t="shared" si="0"/>
        <v>1.2</v>
      </c>
      <c r="G45" s="563">
        <v>63898.32</v>
      </c>
      <c r="H45" s="563">
        <f t="shared" si="2"/>
        <v>76677.98</v>
      </c>
    </row>
    <row r="46" spans="1:11" ht="31.5">
      <c r="A46" s="596" t="s">
        <v>773</v>
      </c>
      <c r="B46" s="611">
        <v>96385</v>
      </c>
      <c r="C46" s="605" t="s">
        <v>774</v>
      </c>
      <c r="D46" s="598" t="s">
        <v>197</v>
      </c>
      <c r="E46" s="599">
        <v>11.44</v>
      </c>
      <c r="F46" s="563">
        <f t="shared" si="0"/>
        <v>14.58</v>
      </c>
      <c r="G46" s="563">
        <v>6642.23</v>
      </c>
      <c r="H46" s="563">
        <f t="shared" si="2"/>
        <v>96843.71</v>
      </c>
      <c r="J46" s="577"/>
      <c r="K46" s="616" t="e">
        <f>J47/J46</f>
        <v>#DIV/0!</v>
      </c>
    </row>
    <row r="47" spans="1:11" ht="16.350000000000001" customHeight="1">
      <c r="A47" s="596" t="s">
        <v>775</v>
      </c>
      <c r="B47" s="607" t="s">
        <v>776</v>
      </c>
      <c r="C47" s="605" t="s">
        <v>777</v>
      </c>
      <c r="D47" s="598" t="s">
        <v>197</v>
      </c>
      <c r="E47" s="599">
        <v>397.63</v>
      </c>
      <c r="F47" s="563">
        <f t="shared" si="0"/>
        <v>506.82</v>
      </c>
      <c r="G47" s="563">
        <v>625.20000000000005</v>
      </c>
      <c r="H47" s="563">
        <f t="shared" si="2"/>
        <v>316863.86</v>
      </c>
    </row>
    <row r="48" spans="1:11" ht="16.350000000000001" customHeight="1">
      <c r="A48" s="596" t="s">
        <v>778</v>
      </c>
      <c r="B48" s="596" t="s">
        <v>779</v>
      </c>
      <c r="C48" s="605" t="s">
        <v>780</v>
      </c>
      <c r="D48" s="598" t="s">
        <v>430</v>
      </c>
      <c r="E48" s="599">
        <v>830.38</v>
      </c>
      <c r="F48" s="563">
        <f t="shared" si="0"/>
        <v>1058.4000000000001</v>
      </c>
      <c r="G48" s="563">
        <v>140</v>
      </c>
      <c r="H48" s="563">
        <f t="shared" si="2"/>
        <v>148176</v>
      </c>
    </row>
    <row r="49" spans="1:8" hidden="1">
      <c r="A49" s="602" t="s">
        <v>781</v>
      </c>
      <c r="B49" s="617"/>
      <c r="C49" s="609" t="s">
        <v>782</v>
      </c>
      <c r="D49" s="598"/>
      <c r="E49" s="599"/>
      <c r="F49" s="563"/>
      <c r="G49" s="566"/>
      <c r="H49" s="610">
        <f>SUBTOTAL(9,H50:H58)</f>
        <v>0</v>
      </c>
    </row>
    <row r="50" spans="1:8" ht="15.75" hidden="1" customHeight="1">
      <c r="A50" s="602" t="s">
        <v>31</v>
      </c>
      <c r="B50" s="617"/>
      <c r="C50" s="604" t="s">
        <v>783</v>
      </c>
      <c r="D50" s="598"/>
      <c r="E50" s="565"/>
      <c r="F50" s="563"/>
      <c r="G50" s="563"/>
      <c r="H50" s="563"/>
    </row>
    <row r="51" spans="1:8" ht="31.5" hidden="1">
      <c r="A51" s="596" t="s">
        <v>339</v>
      </c>
      <c r="B51" s="611">
        <v>92421</v>
      </c>
      <c r="C51" s="605" t="s">
        <v>784</v>
      </c>
      <c r="D51" s="618" t="s">
        <v>639</v>
      </c>
      <c r="E51" s="565">
        <v>102.07</v>
      </c>
      <c r="F51" s="563">
        <f t="shared" si="0"/>
        <v>130.1</v>
      </c>
      <c r="G51" s="563"/>
      <c r="H51" s="563">
        <f t="shared" ref="H51:H58" si="3">ROUND(G51*F51,2)</f>
        <v>0</v>
      </c>
    </row>
    <row r="52" spans="1:8" ht="31.5" hidden="1">
      <c r="A52" s="596" t="s">
        <v>340</v>
      </c>
      <c r="B52" s="611">
        <v>92915</v>
      </c>
      <c r="C52" s="605" t="s">
        <v>785</v>
      </c>
      <c r="D52" s="598" t="s">
        <v>650</v>
      </c>
      <c r="E52" s="565">
        <v>17.05</v>
      </c>
      <c r="F52" s="563">
        <f t="shared" si="0"/>
        <v>21.73</v>
      </c>
      <c r="G52" s="563"/>
      <c r="H52" s="563">
        <f t="shared" si="3"/>
        <v>0</v>
      </c>
    </row>
    <row r="53" spans="1:8" ht="47.25" hidden="1">
      <c r="A53" s="589" t="s">
        <v>341</v>
      </c>
      <c r="B53" s="619">
        <v>103669</v>
      </c>
      <c r="C53" s="613" t="s">
        <v>786</v>
      </c>
      <c r="D53" s="590" t="s">
        <v>787</v>
      </c>
      <c r="E53" s="614">
        <v>1108.0999999999999</v>
      </c>
      <c r="F53" s="567">
        <f t="shared" si="0"/>
        <v>1412.38</v>
      </c>
      <c r="G53" s="567"/>
      <c r="H53" s="567">
        <f t="shared" si="3"/>
        <v>0</v>
      </c>
    </row>
    <row r="54" spans="1:8" ht="47.25" hidden="1">
      <c r="A54" s="596" t="s">
        <v>32</v>
      </c>
      <c r="B54" s="611">
        <v>94273</v>
      </c>
      <c r="C54" s="601" t="s">
        <v>788</v>
      </c>
      <c r="D54" s="598" t="s">
        <v>430</v>
      </c>
      <c r="E54" s="599">
        <v>49.14</v>
      </c>
      <c r="F54" s="563">
        <f t="shared" si="0"/>
        <v>62.63</v>
      </c>
      <c r="G54" s="563"/>
      <c r="H54" s="563">
        <f t="shared" si="3"/>
        <v>0</v>
      </c>
    </row>
    <row r="55" spans="1:8" ht="47.25" hidden="1">
      <c r="A55" s="596" t="s">
        <v>33</v>
      </c>
      <c r="B55" s="611">
        <v>94274</v>
      </c>
      <c r="C55" s="601" t="s">
        <v>789</v>
      </c>
      <c r="D55" s="598" t="s">
        <v>430</v>
      </c>
      <c r="E55" s="565">
        <v>52.98</v>
      </c>
      <c r="F55" s="563">
        <f t="shared" si="0"/>
        <v>67.53</v>
      </c>
      <c r="G55" s="563"/>
      <c r="H55" s="563">
        <f t="shared" si="3"/>
        <v>0</v>
      </c>
    </row>
    <row r="56" spans="1:8" ht="31.5" hidden="1">
      <c r="A56" s="596" t="s">
        <v>304</v>
      </c>
      <c r="B56" s="611">
        <v>94283</v>
      </c>
      <c r="C56" s="605" t="s">
        <v>790</v>
      </c>
      <c r="D56" s="598" t="s">
        <v>430</v>
      </c>
      <c r="E56" s="565">
        <v>82.95</v>
      </c>
      <c r="F56" s="563">
        <f t="shared" si="0"/>
        <v>105.73</v>
      </c>
      <c r="G56" s="563"/>
      <c r="H56" s="563">
        <f t="shared" si="3"/>
        <v>0</v>
      </c>
    </row>
    <row r="57" spans="1:8" ht="31.5" hidden="1">
      <c r="A57" s="596" t="s">
        <v>367</v>
      </c>
      <c r="B57" s="611">
        <v>94284</v>
      </c>
      <c r="C57" s="605" t="s">
        <v>791</v>
      </c>
      <c r="D57" s="598" t="s">
        <v>430</v>
      </c>
      <c r="E57" s="565">
        <v>94.64</v>
      </c>
      <c r="F57" s="563">
        <f t="shared" si="0"/>
        <v>120.63</v>
      </c>
      <c r="G57" s="563"/>
      <c r="H57" s="563">
        <f t="shared" si="3"/>
        <v>0</v>
      </c>
    </row>
    <row r="58" spans="1:8" ht="31.5" hidden="1">
      <c r="A58" s="596" t="s">
        <v>375</v>
      </c>
      <c r="B58" s="611">
        <v>94990</v>
      </c>
      <c r="C58" s="601" t="s">
        <v>792</v>
      </c>
      <c r="D58" s="598" t="s">
        <v>197</v>
      </c>
      <c r="E58" s="599">
        <v>923.01</v>
      </c>
      <c r="F58" s="563">
        <f t="shared" si="0"/>
        <v>1176.47</v>
      </c>
      <c r="G58" s="563"/>
      <c r="H58" s="563">
        <f t="shared" si="3"/>
        <v>0</v>
      </c>
    </row>
    <row r="59" spans="1:8">
      <c r="A59" s="602" t="s">
        <v>793</v>
      </c>
      <c r="B59" s="611"/>
      <c r="C59" s="609" t="s">
        <v>983</v>
      </c>
      <c r="D59" s="598"/>
      <c r="E59" s="565"/>
      <c r="F59" s="563"/>
      <c r="G59" s="566"/>
      <c r="H59" s="610">
        <f>SUBTOTAL(9,H60:H93)</f>
        <v>4903688.91</v>
      </c>
    </row>
    <row r="60" spans="1:8">
      <c r="A60" s="602" t="s">
        <v>13</v>
      </c>
      <c r="B60" s="617"/>
      <c r="C60" s="609" t="s">
        <v>794</v>
      </c>
      <c r="D60" s="598"/>
      <c r="E60" s="565"/>
      <c r="F60" s="563"/>
      <c r="G60" s="565"/>
      <c r="H60" s="566"/>
    </row>
    <row r="61" spans="1:8" hidden="1">
      <c r="A61" s="596" t="s">
        <v>13</v>
      </c>
      <c r="B61" s="611">
        <v>90106</v>
      </c>
      <c r="C61" s="597" t="s">
        <v>795</v>
      </c>
      <c r="D61" s="598" t="s">
        <v>197</v>
      </c>
      <c r="E61" s="565">
        <v>7.22</v>
      </c>
      <c r="F61" s="563">
        <f t="shared" si="0"/>
        <v>9.1999999999999993</v>
      </c>
      <c r="G61" s="565">
        <v>0</v>
      </c>
      <c r="H61" s="563">
        <f t="shared" ref="H61:H93" si="4">ROUND(G61*F61,2)</f>
        <v>0</v>
      </c>
    </row>
    <row r="62" spans="1:8" ht="31.5">
      <c r="A62" s="596" t="s">
        <v>796</v>
      </c>
      <c r="B62" s="611" t="s">
        <v>757</v>
      </c>
      <c r="C62" s="601" t="s">
        <v>758</v>
      </c>
      <c r="D62" s="598" t="s">
        <v>197</v>
      </c>
      <c r="E62" s="599">
        <v>26.03</v>
      </c>
      <c r="F62" s="563">
        <f t="shared" si="0"/>
        <v>33.18</v>
      </c>
      <c r="G62" s="565">
        <v>7504.39</v>
      </c>
      <c r="H62" s="563">
        <f t="shared" si="4"/>
        <v>248995.66</v>
      </c>
    </row>
    <row r="63" spans="1:8">
      <c r="A63" s="596" t="s">
        <v>797</v>
      </c>
      <c r="B63" s="611">
        <v>100973</v>
      </c>
      <c r="C63" s="601" t="s">
        <v>748</v>
      </c>
      <c r="D63" s="598" t="s">
        <v>197</v>
      </c>
      <c r="E63" s="599">
        <v>8.9700000000000006</v>
      </c>
      <c r="F63" s="563">
        <f>ROUND(E63*(1+$F$6),2)</f>
        <v>11.43</v>
      </c>
      <c r="G63" s="565">
        <v>7280.5</v>
      </c>
      <c r="H63" s="563">
        <f>ROUND(G63*F63,2)</f>
        <v>83216.12</v>
      </c>
    </row>
    <row r="64" spans="1:8" ht="31.5">
      <c r="A64" s="596" t="s">
        <v>798</v>
      </c>
      <c r="B64" s="612">
        <v>97914</v>
      </c>
      <c r="C64" s="620" t="s">
        <v>750</v>
      </c>
      <c r="D64" s="590" t="s">
        <v>751</v>
      </c>
      <c r="E64" s="614">
        <v>2.85</v>
      </c>
      <c r="F64" s="567">
        <f>ROUND(E64*(1+$F$6),2)</f>
        <v>3.63</v>
      </c>
      <c r="G64" s="568">
        <v>91044.160000000003</v>
      </c>
      <c r="H64" s="567">
        <f>ROUND(G64*F64,2)</f>
        <v>330490.3</v>
      </c>
    </row>
    <row r="65" spans="1:8" ht="31.5">
      <c r="A65" s="596" t="s">
        <v>799</v>
      </c>
      <c r="B65" s="611">
        <v>93379</v>
      </c>
      <c r="C65" s="601" t="s">
        <v>800</v>
      </c>
      <c r="D65" s="598" t="s">
        <v>197</v>
      </c>
      <c r="E65" s="565">
        <v>17.190000000000001</v>
      </c>
      <c r="F65" s="563">
        <f>ROUND(E65*(1+$F$6),2)</f>
        <v>21.91</v>
      </c>
      <c r="G65" s="565">
        <v>5622.8</v>
      </c>
      <c r="H65" s="563">
        <f>ROUND(G65*F65,2)</f>
        <v>123195.55</v>
      </c>
    </row>
    <row r="66" spans="1:8" ht="31.5">
      <c r="A66" s="596" t="s">
        <v>801</v>
      </c>
      <c r="B66" s="611">
        <v>101125</v>
      </c>
      <c r="C66" s="605" t="s">
        <v>769</v>
      </c>
      <c r="D66" s="598" t="s">
        <v>197</v>
      </c>
      <c r="E66" s="599">
        <v>14.19</v>
      </c>
      <c r="F66" s="563">
        <f t="shared" ref="F66:F70" si="5">ROUND(E66*(1+$F$6),2)</f>
        <v>18.09</v>
      </c>
      <c r="G66" s="565">
        <v>5217.55</v>
      </c>
      <c r="H66" s="563">
        <f t="shared" ref="H66:H70" si="6">ROUND(G66*F66,2)</f>
        <v>94385.48</v>
      </c>
    </row>
    <row r="67" spans="1:8" ht="31.5">
      <c r="A67" s="596" t="s">
        <v>802</v>
      </c>
      <c r="B67" s="611">
        <v>6079</v>
      </c>
      <c r="C67" s="605" t="s">
        <v>444</v>
      </c>
      <c r="D67" s="598" t="s">
        <v>197</v>
      </c>
      <c r="E67" s="565">
        <v>36.51</v>
      </c>
      <c r="F67" s="563">
        <f t="shared" si="5"/>
        <v>46.54</v>
      </c>
      <c r="G67" s="565">
        <v>5217.55</v>
      </c>
      <c r="H67" s="563">
        <f t="shared" si="6"/>
        <v>242824.78</v>
      </c>
    </row>
    <row r="68" spans="1:8" ht="31.5">
      <c r="A68" s="596" t="s">
        <v>803</v>
      </c>
      <c r="B68" s="611">
        <v>95877</v>
      </c>
      <c r="C68" s="605" t="s">
        <v>765</v>
      </c>
      <c r="D68" s="598" t="s">
        <v>751</v>
      </c>
      <c r="E68" s="599">
        <v>1.8</v>
      </c>
      <c r="F68" s="563">
        <f t="shared" si="5"/>
        <v>2.29</v>
      </c>
      <c r="G68" s="565">
        <v>202813.5</v>
      </c>
      <c r="H68" s="563">
        <f t="shared" si="6"/>
        <v>464442.92</v>
      </c>
    </row>
    <row r="69" spans="1:8" ht="31.5">
      <c r="A69" s="596" t="s">
        <v>804</v>
      </c>
      <c r="B69" s="611">
        <v>93590</v>
      </c>
      <c r="C69" s="605" t="s">
        <v>767</v>
      </c>
      <c r="D69" s="599" t="s">
        <v>751</v>
      </c>
      <c r="E69" s="599">
        <v>0.94</v>
      </c>
      <c r="F69" s="563">
        <f t="shared" si="5"/>
        <v>1.2</v>
      </c>
      <c r="G69" s="565">
        <v>51470.62</v>
      </c>
      <c r="H69" s="563">
        <f t="shared" si="6"/>
        <v>61764.74</v>
      </c>
    </row>
    <row r="70" spans="1:8">
      <c r="A70" s="596" t="s">
        <v>805</v>
      </c>
      <c r="B70" s="611">
        <v>104482</v>
      </c>
      <c r="C70" s="601" t="s">
        <v>806</v>
      </c>
      <c r="D70" s="598" t="s">
        <v>230</v>
      </c>
      <c r="E70" s="565">
        <v>25.33</v>
      </c>
      <c r="F70" s="563">
        <f t="shared" si="5"/>
        <v>32.29</v>
      </c>
      <c r="G70" s="565">
        <v>2140.89</v>
      </c>
      <c r="H70" s="563">
        <f t="shared" si="6"/>
        <v>69129.34</v>
      </c>
    </row>
    <row r="71" spans="1:8" ht="31.5">
      <c r="A71" s="596" t="s">
        <v>807</v>
      </c>
      <c r="B71" s="611">
        <v>101618</v>
      </c>
      <c r="C71" s="601" t="s">
        <v>808</v>
      </c>
      <c r="D71" s="598" t="s">
        <v>197</v>
      </c>
      <c r="E71" s="565">
        <v>218.04</v>
      </c>
      <c r="F71" s="563">
        <f>ROUND(E71*(1+$F$6),2)</f>
        <v>277.91000000000003</v>
      </c>
      <c r="G71" s="565">
        <v>605.19000000000005</v>
      </c>
      <c r="H71" s="563">
        <f>ROUND(G71*F71,2)</f>
        <v>168188.35</v>
      </c>
    </row>
    <row r="72" spans="1:8" ht="31.5">
      <c r="A72" s="596" t="s">
        <v>809</v>
      </c>
      <c r="B72" s="611">
        <v>101584</v>
      </c>
      <c r="C72" s="601" t="s">
        <v>810</v>
      </c>
      <c r="D72" s="598" t="s">
        <v>281</v>
      </c>
      <c r="E72" s="565">
        <v>49.55</v>
      </c>
      <c r="F72" s="563">
        <f>ROUND(E72*(1+$F$6),2)</f>
        <v>63.16</v>
      </c>
      <c r="G72" s="565">
        <v>3360.36</v>
      </c>
      <c r="H72" s="563">
        <f>ROUND(G72*F72,2)</f>
        <v>212240.34</v>
      </c>
    </row>
    <row r="73" spans="1:8" hidden="1">
      <c r="A73" s="596" t="s">
        <v>811</v>
      </c>
      <c r="B73" s="611">
        <v>101576</v>
      </c>
      <c r="C73" s="601" t="s">
        <v>812</v>
      </c>
      <c r="D73" s="598" t="s">
        <v>281</v>
      </c>
      <c r="E73" s="565">
        <v>35.22</v>
      </c>
      <c r="F73" s="563">
        <f t="shared" si="0"/>
        <v>44.89</v>
      </c>
      <c r="G73" s="565"/>
      <c r="H73" s="563">
        <f t="shared" si="4"/>
        <v>0</v>
      </c>
    </row>
    <row r="74" spans="1:8">
      <c r="A74" s="596" t="s">
        <v>813</v>
      </c>
      <c r="B74" s="611">
        <v>180720</v>
      </c>
      <c r="C74" s="601" t="s">
        <v>986</v>
      </c>
      <c r="D74" s="598" t="s">
        <v>430</v>
      </c>
      <c r="E74" s="565">
        <v>171.98</v>
      </c>
      <c r="F74" s="563">
        <f t="shared" si="0"/>
        <v>219.21</v>
      </c>
      <c r="G74" s="565">
        <v>144</v>
      </c>
      <c r="H74" s="563">
        <f t="shared" si="4"/>
        <v>31566.240000000002</v>
      </c>
    </row>
    <row r="75" spans="1:8" ht="47.25">
      <c r="A75" s="596" t="s">
        <v>814</v>
      </c>
      <c r="B75" s="611" t="s">
        <v>326</v>
      </c>
      <c r="C75" s="601" t="s">
        <v>815</v>
      </c>
      <c r="D75" s="598" t="s">
        <v>430</v>
      </c>
      <c r="E75" s="565">
        <v>63.8</v>
      </c>
      <c r="F75" s="563">
        <f t="shared" si="0"/>
        <v>81.319999999999993</v>
      </c>
      <c r="G75" s="565">
        <v>144</v>
      </c>
      <c r="H75" s="563">
        <f t="shared" si="4"/>
        <v>11710.08</v>
      </c>
    </row>
    <row r="76" spans="1:8" ht="47.25">
      <c r="A76" s="596" t="s">
        <v>816</v>
      </c>
      <c r="B76" s="611">
        <v>92826</v>
      </c>
      <c r="C76" s="601" t="s">
        <v>817</v>
      </c>
      <c r="D76" s="598" t="s">
        <v>430</v>
      </c>
      <c r="E76" s="565">
        <v>124.96</v>
      </c>
      <c r="F76" s="563">
        <f t="shared" si="0"/>
        <v>159.27000000000001</v>
      </c>
      <c r="G76" s="565">
        <v>180</v>
      </c>
      <c r="H76" s="563">
        <f t="shared" si="4"/>
        <v>28668.6</v>
      </c>
    </row>
    <row r="77" spans="1:8" ht="31.5" hidden="1">
      <c r="A77" s="596" t="s">
        <v>818</v>
      </c>
      <c r="B77" s="611">
        <v>92216</v>
      </c>
      <c r="C77" s="601" t="s">
        <v>819</v>
      </c>
      <c r="D77" s="598" t="s">
        <v>430</v>
      </c>
      <c r="E77" s="565">
        <v>569.66</v>
      </c>
      <c r="F77" s="563">
        <f t="shared" si="0"/>
        <v>726.09</v>
      </c>
      <c r="G77" s="565">
        <v>0</v>
      </c>
      <c r="H77" s="563">
        <f t="shared" si="4"/>
        <v>0</v>
      </c>
    </row>
    <row r="78" spans="1:8" ht="31.5" hidden="1">
      <c r="A78" s="596" t="s">
        <v>820</v>
      </c>
      <c r="B78" s="611">
        <v>92816</v>
      </c>
      <c r="C78" s="601" t="s">
        <v>821</v>
      </c>
      <c r="D78" s="598" t="s">
        <v>430</v>
      </c>
      <c r="E78" s="565">
        <v>818.12</v>
      </c>
      <c r="F78" s="563">
        <f t="shared" si="0"/>
        <v>1042.78</v>
      </c>
      <c r="G78" s="565">
        <v>0</v>
      </c>
      <c r="H78" s="563">
        <f t="shared" si="4"/>
        <v>0</v>
      </c>
    </row>
    <row r="79" spans="1:8" ht="31.5">
      <c r="A79" s="596" t="s">
        <v>822</v>
      </c>
      <c r="B79" s="611" t="s">
        <v>221</v>
      </c>
      <c r="C79" s="601" t="s">
        <v>823</v>
      </c>
      <c r="D79" s="598" t="s">
        <v>430</v>
      </c>
      <c r="E79" s="565">
        <v>421.21</v>
      </c>
      <c r="F79" s="563">
        <f t="shared" si="0"/>
        <v>536.87</v>
      </c>
      <c r="G79" s="565">
        <v>180</v>
      </c>
      <c r="H79" s="563">
        <f t="shared" si="4"/>
        <v>96636.6</v>
      </c>
    </row>
    <row r="80" spans="1:8" ht="31.5">
      <c r="A80" s="596" t="s">
        <v>824</v>
      </c>
      <c r="B80" s="611">
        <v>12575</v>
      </c>
      <c r="C80" s="601" t="s">
        <v>825</v>
      </c>
      <c r="D80" s="598" t="s">
        <v>430</v>
      </c>
      <c r="E80" s="565">
        <v>1451.26</v>
      </c>
      <c r="F80" s="563">
        <f t="shared" si="0"/>
        <v>1849.78</v>
      </c>
      <c r="G80" s="565">
        <v>1021.96</v>
      </c>
      <c r="H80" s="563">
        <f t="shared" si="4"/>
        <v>1890401.17</v>
      </c>
    </row>
    <row r="81" spans="1:8" ht="47.25">
      <c r="A81" s="596" t="s">
        <v>826</v>
      </c>
      <c r="B81" s="611">
        <v>92832</v>
      </c>
      <c r="C81" s="601" t="s">
        <v>827</v>
      </c>
      <c r="D81" s="598" t="s">
        <v>430</v>
      </c>
      <c r="E81" s="565">
        <v>271.31</v>
      </c>
      <c r="F81" s="563">
        <f t="shared" si="0"/>
        <v>345.81</v>
      </c>
      <c r="G81" s="565">
        <v>1021.96</v>
      </c>
      <c r="H81" s="563">
        <f t="shared" si="4"/>
        <v>353403.99</v>
      </c>
    </row>
    <row r="82" spans="1:8" ht="31.5" hidden="1">
      <c r="A82" s="596" t="s">
        <v>828</v>
      </c>
      <c r="B82" s="611">
        <v>102751</v>
      </c>
      <c r="C82" s="601" t="s">
        <v>829</v>
      </c>
      <c r="D82" s="598" t="s">
        <v>599</v>
      </c>
      <c r="E82" s="565">
        <v>5203.41</v>
      </c>
      <c r="F82" s="563">
        <f t="shared" si="0"/>
        <v>6632.27</v>
      </c>
      <c r="G82" s="565">
        <v>0</v>
      </c>
      <c r="H82" s="563">
        <f t="shared" si="4"/>
        <v>0</v>
      </c>
    </row>
    <row r="83" spans="1:8" ht="31.5" hidden="1">
      <c r="A83" s="596" t="s">
        <v>830</v>
      </c>
      <c r="B83" s="611">
        <v>102752</v>
      </c>
      <c r="C83" s="601" t="s">
        <v>831</v>
      </c>
      <c r="D83" s="598" t="s">
        <v>599</v>
      </c>
      <c r="E83" s="565">
        <v>8320.15</v>
      </c>
      <c r="F83" s="563">
        <f t="shared" ref="F83:F107" si="7">ROUND(E83*(1+$F$6),2)</f>
        <v>10604.86</v>
      </c>
      <c r="G83" s="565">
        <v>0</v>
      </c>
      <c r="H83" s="563">
        <f t="shared" si="4"/>
        <v>0</v>
      </c>
    </row>
    <row r="84" spans="1:8" ht="31.5" hidden="1">
      <c r="A84" s="596" t="s">
        <v>832</v>
      </c>
      <c r="B84" s="611">
        <v>102753</v>
      </c>
      <c r="C84" s="601" t="s">
        <v>833</v>
      </c>
      <c r="D84" s="598" t="s">
        <v>599</v>
      </c>
      <c r="E84" s="565">
        <v>12355.22</v>
      </c>
      <c r="F84" s="563">
        <f t="shared" si="7"/>
        <v>15747.96</v>
      </c>
      <c r="G84" s="565">
        <v>0</v>
      </c>
      <c r="H84" s="563">
        <f t="shared" si="4"/>
        <v>0</v>
      </c>
    </row>
    <row r="85" spans="1:8" ht="31.5">
      <c r="A85" s="596" t="s">
        <v>834</v>
      </c>
      <c r="B85" s="611">
        <v>102754</v>
      </c>
      <c r="C85" s="601" t="s">
        <v>835</v>
      </c>
      <c r="D85" s="598" t="s">
        <v>599</v>
      </c>
      <c r="E85" s="565">
        <v>22768.55</v>
      </c>
      <c r="F85" s="563">
        <f t="shared" si="7"/>
        <v>29020.79</v>
      </c>
      <c r="G85" s="565">
        <v>4</v>
      </c>
      <c r="H85" s="563">
        <f t="shared" si="4"/>
        <v>116083.16</v>
      </c>
    </row>
    <row r="86" spans="1:8" ht="31.5">
      <c r="A86" s="596" t="s">
        <v>836</v>
      </c>
      <c r="B86" s="611">
        <v>99244</v>
      </c>
      <c r="C86" s="601" t="s">
        <v>837</v>
      </c>
      <c r="D86" s="598" t="s">
        <v>599</v>
      </c>
      <c r="E86" s="565">
        <v>5381.87</v>
      </c>
      <c r="F86" s="563">
        <f t="shared" si="7"/>
        <v>6859.73</v>
      </c>
      <c r="G86" s="565">
        <v>22</v>
      </c>
      <c r="H86" s="563">
        <f t="shared" si="4"/>
        <v>150914.06</v>
      </c>
    </row>
    <row r="87" spans="1:8" ht="31.5">
      <c r="A87" s="596" t="s">
        <v>838</v>
      </c>
      <c r="B87" s="611">
        <v>99247</v>
      </c>
      <c r="C87" s="601" t="s">
        <v>839</v>
      </c>
      <c r="D87" s="598" t="s">
        <v>430</v>
      </c>
      <c r="E87" s="565">
        <v>2084.88</v>
      </c>
      <c r="F87" s="563">
        <f t="shared" si="7"/>
        <v>2657.39</v>
      </c>
      <c r="G87" s="565">
        <v>21.78</v>
      </c>
      <c r="H87" s="563">
        <f t="shared" si="4"/>
        <v>57877.95</v>
      </c>
    </row>
    <row r="88" spans="1:8" ht="31.5">
      <c r="A88" s="596" t="s">
        <v>840</v>
      </c>
      <c r="B88" s="611">
        <v>98114</v>
      </c>
      <c r="C88" s="601" t="s">
        <v>841</v>
      </c>
      <c r="D88" s="598" t="s">
        <v>599</v>
      </c>
      <c r="E88" s="565">
        <v>691.53</v>
      </c>
      <c r="F88" s="563">
        <f t="shared" si="7"/>
        <v>881.42</v>
      </c>
      <c r="G88" s="565">
        <v>22</v>
      </c>
      <c r="H88" s="563">
        <f t="shared" si="4"/>
        <v>19391.240000000002</v>
      </c>
    </row>
    <row r="89" spans="1:8" ht="31.5">
      <c r="A89" s="596" t="s">
        <v>842</v>
      </c>
      <c r="B89" s="611">
        <v>97956</v>
      </c>
      <c r="C89" s="601" t="s">
        <v>843</v>
      </c>
      <c r="D89" s="598" t="s">
        <v>599</v>
      </c>
      <c r="E89" s="565">
        <v>1574.42</v>
      </c>
      <c r="F89" s="563">
        <f t="shared" si="7"/>
        <v>2006.76</v>
      </c>
      <c r="G89" s="565">
        <v>24</v>
      </c>
      <c r="H89" s="563">
        <f t="shared" si="4"/>
        <v>48162.239999999998</v>
      </c>
    </row>
    <row r="90" spans="1:8" hidden="1">
      <c r="A90" s="596" t="s">
        <v>844</v>
      </c>
      <c r="B90" s="611">
        <v>2003385</v>
      </c>
      <c r="C90" s="601" t="s">
        <v>845</v>
      </c>
      <c r="D90" s="598" t="s">
        <v>599</v>
      </c>
      <c r="E90" s="565">
        <v>69.23</v>
      </c>
      <c r="F90" s="563">
        <f t="shared" si="7"/>
        <v>88.24</v>
      </c>
      <c r="G90" s="565"/>
      <c r="H90" s="563">
        <f t="shared" si="4"/>
        <v>0</v>
      </c>
    </row>
    <row r="91" spans="1:8" hidden="1">
      <c r="A91" s="596" t="s">
        <v>846</v>
      </c>
      <c r="B91" s="611">
        <v>2003405</v>
      </c>
      <c r="C91" s="601" t="s">
        <v>847</v>
      </c>
      <c r="D91" s="598" t="s">
        <v>430</v>
      </c>
      <c r="E91" s="565">
        <v>237.06</v>
      </c>
      <c r="F91" s="563">
        <f t="shared" si="7"/>
        <v>302.16000000000003</v>
      </c>
      <c r="G91" s="565"/>
      <c r="H91" s="563">
        <f t="shared" si="4"/>
        <v>0</v>
      </c>
    </row>
    <row r="92" spans="1:8" hidden="1">
      <c r="A92" s="596" t="s">
        <v>844</v>
      </c>
      <c r="B92" s="617"/>
      <c r="C92" s="609" t="s">
        <v>10</v>
      </c>
      <c r="D92" s="598"/>
      <c r="E92" s="565"/>
      <c r="F92" s="563">
        <f t="shared" si="7"/>
        <v>0</v>
      </c>
      <c r="G92" s="563"/>
      <c r="H92" s="563">
        <f t="shared" si="4"/>
        <v>0</v>
      </c>
    </row>
    <row r="93" spans="1:8" hidden="1">
      <c r="A93" s="596" t="s">
        <v>846</v>
      </c>
      <c r="B93" s="611">
        <v>99814</v>
      </c>
      <c r="C93" s="601" t="s">
        <v>848</v>
      </c>
      <c r="D93" s="598" t="s">
        <v>2</v>
      </c>
      <c r="E93" s="565">
        <v>1.77</v>
      </c>
      <c r="F93" s="563">
        <f t="shared" si="7"/>
        <v>2.2599999999999998</v>
      </c>
      <c r="G93" s="563">
        <v>0</v>
      </c>
      <c r="H93" s="563">
        <f t="shared" si="4"/>
        <v>0</v>
      </c>
    </row>
    <row r="94" spans="1:8" hidden="1">
      <c r="A94" s="596" t="s">
        <v>849</v>
      </c>
      <c r="B94" s="611"/>
      <c r="C94" s="609" t="str">
        <f>'[16]READEQUADA (ADT1)'!D145</f>
        <v>PAVIMENTAÇÃO DAS MARGINAIS</v>
      </c>
      <c r="D94" s="598"/>
      <c r="E94" s="565"/>
      <c r="F94" s="563"/>
      <c r="G94" s="566"/>
      <c r="H94" s="610">
        <f>SUBTOTAL(9,H95:H107)</f>
        <v>0</v>
      </c>
    </row>
    <row r="95" spans="1:8" ht="31.5" hidden="1">
      <c r="A95" s="596" t="s">
        <v>850</v>
      </c>
      <c r="B95" s="611">
        <v>101125</v>
      </c>
      <c r="C95" s="601" t="s">
        <v>769</v>
      </c>
      <c r="D95" s="598" t="str">
        <f>'[16]READEQUADA (ADT1)'!E146</f>
        <v>M3</v>
      </c>
      <c r="E95" s="599">
        <v>13.83</v>
      </c>
      <c r="F95" s="563">
        <f t="shared" si="7"/>
        <v>17.63</v>
      </c>
      <c r="G95" s="563">
        <v>0</v>
      </c>
      <c r="H95" s="563">
        <f t="shared" ref="H95:H107" si="8">ROUND(G95*F95,2)</f>
        <v>0</v>
      </c>
    </row>
    <row r="96" spans="1:8" ht="31.5" hidden="1">
      <c r="A96" s="596" t="s">
        <v>851</v>
      </c>
      <c r="B96" s="611">
        <f>'[16]READEQUADA (ADT1)'!B147</f>
        <v>6079</v>
      </c>
      <c r="C96" s="601" t="s">
        <v>444</v>
      </c>
      <c r="D96" s="598" t="str">
        <f>'[16]READEQUADA (ADT1)'!E147</f>
        <v>M3</v>
      </c>
      <c r="E96" s="565">
        <v>58.64</v>
      </c>
      <c r="F96" s="563">
        <f t="shared" si="7"/>
        <v>74.739999999999995</v>
      </c>
      <c r="G96" s="563">
        <v>0</v>
      </c>
      <c r="H96" s="563">
        <f t="shared" si="8"/>
        <v>0</v>
      </c>
    </row>
    <row r="97" spans="1:8" ht="31.5" hidden="1">
      <c r="A97" s="596" t="s">
        <v>852</v>
      </c>
      <c r="B97" s="611">
        <v>95877</v>
      </c>
      <c r="C97" s="605" t="s">
        <v>853</v>
      </c>
      <c r="D97" s="598" t="s">
        <v>854</v>
      </c>
      <c r="E97" s="599">
        <v>1.88</v>
      </c>
      <c r="F97" s="563">
        <f t="shared" si="7"/>
        <v>2.4</v>
      </c>
      <c r="G97" s="563">
        <v>0</v>
      </c>
      <c r="H97" s="563">
        <f t="shared" si="8"/>
        <v>0</v>
      </c>
    </row>
    <row r="98" spans="1:8" ht="31.5" hidden="1">
      <c r="A98" s="596" t="s">
        <v>855</v>
      </c>
      <c r="B98" s="611">
        <v>93590</v>
      </c>
      <c r="C98" s="605" t="s">
        <v>767</v>
      </c>
      <c r="D98" s="598" t="s">
        <v>751</v>
      </c>
      <c r="E98" s="599">
        <v>0.92</v>
      </c>
      <c r="F98" s="563">
        <f t="shared" si="7"/>
        <v>1.17</v>
      </c>
      <c r="G98" s="563">
        <v>0</v>
      </c>
      <c r="H98" s="563">
        <f t="shared" si="8"/>
        <v>0</v>
      </c>
    </row>
    <row r="99" spans="1:8" ht="47.25" hidden="1">
      <c r="A99" s="596" t="s">
        <v>856</v>
      </c>
      <c r="B99" s="611">
        <v>101768</v>
      </c>
      <c r="C99" s="601" t="s">
        <v>857</v>
      </c>
      <c r="D99" s="598" t="str">
        <f>'[16]READEQUADA (ADT1)'!E149</f>
        <v>M3</v>
      </c>
      <c r="E99" s="565">
        <v>41.77</v>
      </c>
      <c r="F99" s="563">
        <f t="shared" si="7"/>
        <v>53.24</v>
      </c>
      <c r="G99" s="563">
        <v>0</v>
      </c>
      <c r="H99" s="563">
        <f t="shared" si="8"/>
        <v>0</v>
      </c>
    </row>
    <row r="100" spans="1:8" ht="47.25" hidden="1">
      <c r="A100" s="596" t="s">
        <v>858</v>
      </c>
      <c r="B100" s="611">
        <v>101767</v>
      </c>
      <c r="C100" s="601" t="s">
        <v>859</v>
      </c>
      <c r="D100" s="598" t="str">
        <f>'[16]READEQUADA (ADT1)'!E150</f>
        <v>M3</v>
      </c>
      <c r="E100" s="565">
        <v>25.67</v>
      </c>
      <c r="F100" s="563">
        <f t="shared" si="7"/>
        <v>32.72</v>
      </c>
      <c r="G100" s="563">
        <v>0</v>
      </c>
      <c r="H100" s="563">
        <f t="shared" si="8"/>
        <v>0</v>
      </c>
    </row>
    <row r="101" spans="1:8" ht="31.5" hidden="1">
      <c r="A101" s="596" t="s">
        <v>860</v>
      </c>
      <c r="B101" s="611" t="str">
        <f>'[16]READEQUADA (ADT1)'!B151</f>
        <v xml:space="preserve">4746 </v>
      </c>
      <c r="C101" s="601" t="s">
        <v>861</v>
      </c>
      <c r="D101" s="598" t="str">
        <f>'[16]READEQUADA (ADT1)'!E151</f>
        <v xml:space="preserve">M3 </v>
      </c>
      <c r="E101" s="565">
        <v>132.69</v>
      </c>
      <c r="F101" s="563">
        <f t="shared" si="7"/>
        <v>169.13</v>
      </c>
      <c r="G101" s="563">
        <v>0</v>
      </c>
      <c r="H101" s="563">
        <f t="shared" si="8"/>
        <v>0</v>
      </c>
    </row>
    <row r="102" spans="1:8" ht="31.5" hidden="1">
      <c r="A102" s="596" t="s">
        <v>862</v>
      </c>
      <c r="B102" s="611">
        <v>95877</v>
      </c>
      <c r="C102" s="605" t="s">
        <v>853</v>
      </c>
      <c r="D102" s="598" t="s">
        <v>854</v>
      </c>
      <c r="E102" s="599">
        <v>1.88</v>
      </c>
      <c r="F102" s="563">
        <f t="shared" si="7"/>
        <v>2.4</v>
      </c>
      <c r="G102" s="563">
        <v>0</v>
      </c>
      <c r="H102" s="563">
        <f t="shared" si="8"/>
        <v>0</v>
      </c>
    </row>
    <row r="103" spans="1:8" ht="31.5" hidden="1">
      <c r="A103" s="596" t="s">
        <v>863</v>
      </c>
      <c r="B103" s="611">
        <v>93590</v>
      </c>
      <c r="C103" s="605" t="s">
        <v>767</v>
      </c>
      <c r="D103" s="598" t="s">
        <v>751</v>
      </c>
      <c r="E103" s="599">
        <v>0.92</v>
      </c>
      <c r="F103" s="563">
        <f t="shared" si="7"/>
        <v>1.17</v>
      </c>
      <c r="G103" s="563">
        <v>0</v>
      </c>
      <c r="H103" s="563">
        <f t="shared" si="8"/>
        <v>0</v>
      </c>
    </row>
    <row r="104" spans="1:8" ht="31.5" hidden="1">
      <c r="A104" s="596" t="s">
        <v>864</v>
      </c>
      <c r="B104" s="611" t="s">
        <v>754</v>
      </c>
      <c r="C104" s="601" t="s">
        <v>865</v>
      </c>
      <c r="D104" s="598" t="str">
        <f>'[16]READEQUADA (ADT1)'!E154</f>
        <v>M2</v>
      </c>
      <c r="E104" s="565">
        <v>15.46</v>
      </c>
      <c r="F104" s="563">
        <f t="shared" si="7"/>
        <v>19.71</v>
      </c>
      <c r="G104" s="563">
        <v>0</v>
      </c>
      <c r="H104" s="563">
        <f t="shared" si="8"/>
        <v>0</v>
      </c>
    </row>
    <row r="105" spans="1:8" ht="31.5" hidden="1">
      <c r="A105" s="596" t="s">
        <v>866</v>
      </c>
      <c r="B105" s="611" t="s">
        <v>867</v>
      </c>
      <c r="C105" s="601" t="s">
        <v>868</v>
      </c>
      <c r="D105" s="598" t="str">
        <f>'[16]READEQUADA (ADT1)'!E155</f>
        <v>M2</v>
      </c>
      <c r="E105" s="565">
        <v>7.66</v>
      </c>
      <c r="F105" s="563">
        <f t="shared" si="7"/>
        <v>9.76</v>
      </c>
      <c r="G105" s="563">
        <v>0</v>
      </c>
      <c r="H105" s="563">
        <f t="shared" si="8"/>
        <v>0</v>
      </c>
    </row>
    <row r="106" spans="1:8" ht="47.25" hidden="1">
      <c r="A106" s="596" t="s">
        <v>869</v>
      </c>
      <c r="B106" s="611">
        <v>95995</v>
      </c>
      <c r="C106" s="601" t="s">
        <v>870</v>
      </c>
      <c r="D106" s="598" t="str">
        <f>'[16]READEQUADA (ADT1)'!E156</f>
        <v>M3</v>
      </c>
      <c r="E106" s="565">
        <v>2617.9899999999998</v>
      </c>
      <c r="F106" s="563">
        <f t="shared" si="7"/>
        <v>3336.89</v>
      </c>
      <c r="G106" s="563">
        <v>0</v>
      </c>
      <c r="H106" s="563">
        <f t="shared" si="8"/>
        <v>0</v>
      </c>
    </row>
    <row r="107" spans="1:8" ht="31.5" hidden="1">
      <c r="A107" s="596" t="s">
        <v>871</v>
      </c>
      <c r="B107" s="611" t="str">
        <f>'[16]READEQUADA (ADT1)'!B157</f>
        <v>95875</v>
      </c>
      <c r="C107" s="601" t="s">
        <v>872</v>
      </c>
      <c r="D107" s="598" t="str">
        <f>'[16]READEQUADA (ADT1)'!E157</f>
        <v>M3XKM</v>
      </c>
      <c r="E107" s="565">
        <v>2.33</v>
      </c>
      <c r="F107" s="563">
        <f t="shared" si="7"/>
        <v>2.97</v>
      </c>
      <c r="G107" s="563">
        <v>0</v>
      </c>
      <c r="H107" s="563">
        <f t="shared" si="8"/>
        <v>0</v>
      </c>
    </row>
    <row r="108" spans="1:8">
      <c r="A108" s="603" t="s">
        <v>873</v>
      </c>
      <c r="B108" s="611"/>
      <c r="C108" s="609" t="s">
        <v>874</v>
      </c>
      <c r="D108" s="598"/>
      <c r="E108" s="565"/>
      <c r="F108" s="563"/>
      <c r="G108" s="563"/>
      <c r="H108" s="566">
        <f>SUBTOTAL(9,H109:H113)</f>
        <v>87059.1</v>
      </c>
    </row>
    <row r="109" spans="1:8">
      <c r="A109" s="606" t="s">
        <v>184</v>
      </c>
      <c r="B109" s="611">
        <v>98504</v>
      </c>
      <c r="C109" s="601" t="s">
        <v>875</v>
      </c>
      <c r="D109" s="598" t="s">
        <v>281</v>
      </c>
      <c r="E109" s="599">
        <v>13.11</v>
      </c>
      <c r="F109" s="563">
        <f t="shared" ref="F109:F112" si="9">ROUND(E109*(1+$F$6),2)</f>
        <v>16.71</v>
      </c>
      <c r="G109" s="599">
        <v>5210</v>
      </c>
      <c r="H109" s="563">
        <f t="shared" ref="H109:H112" si="10">ROUND($F109*G109,2)</f>
        <v>87059.1</v>
      </c>
    </row>
    <row r="110" spans="1:8" hidden="1">
      <c r="A110" s="606" t="s">
        <v>388</v>
      </c>
      <c r="B110" s="611" t="s">
        <v>187</v>
      </c>
      <c r="C110" s="601" t="s">
        <v>876</v>
      </c>
      <c r="D110" s="598" t="s">
        <v>672</v>
      </c>
      <c r="E110" s="565">
        <f>[16]CPU´S!G21</f>
        <v>110.73</v>
      </c>
      <c r="F110" s="563">
        <f t="shared" si="9"/>
        <v>141.13999999999999</v>
      </c>
      <c r="G110" s="599"/>
      <c r="H110" s="563">
        <f t="shared" si="10"/>
        <v>0</v>
      </c>
    </row>
    <row r="111" spans="1:8" ht="47.25" hidden="1">
      <c r="A111" s="606" t="s">
        <v>389</v>
      </c>
      <c r="B111" s="611">
        <v>100981</v>
      </c>
      <c r="C111" s="601" t="s">
        <v>877</v>
      </c>
      <c r="D111" s="598" t="s">
        <v>436</v>
      </c>
      <c r="E111" s="565">
        <v>8.56</v>
      </c>
      <c r="F111" s="563">
        <f t="shared" si="9"/>
        <v>10.91</v>
      </c>
      <c r="G111" s="599">
        <f>G110*1.127</f>
        <v>0</v>
      </c>
      <c r="H111" s="563">
        <f t="shared" si="10"/>
        <v>0</v>
      </c>
    </row>
    <row r="112" spans="1:8" hidden="1">
      <c r="A112" s="606"/>
      <c r="B112" s="606">
        <v>97914</v>
      </c>
      <c r="C112" s="601" t="s">
        <v>878</v>
      </c>
      <c r="D112" s="598" t="s">
        <v>536</v>
      </c>
      <c r="E112" s="599">
        <v>2.69</v>
      </c>
      <c r="F112" s="563">
        <f t="shared" si="9"/>
        <v>3.43</v>
      </c>
      <c r="G112" s="599">
        <f>G111*1.5*9.8</f>
        <v>0</v>
      </c>
      <c r="H112" s="563">
        <f t="shared" si="10"/>
        <v>0</v>
      </c>
    </row>
    <row r="113" spans="1:8">
      <c r="A113" s="612"/>
      <c r="B113" s="619"/>
      <c r="C113" s="613"/>
      <c r="D113" s="590"/>
      <c r="E113" s="568"/>
      <c r="F113" s="567"/>
      <c r="G113" s="567"/>
      <c r="H113" s="567"/>
    </row>
    <row r="114" spans="1:8" ht="24.6" customHeight="1">
      <c r="A114" s="931" t="s">
        <v>976</v>
      </c>
      <c r="B114" s="932"/>
      <c r="C114" s="932"/>
      <c r="D114" s="932"/>
      <c r="E114" s="932"/>
      <c r="F114" s="932"/>
      <c r="G114" s="933"/>
      <c r="H114" s="569">
        <f>SUMPRODUCT(E11:E109,G11:G109)</f>
        <v>6634840.2599999998</v>
      </c>
    </row>
    <row r="115" spans="1:8" ht="24.6" customHeight="1">
      <c r="A115" s="931" t="s">
        <v>975</v>
      </c>
      <c r="B115" s="932"/>
      <c r="C115" s="932"/>
      <c r="D115" s="932"/>
      <c r="E115" s="932"/>
      <c r="F115" s="932"/>
      <c r="G115" s="933"/>
      <c r="H115" s="569">
        <f>SUBTOTAL(9,H10:H113)</f>
        <v>8454474.8499999996</v>
      </c>
    </row>
    <row r="116" spans="1:8">
      <c r="B116" s="622"/>
      <c r="C116" s="622"/>
      <c r="D116" s="622"/>
      <c r="E116" s="622"/>
      <c r="F116" s="623"/>
      <c r="G116" s="570"/>
      <c r="H116" s="570"/>
    </row>
    <row r="117" spans="1:8">
      <c r="H117" s="625"/>
    </row>
    <row r="118" spans="1:8">
      <c r="H118" s="571"/>
    </row>
    <row r="125" spans="1:8">
      <c r="H125" s="572"/>
    </row>
    <row r="172" spans="7:8">
      <c r="G172" s="625"/>
      <c r="H172" s="625"/>
    </row>
    <row r="192" spans="3:3">
      <c r="C192" s="577"/>
    </row>
  </sheetData>
  <mergeCells count="11">
    <mergeCell ref="B4:C5"/>
    <mergeCell ref="B7:C7"/>
    <mergeCell ref="A8:A9"/>
    <mergeCell ref="B8:B9"/>
    <mergeCell ref="C8:C9"/>
    <mergeCell ref="E8:F8"/>
    <mergeCell ref="G8:G9"/>
    <mergeCell ref="H8:H9"/>
    <mergeCell ref="A115:G115"/>
    <mergeCell ref="A114:G114"/>
    <mergeCell ref="D8:D9"/>
  </mergeCells>
  <printOptions horizontalCentered="1"/>
  <pageMargins left="0.19685039370078741" right="0.19685039370078741" top="0.39370078740157483" bottom="0.96" header="0.35433070866141736" footer="0.31496062992125984"/>
  <pageSetup paperSize="9" scale="79"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JG41"/>
  <sheetViews>
    <sheetView topLeftCell="T2" zoomScale="70" zoomScaleNormal="70" zoomScaleSheetLayoutView="70" workbookViewId="0">
      <selection activeCell="AB24" sqref="AB24"/>
    </sheetView>
  </sheetViews>
  <sheetFormatPr defaultColWidth="12" defaultRowHeight="14.25"/>
  <cols>
    <col min="1" max="1" width="8.28515625" style="108" customWidth="1"/>
    <col min="2" max="2" width="29.42578125" style="108" customWidth="1"/>
    <col min="3" max="3" width="12.28515625" style="108" bestFit="1" customWidth="1"/>
    <col min="4" max="4" width="14.7109375" style="108" customWidth="1"/>
    <col min="5" max="5" width="12.7109375" style="108" customWidth="1"/>
    <col min="6" max="6" width="13.42578125" style="108" bestFit="1" customWidth="1"/>
    <col min="7" max="7" width="12.7109375" style="108" customWidth="1"/>
    <col min="8" max="8" width="13.42578125" style="108" bestFit="1" customWidth="1"/>
    <col min="9" max="9" width="12.7109375" style="108" customWidth="1"/>
    <col min="10" max="10" width="14.42578125" style="108" bestFit="1" customWidth="1"/>
    <col min="11" max="11" width="12.7109375" style="108" customWidth="1"/>
    <col min="12" max="12" width="14.42578125" style="108" bestFit="1" customWidth="1"/>
    <col min="13" max="13" width="12.7109375" style="108" customWidth="1"/>
    <col min="14" max="14" width="14.42578125" style="108" bestFit="1" customWidth="1"/>
    <col min="15" max="15" width="12.7109375" style="108" customWidth="1"/>
    <col min="16" max="16" width="14.42578125" style="108" bestFit="1" customWidth="1"/>
    <col min="17" max="17" width="12.7109375" style="108" customWidth="1"/>
    <col min="18" max="18" width="14.42578125" style="108" bestFit="1" customWidth="1"/>
    <col min="19" max="19" width="12.7109375" style="108" customWidth="1"/>
    <col min="20" max="20" width="14.42578125" style="108" bestFit="1" customWidth="1"/>
    <col min="21" max="21" width="12.7109375" style="108" customWidth="1"/>
    <col min="22" max="22" width="14.42578125" style="108" bestFit="1" customWidth="1"/>
    <col min="23" max="23" width="12.7109375" style="108" customWidth="1"/>
    <col min="24" max="24" width="14.42578125" style="108" bestFit="1" customWidth="1"/>
    <col min="25" max="25" width="12.7109375" style="108" customWidth="1"/>
    <col min="26" max="26" width="14.42578125" style="108" bestFit="1" customWidth="1"/>
    <col min="27" max="27" width="12.7109375" style="108" customWidth="1"/>
    <col min="28" max="28" width="14.42578125" style="108" bestFit="1" customWidth="1"/>
    <col min="29" max="29" width="11.85546875" style="108" bestFit="1" customWidth="1"/>
    <col min="30" max="30" width="13.140625" style="108" bestFit="1" customWidth="1"/>
    <col min="31" max="263" width="9.140625" style="108" customWidth="1"/>
    <col min="264" max="264" width="8.28515625" style="108" customWidth="1"/>
    <col min="265" max="265" width="31.140625" style="108" customWidth="1"/>
    <col min="266" max="266" width="8.140625" style="108" customWidth="1"/>
    <col min="267" max="267" width="12" style="108" customWidth="1"/>
    <col min="268" max="16384" width="12" style="88"/>
  </cols>
  <sheetData>
    <row r="1" spans="1:267" ht="20.100000000000001" customHeight="1">
      <c r="A1" s="938"/>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row>
    <row r="2" spans="1:267" ht="20.100000000000001" customHeight="1">
      <c r="A2" s="938"/>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row>
    <row r="3" spans="1:267" ht="20.100000000000001" customHeight="1">
      <c r="A3" s="938"/>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row>
    <row r="4" spans="1:267" ht="20.100000000000001" customHeight="1">
      <c r="A4" s="949" t="s">
        <v>18</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row>
    <row r="5" spans="1:267" ht="20.100000000000001" customHeight="1">
      <c r="A5" s="951" t="s">
        <v>189</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row>
    <row r="6" spans="1:267" ht="20.100000000000001" customHeight="1">
      <c r="A6" s="953" t="s">
        <v>17</v>
      </c>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row>
    <row r="7" spans="1:267" ht="20.100000000000001" customHeight="1">
      <c r="A7" s="953"/>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9"/>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row>
    <row r="8" spans="1:267" ht="38.25" customHeight="1">
      <c r="A8" s="348" t="s">
        <v>486</v>
      </c>
      <c r="B8" s="955" t="str">
        <f>'GERAL C INFRA'!D9</f>
        <v>EXECUÇÃO DOS SERVIÇOS DE INFRAESTRUTURA E PREVENÇÃO DE INUNDAÇÕES - NO MUNICÍPIO DE ANANINDEUA - PA.</v>
      </c>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row>
    <row r="9" spans="1:267" ht="15" thickBot="1">
      <c r="A9" s="957"/>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row>
    <row r="10" spans="1:267" ht="29.25" customHeight="1" thickTop="1" thickBot="1">
      <c r="A10" s="940" t="s">
        <v>208</v>
      </c>
      <c r="B10" s="941"/>
      <c r="C10" s="941"/>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row>
    <row r="11" spans="1:267" ht="7.5" customHeight="1" thickTop="1">
      <c r="A11" s="942"/>
      <c r="B11" s="943"/>
      <c r="C11" s="943"/>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row>
    <row r="12" spans="1:267" ht="3" customHeight="1" thickBot="1">
      <c r="A12" s="942"/>
      <c r="B12" s="943"/>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row>
    <row r="13" spans="1:267" s="235" customFormat="1" ht="23.25" customHeight="1" thickBot="1">
      <c r="A13" s="969" t="s">
        <v>6</v>
      </c>
      <c r="B13" s="970" t="s">
        <v>209</v>
      </c>
      <c r="C13" s="970" t="s">
        <v>210</v>
      </c>
      <c r="D13" s="972" t="s">
        <v>211</v>
      </c>
      <c r="E13" s="944" t="s">
        <v>212</v>
      </c>
      <c r="F13" s="945"/>
      <c r="G13" s="945"/>
      <c r="H13" s="945"/>
      <c r="I13" s="945"/>
      <c r="J13" s="945"/>
      <c r="K13" s="945"/>
      <c r="L13" s="945"/>
      <c r="M13" s="945"/>
      <c r="N13" s="945"/>
      <c r="O13" s="945"/>
      <c r="P13" s="945"/>
      <c r="Q13" s="945"/>
      <c r="R13" s="945"/>
      <c r="S13" s="945"/>
      <c r="T13" s="945"/>
      <c r="U13" s="945"/>
      <c r="V13" s="945"/>
      <c r="W13" s="945"/>
      <c r="X13" s="945"/>
      <c r="Y13" s="945"/>
      <c r="Z13" s="945"/>
      <c r="AA13" s="945"/>
      <c r="AB13" s="946"/>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row>
    <row r="14" spans="1:267" s="235" customFormat="1" ht="23.25" customHeight="1">
      <c r="A14" s="962"/>
      <c r="B14" s="971" t="s">
        <v>209</v>
      </c>
      <c r="C14" s="971" t="s">
        <v>213</v>
      </c>
      <c r="D14" s="973"/>
      <c r="E14" s="960">
        <v>1</v>
      </c>
      <c r="F14" s="948"/>
      <c r="G14" s="947">
        <v>2</v>
      </c>
      <c r="H14" s="948"/>
      <c r="I14" s="947">
        <v>3</v>
      </c>
      <c r="J14" s="948"/>
      <c r="K14" s="947">
        <v>4</v>
      </c>
      <c r="L14" s="948"/>
      <c r="M14" s="947">
        <v>5</v>
      </c>
      <c r="N14" s="948"/>
      <c r="O14" s="947">
        <v>6</v>
      </c>
      <c r="P14" s="948"/>
      <c r="Q14" s="947">
        <v>7</v>
      </c>
      <c r="R14" s="948"/>
      <c r="S14" s="947">
        <v>8</v>
      </c>
      <c r="T14" s="948"/>
      <c r="U14" s="947">
        <v>9</v>
      </c>
      <c r="V14" s="948"/>
      <c r="W14" s="947">
        <v>10</v>
      </c>
      <c r="X14" s="948"/>
      <c r="Y14" s="947">
        <v>11</v>
      </c>
      <c r="Z14" s="948"/>
      <c r="AA14" s="947">
        <v>12</v>
      </c>
      <c r="AB14" s="948"/>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row>
    <row r="15" spans="1:267">
      <c r="A15" s="962"/>
      <c r="B15" s="971"/>
      <c r="C15" s="971"/>
      <c r="D15" s="973"/>
      <c r="E15" s="322" t="s">
        <v>213</v>
      </c>
      <c r="F15" s="323" t="s">
        <v>214</v>
      </c>
      <c r="G15" s="324" t="s">
        <v>213</v>
      </c>
      <c r="H15" s="323" t="s">
        <v>214</v>
      </c>
      <c r="I15" s="324" t="s">
        <v>213</v>
      </c>
      <c r="J15" s="323" t="s">
        <v>214</v>
      </c>
      <c r="K15" s="324" t="s">
        <v>213</v>
      </c>
      <c r="L15" s="323" t="s">
        <v>214</v>
      </c>
      <c r="M15" s="324" t="s">
        <v>213</v>
      </c>
      <c r="N15" s="323" t="s">
        <v>214</v>
      </c>
      <c r="O15" s="324" t="s">
        <v>213</v>
      </c>
      <c r="P15" s="323" t="s">
        <v>214</v>
      </c>
      <c r="Q15" s="324" t="s">
        <v>213</v>
      </c>
      <c r="R15" s="323" t="s">
        <v>214</v>
      </c>
      <c r="S15" s="324" t="s">
        <v>213</v>
      </c>
      <c r="T15" s="323" t="s">
        <v>214</v>
      </c>
      <c r="U15" s="324" t="s">
        <v>213</v>
      </c>
      <c r="V15" s="323" t="s">
        <v>214</v>
      </c>
      <c r="W15" s="324" t="s">
        <v>213</v>
      </c>
      <c r="X15" s="323" t="s">
        <v>214</v>
      </c>
      <c r="Y15" s="324" t="s">
        <v>213</v>
      </c>
      <c r="Z15" s="323" t="s">
        <v>214</v>
      </c>
      <c r="AA15" s="324" t="s">
        <v>213</v>
      </c>
      <c r="AB15" s="323" t="s">
        <v>214</v>
      </c>
    </row>
    <row r="16" spans="1:267" ht="30" customHeight="1">
      <c r="A16" s="962">
        <f>'GERAL C INFRA'!C17</f>
        <v>1</v>
      </c>
      <c r="B16" s="968" t="str">
        <f>'GERAL C INFRA'!F17</f>
        <v>SERVIÇOS PRELIMINARES</v>
      </c>
      <c r="C16" s="964">
        <f>D16/$D$36</f>
        <v>1.1999999999999999E-3</v>
      </c>
      <c r="D16" s="966">
        <f>'GERAL C INFRA'!K23</f>
        <v>47898.73</v>
      </c>
      <c r="E16" s="326">
        <v>0.1</v>
      </c>
      <c r="F16" s="327">
        <f>ROUND($D16*E16,2)</f>
        <v>4789.87</v>
      </c>
      <c r="G16" s="328">
        <v>0.1</v>
      </c>
      <c r="H16" s="327">
        <f>ROUND($D16*G16,2)</f>
        <v>4789.87</v>
      </c>
      <c r="I16" s="328">
        <v>0.08</v>
      </c>
      <c r="J16" s="327">
        <f>ROUND($D16*I16,2)</f>
        <v>3831.9</v>
      </c>
      <c r="K16" s="328">
        <v>0.08</v>
      </c>
      <c r="L16" s="327">
        <f>ROUND($D16*K16,2)</f>
        <v>3831.9</v>
      </c>
      <c r="M16" s="328">
        <v>0.08</v>
      </c>
      <c r="N16" s="327">
        <f>ROUND($D16*M16,2)</f>
        <v>3831.9</v>
      </c>
      <c r="O16" s="328">
        <v>0.08</v>
      </c>
      <c r="P16" s="327">
        <f>ROUND($D16*O16,2)</f>
        <v>3831.9</v>
      </c>
      <c r="Q16" s="328">
        <v>0.08</v>
      </c>
      <c r="R16" s="327">
        <f>ROUND($D16*Q16,2)</f>
        <v>3831.9</v>
      </c>
      <c r="S16" s="328">
        <v>0.08</v>
      </c>
      <c r="T16" s="327">
        <f>ROUND($D16*S16,2)</f>
        <v>3831.9</v>
      </c>
      <c r="U16" s="328">
        <v>0.08</v>
      </c>
      <c r="V16" s="327">
        <f>ROUND($D16*U16,2)</f>
        <v>3831.9</v>
      </c>
      <c r="W16" s="328">
        <v>0.08</v>
      </c>
      <c r="X16" s="327">
        <f>ROUND($D16*W16,2)</f>
        <v>3831.9</v>
      </c>
      <c r="Y16" s="328">
        <v>0.08</v>
      </c>
      <c r="Z16" s="327">
        <f>ROUND($D16*Y16,2)</f>
        <v>3831.9</v>
      </c>
      <c r="AA16" s="328">
        <v>0.08</v>
      </c>
      <c r="AB16" s="327">
        <f>ROUNDDOWN($D16*AA16,2)</f>
        <v>3831.89</v>
      </c>
      <c r="AC16" s="329">
        <f>SUM(AA16,Y16,W16,U16,S16,Q16,O16,M16,K16,I16,G16,E16)</f>
        <v>1</v>
      </c>
      <c r="AD16" s="842">
        <f>SUM(AB16,Z16,X16,V16,T16,R16,P16,N16,L16,J16,H16,F16)</f>
        <v>47898.73</v>
      </c>
      <c r="AE16" s="402">
        <f>AD16-D16</f>
        <v>0</v>
      </c>
    </row>
    <row r="17" spans="1:31" ht="6" customHeight="1">
      <c r="A17" s="962"/>
      <c r="B17" s="968"/>
      <c r="C17" s="964"/>
      <c r="D17" s="966"/>
      <c r="E17" s="330"/>
      <c r="F17" s="331"/>
      <c r="G17" s="332"/>
      <c r="H17" s="331"/>
      <c r="I17" s="333"/>
      <c r="J17" s="331"/>
      <c r="K17" s="333"/>
      <c r="L17" s="331"/>
      <c r="M17" s="333"/>
      <c r="N17" s="331"/>
      <c r="O17" s="333"/>
      <c r="P17" s="331"/>
      <c r="Q17" s="333"/>
      <c r="R17" s="331"/>
      <c r="S17" s="333"/>
      <c r="T17" s="331"/>
      <c r="U17" s="333"/>
      <c r="V17" s="331"/>
      <c r="W17" s="333"/>
      <c r="X17" s="331"/>
      <c r="Y17" s="333"/>
      <c r="Z17" s="331"/>
      <c r="AA17" s="333"/>
      <c r="AB17" s="331"/>
      <c r="AC17" s="329">
        <f t="shared" ref="AC17:AC31" si="0">E17+G17+I17+K17+M17+AA17</f>
        <v>0</v>
      </c>
    </row>
    <row r="18" spans="1:31" ht="30" customHeight="1">
      <c r="A18" s="962">
        <f>'GERAL C INFRA'!C24</f>
        <v>2</v>
      </c>
      <c r="B18" s="968" t="str">
        <f>'GERAL C INFRA'!F24</f>
        <v>DEMOLIÇÕES E RETIRADAS</v>
      </c>
      <c r="C18" s="964">
        <f>D18/$D$36</f>
        <v>6.3E-3</v>
      </c>
      <c r="D18" s="966">
        <f>'GERAL C INFRA'!K27</f>
        <v>258081.89</v>
      </c>
      <c r="E18" s="334">
        <v>0.1</v>
      </c>
      <c r="F18" s="327">
        <f>ROUND($D18*E18,2)</f>
        <v>25808.19</v>
      </c>
      <c r="G18" s="334">
        <v>0.1</v>
      </c>
      <c r="H18" s="327">
        <f>ROUND($D18*G18,2)</f>
        <v>25808.19</v>
      </c>
      <c r="I18" s="334">
        <v>0.1</v>
      </c>
      <c r="J18" s="327">
        <f>ROUND($D18*I18,2)</f>
        <v>25808.19</v>
      </c>
      <c r="K18" s="334">
        <v>0.1</v>
      </c>
      <c r="L18" s="327">
        <f>ROUND($D18*K18,2)</f>
        <v>25808.19</v>
      </c>
      <c r="M18" s="334">
        <v>0.1</v>
      </c>
      <c r="N18" s="327">
        <f>ROUND($D18*M18,2)</f>
        <v>25808.19</v>
      </c>
      <c r="O18" s="334">
        <v>0.1</v>
      </c>
      <c r="P18" s="327">
        <f>ROUND($D18*O18,2)</f>
        <v>25808.19</v>
      </c>
      <c r="Q18" s="334">
        <v>0.1</v>
      </c>
      <c r="R18" s="327">
        <f>ROUND($D18*Q18,2)</f>
        <v>25808.19</v>
      </c>
      <c r="S18" s="334">
        <v>0.1</v>
      </c>
      <c r="T18" s="327">
        <f>ROUND($D18*S18,2)</f>
        <v>25808.19</v>
      </c>
      <c r="U18" s="334">
        <v>0.1</v>
      </c>
      <c r="V18" s="327">
        <f>ROUND($D18*U18,2)</f>
        <v>25808.19</v>
      </c>
      <c r="W18" s="334">
        <v>0.1</v>
      </c>
      <c r="X18" s="327">
        <f>ROUNDDOWN($D18*W18,2)</f>
        <v>25808.18</v>
      </c>
      <c r="Y18" s="334"/>
      <c r="Z18" s="327"/>
      <c r="AA18" s="328"/>
      <c r="AB18" s="327"/>
      <c r="AC18" s="329">
        <f>SUM(AA18,Y18,W18,U18,S18,Q18,O18,M18,K18,I18,G18,E18)</f>
        <v>1</v>
      </c>
      <c r="AD18" s="842">
        <f>SUM(AB18,Z18,X18,V18,T18,R18,P18,N18,L18,J18,H18,F18)</f>
        <v>258081.89</v>
      </c>
      <c r="AE18" s="402">
        <f>AD18-D18</f>
        <v>0</v>
      </c>
    </row>
    <row r="19" spans="1:31" ht="6" customHeight="1">
      <c r="A19" s="962"/>
      <c r="B19" s="968"/>
      <c r="C19" s="964"/>
      <c r="D19" s="966"/>
      <c r="E19" s="338"/>
      <c r="F19" s="339"/>
      <c r="G19" s="338"/>
      <c r="H19" s="339"/>
      <c r="I19" s="338"/>
      <c r="J19" s="339"/>
      <c r="K19" s="338"/>
      <c r="L19" s="339"/>
      <c r="M19" s="338"/>
      <c r="N19" s="339"/>
      <c r="O19" s="338"/>
      <c r="P19" s="339"/>
      <c r="Q19" s="338"/>
      <c r="R19" s="339"/>
      <c r="S19" s="338"/>
      <c r="T19" s="339"/>
      <c r="U19" s="338"/>
      <c r="V19" s="339"/>
      <c r="W19" s="338"/>
      <c r="X19" s="339"/>
      <c r="Y19" s="385"/>
      <c r="Z19" s="327"/>
      <c r="AA19" s="385"/>
      <c r="AB19" s="327"/>
      <c r="AC19" s="329">
        <f t="shared" si="0"/>
        <v>0</v>
      </c>
    </row>
    <row r="20" spans="1:31" ht="30" customHeight="1">
      <c r="A20" s="962">
        <f>'GERAL C INFRA'!C28</f>
        <v>3</v>
      </c>
      <c r="B20" s="968" t="str">
        <f>'GERAL C INFRA'!F28</f>
        <v>SERVIÇOS DE DRENAGEM SUPERFICIAL</v>
      </c>
      <c r="C20" s="964">
        <f>D20/$D$36</f>
        <v>5.4699999999999999E-2</v>
      </c>
      <c r="D20" s="966">
        <f>'GERAL C INFRA'!K34</f>
        <v>2257587.92</v>
      </c>
      <c r="E20" s="334">
        <v>0.1</v>
      </c>
      <c r="F20" s="327">
        <f>ROUND($D20*E20,2)</f>
        <v>225758.79</v>
      </c>
      <c r="G20" s="334">
        <v>0.1</v>
      </c>
      <c r="H20" s="327">
        <f>ROUND($D20*G20,2)</f>
        <v>225758.79</v>
      </c>
      <c r="I20" s="334">
        <v>0.1</v>
      </c>
      <c r="J20" s="327">
        <f>ROUND($D20*I20,2)</f>
        <v>225758.79</v>
      </c>
      <c r="K20" s="334">
        <v>0.1</v>
      </c>
      <c r="L20" s="327">
        <f>ROUND($D20*K20,2)</f>
        <v>225758.79</v>
      </c>
      <c r="M20" s="334">
        <v>0.1</v>
      </c>
      <c r="N20" s="327">
        <f>ROUND($D20*M20,2)</f>
        <v>225758.79</v>
      </c>
      <c r="O20" s="334">
        <v>0.1</v>
      </c>
      <c r="P20" s="327">
        <f>ROUND($D20*O20,2)</f>
        <v>225758.79</v>
      </c>
      <c r="Q20" s="334">
        <v>0.1</v>
      </c>
      <c r="R20" s="327">
        <f>ROUND($D20*Q20,2)</f>
        <v>225758.79</v>
      </c>
      <c r="S20" s="334">
        <v>0.1</v>
      </c>
      <c r="T20" s="327">
        <f>ROUND($D20*S20,2)</f>
        <v>225758.79</v>
      </c>
      <c r="U20" s="334">
        <v>0.1</v>
      </c>
      <c r="V20" s="327">
        <f>ROUNDUP($D20*U20,2)</f>
        <v>225758.8</v>
      </c>
      <c r="W20" s="334">
        <v>0.1</v>
      </c>
      <c r="X20" s="327">
        <f>ROUNDUP($D20*W20,2)</f>
        <v>225758.8</v>
      </c>
      <c r="Y20" s="334"/>
      <c r="Z20" s="327"/>
      <c r="AA20" s="334"/>
      <c r="AB20" s="327">
        <f>ROUND($D20*AA20,2)</f>
        <v>0</v>
      </c>
      <c r="AC20" s="329">
        <f>SUM(AA20,Y20,W20,U20,S20,Q20,O20,M20,K20,I20,G20,E20)</f>
        <v>1</v>
      </c>
      <c r="AD20" s="842">
        <f>SUM(AB20,Z20,X20,V20,T20,R20,P20,N20,L20,J20,H20,F20)</f>
        <v>2257587.92</v>
      </c>
      <c r="AE20" s="402">
        <f>AD20-D20</f>
        <v>0</v>
      </c>
    </row>
    <row r="21" spans="1:31" ht="6" customHeight="1">
      <c r="A21" s="962"/>
      <c r="B21" s="968"/>
      <c r="C21" s="964"/>
      <c r="D21" s="966"/>
      <c r="E21" s="338"/>
      <c r="F21" s="339"/>
      <c r="G21" s="338"/>
      <c r="H21" s="339"/>
      <c r="I21" s="338"/>
      <c r="J21" s="339"/>
      <c r="K21" s="338"/>
      <c r="L21" s="339"/>
      <c r="M21" s="338"/>
      <c r="N21" s="339"/>
      <c r="O21" s="338"/>
      <c r="P21" s="339"/>
      <c r="Q21" s="338"/>
      <c r="R21" s="339"/>
      <c r="S21" s="338"/>
      <c r="T21" s="339"/>
      <c r="U21" s="338"/>
      <c r="V21" s="339"/>
      <c r="W21" s="338"/>
      <c r="X21" s="339"/>
      <c r="Y21" s="385"/>
      <c r="Z21" s="327"/>
      <c r="AA21" s="385"/>
      <c r="AB21" s="327"/>
      <c r="AC21" s="329">
        <f t="shared" si="0"/>
        <v>0</v>
      </c>
    </row>
    <row r="22" spans="1:31" ht="30" customHeight="1">
      <c r="A22" s="962">
        <f>'GERAL C INFRA'!C35</f>
        <v>4</v>
      </c>
      <c r="B22" s="968" t="str">
        <f>'GERAL C INFRA'!F35</f>
        <v>SERVIÇOS DE DRENAGEM PROFUNDA</v>
      </c>
      <c r="C22" s="964">
        <f>D22/$D$36</f>
        <v>0.1338</v>
      </c>
      <c r="D22" s="966">
        <f>'GERAL C INFRA'!K106</f>
        <v>5518686.4000000004</v>
      </c>
      <c r="E22" s="326">
        <v>0.3</v>
      </c>
      <c r="F22" s="327">
        <f>ROUND($D22*E22,2)</f>
        <v>1655605.92</v>
      </c>
      <c r="G22" s="334">
        <v>0.3</v>
      </c>
      <c r="H22" s="327">
        <f>ROUND($D22*G22,2)</f>
        <v>1655605.92</v>
      </c>
      <c r="I22" s="334">
        <v>0.2</v>
      </c>
      <c r="J22" s="327">
        <f>ROUND($D22*I22,2)</f>
        <v>1103737.28</v>
      </c>
      <c r="K22" s="334">
        <v>0.2</v>
      </c>
      <c r="L22" s="327">
        <f>ROUND($D22*K22,2)</f>
        <v>1103737.28</v>
      </c>
      <c r="M22" s="334"/>
      <c r="N22" s="327"/>
      <c r="O22" s="334"/>
      <c r="P22" s="327"/>
      <c r="Q22" s="334"/>
      <c r="R22" s="327"/>
      <c r="S22" s="334"/>
      <c r="T22" s="327"/>
      <c r="U22" s="334"/>
      <c r="V22" s="327"/>
      <c r="W22" s="334"/>
      <c r="X22" s="327"/>
      <c r="Y22" s="334"/>
      <c r="Z22" s="327"/>
      <c r="AA22" s="334"/>
      <c r="AB22" s="327"/>
      <c r="AC22" s="329">
        <f>SUM(AA22,Y22,W22,U22,S22,Q22,O22,M22,K22,I22,G22,E22)</f>
        <v>1</v>
      </c>
      <c r="AD22" s="842">
        <f>SUM(AB22,Z22,X22,V22,T22,R22,P22,N22,L22,J22,H22,F22)</f>
        <v>5518686.4000000004</v>
      </c>
      <c r="AE22" s="402">
        <f>AD22-D22</f>
        <v>0</v>
      </c>
    </row>
    <row r="23" spans="1:31" ht="6" customHeight="1">
      <c r="A23" s="962"/>
      <c r="B23" s="968"/>
      <c r="C23" s="964"/>
      <c r="D23" s="966"/>
      <c r="E23" s="330"/>
      <c r="F23" s="331"/>
      <c r="G23" s="332"/>
      <c r="H23" s="331"/>
      <c r="I23" s="333"/>
      <c r="J23" s="331"/>
      <c r="K23" s="333"/>
      <c r="L23" s="331"/>
      <c r="M23" s="385"/>
      <c r="N23" s="327"/>
      <c r="O23" s="385"/>
      <c r="P23" s="327"/>
      <c r="Q23" s="385"/>
      <c r="R23" s="327"/>
      <c r="S23" s="385"/>
      <c r="T23" s="327"/>
      <c r="U23" s="385"/>
      <c r="V23" s="327"/>
      <c r="W23" s="385"/>
      <c r="X23" s="327"/>
      <c r="Y23" s="385"/>
      <c r="Z23" s="327"/>
      <c r="AA23" s="385"/>
      <c r="AB23" s="327"/>
      <c r="AC23" s="329">
        <f t="shared" si="0"/>
        <v>0</v>
      </c>
      <c r="AE23" s="402">
        <f>AD23-D23</f>
        <v>0</v>
      </c>
    </row>
    <row r="24" spans="1:31" ht="30" customHeight="1">
      <c r="A24" s="962">
        <f>'GERAL C INFRA'!C107</f>
        <v>5</v>
      </c>
      <c r="B24" s="968" t="str">
        <f>'GERAL C INFRA'!F107</f>
        <v>SERVIÇOS DE TERRAPLENAGEM</v>
      </c>
      <c r="C24" s="964">
        <f>D24/$D$36</f>
        <v>7.2300000000000003E-2</v>
      </c>
      <c r="D24" s="966">
        <f>'GERAL C INFRA'!K116</f>
        <v>2983969.91</v>
      </c>
      <c r="E24" s="334">
        <v>0.1</v>
      </c>
      <c r="F24" s="327">
        <f>ROUND($D24*E24,2)</f>
        <v>298396.99</v>
      </c>
      <c r="G24" s="334">
        <v>0.1</v>
      </c>
      <c r="H24" s="327">
        <f>ROUND($D24*G24,2)</f>
        <v>298396.99</v>
      </c>
      <c r="I24" s="334">
        <v>0.1</v>
      </c>
      <c r="J24" s="327">
        <f>ROUND($D24*I24,2)</f>
        <v>298396.99</v>
      </c>
      <c r="K24" s="334">
        <v>0.1</v>
      </c>
      <c r="L24" s="327">
        <f>ROUND($D24*K24,2)</f>
        <v>298396.99</v>
      </c>
      <c r="M24" s="334">
        <v>0.1</v>
      </c>
      <c r="N24" s="327">
        <f>ROUND($D24*M24,2)</f>
        <v>298396.99</v>
      </c>
      <c r="O24" s="334">
        <v>0.1</v>
      </c>
      <c r="P24" s="327">
        <f>ROUND($D24*O24,2)</f>
        <v>298396.99</v>
      </c>
      <c r="Q24" s="334">
        <v>0.1</v>
      </c>
      <c r="R24" s="327">
        <f>ROUND($D24*Q24,2)</f>
        <v>298396.99</v>
      </c>
      <c r="S24" s="334">
        <v>0.1</v>
      </c>
      <c r="T24" s="327">
        <f>ROUNDDOWN($D24*S24,2)</f>
        <v>298396.99</v>
      </c>
      <c r="U24" s="334">
        <v>0.1</v>
      </c>
      <c r="V24" s="327">
        <f>ROUNDDOWN($D24*U24,2)</f>
        <v>298396.99</v>
      </c>
      <c r="W24" s="334">
        <v>0.1</v>
      </c>
      <c r="X24" s="327">
        <f>ROUNDUP($D24*W24,2)</f>
        <v>298397</v>
      </c>
      <c r="Y24" s="334"/>
      <c r="Z24" s="327"/>
      <c r="AA24" s="334"/>
      <c r="AB24" s="327"/>
      <c r="AC24" s="329">
        <f>SUM(AA24,Y24,W24,U24,S24,Q24,O24,M24,K24,I24,G24,E24)</f>
        <v>1</v>
      </c>
      <c r="AD24" s="842">
        <f>SUM(AB24,Z24,X24,V24,T24,R24,P24,N24,L24,J24,H24,F24)</f>
        <v>2983969.91</v>
      </c>
      <c r="AE24" s="402">
        <f>AD24-D24</f>
        <v>0</v>
      </c>
    </row>
    <row r="25" spans="1:31" ht="6" customHeight="1">
      <c r="A25" s="962"/>
      <c r="B25" s="968"/>
      <c r="C25" s="964"/>
      <c r="D25" s="966"/>
      <c r="E25" s="338"/>
      <c r="F25" s="339"/>
      <c r="G25" s="338"/>
      <c r="H25" s="339"/>
      <c r="I25" s="338"/>
      <c r="J25" s="339"/>
      <c r="K25" s="338"/>
      <c r="L25" s="339"/>
      <c r="M25" s="338"/>
      <c r="N25" s="339"/>
      <c r="O25" s="338"/>
      <c r="P25" s="339"/>
      <c r="Q25" s="338"/>
      <c r="R25" s="339"/>
      <c r="S25" s="338"/>
      <c r="T25" s="339"/>
      <c r="U25" s="338"/>
      <c r="V25" s="339"/>
      <c r="W25" s="338"/>
      <c r="X25" s="339"/>
      <c r="Y25" s="385"/>
      <c r="Z25" s="327"/>
      <c r="AA25" s="385"/>
      <c r="AB25" s="327"/>
      <c r="AC25" s="329">
        <f t="shared" si="0"/>
        <v>0</v>
      </c>
    </row>
    <row r="26" spans="1:31" ht="30" customHeight="1">
      <c r="A26" s="962">
        <f>'GERAL C INFRA'!C117</f>
        <v>6</v>
      </c>
      <c r="B26" s="968" t="str">
        <f>'GERAL C INFRA'!F117</f>
        <v>SERVIÇOS DE CAIXA PRIMÁRIA</v>
      </c>
      <c r="C26" s="964">
        <f>D26/$D$36</f>
        <v>0.11310000000000001</v>
      </c>
      <c r="D26" s="966">
        <f>'GERAL C INFRA'!K126</f>
        <v>4664875.08</v>
      </c>
      <c r="E26" s="334">
        <v>0.1</v>
      </c>
      <c r="F26" s="327">
        <f>ROUND($D26*E26,2)</f>
        <v>466487.51</v>
      </c>
      <c r="G26" s="334">
        <v>0.1</v>
      </c>
      <c r="H26" s="327">
        <f>ROUND($D26*G26,2)</f>
        <v>466487.51</v>
      </c>
      <c r="I26" s="334">
        <v>0.1</v>
      </c>
      <c r="J26" s="327">
        <f>ROUND($D26*I26,2)</f>
        <v>466487.51</v>
      </c>
      <c r="K26" s="334">
        <v>0.1</v>
      </c>
      <c r="L26" s="327">
        <f>ROUND($D26*K26,2)</f>
        <v>466487.51</v>
      </c>
      <c r="M26" s="334">
        <v>0.1</v>
      </c>
      <c r="N26" s="327">
        <f>ROUND($D26*M26,2)</f>
        <v>466487.51</v>
      </c>
      <c r="O26" s="334">
        <v>0.1</v>
      </c>
      <c r="P26" s="327">
        <f>ROUND($D26*O26,2)</f>
        <v>466487.51</v>
      </c>
      <c r="Q26" s="334">
        <v>0.1</v>
      </c>
      <c r="R26" s="327">
        <f>ROUND($D26*Q26,2)</f>
        <v>466487.51</v>
      </c>
      <c r="S26" s="334">
        <v>0.1</v>
      </c>
      <c r="T26" s="327">
        <f>ROUND($D26*S26,2)</f>
        <v>466487.51</v>
      </c>
      <c r="U26" s="334">
        <v>0.1</v>
      </c>
      <c r="V26" s="327">
        <f>ROUNDDOWN($D26*U26,2)</f>
        <v>466487.5</v>
      </c>
      <c r="W26" s="334">
        <v>0.1</v>
      </c>
      <c r="X26" s="327">
        <f>ROUNDDOWN($D26*W26,2)</f>
        <v>466487.5</v>
      </c>
      <c r="Y26" s="334"/>
      <c r="Z26" s="327"/>
      <c r="AA26" s="334"/>
      <c r="AB26" s="327"/>
      <c r="AC26" s="329">
        <f>SUM(AA26,Y26,W26,U26,S26,Q26,O26,M26,K26,I26,G26,E26)</f>
        <v>1</v>
      </c>
      <c r="AD26" s="842">
        <f>SUM(AB26,Z26,X26,V26,T26,R26,P26,N26,L26,J26,H26,F26)</f>
        <v>4664875.08</v>
      </c>
      <c r="AE26" s="402">
        <f>AD26-D26</f>
        <v>0</v>
      </c>
    </row>
    <row r="27" spans="1:31" ht="6" customHeight="1">
      <c r="A27" s="962"/>
      <c r="B27" s="968"/>
      <c r="C27" s="964"/>
      <c r="D27" s="966"/>
      <c r="E27" s="338"/>
      <c r="F27" s="339"/>
      <c r="G27" s="338"/>
      <c r="H27" s="339"/>
      <c r="I27" s="338"/>
      <c r="J27" s="339"/>
      <c r="K27" s="338"/>
      <c r="L27" s="339"/>
      <c r="M27" s="338"/>
      <c r="N27" s="339"/>
      <c r="O27" s="338"/>
      <c r="P27" s="339"/>
      <c r="Q27" s="338"/>
      <c r="R27" s="339"/>
      <c r="S27" s="338"/>
      <c r="T27" s="339"/>
      <c r="U27" s="338"/>
      <c r="V27" s="339"/>
      <c r="W27" s="338"/>
      <c r="X27" s="339"/>
      <c r="Y27" s="385"/>
      <c r="Z27" s="327"/>
      <c r="AA27" s="385"/>
      <c r="AB27" s="327"/>
      <c r="AC27" s="329">
        <f t="shared" si="0"/>
        <v>0</v>
      </c>
    </row>
    <row r="28" spans="1:31" ht="30" customHeight="1">
      <c r="A28" s="962">
        <f>'GERAL C INFRA'!C127</f>
        <v>7</v>
      </c>
      <c r="B28" s="968" t="str">
        <f>'GERAL C INFRA'!F127</f>
        <v>SERVIÇOS DE REVESTIMENTO</v>
      </c>
      <c r="C28" s="964">
        <f>D28/$D$36</f>
        <v>0.38840000000000002</v>
      </c>
      <c r="D28" s="966">
        <f>'GERAL C INFRA'!K137</f>
        <v>16024094.119999999</v>
      </c>
      <c r="E28" s="326"/>
      <c r="F28" s="327">
        <f>ROUND($D28*E28,2)</f>
        <v>0</v>
      </c>
      <c r="G28" s="334"/>
      <c r="H28" s="327">
        <f>ROUND($D28*G28,2)</f>
        <v>0</v>
      </c>
      <c r="I28" s="334">
        <v>0.1</v>
      </c>
      <c r="J28" s="327">
        <f>ROUND($D28*I28,2)</f>
        <v>1602409.41</v>
      </c>
      <c r="K28" s="334">
        <v>0.1</v>
      </c>
      <c r="L28" s="327">
        <f>ROUND($D28*K28,2)</f>
        <v>1602409.41</v>
      </c>
      <c r="M28" s="334">
        <v>0.1</v>
      </c>
      <c r="N28" s="327">
        <f>ROUND($D28*M28,2)</f>
        <v>1602409.41</v>
      </c>
      <c r="O28" s="334">
        <v>0.1</v>
      </c>
      <c r="P28" s="327">
        <f>ROUND($D28*O28,2)</f>
        <v>1602409.41</v>
      </c>
      <c r="Q28" s="334">
        <v>0.1</v>
      </c>
      <c r="R28" s="327">
        <f>ROUND($D28*Q28,2)</f>
        <v>1602409.41</v>
      </c>
      <c r="S28" s="334">
        <v>0.1</v>
      </c>
      <c r="T28" s="327">
        <f>ROUND($D28*S28,2)</f>
        <v>1602409.41</v>
      </c>
      <c r="U28" s="334">
        <v>0.1</v>
      </c>
      <c r="V28" s="327">
        <f>ROUND($D28*U28,2)</f>
        <v>1602409.41</v>
      </c>
      <c r="W28" s="334">
        <v>0.1</v>
      </c>
      <c r="X28" s="327">
        <f>ROUND($D28*W28,2)</f>
        <v>1602409.41</v>
      </c>
      <c r="Y28" s="334">
        <v>0.1</v>
      </c>
      <c r="Z28" s="327">
        <f>ROUNDUP($D28*Y28,2)</f>
        <v>1602409.42</v>
      </c>
      <c r="AA28" s="334">
        <v>0.1</v>
      </c>
      <c r="AB28" s="327">
        <f>ROUNDUP($D28*AA28,2)</f>
        <v>1602409.42</v>
      </c>
      <c r="AC28" s="329">
        <f>SUM(AA28,Y28,W28,U28,S28,Q28,O28,M28,K28,I28,G28,E28)</f>
        <v>1</v>
      </c>
      <c r="AD28" s="842">
        <f>SUM(AB28,Z28,X28,V28,T28,R28,P28,N28,L28,J28,H28,F28)</f>
        <v>16024094.119999999</v>
      </c>
      <c r="AE28" s="402">
        <f>AD28-D28</f>
        <v>0</v>
      </c>
    </row>
    <row r="29" spans="1:31" ht="6" customHeight="1">
      <c r="A29" s="962"/>
      <c r="B29" s="968"/>
      <c r="C29" s="964"/>
      <c r="D29" s="966"/>
      <c r="E29" s="335"/>
      <c r="F29" s="336"/>
      <c r="G29" s="337"/>
      <c r="H29" s="336"/>
      <c r="I29" s="338"/>
      <c r="J29" s="339"/>
      <c r="K29" s="338"/>
      <c r="L29" s="339"/>
      <c r="M29" s="338"/>
      <c r="N29" s="339"/>
      <c r="O29" s="338"/>
      <c r="P29" s="339"/>
      <c r="Q29" s="338"/>
      <c r="R29" s="339"/>
      <c r="S29" s="338"/>
      <c r="T29" s="339"/>
      <c r="U29" s="338"/>
      <c r="V29" s="339"/>
      <c r="W29" s="338"/>
      <c r="X29" s="339"/>
      <c r="Y29" s="338"/>
      <c r="Z29" s="339"/>
      <c r="AA29" s="338"/>
      <c r="AB29" s="339"/>
      <c r="AC29" s="329">
        <f t="shared" si="0"/>
        <v>0</v>
      </c>
    </row>
    <row r="30" spans="1:31" ht="30" customHeight="1">
      <c r="A30" s="962">
        <f>'GERAL C INFRA'!C146</f>
        <v>8</v>
      </c>
      <c r="B30" s="968" t="str">
        <f>'GERAL C INFRA'!F146</f>
        <v>LIMPEZA FINAL</v>
      </c>
      <c r="C30" s="964">
        <f>D30/$D$36</f>
        <v>4.1999999999999997E-3</v>
      </c>
      <c r="D30" s="966">
        <f>'GERAL C INFRA'!K148</f>
        <v>173126.85</v>
      </c>
      <c r="E30" s="326"/>
      <c r="F30" s="327">
        <f>ROUND($D30*E30,2)</f>
        <v>0</v>
      </c>
      <c r="G30" s="334"/>
      <c r="H30" s="327">
        <f>ROUND($D30*G30,2)</f>
        <v>0</v>
      </c>
      <c r="I30" s="334">
        <v>0.1</v>
      </c>
      <c r="J30" s="327">
        <f>ROUND($D30*I30,2)</f>
        <v>17312.689999999999</v>
      </c>
      <c r="K30" s="334">
        <v>0.1</v>
      </c>
      <c r="L30" s="327">
        <f>ROUND($D30*K30,2)</f>
        <v>17312.689999999999</v>
      </c>
      <c r="M30" s="334">
        <v>0.1</v>
      </c>
      <c r="N30" s="327">
        <f>ROUND($D30*M30,2)</f>
        <v>17312.689999999999</v>
      </c>
      <c r="O30" s="334">
        <v>0.1</v>
      </c>
      <c r="P30" s="327">
        <f>ROUND($D30*O30,2)</f>
        <v>17312.689999999999</v>
      </c>
      <c r="Q30" s="334">
        <v>0.1</v>
      </c>
      <c r="R30" s="327">
        <f>ROUND($D30*Q30,2)</f>
        <v>17312.689999999999</v>
      </c>
      <c r="S30" s="334">
        <v>0.1</v>
      </c>
      <c r="T30" s="327">
        <f>ROUNDDOWN($D30*S30,2)</f>
        <v>17312.68</v>
      </c>
      <c r="U30" s="334">
        <v>0.1</v>
      </c>
      <c r="V30" s="327">
        <f>ROUNDDOWN($D30*U30,2)</f>
        <v>17312.68</v>
      </c>
      <c r="W30" s="334">
        <v>0.1</v>
      </c>
      <c r="X30" s="327">
        <f>ROUNDDOWN($D30*W30,2)</f>
        <v>17312.68</v>
      </c>
      <c r="Y30" s="334">
        <v>0.1</v>
      </c>
      <c r="Z30" s="327">
        <f>ROUNDDOWN($D30*Y30,2)</f>
        <v>17312.68</v>
      </c>
      <c r="AA30" s="334">
        <v>0.1</v>
      </c>
      <c r="AB30" s="327">
        <f>ROUNDDOWN($D30*AA30,2)</f>
        <v>17312.68</v>
      </c>
      <c r="AC30" s="329">
        <f>SUM(AA30,Y30,W30,U30,S30,Q30,O30,M30,K30,I30,G30,E30)</f>
        <v>1</v>
      </c>
      <c r="AD30" s="842">
        <f>SUM(AB30,Z30,X30,V30,T30,R30,P30,N30,L30,J30,H30,F30)</f>
        <v>173126.85</v>
      </c>
      <c r="AE30" s="402">
        <f>AD30-D30</f>
        <v>0</v>
      </c>
    </row>
    <row r="31" spans="1:31" ht="6" customHeight="1">
      <c r="A31" s="962"/>
      <c r="B31" s="968"/>
      <c r="C31" s="964"/>
      <c r="D31" s="966"/>
      <c r="E31" s="335"/>
      <c r="F31" s="336"/>
      <c r="G31" s="337"/>
      <c r="H31" s="336"/>
      <c r="I31" s="338"/>
      <c r="J31" s="339"/>
      <c r="K31" s="338"/>
      <c r="L31" s="339"/>
      <c r="M31" s="338"/>
      <c r="N31" s="339"/>
      <c r="O31" s="338"/>
      <c r="P31" s="339"/>
      <c r="Q31" s="338"/>
      <c r="R31" s="339"/>
      <c r="S31" s="338"/>
      <c r="T31" s="339"/>
      <c r="U31" s="338"/>
      <c r="V31" s="339"/>
      <c r="W31" s="338"/>
      <c r="X31" s="339"/>
      <c r="Y31" s="338"/>
      <c r="Z31" s="339"/>
      <c r="AA31" s="338"/>
      <c r="AB31" s="339"/>
      <c r="AC31" s="329">
        <f t="shared" si="0"/>
        <v>0</v>
      </c>
    </row>
    <row r="32" spans="1:31" ht="30" customHeight="1">
      <c r="A32" s="962">
        <f>'GERAL C INFRA'!C149</f>
        <v>9</v>
      </c>
      <c r="B32" s="968" t="str">
        <f>'GERAL C INFRA'!F149</f>
        <v>OBRAS DE ARTES ESPECIAIS</v>
      </c>
      <c r="C32" s="964">
        <f>D32/$D$36</f>
        <v>2.1100000000000001E-2</v>
      </c>
      <c r="D32" s="966">
        <f>'GERAL C INFRA'!K150</f>
        <v>872000.79</v>
      </c>
      <c r="E32" s="326"/>
      <c r="F32" s="327">
        <f>ROUND($D32*E32,2)</f>
        <v>0</v>
      </c>
      <c r="G32" s="334"/>
      <c r="H32" s="327">
        <f>ROUND($D32*G32,2)</f>
        <v>0</v>
      </c>
      <c r="I32" s="334"/>
      <c r="J32" s="327"/>
      <c r="K32" s="334"/>
      <c r="L32" s="327"/>
      <c r="M32" s="334">
        <v>0.25</v>
      </c>
      <c r="N32" s="327">
        <f>ROUND($D32*M32,2)</f>
        <v>218000.2</v>
      </c>
      <c r="O32" s="334">
        <v>0.25</v>
      </c>
      <c r="P32" s="327">
        <f>ROUND($D32*O32,2)</f>
        <v>218000.2</v>
      </c>
      <c r="Q32" s="334">
        <v>0.25</v>
      </c>
      <c r="R32" s="327">
        <f>ROUND($D32*Q32,2)</f>
        <v>218000.2</v>
      </c>
      <c r="S32" s="334">
        <v>0.25</v>
      </c>
      <c r="T32" s="327">
        <f>ROUNDDOWN($D32*S32,2)</f>
        <v>218000.19</v>
      </c>
      <c r="U32" s="334"/>
      <c r="V32" s="334"/>
      <c r="W32" s="334"/>
      <c r="X32" s="334"/>
      <c r="Y32" s="334"/>
      <c r="Z32" s="334"/>
      <c r="AA32" s="334"/>
      <c r="AB32" s="845"/>
      <c r="AC32" s="329">
        <f>SUM(AA32,Y32,W32,U32,S32,Q32,O32,M32,K32,I32,G32,E32)</f>
        <v>1</v>
      </c>
      <c r="AD32" s="842">
        <f>SUM(AB32,Z32,X32,V32,T32,R32,P32,N32,L32,J32,H32,F32)</f>
        <v>872000.79</v>
      </c>
      <c r="AE32" s="402">
        <f>AD32-D32</f>
        <v>0</v>
      </c>
    </row>
    <row r="33" spans="1:31" ht="6" customHeight="1">
      <c r="A33" s="962"/>
      <c r="B33" s="968"/>
      <c r="C33" s="964"/>
      <c r="D33" s="966"/>
      <c r="E33" s="335"/>
      <c r="F33" s="336"/>
      <c r="G33" s="337"/>
      <c r="H33" s="336"/>
      <c r="I33" s="337"/>
      <c r="J33" s="336"/>
      <c r="K33" s="337"/>
      <c r="L33" s="336"/>
      <c r="M33" s="338"/>
      <c r="N33" s="339"/>
      <c r="O33" s="338"/>
      <c r="P33" s="339"/>
      <c r="Q33" s="338"/>
      <c r="R33" s="339"/>
      <c r="S33" s="338"/>
      <c r="T33" s="339"/>
      <c r="U33" s="385"/>
      <c r="V33" s="385"/>
      <c r="W33" s="385"/>
      <c r="X33" s="385"/>
      <c r="Y33" s="385"/>
      <c r="Z33" s="385"/>
      <c r="AA33" s="385"/>
      <c r="AB33" s="846"/>
      <c r="AC33" s="329">
        <f t="shared" ref="AC33" si="1">E33+G33+I33+K33+M33+AA33</f>
        <v>0</v>
      </c>
    </row>
    <row r="34" spans="1:31" ht="30" customHeight="1">
      <c r="A34" s="962">
        <f>'GERAL C INFRA'!C152</f>
        <v>10</v>
      </c>
      <c r="B34" s="968" t="str">
        <f>'GERAL C INFRA'!F152</f>
        <v>PREVENÇÃO DE INUNDAÇÕES</v>
      </c>
      <c r="C34" s="964">
        <f>D34/$D$36</f>
        <v>0.2049</v>
      </c>
      <c r="D34" s="966">
        <f>'GERAL C INFRA'!K154</f>
        <v>8454474.8499999996</v>
      </c>
      <c r="E34" s="334">
        <v>0.1</v>
      </c>
      <c r="F34" s="327">
        <f>ROUND($D34*E34,2)</f>
        <v>845447.49</v>
      </c>
      <c r="G34" s="334">
        <v>0.1</v>
      </c>
      <c r="H34" s="327">
        <f>ROUND($D34*G34,2)</f>
        <v>845447.49</v>
      </c>
      <c r="I34" s="334">
        <v>0.1</v>
      </c>
      <c r="J34" s="327">
        <f>ROUND($D34*I34,2)</f>
        <v>845447.49</v>
      </c>
      <c r="K34" s="334">
        <v>0.1</v>
      </c>
      <c r="L34" s="327">
        <f>ROUND($D34*K34,2)</f>
        <v>845447.49</v>
      </c>
      <c r="M34" s="334">
        <v>0.1</v>
      </c>
      <c r="N34" s="327">
        <f>ROUND($D34*M34,2)</f>
        <v>845447.49</v>
      </c>
      <c r="O34" s="334">
        <v>0.1</v>
      </c>
      <c r="P34" s="327">
        <f>ROUNDDOWN($D34*O34,2)</f>
        <v>845447.48</v>
      </c>
      <c r="Q34" s="334">
        <v>0.1</v>
      </c>
      <c r="R34" s="327">
        <f>ROUNDDOWN($D34*Q34,2)</f>
        <v>845447.48</v>
      </c>
      <c r="S34" s="334">
        <v>0.1</v>
      </c>
      <c r="T34" s="327">
        <f>ROUNDDOWN($D34*S34,2)</f>
        <v>845447.48</v>
      </c>
      <c r="U34" s="334">
        <v>0.1</v>
      </c>
      <c r="V34" s="327">
        <f>ROUNDDOWN($D34*U34,2)</f>
        <v>845447.48</v>
      </c>
      <c r="W34" s="334">
        <v>0.1</v>
      </c>
      <c r="X34" s="327">
        <f>ROUNDDOWN($D34*W34,2)</f>
        <v>845447.48</v>
      </c>
      <c r="Y34" s="334"/>
      <c r="Z34" s="334"/>
      <c r="AA34" s="334"/>
      <c r="AB34" s="845"/>
      <c r="AC34" s="329">
        <f>SUM(AA34,Y34,W34,U34,S34,Q34,O34,M34,K34,I34,G34,E34)</f>
        <v>1</v>
      </c>
      <c r="AD34" s="842">
        <f>SUM(AB34,Z34,X34,V34,T34,R34,P34,N34,L34,J34,H34,F34)</f>
        <v>8454474.8499999996</v>
      </c>
      <c r="AE34" s="402">
        <f>AD34-D34</f>
        <v>0</v>
      </c>
    </row>
    <row r="35" spans="1:31" ht="6" customHeight="1">
      <c r="A35" s="962"/>
      <c r="B35" s="968"/>
      <c r="C35" s="964"/>
      <c r="D35" s="966"/>
      <c r="E35" s="338"/>
      <c r="F35" s="339"/>
      <c r="G35" s="338"/>
      <c r="H35" s="339"/>
      <c r="I35" s="338"/>
      <c r="J35" s="339"/>
      <c r="K35" s="338"/>
      <c r="L35" s="339"/>
      <c r="M35" s="338"/>
      <c r="N35" s="339"/>
      <c r="O35" s="338"/>
      <c r="P35" s="339"/>
      <c r="Q35" s="338"/>
      <c r="R35" s="339"/>
      <c r="S35" s="338"/>
      <c r="T35" s="339"/>
      <c r="U35" s="338"/>
      <c r="V35" s="339"/>
      <c r="W35" s="338"/>
      <c r="X35" s="339"/>
      <c r="Y35" s="385"/>
      <c r="Z35" s="385"/>
      <c r="AA35" s="385"/>
      <c r="AB35" s="846"/>
      <c r="AC35" s="329">
        <f t="shared" ref="AC35" si="2">E35+G35+I35+K35+M35+AA35</f>
        <v>0</v>
      </c>
    </row>
    <row r="36" spans="1:31" ht="24.95" customHeight="1">
      <c r="A36" s="962" t="s">
        <v>22</v>
      </c>
      <c r="B36" s="321" t="s">
        <v>215</v>
      </c>
      <c r="C36" s="964">
        <f>ROUND(SUM(C16:C34),2)</f>
        <v>1</v>
      </c>
      <c r="D36" s="966">
        <f>ROUND(SUM(D16:D34),2)</f>
        <v>41254796.539999999</v>
      </c>
      <c r="E36" s="340">
        <f>F36/$D$36</f>
        <v>8.5400000000000004E-2</v>
      </c>
      <c r="F36" s="325">
        <f>F16+F18+F20+F22+F24+F32+F26+F28+F30+F34</f>
        <v>3522294.76</v>
      </c>
      <c r="G36" s="340">
        <f>H36/$D$36</f>
        <v>8.5400000000000004E-2</v>
      </c>
      <c r="H36" s="325">
        <f>H16+H18+H20+H22+H24+H32+H26+H28+H30+H34</f>
        <v>3522294.76</v>
      </c>
      <c r="I36" s="340">
        <f>J36/$D$36</f>
        <v>0.11119999999999999</v>
      </c>
      <c r="J36" s="325">
        <f>J16+J18+J20+J22+J24+J32+J26+J28+J30+J34</f>
        <v>4589190.25</v>
      </c>
      <c r="K36" s="340">
        <f>L36/$D$36</f>
        <v>0.11119999999999999</v>
      </c>
      <c r="L36" s="325">
        <f>L16+L18+L20+L22+L24+L32+L26+L28+L30+L34</f>
        <v>4589190.25</v>
      </c>
      <c r="M36" s="340">
        <f>N36/$D$36</f>
        <v>8.9800000000000005E-2</v>
      </c>
      <c r="N36" s="325">
        <f>N16+N18+N20+N22+N24+N32+N26+N28+N30+N34</f>
        <v>3703453.17</v>
      </c>
      <c r="O36" s="340">
        <f>P36/$D$36</f>
        <v>8.9800000000000005E-2</v>
      </c>
      <c r="P36" s="325">
        <f>P16+P18+P20+P22+P24+P32+P26+P28+P30+P34</f>
        <v>3703453.16</v>
      </c>
      <c r="Q36" s="340">
        <f>R36/$D$36</f>
        <v>8.9800000000000005E-2</v>
      </c>
      <c r="R36" s="325">
        <f>R16+R18+R20+R22+R24+R32+R26+R28+R30+R34</f>
        <v>3703453.16</v>
      </c>
      <c r="S36" s="340">
        <f>T36/$D$36</f>
        <v>8.9800000000000005E-2</v>
      </c>
      <c r="T36" s="325">
        <f>T16+T18+T20+T22+T24+T32+T26+T28+T30+T34</f>
        <v>3703453.14</v>
      </c>
      <c r="U36" s="340">
        <f>V36/$D$36</f>
        <v>8.4500000000000006E-2</v>
      </c>
      <c r="V36" s="325">
        <f>V16+V18+V20+V22+V24+V32+V26+V28+V30+V34</f>
        <v>3485452.95</v>
      </c>
      <c r="W36" s="340">
        <f>X36/$D$36</f>
        <v>8.4500000000000006E-2</v>
      </c>
      <c r="X36" s="325">
        <f>X16+X18+X20+X22+X24+X32+X26+X28+X30+X34</f>
        <v>3485452.95</v>
      </c>
      <c r="Y36" s="340">
        <f>Z36/$D$36</f>
        <v>3.9399999999999998E-2</v>
      </c>
      <c r="Z36" s="325">
        <f>Z16+Z18+Z20+Z22+Z24+Z32+Z26+Z28+Z30+Z34</f>
        <v>1623554</v>
      </c>
      <c r="AA36" s="340">
        <f>AB36/$D$36</f>
        <v>3.9399999999999998E-2</v>
      </c>
      <c r="AB36" s="325">
        <f>AB16+AB18+AB20+AB22+AB24+AB32+AB26+AB28+AB30+AB34</f>
        <v>1623553.99</v>
      </c>
    </row>
    <row r="37" spans="1:31" ht="24.95" customHeight="1" thickBot="1">
      <c r="A37" s="963"/>
      <c r="B37" s="341" t="s">
        <v>216</v>
      </c>
      <c r="C37" s="965">
        <v>1</v>
      </c>
      <c r="D37" s="967">
        <v>528609.18999999994</v>
      </c>
      <c r="E37" s="343">
        <f>F37/$D$36</f>
        <v>8.5400000000000004E-2</v>
      </c>
      <c r="F37" s="342">
        <f>F36</f>
        <v>3522294.76</v>
      </c>
      <c r="G37" s="344">
        <f>H37/$D$36</f>
        <v>0.17080000000000001</v>
      </c>
      <c r="H37" s="342">
        <f>F37+H36</f>
        <v>7044589.5199999996</v>
      </c>
      <c r="I37" s="344">
        <f>J37/$D$36</f>
        <v>0.28199999999999997</v>
      </c>
      <c r="J37" s="342">
        <f>H37+J36</f>
        <v>11633779.77</v>
      </c>
      <c r="K37" s="344">
        <f>L37/$D$36</f>
        <v>0.39319999999999999</v>
      </c>
      <c r="L37" s="342">
        <f>J37+L36</f>
        <v>16222970.02</v>
      </c>
      <c r="M37" s="344">
        <f>N37/$D$36</f>
        <v>0.48299999999999998</v>
      </c>
      <c r="N37" s="342">
        <f>L37+N36</f>
        <v>19926423.190000001</v>
      </c>
      <c r="O37" s="344">
        <f>P37/$D$36</f>
        <v>0.57279999999999998</v>
      </c>
      <c r="P37" s="342">
        <f>N37+P36</f>
        <v>23629876.350000001</v>
      </c>
      <c r="Q37" s="344">
        <f>R37/$D$36</f>
        <v>0.66249999999999998</v>
      </c>
      <c r="R37" s="342">
        <f>P37+R36</f>
        <v>27333329.510000002</v>
      </c>
      <c r="S37" s="344">
        <f>T37/$D$36</f>
        <v>0.75229999999999997</v>
      </c>
      <c r="T37" s="342">
        <f>R37+T36</f>
        <v>31036782.649999999</v>
      </c>
      <c r="U37" s="344">
        <f>V37/$D$36</f>
        <v>0.83679999999999999</v>
      </c>
      <c r="V37" s="342">
        <f>T37+V36</f>
        <v>34522235.600000001</v>
      </c>
      <c r="W37" s="344">
        <f>X37/$D$36</f>
        <v>0.92130000000000001</v>
      </c>
      <c r="X37" s="342">
        <f>V37+X36</f>
        <v>38007688.549999997</v>
      </c>
      <c r="Y37" s="344">
        <f>Z37/$D$36</f>
        <v>0.96060000000000001</v>
      </c>
      <c r="Z37" s="342">
        <f>X37+Z36</f>
        <v>39631242.549999997</v>
      </c>
      <c r="AA37" s="344">
        <f>AB37/$D$36</f>
        <v>1</v>
      </c>
      <c r="AB37" s="342">
        <f>Z37+AB36</f>
        <v>41254796.539999999</v>
      </c>
      <c r="AC37" s="841">
        <f>'GERAL C INFRA'!K155</f>
        <v>41254796.539999999</v>
      </c>
      <c r="AD37" s="402">
        <f>AC37-AB37</f>
        <v>0</v>
      </c>
      <c r="AE37" s="402">
        <f>SUM(AE16:AE34)</f>
        <v>0</v>
      </c>
    </row>
    <row r="40" spans="1:31" ht="16.5">
      <c r="B40" s="355" t="s">
        <v>490</v>
      </c>
      <c r="C40" s="961" t="s">
        <v>491</v>
      </c>
      <c r="D40" s="961"/>
      <c r="E40" s="961"/>
      <c r="F40" s="961"/>
      <c r="G40" s="961"/>
      <c r="H40" s="961"/>
      <c r="I40" s="961"/>
      <c r="J40" s="961"/>
      <c r="K40" s="961"/>
      <c r="L40" s="961"/>
      <c r="M40" s="384"/>
      <c r="N40" s="384"/>
      <c r="O40" s="384"/>
      <c r="P40" s="384"/>
      <c r="Q40" s="384"/>
      <c r="R40" s="384"/>
      <c r="S40" s="384"/>
      <c r="T40" s="384"/>
      <c r="U40" s="384"/>
      <c r="V40" s="384"/>
      <c r="W40" s="384"/>
      <c r="X40" s="384"/>
      <c r="Y40" s="384"/>
      <c r="Z40" s="384"/>
      <c r="AA40" s="384"/>
      <c r="AB40" s="384"/>
    </row>
    <row r="41" spans="1:31" ht="16.5">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row>
  </sheetData>
  <sheetProtection formatCells="0" formatColumns="0" formatRows="0" insertColumns="0" insertRows="0" insertHyperlinks="0" deleteColumns="0" deleteRows="0" sort="0" autoFilter="0" pivotTables="0"/>
  <mergeCells count="70">
    <mergeCell ref="Q14:R14"/>
    <mergeCell ref="S14:T14"/>
    <mergeCell ref="U14:V14"/>
    <mergeCell ref="W14:X14"/>
    <mergeCell ref="Y14:Z14"/>
    <mergeCell ref="A18:A19"/>
    <mergeCell ref="B18:B19"/>
    <mergeCell ref="G14:H14"/>
    <mergeCell ref="C18:C19"/>
    <mergeCell ref="D18:D19"/>
    <mergeCell ref="A16:A17"/>
    <mergeCell ref="B16:B17"/>
    <mergeCell ref="C16:C17"/>
    <mergeCell ref="D16:D17"/>
    <mergeCell ref="A13:A15"/>
    <mergeCell ref="B13:B15"/>
    <mergeCell ref="C13:C15"/>
    <mergeCell ref="D13:D15"/>
    <mergeCell ref="A22:A23"/>
    <mergeCell ref="B22:B23"/>
    <mergeCell ref="C22:C23"/>
    <mergeCell ref="D22:D23"/>
    <mergeCell ref="A20:A21"/>
    <mergeCell ref="B20:B21"/>
    <mergeCell ref="C20:C21"/>
    <mergeCell ref="D20:D21"/>
    <mergeCell ref="A24:A25"/>
    <mergeCell ref="D28:D29"/>
    <mergeCell ref="D24:D25"/>
    <mergeCell ref="A30:A31"/>
    <mergeCell ref="B30:B31"/>
    <mergeCell ref="C30:C31"/>
    <mergeCell ref="B28:B29"/>
    <mergeCell ref="A28:A29"/>
    <mergeCell ref="C28:C29"/>
    <mergeCell ref="A26:A27"/>
    <mergeCell ref="C24:C25"/>
    <mergeCell ref="B24:B25"/>
    <mergeCell ref="D26:D27"/>
    <mergeCell ref="B26:B27"/>
    <mergeCell ref="C26:C27"/>
    <mergeCell ref="C40:L40"/>
    <mergeCell ref="A36:A37"/>
    <mergeCell ref="C36:C37"/>
    <mergeCell ref="D36:D37"/>
    <mergeCell ref="D30:D31"/>
    <mergeCell ref="A32:A33"/>
    <mergeCell ref="B32:B33"/>
    <mergeCell ref="C32:C33"/>
    <mergeCell ref="D32:D33"/>
    <mergeCell ref="A34:A35"/>
    <mergeCell ref="B34:B35"/>
    <mergeCell ref="C34:C35"/>
    <mergeCell ref="D34:D35"/>
    <mergeCell ref="A1:AB3"/>
    <mergeCell ref="A10:AB10"/>
    <mergeCell ref="A11:AB12"/>
    <mergeCell ref="E13:AB13"/>
    <mergeCell ref="M14:N14"/>
    <mergeCell ref="AA14:AB14"/>
    <mergeCell ref="A4:AB4"/>
    <mergeCell ref="A5:AB5"/>
    <mergeCell ref="A6:AB6"/>
    <mergeCell ref="B8:AB8"/>
    <mergeCell ref="A9:AB9"/>
    <mergeCell ref="A7:AB7"/>
    <mergeCell ref="K14:L14"/>
    <mergeCell ref="E14:F14"/>
    <mergeCell ref="I14:J14"/>
    <mergeCell ref="O14:P14"/>
  </mergeCells>
  <printOptions horizontalCentered="1"/>
  <pageMargins left="0.12" right="0.1" top="0.78740157480314965" bottom="0.78740157480314965" header="0.31496062992125984" footer="0.31496062992125984"/>
  <pageSetup paperSize="9" scale="38"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39997558519241921"/>
    <pageSetUpPr fitToPage="1"/>
  </sheetPr>
  <dimension ref="A1:F55"/>
  <sheetViews>
    <sheetView view="pageBreakPreview" zoomScale="60" zoomScaleNormal="70" workbookViewId="0">
      <selection activeCell="B7" sqref="B7:F7"/>
    </sheetView>
  </sheetViews>
  <sheetFormatPr defaultColWidth="9.140625" defaultRowHeight="20.25"/>
  <cols>
    <col min="1" max="1" width="13.42578125" style="47" customWidth="1"/>
    <col min="2" max="2" width="77.5703125" style="47" customWidth="1"/>
    <col min="3" max="6" width="20.7109375" style="47" customWidth="1"/>
    <col min="7" max="16384" width="9.140625" style="47"/>
  </cols>
  <sheetData>
    <row r="1" spans="1:6" s="45" customFormat="1" ht="19.5" customHeight="1">
      <c r="A1" s="974"/>
      <c r="B1" s="975"/>
      <c r="C1" s="975"/>
      <c r="D1" s="975"/>
      <c r="E1" s="975"/>
      <c r="F1" s="976"/>
    </row>
    <row r="2" spans="1:6" s="45" customFormat="1" ht="74.25" customHeight="1">
      <c r="A2" s="75"/>
      <c r="B2" s="76"/>
      <c r="C2" s="76"/>
      <c r="D2" s="76"/>
      <c r="E2" s="76"/>
      <c r="F2" s="77"/>
    </row>
    <row r="3" spans="1:6" s="46" customFormat="1" ht="20.100000000000001" customHeight="1">
      <c r="A3" s="977" t="s">
        <v>18</v>
      </c>
      <c r="B3" s="978"/>
      <c r="C3" s="978"/>
      <c r="D3" s="978"/>
      <c r="E3" s="978"/>
      <c r="F3" s="979"/>
    </row>
    <row r="4" spans="1:6" s="46" customFormat="1" ht="20.100000000000001" customHeight="1">
      <c r="A4" s="980" t="s">
        <v>189</v>
      </c>
      <c r="B4" s="981"/>
      <c r="C4" s="981"/>
      <c r="D4" s="981"/>
      <c r="E4" s="981"/>
      <c r="F4" s="982"/>
    </row>
    <row r="5" spans="1:6" s="46" customFormat="1" ht="19.5" customHeight="1">
      <c r="A5" s="980" t="s">
        <v>17</v>
      </c>
      <c r="B5" s="981"/>
      <c r="C5" s="981"/>
      <c r="D5" s="981"/>
      <c r="E5" s="981"/>
      <c r="F5" s="982"/>
    </row>
    <row r="6" spans="1:6" s="46" customFormat="1" ht="20.100000000000001" customHeight="1">
      <c r="A6" s="989"/>
      <c r="B6" s="990"/>
      <c r="C6" s="990"/>
      <c r="D6" s="990"/>
      <c r="E6" s="990"/>
      <c r="F6" s="991"/>
    </row>
    <row r="7" spans="1:6" ht="58.5" customHeight="1">
      <c r="A7" s="359" t="s">
        <v>557</v>
      </c>
      <c r="B7" s="992" t="str">
        <f>'GERAL C INFRA'!D9</f>
        <v>EXECUÇÃO DOS SERVIÇOS DE INFRAESTRUTURA E PREVENÇÃO DE INUNDAÇÕES - NO MUNICÍPIO DE ANANINDEUA - PA.</v>
      </c>
      <c r="C7" s="993"/>
      <c r="D7" s="993"/>
      <c r="E7" s="993"/>
      <c r="F7" s="994"/>
    </row>
    <row r="8" spans="1:6" s="46" customFormat="1" ht="20.100000000000001" customHeight="1" thickBot="1">
      <c r="A8" s="983"/>
      <c r="B8" s="984"/>
      <c r="C8" s="984"/>
      <c r="D8" s="984"/>
      <c r="E8" s="984"/>
      <c r="F8" s="985"/>
    </row>
    <row r="9" spans="1:6" ht="34.5" customHeight="1" thickTop="1" thickBot="1">
      <c r="A9" s="986" t="s">
        <v>461</v>
      </c>
      <c r="B9" s="987"/>
      <c r="C9" s="987"/>
      <c r="D9" s="987"/>
      <c r="E9" s="987"/>
      <c r="F9" s="988"/>
    </row>
    <row r="10" spans="1:6" ht="18.75" customHeight="1" thickTop="1">
      <c r="A10" s="995"/>
      <c r="B10" s="996"/>
      <c r="C10" s="996"/>
      <c r="D10" s="996"/>
      <c r="E10" s="996"/>
      <c r="F10" s="997"/>
    </row>
    <row r="11" spans="1:6" ht="30" customHeight="1">
      <c r="A11" s="1010" t="s">
        <v>462</v>
      </c>
      <c r="B11" s="1011"/>
      <c r="C11" s="1011"/>
      <c r="D11" s="1011"/>
      <c r="E11" s="1011"/>
      <c r="F11" s="1012"/>
    </row>
    <row r="12" spans="1:6">
      <c r="A12" s="1005" t="s">
        <v>68</v>
      </c>
      <c r="B12" s="1007" t="s">
        <v>69</v>
      </c>
      <c r="C12" s="998" t="s">
        <v>259</v>
      </c>
      <c r="D12" s="999"/>
      <c r="E12" s="998" t="s">
        <v>260</v>
      </c>
      <c r="F12" s="1000"/>
    </row>
    <row r="13" spans="1:6" s="45" customFormat="1">
      <c r="A13" s="1005"/>
      <c r="B13" s="1008"/>
      <c r="C13" s="351" t="s">
        <v>70</v>
      </c>
      <c r="D13" s="351" t="s">
        <v>71</v>
      </c>
      <c r="E13" s="351" t="s">
        <v>70</v>
      </c>
      <c r="F13" s="360" t="s">
        <v>71</v>
      </c>
    </row>
    <row r="14" spans="1:6" s="45" customFormat="1">
      <c r="A14" s="1006"/>
      <c r="B14" s="1009"/>
      <c r="C14" s="352" t="s">
        <v>213</v>
      </c>
      <c r="D14" s="352" t="s">
        <v>213</v>
      </c>
      <c r="E14" s="352" t="s">
        <v>213</v>
      </c>
      <c r="F14" s="361" t="s">
        <v>213</v>
      </c>
    </row>
    <row r="15" spans="1:6" s="45" customFormat="1" ht="24.75" customHeight="1">
      <c r="A15" s="1001" t="s">
        <v>72</v>
      </c>
      <c r="B15" s="1002"/>
      <c r="C15" s="1003"/>
      <c r="D15" s="1004"/>
      <c r="F15" s="48"/>
    </row>
    <row r="16" spans="1:6" s="45" customFormat="1" ht="24.95" customHeight="1">
      <c r="A16" s="49" t="s">
        <v>73</v>
      </c>
      <c r="B16" s="50" t="s">
        <v>74</v>
      </c>
      <c r="C16" s="51">
        <v>0</v>
      </c>
      <c r="D16" s="51">
        <v>0</v>
      </c>
      <c r="E16" s="51">
        <v>20</v>
      </c>
      <c r="F16" s="52">
        <v>20</v>
      </c>
    </row>
    <row r="17" spans="1:6" s="45" customFormat="1" ht="24.95" customHeight="1">
      <c r="A17" s="49" t="s">
        <v>75</v>
      </c>
      <c r="B17" s="50" t="s">
        <v>76</v>
      </c>
      <c r="C17" s="51">
        <v>1.5</v>
      </c>
      <c r="D17" s="51">
        <v>1.5</v>
      </c>
      <c r="E17" s="51">
        <v>1.5</v>
      </c>
      <c r="F17" s="52">
        <v>1.5</v>
      </c>
    </row>
    <row r="18" spans="1:6" s="45" customFormat="1" ht="24.95" customHeight="1">
      <c r="A18" s="49" t="s">
        <v>77</v>
      </c>
      <c r="B18" s="50" t="s">
        <v>78</v>
      </c>
      <c r="C18" s="51">
        <v>1</v>
      </c>
      <c r="D18" s="51">
        <v>1</v>
      </c>
      <c r="E18" s="51">
        <v>1</v>
      </c>
      <c r="F18" s="52">
        <v>1</v>
      </c>
    </row>
    <row r="19" spans="1:6" s="45" customFormat="1" ht="24.95" customHeight="1">
      <c r="A19" s="49" t="s">
        <v>79</v>
      </c>
      <c r="B19" s="50" t="s">
        <v>80</v>
      </c>
      <c r="C19" s="51">
        <v>0.2</v>
      </c>
      <c r="D19" s="51">
        <v>0.2</v>
      </c>
      <c r="E19" s="51">
        <v>0.2</v>
      </c>
      <c r="F19" s="52">
        <v>0.2</v>
      </c>
    </row>
    <row r="20" spans="1:6" s="45" customFormat="1" ht="24.95" customHeight="1">
      <c r="A20" s="49" t="s">
        <v>81</v>
      </c>
      <c r="B20" s="50" t="s">
        <v>82</v>
      </c>
      <c r="C20" s="51">
        <v>0.6</v>
      </c>
      <c r="D20" s="51">
        <v>0.6</v>
      </c>
      <c r="E20" s="51">
        <v>0.6</v>
      </c>
      <c r="F20" s="52">
        <v>0.6</v>
      </c>
    </row>
    <row r="21" spans="1:6" s="45" customFormat="1" ht="24.95" customHeight="1">
      <c r="A21" s="49" t="s">
        <v>83</v>
      </c>
      <c r="B21" s="50" t="s">
        <v>84</v>
      </c>
      <c r="C21" s="51">
        <v>2.5</v>
      </c>
      <c r="D21" s="51">
        <v>2.5</v>
      </c>
      <c r="E21" s="51">
        <v>2.5</v>
      </c>
      <c r="F21" s="52">
        <v>2.5</v>
      </c>
    </row>
    <row r="22" spans="1:6" s="45" customFormat="1" ht="24.95" customHeight="1">
      <c r="A22" s="49" t="s">
        <v>85</v>
      </c>
      <c r="B22" s="50" t="s">
        <v>86</v>
      </c>
      <c r="C22" s="51">
        <v>3</v>
      </c>
      <c r="D22" s="51">
        <v>3</v>
      </c>
      <c r="E22" s="51">
        <v>3</v>
      </c>
      <c r="F22" s="52">
        <v>3</v>
      </c>
    </row>
    <row r="23" spans="1:6" s="45" customFormat="1" ht="24.95" customHeight="1">
      <c r="A23" s="49" t="s">
        <v>87</v>
      </c>
      <c r="B23" s="50" t="s">
        <v>88</v>
      </c>
      <c r="C23" s="51">
        <v>8</v>
      </c>
      <c r="D23" s="51">
        <v>8</v>
      </c>
      <c r="E23" s="51">
        <v>8</v>
      </c>
      <c r="F23" s="52">
        <v>8</v>
      </c>
    </row>
    <row r="24" spans="1:6" s="45" customFormat="1" ht="24.95" customHeight="1">
      <c r="A24" s="49" t="s">
        <v>89</v>
      </c>
      <c r="B24" s="50" t="s">
        <v>90</v>
      </c>
      <c r="C24" s="51">
        <v>0</v>
      </c>
      <c r="D24" s="51">
        <v>0</v>
      </c>
      <c r="E24" s="51">
        <v>0</v>
      </c>
      <c r="F24" s="52">
        <v>0</v>
      </c>
    </row>
    <row r="25" spans="1:6" s="45" customFormat="1" ht="24.95" customHeight="1">
      <c r="A25" s="53" t="s">
        <v>51</v>
      </c>
      <c r="B25" s="54" t="s">
        <v>91</v>
      </c>
      <c r="C25" s="55">
        <f>SUM(C16:C24)</f>
        <v>16.8</v>
      </c>
      <c r="D25" s="55">
        <f>SUM(D16:D24)</f>
        <v>16.8</v>
      </c>
      <c r="E25" s="55">
        <f>SUM(E16:E24)</f>
        <v>36.799999999999997</v>
      </c>
      <c r="F25" s="56">
        <f>SUM(F16:F24)</f>
        <v>36.799999999999997</v>
      </c>
    </row>
    <row r="26" spans="1:6" s="45" customFormat="1" ht="24.75" customHeight="1">
      <c r="A26" s="1001" t="s">
        <v>92</v>
      </c>
      <c r="B26" s="1002"/>
      <c r="C26" s="1002"/>
      <c r="D26" s="1013"/>
      <c r="F26" s="48"/>
    </row>
    <row r="27" spans="1:6" s="45" customFormat="1" ht="24.95" customHeight="1">
      <c r="A27" s="49" t="s">
        <v>93</v>
      </c>
      <c r="B27" s="50" t="s">
        <v>94</v>
      </c>
      <c r="C27" s="57">
        <v>18.13</v>
      </c>
      <c r="D27" s="57">
        <v>0</v>
      </c>
      <c r="E27" s="57">
        <v>18.13</v>
      </c>
      <c r="F27" s="60">
        <v>0</v>
      </c>
    </row>
    <row r="28" spans="1:6" s="45" customFormat="1" ht="24.95" customHeight="1">
      <c r="A28" s="49" t="s">
        <v>95</v>
      </c>
      <c r="B28" s="50" t="s">
        <v>96</v>
      </c>
      <c r="C28" s="57">
        <v>4.16</v>
      </c>
      <c r="D28" s="57">
        <v>0</v>
      </c>
      <c r="E28" s="57">
        <v>4.16</v>
      </c>
      <c r="F28" s="60">
        <v>0</v>
      </c>
    </row>
    <row r="29" spans="1:6" s="45" customFormat="1" ht="24.95" customHeight="1">
      <c r="A29" s="49" t="s">
        <v>97</v>
      </c>
      <c r="B29" s="50" t="s">
        <v>98</v>
      </c>
      <c r="C29" s="57">
        <v>0.89</v>
      </c>
      <c r="D29" s="57">
        <v>0.66</v>
      </c>
      <c r="E29" s="57">
        <v>0.89</v>
      </c>
      <c r="F29" s="60">
        <v>0.66</v>
      </c>
    </row>
    <row r="30" spans="1:6" s="45" customFormat="1" ht="24.95" customHeight="1">
      <c r="A30" s="49" t="s">
        <v>99</v>
      </c>
      <c r="B30" s="50" t="s">
        <v>100</v>
      </c>
      <c r="C30" s="57">
        <v>11.23</v>
      </c>
      <c r="D30" s="57">
        <v>8.33</v>
      </c>
      <c r="E30" s="57">
        <v>11.23</v>
      </c>
      <c r="F30" s="60">
        <v>8.33</v>
      </c>
    </row>
    <row r="31" spans="1:6" s="45" customFormat="1" ht="24.95" customHeight="1">
      <c r="A31" s="49" t="s">
        <v>101</v>
      </c>
      <c r="B31" s="50" t="s">
        <v>102</v>
      </c>
      <c r="C31" s="57">
        <v>7.0000000000000007E-2</v>
      </c>
      <c r="D31" s="57">
        <v>0.05</v>
      </c>
      <c r="E31" s="57">
        <v>7.0000000000000007E-2</v>
      </c>
      <c r="F31" s="60">
        <v>0.05</v>
      </c>
    </row>
    <row r="32" spans="1:6" s="45" customFormat="1" ht="24.95" customHeight="1">
      <c r="A32" s="49" t="s">
        <v>103</v>
      </c>
      <c r="B32" s="50" t="s">
        <v>104</v>
      </c>
      <c r="C32" s="57">
        <v>0.75</v>
      </c>
      <c r="D32" s="57">
        <v>0.56000000000000005</v>
      </c>
      <c r="E32" s="57">
        <v>0.75</v>
      </c>
      <c r="F32" s="60">
        <v>0.56000000000000005</v>
      </c>
    </row>
    <row r="33" spans="1:6" s="45" customFormat="1" ht="24.95" customHeight="1">
      <c r="A33" s="49" t="s">
        <v>105</v>
      </c>
      <c r="B33" s="50" t="s">
        <v>106</v>
      </c>
      <c r="C33" s="57">
        <v>2.75</v>
      </c>
      <c r="D33" s="57">
        <v>0</v>
      </c>
      <c r="E33" s="57">
        <v>2.75</v>
      </c>
      <c r="F33" s="60">
        <v>0</v>
      </c>
    </row>
    <row r="34" spans="1:6" s="45" customFormat="1" ht="24.95" customHeight="1">
      <c r="A34" s="49" t="s">
        <v>107</v>
      </c>
      <c r="B34" s="50" t="s">
        <v>108</v>
      </c>
      <c r="C34" s="57">
        <v>0.11</v>
      </c>
      <c r="D34" s="57">
        <v>0.08</v>
      </c>
      <c r="E34" s="57">
        <v>0.11</v>
      </c>
      <c r="F34" s="60">
        <v>0.08</v>
      </c>
    </row>
    <row r="35" spans="1:6" s="45" customFormat="1" ht="24.95" customHeight="1">
      <c r="A35" s="49" t="s">
        <v>109</v>
      </c>
      <c r="B35" s="50" t="s">
        <v>110</v>
      </c>
      <c r="C35" s="57">
        <v>13.17</v>
      </c>
      <c r="D35" s="57">
        <v>9.77</v>
      </c>
      <c r="E35" s="57">
        <v>13.17</v>
      </c>
      <c r="F35" s="60">
        <v>9.77</v>
      </c>
    </row>
    <row r="36" spans="1:6" s="45" customFormat="1" ht="24.95" customHeight="1">
      <c r="A36" s="49" t="s">
        <v>111</v>
      </c>
      <c r="B36" s="50" t="s">
        <v>112</v>
      </c>
      <c r="C36" s="57">
        <v>0.04</v>
      </c>
      <c r="D36" s="57">
        <v>0.03</v>
      </c>
      <c r="E36" s="57">
        <v>0.04</v>
      </c>
      <c r="F36" s="60">
        <v>0.03</v>
      </c>
    </row>
    <row r="37" spans="1:6" s="45" customFormat="1" ht="24.95" customHeight="1">
      <c r="A37" s="53" t="s">
        <v>54</v>
      </c>
      <c r="B37" s="54" t="s">
        <v>113</v>
      </c>
      <c r="C37" s="58">
        <f>SUM(C27:C36)</f>
        <v>51.3</v>
      </c>
      <c r="D37" s="58">
        <f>SUM(D27:D36)</f>
        <v>19.48</v>
      </c>
      <c r="E37" s="58">
        <f>SUM(E27:E36)</f>
        <v>51.3</v>
      </c>
      <c r="F37" s="59">
        <f>SUM(F27:F36)</f>
        <v>19.48</v>
      </c>
    </row>
    <row r="38" spans="1:6" s="45" customFormat="1" ht="24.75" customHeight="1">
      <c r="A38" s="1001" t="s">
        <v>114</v>
      </c>
      <c r="B38" s="1002"/>
      <c r="C38" s="1002"/>
      <c r="D38" s="1013"/>
      <c r="F38" s="48"/>
    </row>
    <row r="39" spans="1:6" s="45" customFormat="1" ht="24.95" customHeight="1">
      <c r="A39" s="49" t="s">
        <v>115</v>
      </c>
      <c r="B39" s="50" t="s">
        <v>116</v>
      </c>
      <c r="C39" s="57">
        <v>5.82</v>
      </c>
      <c r="D39" s="57">
        <v>4.32</v>
      </c>
      <c r="E39" s="57">
        <v>5.82</v>
      </c>
      <c r="F39" s="60">
        <v>4.32</v>
      </c>
    </row>
    <row r="40" spans="1:6" s="45" customFormat="1" ht="24.95" customHeight="1">
      <c r="A40" s="49" t="s">
        <v>117</v>
      </c>
      <c r="B40" s="50" t="s">
        <v>118</v>
      </c>
      <c r="C40" s="57">
        <v>0.14000000000000001</v>
      </c>
      <c r="D40" s="57">
        <v>0.1</v>
      </c>
      <c r="E40" s="57">
        <v>0.14000000000000001</v>
      </c>
      <c r="F40" s="60">
        <v>0.1</v>
      </c>
    </row>
    <row r="41" spans="1:6" s="45" customFormat="1" ht="24.95" customHeight="1">
      <c r="A41" s="49" t="s">
        <v>119</v>
      </c>
      <c r="B41" s="50" t="s">
        <v>120</v>
      </c>
      <c r="C41" s="57">
        <v>1.82</v>
      </c>
      <c r="D41" s="57">
        <v>1.35</v>
      </c>
      <c r="E41" s="57">
        <v>1.82</v>
      </c>
      <c r="F41" s="60">
        <v>1.35</v>
      </c>
    </row>
    <row r="42" spans="1:6" s="45" customFormat="1" ht="24.95" customHeight="1">
      <c r="A42" s="49" t="s">
        <v>121</v>
      </c>
      <c r="B42" s="50" t="s">
        <v>122</v>
      </c>
      <c r="C42" s="57">
        <v>2.89</v>
      </c>
      <c r="D42" s="57">
        <v>2.14</v>
      </c>
      <c r="E42" s="57">
        <v>2.89</v>
      </c>
      <c r="F42" s="60">
        <v>2.14</v>
      </c>
    </row>
    <row r="43" spans="1:6" s="45" customFormat="1" ht="24.95" customHeight="1">
      <c r="A43" s="49" t="s">
        <v>123</v>
      </c>
      <c r="B43" s="50" t="s">
        <v>124</v>
      </c>
      <c r="C43" s="57">
        <v>0.49</v>
      </c>
      <c r="D43" s="57">
        <v>0.36</v>
      </c>
      <c r="E43" s="57">
        <v>0.49</v>
      </c>
      <c r="F43" s="60">
        <v>0.36</v>
      </c>
    </row>
    <row r="44" spans="1:6" s="45" customFormat="1" ht="24.95" customHeight="1">
      <c r="A44" s="53" t="s">
        <v>14</v>
      </c>
      <c r="B44" s="54" t="s">
        <v>125</v>
      </c>
      <c r="C44" s="58">
        <f>SUM(C39:C43)</f>
        <v>11.16</v>
      </c>
      <c r="D44" s="58">
        <f>SUM(D39:D43)</f>
        <v>8.27</v>
      </c>
      <c r="E44" s="58">
        <f>SUM(E39:E43)</f>
        <v>11.16</v>
      </c>
      <c r="F44" s="59">
        <f>SUM(F39:F43)</f>
        <v>8.27</v>
      </c>
    </row>
    <row r="45" spans="1:6" s="45" customFormat="1" ht="24.75" customHeight="1">
      <c r="A45" s="1001" t="s">
        <v>126</v>
      </c>
      <c r="B45" s="1002"/>
      <c r="C45" s="1002"/>
      <c r="D45" s="1013"/>
      <c r="F45" s="48"/>
    </row>
    <row r="46" spans="1:6" s="45" customFormat="1" ht="24.95" customHeight="1">
      <c r="A46" s="49" t="s">
        <v>127</v>
      </c>
      <c r="B46" s="50" t="s">
        <v>128</v>
      </c>
      <c r="C46" s="57">
        <v>8.6199999999999992</v>
      </c>
      <c r="D46" s="57">
        <v>3.27</v>
      </c>
      <c r="E46" s="57">
        <v>18.88</v>
      </c>
      <c r="F46" s="60">
        <v>7.17</v>
      </c>
    </row>
    <row r="47" spans="1:6" s="45" customFormat="1" ht="40.5">
      <c r="A47" s="49" t="s">
        <v>129</v>
      </c>
      <c r="B47" s="74" t="s">
        <v>463</v>
      </c>
      <c r="C47" s="61">
        <v>0.49</v>
      </c>
      <c r="D47" s="61">
        <v>0.36</v>
      </c>
      <c r="E47" s="61">
        <v>0.52</v>
      </c>
      <c r="F47" s="62">
        <v>0.38</v>
      </c>
    </row>
    <row r="48" spans="1:6" s="45" customFormat="1" ht="24.95" customHeight="1" thickBot="1">
      <c r="A48" s="63" t="s">
        <v>7</v>
      </c>
      <c r="B48" s="64" t="s">
        <v>130</v>
      </c>
      <c r="C48" s="65">
        <f>SUM(C46:C47)</f>
        <v>9.11</v>
      </c>
      <c r="D48" s="65">
        <f>SUM(D46:D47)</f>
        <v>3.63</v>
      </c>
      <c r="E48" s="65">
        <f>SUM(E46:E47)</f>
        <v>19.399999999999999</v>
      </c>
      <c r="F48" s="66">
        <f>SUM(F46:F47)</f>
        <v>7.55</v>
      </c>
    </row>
    <row r="49" spans="1:6" s="45" customFormat="1" ht="24.75" hidden="1" customHeight="1">
      <c r="A49" s="1014" t="s">
        <v>131</v>
      </c>
      <c r="B49" s="1003"/>
      <c r="C49" s="1003"/>
      <c r="D49" s="1004"/>
      <c r="F49" s="48"/>
    </row>
    <row r="50" spans="1:6" s="45" customFormat="1" hidden="1">
      <c r="A50" s="49" t="s">
        <v>132</v>
      </c>
      <c r="B50" s="50"/>
      <c r="C50" s="50"/>
      <c r="D50" s="50"/>
      <c r="E50" s="50"/>
      <c r="F50" s="67"/>
    </row>
    <row r="51" spans="1:6" s="45" customFormat="1" ht="18.75" hidden="1" customHeight="1">
      <c r="A51" s="68" t="s">
        <v>61</v>
      </c>
      <c r="B51" s="69" t="s">
        <v>133</v>
      </c>
      <c r="C51" s="70">
        <v>0</v>
      </c>
      <c r="D51" s="70">
        <v>0</v>
      </c>
      <c r="E51" s="70">
        <v>0</v>
      </c>
      <c r="F51" s="71">
        <v>0</v>
      </c>
    </row>
    <row r="52" spans="1:6" s="45" customFormat="1" ht="35.1" customHeight="1" thickBot="1">
      <c r="A52" s="1015" t="s">
        <v>261</v>
      </c>
      <c r="B52" s="1016"/>
      <c r="C52" s="72">
        <f>(C25+C37+C44+C48)</f>
        <v>88.37</v>
      </c>
      <c r="D52" s="72">
        <f>D25+D37+D44+D48</f>
        <v>48.18</v>
      </c>
      <c r="E52" s="72">
        <f>(E25+E37+E44+E48)</f>
        <v>118.66</v>
      </c>
      <c r="F52" s="73">
        <f>F25+F37+F44+F48</f>
        <v>72.099999999999994</v>
      </c>
    </row>
    <row r="53" spans="1:6" s="45" customFormat="1" ht="18.75" customHeight="1">
      <c r="A53" s="1017" t="s">
        <v>556</v>
      </c>
      <c r="B53" s="1017"/>
      <c r="C53" s="1017"/>
      <c r="D53" s="1017"/>
    </row>
    <row r="54" spans="1:6" s="45" customFormat="1"/>
    <row r="55" spans="1:6" s="45" customFormat="1" ht="21" customHeight="1">
      <c r="A55" s="45" t="s">
        <v>134</v>
      </c>
    </row>
  </sheetData>
  <mergeCells count="21">
    <mergeCell ref="A38:D38"/>
    <mergeCell ref="A45:D45"/>
    <mergeCell ref="A49:D49"/>
    <mergeCell ref="A52:B52"/>
    <mergeCell ref="A53:D53"/>
    <mergeCell ref="A15:D15"/>
    <mergeCell ref="A12:A14"/>
    <mergeCell ref="B12:B14"/>
    <mergeCell ref="A11:F11"/>
    <mergeCell ref="A26:D26"/>
    <mergeCell ref="A9:F9"/>
    <mergeCell ref="A6:F6"/>
    <mergeCell ref="B7:F7"/>
    <mergeCell ref="A10:F10"/>
    <mergeCell ref="C12:D12"/>
    <mergeCell ref="E12:F12"/>
    <mergeCell ref="A1:F1"/>
    <mergeCell ref="A3:F3"/>
    <mergeCell ref="A4:F4"/>
    <mergeCell ref="A5:F5"/>
    <mergeCell ref="A8:F8"/>
  </mergeCells>
  <printOptions horizontalCentered="1"/>
  <pageMargins left="0.51181102362204722" right="0.51181102362204722" top="0.78740157480314965" bottom="0.78740157480314965" header="0.31496062992125984" footer="0.31496062992125984"/>
  <pageSetup paperSize="9" scale="54"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39997558519241921"/>
    <pageSetUpPr fitToPage="1"/>
  </sheetPr>
  <dimension ref="A1:K52"/>
  <sheetViews>
    <sheetView view="pageBreakPreview" zoomScale="60" zoomScaleNormal="100" workbookViewId="0">
      <selection activeCell="B7" sqref="B7:H7"/>
    </sheetView>
  </sheetViews>
  <sheetFormatPr defaultColWidth="9.140625" defaultRowHeight="14.25"/>
  <cols>
    <col min="1" max="8" width="20.7109375" style="79" customWidth="1"/>
    <col min="9" max="9" width="9.140625" style="79"/>
    <col min="10" max="10" width="16.7109375" style="79" customWidth="1"/>
    <col min="11" max="11" width="18.140625" style="79" customWidth="1"/>
    <col min="12" max="16384" width="9.140625" style="79"/>
  </cols>
  <sheetData>
    <row r="1" spans="1:9" ht="13.5" customHeight="1">
      <c r="A1" s="1060"/>
      <c r="B1" s="1061"/>
      <c r="C1" s="1061"/>
      <c r="D1" s="1061"/>
      <c r="E1" s="1061"/>
      <c r="F1" s="1061"/>
      <c r="G1" s="1061"/>
      <c r="H1" s="1062"/>
      <c r="I1" s="78"/>
    </row>
    <row r="2" spans="1:9" ht="69" customHeight="1">
      <c r="A2" s="80"/>
      <c r="B2" s="362"/>
      <c r="C2" s="362"/>
      <c r="D2" s="362"/>
      <c r="E2" s="362"/>
      <c r="F2" s="362"/>
      <c r="G2" s="362"/>
      <c r="H2" s="81"/>
      <c r="I2" s="82"/>
    </row>
    <row r="3" spans="1:9" ht="20.100000000000001" customHeight="1">
      <c r="A3" s="1063" t="s">
        <v>18</v>
      </c>
      <c r="B3" s="1064"/>
      <c r="C3" s="1064"/>
      <c r="D3" s="1064"/>
      <c r="E3" s="1064"/>
      <c r="F3" s="1064"/>
      <c r="G3" s="1064"/>
      <c r="H3" s="1065"/>
      <c r="I3" s="83"/>
    </row>
    <row r="4" spans="1:9" ht="20.100000000000001" customHeight="1">
      <c r="A4" s="1066" t="s">
        <v>262</v>
      </c>
      <c r="B4" s="1067"/>
      <c r="C4" s="1067"/>
      <c r="D4" s="1067"/>
      <c r="E4" s="1067"/>
      <c r="F4" s="1067"/>
      <c r="G4" s="1067"/>
      <c r="H4" s="1068"/>
      <c r="I4" s="84"/>
    </row>
    <row r="5" spans="1:9" ht="19.5" customHeight="1">
      <c r="A5" s="1066" t="s">
        <v>17</v>
      </c>
      <c r="B5" s="1067"/>
      <c r="C5" s="1067"/>
      <c r="D5" s="1067"/>
      <c r="E5" s="1067"/>
      <c r="F5" s="1067"/>
      <c r="G5" s="1067"/>
      <c r="H5" s="1068"/>
      <c r="I5" s="85"/>
    </row>
    <row r="6" spans="1:9" ht="21" customHeight="1">
      <c r="A6" s="1072"/>
      <c r="B6" s="1073"/>
      <c r="C6" s="1073"/>
      <c r="D6" s="1073"/>
      <c r="E6" s="1073"/>
      <c r="F6" s="1073"/>
      <c r="G6" s="1073"/>
      <c r="H6" s="1074"/>
    </row>
    <row r="7" spans="1:9" ht="54.75" customHeight="1">
      <c r="A7" s="363" t="s">
        <v>557</v>
      </c>
      <c r="B7" s="1075" t="str">
        <f>'GERAL C INFRA'!D9</f>
        <v>EXECUÇÃO DOS SERVIÇOS DE INFRAESTRUTURA E PREVENÇÃO DE INUNDAÇÕES - NO MUNICÍPIO DE ANANINDEUA - PA.</v>
      </c>
      <c r="C7" s="1076"/>
      <c r="D7" s="1076"/>
      <c r="E7" s="1076"/>
      <c r="F7" s="1076"/>
      <c r="G7" s="1076"/>
      <c r="H7" s="1077"/>
    </row>
    <row r="8" spans="1:9" s="88" customFormat="1" ht="13.5" customHeight="1" thickBot="1">
      <c r="A8" s="86"/>
      <c r="B8" s="1069"/>
      <c r="C8" s="1069"/>
      <c r="D8" s="1069"/>
      <c r="E8" s="1070"/>
      <c r="F8" s="1070"/>
      <c r="G8" s="1070"/>
      <c r="H8" s="1071"/>
      <c r="I8" s="87"/>
    </row>
    <row r="9" spans="1:9" ht="34.5" customHeight="1" thickTop="1" thickBot="1">
      <c r="A9" s="1048" t="s">
        <v>464</v>
      </c>
      <c r="B9" s="1049"/>
      <c r="C9" s="1049"/>
      <c r="D9" s="1049"/>
      <c r="E9" s="1049"/>
      <c r="F9" s="1049"/>
      <c r="G9" s="1049"/>
      <c r="H9" s="1050"/>
    </row>
    <row r="10" spans="1:9" ht="13.5" customHeight="1" thickTop="1">
      <c r="A10" s="1051"/>
      <c r="B10" s="1052"/>
      <c r="C10" s="1052"/>
      <c r="D10" s="1052"/>
      <c r="E10" s="1052"/>
      <c r="F10" s="1052"/>
      <c r="G10" s="1052"/>
      <c r="H10" s="1053"/>
    </row>
    <row r="11" spans="1:9" ht="69.75" customHeight="1">
      <c r="A11" s="1054"/>
      <c r="B11" s="1055"/>
      <c r="C11" s="1055"/>
      <c r="D11" s="1055"/>
      <c r="E11" s="1055"/>
      <c r="F11" s="1055"/>
      <c r="G11" s="1056"/>
      <c r="H11" s="457" t="s">
        <v>238</v>
      </c>
    </row>
    <row r="12" spans="1:9" s="89" customFormat="1" ht="30" customHeight="1">
      <c r="A12" s="364">
        <v>1</v>
      </c>
      <c r="B12" s="1045" t="s">
        <v>465</v>
      </c>
      <c r="C12" s="1046"/>
      <c r="D12" s="1046"/>
      <c r="E12" s="1046"/>
      <c r="F12" s="1046"/>
      <c r="G12" s="1047"/>
      <c r="H12" s="365">
        <v>4.01</v>
      </c>
    </row>
    <row r="13" spans="1:9" s="89" customFormat="1" ht="30" customHeight="1">
      <c r="A13" s="364">
        <v>2</v>
      </c>
      <c r="B13" s="1045" t="s">
        <v>467</v>
      </c>
      <c r="C13" s="1046"/>
      <c r="D13" s="1046"/>
      <c r="E13" s="1046"/>
      <c r="F13" s="1046"/>
      <c r="G13" s="1047"/>
      <c r="H13" s="365">
        <v>1.1100000000000001</v>
      </c>
    </row>
    <row r="14" spans="1:9" s="89" customFormat="1" ht="30" customHeight="1">
      <c r="A14" s="1028" t="s">
        <v>468</v>
      </c>
      <c r="B14" s="1029"/>
      <c r="C14" s="1029"/>
      <c r="D14" s="1029"/>
      <c r="E14" s="1029"/>
      <c r="F14" s="1029"/>
      <c r="G14" s="1030"/>
      <c r="H14" s="366">
        <f>H12+H13</f>
        <v>5.12</v>
      </c>
    </row>
    <row r="15" spans="1:9" s="89" customFormat="1" ht="30" customHeight="1">
      <c r="A15" s="1057" t="s">
        <v>137</v>
      </c>
      <c r="B15" s="1058"/>
      <c r="C15" s="1058"/>
      <c r="D15" s="1058"/>
      <c r="E15" s="1058"/>
      <c r="F15" s="1058"/>
      <c r="G15" s="1058"/>
      <c r="H15" s="1059"/>
    </row>
    <row r="16" spans="1:9" s="89" customFormat="1" ht="30" customHeight="1">
      <c r="A16" s="367">
        <v>3</v>
      </c>
      <c r="B16" s="1045" t="s">
        <v>466</v>
      </c>
      <c r="C16" s="1046"/>
      <c r="D16" s="1046"/>
      <c r="E16" s="1046"/>
      <c r="F16" s="1046"/>
      <c r="G16" s="1047"/>
      <c r="H16" s="365">
        <v>0.56000000000000005</v>
      </c>
    </row>
    <row r="17" spans="1:8" s="89" customFormat="1" ht="30" customHeight="1">
      <c r="A17" s="367">
        <v>4</v>
      </c>
      <c r="B17" s="1045" t="s">
        <v>469</v>
      </c>
      <c r="C17" s="1046"/>
      <c r="D17" s="1046"/>
      <c r="E17" s="1046"/>
      <c r="F17" s="1046"/>
      <c r="G17" s="1047"/>
      <c r="H17" s="365">
        <v>0.4</v>
      </c>
    </row>
    <row r="18" spans="1:8" s="89" customFormat="1" ht="30" customHeight="1">
      <c r="A18" s="1028" t="s">
        <v>468</v>
      </c>
      <c r="B18" s="1029"/>
      <c r="C18" s="1029"/>
      <c r="D18" s="1029"/>
      <c r="E18" s="1029"/>
      <c r="F18" s="1029"/>
      <c r="G18" s="1030"/>
      <c r="H18" s="366">
        <f>H16+H17</f>
        <v>0.96</v>
      </c>
    </row>
    <row r="19" spans="1:8" s="89" customFormat="1" ht="30" customHeight="1">
      <c r="A19" s="1031" t="s">
        <v>135</v>
      </c>
      <c r="B19" s="1032"/>
      <c r="C19" s="1032"/>
      <c r="D19" s="1032"/>
      <c r="E19" s="1032"/>
      <c r="F19" s="1032"/>
      <c r="G19" s="1033"/>
      <c r="H19" s="470" t="s">
        <v>136</v>
      </c>
    </row>
    <row r="20" spans="1:8" s="89" customFormat="1" ht="30" customHeight="1">
      <c r="A20" s="364">
        <v>5</v>
      </c>
      <c r="B20" s="1045" t="s">
        <v>138</v>
      </c>
      <c r="C20" s="1046"/>
      <c r="D20" s="1046"/>
      <c r="E20" s="1046"/>
      <c r="F20" s="1046"/>
      <c r="G20" s="1047"/>
      <c r="H20" s="368"/>
    </row>
    <row r="21" spans="1:8" s="89" customFormat="1" ht="30" customHeight="1">
      <c r="A21" s="364" t="s">
        <v>13</v>
      </c>
      <c r="B21" s="1045" t="s">
        <v>472</v>
      </c>
      <c r="C21" s="1046"/>
      <c r="D21" s="1046"/>
      <c r="E21" s="1046"/>
      <c r="F21" s="1046"/>
      <c r="G21" s="1047"/>
      <c r="H21" s="365">
        <f>H27</f>
        <v>8.15</v>
      </c>
    </row>
    <row r="22" spans="1:8" s="89" customFormat="1" ht="30" customHeight="1">
      <c r="A22" s="364" t="s">
        <v>146</v>
      </c>
      <c r="B22" s="1045" t="s">
        <v>474</v>
      </c>
      <c r="C22" s="1046"/>
      <c r="D22" s="1046"/>
      <c r="E22" s="1046"/>
      <c r="F22" s="1046"/>
      <c r="G22" s="1047"/>
      <c r="H22" s="365">
        <v>2.5</v>
      </c>
    </row>
    <row r="23" spans="1:8" s="89" customFormat="1" ht="30" customHeight="1">
      <c r="A23" s="1028" t="s">
        <v>468</v>
      </c>
      <c r="B23" s="1029"/>
      <c r="C23" s="1029"/>
      <c r="D23" s="1029"/>
      <c r="E23" s="1029"/>
      <c r="F23" s="1029"/>
      <c r="G23" s="1030"/>
      <c r="H23" s="366">
        <f>H21+H22</f>
        <v>10.65</v>
      </c>
    </row>
    <row r="24" spans="1:8" s="89" customFormat="1" ht="30" customHeight="1" thickBot="1">
      <c r="A24" s="369">
        <v>6</v>
      </c>
      <c r="B24" s="1037" t="s">
        <v>470</v>
      </c>
      <c r="C24" s="1038"/>
      <c r="D24" s="1038"/>
      <c r="E24" s="1038"/>
      <c r="F24" s="1038"/>
      <c r="G24" s="1039"/>
      <c r="H24" s="370">
        <v>7.3</v>
      </c>
    </row>
    <row r="25" spans="1:8" s="89" customFormat="1" ht="24.95" customHeight="1">
      <c r="A25" s="90"/>
      <c r="B25" s="102"/>
      <c r="C25" s="102"/>
      <c r="D25" s="102"/>
      <c r="E25" s="102"/>
      <c r="F25" s="102"/>
      <c r="G25" s="102"/>
      <c r="H25" s="458"/>
    </row>
    <row r="26" spans="1:8" s="89" customFormat="1" ht="24.95" customHeight="1">
      <c r="A26" s="1040" t="s">
        <v>471</v>
      </c>
      <c r="B26" s="1041"/>
      <c r="C26" s="1041"/>
      <c r="D26" s="1041"/>
      <c r="E26" s="1041"/>
      <c r="F26" s="1041"/>
      <c r="G26" s="1041"/>
      <c r="H26" s="1042"/>
    </row>
    <row r="27" spans="1:8" s="89" customFormat="1" ht="24.95" customHeight="1">
      <c r="A27" s="459" t="s">
        <v>473</v>
      </c>
      <c r="B27" s="1043" t="s">
        <v>139</v>
      </c>
      <c r="C27" s="1043"/>
      <c r="D27" s="1043"/>
      <c r="E27" s="1043"/>
      <c r="F27" s="1043"/>
      <c r="G27" s="1043"/>
      <c r="H27" s="460">
        <f>H28+H29+H30</f>
        <v>8.15</v>
      </c>
    </row>
    <row r="28" spans="1:8" s="89" customFormat="1" ht="24.95" customHeight="1">
      <c r="A28" s="461" t="s">
        <v>140</v>
      </c>
      <c r="B28" s="1044" t="s">
        <v>141</v>
      </c>
      <c r="C28" s="1044"/>
      <c r="D28" s="1044"/>
      <c r="E28" s="1044"/>
      <c r="F28" s="1044"/>
      <c r="G28" s="1044"/>
      <c r="H28" s="462">
        <v>0.65</v>
      </c>
    </row>
    <row r="29" spans="1:8" s="89" customFormat="1" ht="24.95" customHeight="1">
      <c r="A29" s="461" t="s">
        <v>142</v>
      </c>
      <c r="B29" s="1044" t="s">
        <v>143</v>
      </c>
      <c r="C29" s="1044"/>
      <c r="D29" s="1044"/>
      <c r="E29" s="1044"/>
      <c r="F29" s="1044"/>
      <c r="G29" s="1044"/>
      <c r="H29" s="462">
        <v>3</v>
      </c>
    </row>
    <row r="30" spans="1:8" s="89" customFormat="1" ht="24.95" customHeight="1">
      <c r="A30" s="461" t="s">
        <v>239</v>
      </c>
      <c r="B30" s="1044" t="s">
        <v>240</v>
      </c>
      <c r="C30" s="1044"/>
      <c r="D30" s="1044"/>
      <c r="E30" s="1044"/>
      <c r="F30" s="1044"/>
      <c r="G30" s="1044"/>
      <c r="H30" s="462">
        <v>4.5</v>
      </c>
    </row>
    <row r="31" spans="1:8" s="89" customFormat="1" ht="24.95" customHeight="1">
      <c r="A31" s="1040" t="s">
        <v>241</v>
      </c>
      <c r="B31" s="1041"/>
      <c r="C31" s="1041"/>
      <c r="D31" s="1041"/>
      <c r="E31" s="1041"/>
      <c r="F31" s="1041"/>
      <c r="G31" s="1041"/>
      <c r="H31" s="1042"/>
    </row>
    <row r="32" spans="1:8" s="89" customFormat="1" ht="24.95" customHeight="1">
      <c r="A32" s="459" t="s">
        <v>475</v>
      </c>
      <c r="B32" s="1043" t="s">
        <v>144</v>
      </c>
      <c r="C32" s="1043"/>
      <c r="D32" s="1043"/>
      <c r="E32" s="1043"/>
      <c r="F32" s="1043"/>
      <c r="G32" s="1043"/>
      <c r="H32" s="460">
        <f>H33</f>
        <v>2.5</v>
      </c>
    </row>
    <row r="33" spans="1:11" s="89" customFormat="1" ht="24.95" customHeight="1">
      <c r="A33" s="461" t="s">
        <v>145</v>
      </c>
      <c r="B33" s="1044" t="s">
        <v>141</v>
      </c>
      <c r="C33" s="1044"/>
      <c r="D33" s="1044"/>
      <c r="E33" s="1044"/>
      <c r="F33" s="1044"/>
      <c r="G33" s="1044"/>
      <c r="H33" s="463">
        <v>2.5</v>
      </c>
    </row>
    <row r="34" spans="1:11" ht="24.95" customHeight="1">
      <c r="A34" s="91"/>
      <c r="B34" s="451"/>
      <c r="C34" s="451"/>
      <c r="D34" s="451"/>
      <c r="E34" s="451"/>
      <c r="F34" s="451"/>
      <c r="G34" s="451"/>
      <c r="H34" s="92"/>
    </row>
    <row r="35" spans="1:11" ht="24.95" customHeight="1">
      <c r="A35" s="1034" t="s">
        <v>460</v>
      </c>
      <c r="B35" s="1035"/>
      <c r="C35" s="1035"/>
      <c r="D35" s="1035"/>
      <c r="E35" s="1035"/>
      <c r="F35" s="1035"/>
      <c r="G35" s="1035"/>
      <c r="H35" s="1036"/>
    </row>
    <row r="36" spans="1:11" s="89" customFormat="1" ht="24.95" customHeight="1">
      <c r="A36" s="90" t="s">
        <v>242</v>
      </c>
      <c r="B36" s="102"/>
      <c r="C36" s="441">
        <f>H12/100</f>
        <v>4.0099999999999997E-2</v>
      </c>
      <c r="D36" s="452"/>
      <c r="E36" s="102"/>
      <c r="F36" s="102"/>
      <c r="G36" s="102"/>
      <c r="H36" s="442"/>
    </row>
    <row r="37" spans="1:11" s="89" customFormat="1" ht="24.95" customHeight="1">
      <c r="A37" s="90" t="s">
        <v>243</v>
      </c>
      <c r="B37" s="102"/>
      <c r="C37" s="441">
        <f>H17/100</f>
        <v>4.0000000000000001E-3</v>
      </c>
      <c r="D37" s="452"/>
      <c r="E37" s="444" t="s">
        <v>476</v>
      </c>
      <c r="F37" s="1018" t="s">
        <v>245</v>
      </c>
      <c r="G37" s="1018"/>
      <c r="H37" s="443">
        <f>C39</f>
        <v>1.0497000000000001</v>
      </c>
      <c r="J37" s="445">
        <f>H37*H38*H39</f>
        <v>1.1388</v>
      </c>
    </row>
    <row r="38" spans="1:11" s="89" customFormat="1" ht="24.95" customHeight="1">
      <c r="A38" s="90" t="s">
        <v>244</v>
      </c>
      <c r="B38" s="102"/>
      <c r="C38" s="441">
        <f>H16/100</f>
        <v>5.5999999999999999E-3</v>
      </c>
      <c r="D38" s="452"/>
      <c r="E38" s="444" t="s">
        <v>477</v>
      </c>
      <c r="F38" s="1018" t="s">
        <v>247</v>
      </c>
      <c r="G38" s="1018"/>
      <c r="H38" s="443">
        <f>C41</f>
        <v>1.0111000000000001</v>
      </c>
      <c r="J38" s="445">
        <f>H43-1%</f>
        <v>0.92849999999999999</v>
      </c>
    </row>
    <row r="39" spans="1:11" s="89" customFormat="1" ht="24.95" customHeight="1">
      <c r="A39" s="1026" t="s">
        <v>245</v>
      </c>
      <c r="B39" s="1027"/>
      <c r="C39" s="465">
        <f>1+C36+C37+C38</f>
        <v>1.0497000000000001</v>
      </c>
      <c r="D39" s="453"/>
      <c r="E39" s="450" t="s">
        <v>478</v>
      </c>
      <c r="F39" s="1018" t="s">
        <v>248</v>
      </c>
      <c r="G39" s="1018"/>
      <c r="H39" s="443">
        <f>C43</f>
        <v>1.073</v>
      </c>
      <c r="J39" s="445">
        <f>J37/J38</f>
        <v>1.2264999999999999</v>
      </c>
    </row>
    <row r="40" spans="1:11" s="89" customFormat="1" ht="24.95" customHeight="1">
      <c r="A40" s="449" t="s">
        <v>246</v>
      </c>
      <c r="B40" s="464"/>
      <c r="C40" s="441">
        <f>H13/100</f>
        <v>1.11E-2</v>
      </c>
      <c r="D40" s="453"/>
      <c r="E40" s="444"/>
      <c r="F40" s="102"/>
      <c r="G40" s="102"/>
      <c r="H40" s="442"/>
    </row>
    <row r="41" spans="1:11" s="89" customFormat="1" ht="24.95" customHeight="1">
      <c r="A41" s="1026" t="s">
        <v>247</v>
      </c>
      <c r="B41" s="1027"/>
      <c r="C41" s="465">
        <f>1+C40</f>
        <v>1.0111000000000001</v>
      </c>
      <c r="D41" s="453"/>
      <c r="F41" s="1021" t="s">
        <v>592</v>
      </c>
      <c r="G41" s="1021"/>
      <c r="H41" s="442">
        <f>C44-(H30/100)</f>
        <v>6.1499999999999999E-2</v>
      </c>
    </row>
    <row r="42" spans="1:11" s="89" customFormat="1" ht="24.95" customHeight="1">
      <c r="A42" s="449" t="s">
        <v>225</v>
      </c>
      <c r="B42" s="464"/>
      <c r="C42" s="441">
        <f>H24/100</f>
        <v>7.2999999999999995E-2</v>
      </c>
      <c r="D42" s="453"/>
      <c r="E42" s="444"/>
      <c r="F42" s="102"/>
      <c r="G42" s="102"/>
      <c r="H42" s="442"/>
    </row>
    <row r="43" spans="1:11" s="89" customFormat="1" ht="24.95" customHeight="1">
      <c r="A43" s="1026" t="s">
        <v>248</v>
      </c>
      <c r="B43" s="1027"/>
      <c r="C43" s="465">
        <f>1+C42</f>
        <v>1.073</v>
      </c>
      <c r="D43" s="454"/>
      <c r="E43" s="444" t="s">
        <v>479</v>
      </c>
      <c r="F43" s="1021" t="s">
        <v>593</v>
      </c>
      <c r="G43" s="1021"/>
      <c r="H43" s="443">
        <f>1-H41</f>
        <v>0.9385</v>
      </c>
    </row>
    <row r="44" spans="1:11" s="89" customFormat="1" ht="24.95" customHeight="1">
      <c r="A44" s="449" t="s">
        <v>249</v>
      </c>
      <c r="B44" s="464"/>
      <c r="C44" s="441">
        <f>H23/100</f>
        <v>0.1065</v>
      </c>
      <c r="D44" s="453"/>
      <c r="E44" s="444"/>
      <c r="G44" s="102"/>
      <c r="H44" s="466"/>
    </row>
    <row r="45" spans="1:11" s="89" customFormat="1" ht="24.95" customHeight="1">
      <c r="A45" s="1026" t="s">
        <v>250</v>
      </c>
      <c r="B45" s="1027"/>
      <c r="C45" s="465">
        <f>1-C44</f>
        <v>0.89349999999999996</v>
      </c>
      <c r="D45" s="453"/>
      <c r="H45" s="466"/>
      <c r="J45" s="448">
        <f>(1+C36+C37+C38)*C41*C43</f>
        <v>1.13883</v>
      </c>
      <c r="K45" s="445">
        <f>J45/J46</f>
        <v>0.89349999999999996</v>
      </c>
    </row>
    <row r="46" spans="1:11" ht="24.95" customHeight="1">
      <c r="A46" s="91"/>
      <c r="B46" s="451"/>
      <c r="C46" s="451"/>
      <c r="D46" s="455"/>
      <c r="E46" s="451"/>
      <c r="H46" s="467"/>
      <c r="J46" s="447">
        <f>J45/C45</f>
        <v>1.274572</v>
      </c>
      <c r="K46" s="446">
        <f>J46-1</f>
        <v>0.27456999999999998</v>
      </c>
    </row>
    <row r="47" spans="1:11" ht="24.95" customHeight="1">
      <c r="A47" s="1019"/>
      <c r="B47" s="1020"/>
      <c r="C47" s="1020"/>
      <c r="D47" s="455"/>
      <c r="E47" s="451"/>
      <c r="H47" s="467"/>
    </row>
    <row r="48" spans="1:11" ht="24.95" customHeight="1">
      <c r="A48" s="91"/>
      <c r="B48" s="451"/>
      <c r="C48" s="451"/>
      <c r="D48" s="455"/>
      <c r="E48" s="451"/>
      <c r="F48" s="96"/>
      <c r="G48" s="97"/>
      <c r="H48" s="98">
        <f>(H37*H38*H39)/H43-1</f>
        <v>0.2135</v>
      </c>
    </row>
    <row r="49" spans="1:8" s="89" customFormat="1" ht="24.95" customHeight="1">
      <c r="A49" s="93" t="s">
        <v>251</v>
      </c>
      <c r="B49" s="94"/>
      <c r="C49" s="95">
        <f>(C39*C41*C43)/C45-1</f>
        <v>0.27460000000000001</v>
      </c>
      <c r="D49" s="452"/>
      <c r="E49" s="102"/>
      <c r="F49" s="102"/>
      <c r="G49" s="102"/>
      <c r="H49" s="99" t="s">
        <v>252</v>
      </c>
    </row>
    <row r="50" spans="1:8" s="89" customFormat="1" ht="24.95" customHeight="1">
      <c r="A50" s="90"/>
      <c r="B50" s="102"/>
      <c r="C50" s="102"/>
      <c r="D50" s="452"/>
      <c r="E50" s="102"/>
      <c r="F50" s="1022" t="s">
        <v>253</v>
      </c>
      <c r="G50" s="1022"/>
      <c r="H50" s="1023"/>
    </row>
    <row r="51" spans="1:8" ht="24.95" customHeight="1" thickBot="1">
      <c r="A51" s="91"/>
      <c r="B51" s="451"/>
      <c r="C51" s="451"/>
      <c r="D51" s="455"/>
      <c r="E51" s="451"/>
      <c r="F51" s="1024"/>
      <c r="G51" s="1024"/>
      <c r="H51" s="1025"/>
    </row>
    <row r="52" spans="1:8" ht="24.95" customHeight="1" thickBot="1">
      <c r="A52" s="100"/>
      <c r="B52" s="101"/>
      <c r="C52" s="101"/>
      <c r="D52" s="456"/>
      <c r="E52" s="101"/>
      <c r="F52" s="468"/>
      <c r="G52" s="468"/>
      <c r="H52" s="469"/>
    </row>
  </sheetData>
  <mergeCells count="44">
    <mergeCell ref="A1:H1"/>
    <mergeCell ref="A3:H3"/>
    <mergeCell ref="A4:H4"/>
    <mergeCell ref="A5:H5"/>
    <mergeCell ref="B8:D8"/>
    <mergeCell ref="E8:H8"/>
    <mergeCell ref="A6:H6"/>
    <mergeCell ref="B7:H7"/>
    <mergeCell ref="B13:G13"/>
    <mergeCell ref="A9:H9"/>
    <mergeCell ref="A10:H10"/>
    <mergeCell ref="B21:G21"/>
    <mergeCell ref="A11:G11"/>
    <mergeCell ref="A14:G14"/>
    <mergeCell ref="A15:H15"/>
    <mergeCell ref="B16:G16"/>
    <mergeCell ref="B17:G17"/>
    <mergeCell ref="A18:G18"/>
    <mergeCell ref="B12:G12"/>
    <mergeCell ref="B20:G20"/>
    <mergeCell ref="A23:G23"/>
    <mergeCell ref="A19:G19"/>
    <mergeCell ref="A35:H35"/>
    <mergeCell ref="B24:G24"/>
    <mergeCell ref="A26:H26"/>
    <mergeCell ref="B27:G27"/>
    <mergeCell ref="B33:G33"/>
    <mergeCell ref="B28:G28"/>
    <mergeCell ref="B22:G22"/>
    <mergeCell ref="B29:G29"/>
    <mergeCell ref="B30:G30"/>
    <mergeCell ref="A31:H31"/>
    <mergeCell ref="B32:G32"/>
    <mergeCell ref="F50:H51"/>
    <mergeCell ref="A39:B39"/>
    <mergeCell ref="A41:B41"/>
    <mergeCell ref="A43:B43"/>
    <mergeCell ref="A45:B45"/>
    <mergeCell ref="F43:G43"/>
    <mergeCell ref="F37:G37"/>
    <mergeCell ref="F38:G38"/>
    <mergeCell ref="F39:G39"/>
    <mergeCell ref="A47:C47"/>
    <mergeCell ref="F41:G41"/>
  </mergeCells>
  <printOptions horizontalCentered="1"/>
  <pageMargins left="0.51181102362204722" right="0.51181102362204722" top="0.78740157480314965" bottom="0.78740157480314965" header="0.31496062992125984" footer="0.31496062992125984"/>
  <pageSetup paperSize="9" scale="5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EA94-DD90-4D7F-916F-9773AD2FACB5}">
  <sheetPr codeName="Planilha27">
    <tabColor theme="7" tint="0.39997558519241921"/>
  </sheetPr>
  <dimension ref="A1:H41"/>
  <sheetViews>
    <sheetView showGridLines="0" view="pageBreakPreview" zoomScaleNormal="85" zoomScaleSheetLayoutView="100" workbookViewId="0">
      <selection activeCell="A7" sqref="A7:H7"/>
    </sheetView>
  </sheetViews>
  <sheetFormatPr defaultColWidth="9.140625" defaultRowHeight="15"/>
  <cols>
    <col min="1" max="1" width="11.42578125" style="643" bestFit="1" customWidth="1"/>
    <col min="2" max="2" width="43.42578125" style="637" customWidth="1"/>
    <col min="3" max="3" width="8.42578125" style="644" customWidth="1"/>
    <col min="4" max="4" width="12.85546875" style="637" customWidth="1"/>
    <col min="5" max="5" width="11.85546875" style="645" customWidth="1"/>
    <col min="6" max="6" width="17.42578125" style="646" customWidth="1"/>
    <col min="7" max="7" width="11.85546875" style="637" bestFit="1" customWidth="1"/>
    <col min="8" max="16384" width="9.140625" style="637"/>
  </cols>
  <sheetData>
    <row r="1" spans="1:8" s="628" customFormat="1">
      <c r="A1" s="1097" t="s">
        <v>18</v>
      </c>
      <c r="B1" s="1097"/>
      <c r="C1" s="1097"/>
      <c r="D1" s="1097"/>
      <c r="E1" s="1097"/>
      <c r="F1" s="1097"/>
      <c r="G1" s="626"/>
      <c r="H1" s="627"/>
    </row>
    <row r="2" spans="1:8" s="628" customFormat="1">
      <c r="A2" s="629"/>
      <c r="B2" s="1098" t="str">
        <f>'GERAL C INFRA'!D9</f>
        <v>EXECUÇÃO DOS SERVIÇOS DE INFRAESTRUTURA E PREVENÇÃO DE INUNDAÇÕES - NO MUNICÍPIO DE ANANINDEUA - PA.</v>
      </c>
      <c r="C2" s="1098"/>
      <c r="D2" s="1098"/>
      <c r="E2" s="1098"/>
      <c r="F2" s="1098"/>
      <c r="G2" s="630"/>
      <c r="H2" s="630"/>
    </row>
    <row r="3" spans="1:8" s="628" customFormat="1">
      <c r="A3" s="629"/>
      <c r="B3" s="1098"/>
      <c r="C3" s="1098"/>
      <c r="D3" s="1098"/>
      <c r="E3" s="1098"/>
      <c r="F3" s="1098"/>
      <c r="G3" s="626"/>
      <c r="H3" s="631"/>
    </row>
    <row r="4" spans="1:8" s="628" customFormat="1">
      <c r="A4" s="1097" t="s">
        <v>187</v>
      </c>
      <c r="B4" s="1097"/>
      <c r="C4" s="1097"/>
      <c r="D4" s="1097"/>
      <c r="E4" s="1097"/>
      <c r="F4" s="1097"/>
      <c r="G4" s="626"/>
      <c r="H4" s="631"/>
    </row>
    <row r="5" spans="1:8" ht="15" customHeight="1">
      <c r="A5" s="632" t="s">
        <v>685</v>
      </c>
      <c r="B5" s="633"/>
      <c r="C5" s="634"/>
      <c r="D5" s="634"/>
      <c r="E5" s="635"/>
      <c r="F5" s="636"/>
    </row>
    <row r="6" spans="1:8" ht="15.75" customHeight="1" thickBot="1">
      <c r="A6" s="638" t="s">
        <v>686</v>
      </c>
      <c r="B6" s="639"/>
      <c r="C6" s="640"/>
      <c r="D6" s="640"/>
      <c r="E6" s="641" t="s">
        <v>879</v>
      </c>
      <c r="F6" s="642"/>
    </row>
    <row r="7" spans="1:8" ht="18.75" thickBot="1">
      <c r="A7" s="1099" t="s">
        <v>880</v>
      </c>
      <c r="B7" s="1100"/>
      <c r="C7" s="1100"/>
      <c r="D7" s="1100"/>
      <c r="E7" s="1100"/>
      <c r="F7" s="1101"/>
    </row>
    <row r="8" spans="1:8" ht="15.75" thickBot="1"/>
    <row r="9" spans="1:8" ht="15" customHeight="1" thickTop="1">
      <c r="A9" s="647" t="s">
        <v>6</v>
      </c>
      <c r="B9" s="1102" t="s">
        <v>704</v>
      </c>
      <c r="C9" s="1104" t="s">
        <v>881</v>
      </c>
      <c r="D9" s="1106" t="s">
        <v>882</v>
      </c>
      <c r="E9" s="648" t="s">
        <v>883</v>
      </c>
      <c r="F9" s="649">
        <v>44896</v>
      </c>
    </row>
    <row r="10" spans="1:8" ht="25.5">
      <c r="A10" s="650" t="s">
        <v>884</v>
      </c>
      <c r="B10" s="1103"/>
      <c r="C10" s="1105"/>
      <c r="D10" s="1107"/>
      <c r="E10" s="651" t="s">
        <v>885</v>
      </c>
      <c r="F10" s="652" t="s">
        <v>705</v>
      </c>
    </row>
    <row r="11" spans="1:8">
      <c r="A11" s="1108" t="s">
        <v>886</v>
      </c>
      <c r="B11" s="1110" t="s">
        <v>5</v>
      </c>
      <c r="C11" s="1110" t="s">
        <v>21</v>
      </c>
      <c r="D11" s="1110" t="s">
        <v>887</v>
      </c>
      <c r="E11" s="1110" t="s">
        <v>24</v>
      </c>
      <c r="F11" s="1095" t="s">
        <v>646</v>
      </c>
    </row>
    <row r="12" spans="1:8" ht="15.75" thickBot="1">
      <c r="A12" s="1109"/>
      <c r="B12" s="1111"/>
      <c r="C12" s="1112"/>
      <c r="D12" s="1112"/>
      <c r="E12" s="1112"/>
      <c r="F12" s="1096"/>
    </row>
    <row r="13" spans="1:8" ht="16.5" thickTop="1" thickBot="1">
      <c r="A13" s="1078" t="s">
        <v>888</v>
      </c>
      <c r="B13" s="1079"/>
      <c r="C13" s="1079"/>
      <c r="D13" s="1079"/>
      <c r="E13" s="1079"/>
      <c r="F13" s="1080"/>
    </row>
    <row r="14" spans="1:8" ht="15.75" thickTop="1">
      <c r="A14" s="653"/>
      <c r="B14" s="654"/>
      <c r="C14" s="655"/>
      <c r="D14" s="656"/>
      <c r="E14" s="657"/>
      <c r="F14" s="658">
        <v>0</v>
      </c>
    </row>
    <row r="15" spans="1:8">
      <c r="A15" s="659"/>
      <c r="B15" s="660"/>
      <c r="C15" s="661"/>
      <c r="D15" s="662"/>
      <c r="E15" s="663"/>
      <c r="F15" s="658">
        <v>0</v>
      </c>
    </row>
    <row r="16" spans="1:8" hidden="1">
      <c r="A16" s="659"/>
      <c r="B16" s="660"/>
      <c r="C16" s="661"/>
      <c r="D16" s="662"/>
      <c r="E16" s="663"/>
      <c r="F16" s="658">
        <v>0</v>
      </c>
    </row>
    <row r="17" spans="1:6" hidden="1">
      <c r="A17" s="659"/>
      <c r="B17" s="660"/>
      <c r="C17" s="661"/>
      <c r="D17" s="662"/>
      <c r="E17" s="663"/>
      <c r="F17" s="658">
        <v>0</v>
      </c>
    </row>
    <row r="18" spans="1:6" hidden="1">
      <c r="A18" s="659"/>
      <c r="B18" s="660"/>
      <c r="C18" s="661"/>
      <c r="D18" s="662"/>
      <c r="E18" s="663"/>
      <c r="F18" s="658">
        <v>0</v>
      </c>
    </row>
    <row r="19" spans="1:6" hidden="1">
      <c r="A19" s="659"/>
      <c r="B19" s="660"/>
      <c r="C19" s="661"/>
      <c r="D19" s="662"/>
      <c r="E19" s="663"/>
      <c r="F19" s="658">
        <v>0</v>
      </c>
    </row>
    <row r="20" spans="1:6" ht="15.75" thickBot="1">
      <c r="A20" s="1089" t="s">
        <v>22</v>
      </c>
      <c r="B20" s="1090"/>
      <c r="C20" s="1090"/>
      <c r="D20" s="1090"/>
      <c r="E20" s="1091"/>
      <c r="F20" s="664">
        <f>SUM(F18:F19)</f>
        <v>0</v>
      </c>
    </row>
    <row r="21" spans="1:6" ht="16.5" thickTop="1" thickBot="1">
      <c r="A21" s="1078" t="s">
        <v>190</v>
      </c>
      <c r="B21" s="1079"/>
      <c r="C21" s="1079"/>
      <c r="D21" s="1079"/>
      <c r="E21" s="1079"/>
      <c r="F21" s="1080"/>
    </row>
    <row r="22" spans="1:6" ht="15.75" thickTop="1">
      <c r="A22" s="653" t="s">
        <v>889</v>
      </c>
      <c r="B22" s="654" t="s">
        <v>890</v>
      </c>
      <c r="C22" s="655" t="s">
        <v>230</v>
      </c>
      <c r="D22" s="665">
        <v>80</v>
      </c>
      <c r="E22" s="666">
        <v>153.71</v>
      </c>
      <c r="F22" s="667">
        <f t="shared" ref="F22:F27" si="0">ROUND(D22*E22,2)</f>
        <v>12296.8</v>
      </c>
    </row>
    <row r="23" spans="1:6">
      <c r="A23" s="653" t="s">
        <v>891</v>
      </c>
      <c r="B23" s="654" t="s">
        <v>892</v>
      </c>
      <c r="C23" s="655" t="s">
        <v>230</v>
      </c>
      <c r="D23" s="665">
        <v>220</v>
      </c>
      <c r="E23" s="666">
        <v>35.99</v>
      </c>
      <c r="F23" s="668">
        <f t="shared" si="0"/>
        <v>7917.8</v>
      </c>
    </row>
    <row r="24" spans="1:6">
      <c r="A24" s="653" t="s">
        <v>893</v>
      </c>
      <c r="B24" s="654" t="s">
        <v>894</v>
      </c>
      <c r="C24" s="655" t="s">
        <v>230</v>
      </c>
      <c r="D24" s="665">
        <f>220*1</f>
        <v>220</v>
      </c>
      <c r="E24" s="666">
        <v>31.34</v>
      </c>
      <c r="F24" s="668">
        <f t="shared" si="0"/>
        <v>6894.8</v>
      </c>
    </row>
    <row r="25" spans="1:6">
      <c r="A25" s="653" t="s">
        <v>895</v>
      </c>
      <c r="B25" s="654" t="s">
        <v>896</v>
      </c>
      <c r="C25" s="655" t="s">
        <v>230</v>
      </c>
      <c r="D25" s="665">
        <f>220*5</f>
        <v>1100</v>
      </c>
      <c r="E25" s="666">
        <v>23.39</v>
      </c>
      <c r="F25" s="668">
        <f t="shared" si="0"/>
        <v>25729</v>
      </c>
    </row>
    <row r="26" spans="1:6">
      <c r="A26" s="653" t="s">
        <v>897</v>
      </c>
      <c r="B26" s="654" t="s">
        <v>898</v>
      </c>
      <c r="C26" s="655" t="s">
        <v>230</v>
      </c>
      <c r="D26" s="665">
        <v>220</v>
      </c>
      <c r="E26" s="666">
        <v>17.649999999999999</v>
      </c>
      <c r="F26" s="668">
        <f t="shared" si="0"/>
        <v>3883</v>
      </c>
    </row>
    <row r="27" spans="1:6">
      <c r="A27" s="659" t="s">
        <v>899</v>
      </c>
      <c r="B27" s="660" t="s">
        <v>900</v>
      </c>
      <c r="C27" s="661" t="s">
        <v>230</v>
      </c>
      <c r="D27" s="669">
        <v>220</v>
      </c>
      <c r="E27" s="670">
        <v>20.04</v>
      </c>
      <c r="F27" s="668">
        <f t="shared" si="0"/>
        <v>4408.8</v>
      </c>
    </row>
    <row r="28" spans="1:6" ht="15.75" thickBot="1">
      <c r="A28" s="1081"/>
      <c r="B28" s="1082"/>
      <c r="C28" s="1082"/>
      <c r="D28" s="1083"/>
      <c r="E28" s="671" t="s">
        <v>22</v>
      </c>
      <c r="F28" s="664">
        <f>SUM(F22:F27)</f>
        <v>61130.2</v>
      </c>
    </row>
    <row r="29" spans="1:6" ht="16.5" thickTop="1" thickBot="1">
      <c r="A29" s="1078" t="s">
        <v>901</v>
      </c>
      <c r="B29" s="1079"/>
      <c r="C29" s="1079"/>
      <c r="D29" s="1079"/>
      <c r="E29" s="1079"/>
      <c r="F29" s="1080"/>
    </row>
    <row r="30" spans="1:6" ht="15.75" thickTop="1">
      <c r="A30" s="659"/>
      <c r="B30" s="660"/>
      <c r="C30" s="661"/>
      <c r="D30" s="662"/>
      <c r="E30" s="670"/>
      <c r="F30" s="672">
        <v>0</v>
      </c>
    </row>
    <row r="31" spans="1:6">
      <c r="A31" s="659"/>
      <c r="B31" s="660"/>
      <c r="C31" s="661"/>
      <c r="D31" s="662"/>
      <c r="E31" s="670"/>
      <c r="F31" s="672">
        <v>0</v>
      </c>
    </row>
    <row r="32" spans="1:6" ht="15.75" thickBot="1">
      <c r="A32" s="1092"/>
      <c r="B32" s="1093"/>
      <c r="C32" s="1093"/>
      <c r="D32" s="1094"/>
      <c r="E32" s="671" t="s">
        <v>22</v>
      </c>
      <c r="F32" s="664">
        <f>SUM(F30:F31)</f>
        <v>0</v>
      </c>
    </row>
    <row r="33" spans="1:7" ht="16.5" thickTop="1" thickBot="1">
      <c r="A33" s="1078" t="s">
        <v>902</v>
      </c>
      <c r="B33" s="1079"/>
      <c r="C33" s="1079"/>
      <c r="D33" s="1079"/>
      <c r="E33" s="1079"/>
      <c r="F33" s="1080"/>
    </row>
    <row r="34" spans="1:7" ht="39" thickTop="1">
      <c r="A34" s="659">
        <v>14250</v>
      </c>
      <c r="B34" s="673" t="s">
        <v>903</v>
      </c>
      <c r="C34" s="661" t="s">
        <v>904</v>
      </c>
      <c r="D34" s="669">
        <v>2500</v>
      </c>
      <c r="E34" s="670">
        <v>1.1100000000000001</v>
      </c>
      <c r="F34" s="667">
        <f>ROUND(D34*E34,2)</f>
        <v>2775</v>
      </c>
    </row>
    <row r="35" spans="1:7">
      <c r="A35" s="659" t="s">
        <v>905</v>
      </c>
      <c r="B35" s="660" t="s">
        <v>906</v>
      </c>
      <c r="C35" s="661" t="s">
        <v>197</v>
      </c>
      <c r="D35" s="669">
        <v>48.43</v>
      </c>
      <c r="E35" s="670">
        <v>21</v>
      </c>
      <c r="F35" s="668">
        <f>ROUND(D35*E35,2)</f>
        <v>1017.03</v>
      </c>
    </row>
    <row r="36" spans="1:7">
      <c r="A36" s="659"/>
      <c r="B36" s="660"/>
      <c r="C36" s="661"/>
      <c r="D36" s="662"/>
      <c r="E36" s="670"/>
      <c r="F36" s="672">
        <f>ROUND(D36*E36,2)</f>
        <v>0</v>
      </c>
    </row>
    <row r="37" spans="1:7" ht="15.75" thickBot="1">
      <c r="A37" s="1081"/>
      <c r="B37" s="1082"/>
      <c r="C37" s="1082"/>
      <c r="D37" s="1083"/>
      <c r="E37" s="671" t="s">
        <v>22</v>
      </c>
      <c r="F37" s="664">
        <f>SUM(F34:F36)</f>
        <v>3792.03</v>
      </c>
    </row>
    <row r="38" spans="1:7" ht="15.75" thickTop="1">
      <c r="A38" s="1084" t="s">
        <v>907</v>
      </c>
      <c r="B38" s="1085"/>
      <c r="C38" s="1085"/>
      <c r="D38" s="1085"/>
      <c r="E38" s="1086"/>
      <c r="F38" s="674">
        <f>F37+F32+F28+F20</f>
        <v>64922.23</v>
      </c>
      <c r="G38" s="675"/>
    </row>
    <row r="39" spans="1:7">
      <c r="A39" s="676" t="s">
        <v>200</v>
      </c>
      <c r="B39" s="677"/>
      <c r="C39" s="677"/>
      <c r="D39" s="677"/>
      <c r="E39" s="678">
        <f>[16]B.D.I!J22</f>
        <v>0.27460000000000001</v>
      </c>
      <c r="F39" s="679">
        <f>F38*E39</f>
        <v>17827.64</v>
      </c>
      <c r="G39" s="680"/>
    </row>
    <row r="40" spans="1:7" ht="15.75" thickBot="1">
      <c r="A40" s="1087" t="s">
        <v>908</v>
      </c>
      <c r="B40" s="1088"/>
      <c r="C40" s="1088"/>
      <c r="D40" s="1088"/>
      <c r="E40" s="1088"/>
      <c r="F40" s="681">
        <f>F39+F38</f>
        <v>82749.87</v>
      </c>
    </row>
    <row r="41" spans="1:7" ht="15.75" thickTop="1"/>
  </sheetData>
  <mergeCells count="23">
    <mergeCell ref="F11:F12"/>
    <mergeCell ref="A1:F1"/>
    <mergeCell ref="B2:F3"/>
    <mergeCell ref="A4:F4"/>
    <mergeCell ref="A7:F7"/>
    <mergeCell ref="B9:B10"/>
    <mergeCell ref="C9:C10"/>
    <mergeCell ref="D9:D10"/>
    <mergeCell ref="A11:A12"/>
    <mergeCell ref="B11:B12"/>
    <mergeCell ref="C11:C12"/>
    <mergeCell ref="D11:D12"/>
    <mergeCell ref="E11:E12"/>
    <mergeCell ref="A33:F33"/>
    <mergeCell ref="A37:D37"/>
    <mergeCell ref="A38:E38"/>
    <mergeCell ref="A40:E40"/>
    <mergeCell ref="A13:F13"/>
    <mergeCell ref="A20:E20"/>
    <mergeCell ref="A21:F21"/>
    <mergeCell ref="A28:D28"/>
    <mergeCell ref="A29:F29"/>
    <mergeCell ref="A32:D32"/>
  </mergeCells>
  <printOptions horizontalCentered="1"/>
  <pageMargins left="0.51181102362204722" right="0.31496062992125984" top="0.55118110236220474" bottom="0.78740157480314965" header="0.31496062992125984" footer="0.31496062992125984"/>
  <pageSetup paperSize="9" scale="84"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33</vt:i4>
      </vt:variant>
    </vt:vector>
  </HeadingPairs>
  <TitlesOfParts>
    <vt:vector size="59" baseType="lpstr">
      <vt:lpstr>RESUMO</vt:lpstr>
      <vt:lpstr>DADOS</vt:lpstr>
      <vt:lpstr>GERAL C INFRA</vt:lpstr>
      <vt:lpstr>Orç PONTE</vt:lpstr>
      <vt:lpstr>PREV INUNDAÇÕES</vt:lpstr>
      <vt:lpstr>CRONOGRAMA</vt:lpstr>
      <vt:lpstr>LS</vt:lpstr>
      <vt:lpstr>BDI</vt:lpstr>
      <vt:lpstr>Composição1a</vt:lpstr>
      <vt:lpstr>Composição2</vt:lpstr>
      <vt:lpstr>Composição3a</vt:lpstr>
      <vt:lpstr>Composição5</vt:lpstr>
      <vt:lpstr>Composição6</vt:lpstr>
      <vt:lpstr>Composição7</vt:lpstr>
      <vt:lpstr>CPU'S</vt:lpstr>
      <vt:lpstr>CPU I</vt:lpstr>
      <vt:lpstr>CPUII</vt:lpstr>
      <vt:lpstr>CPUIII</vt:lpstr>
      <vt:lpstr>CPUIV</vt:lpstr>
      <vt:lpstr>CPU V</vt:lpstr>
      <vt:lpstr>CPU VI</vt:lpstr>
      <vt:lpstr>CPU-VII</vt:lpstr>
      <vt:lpstr>CPU VII</vt:lpstr>
      <vt:lpstr>CPU VIII</vt:lpstr>
      <vt:lpstr>CPU-cbuq</vt:lpstr>
      <vt:lpstr>PV PARA REDE 600</vt:lpstr>
      <vt:lpstr>BDI!Area_de_impressao</vt:lpstr>
      <vt:lpstr>Composição1a!Area_de_impressao</vt:lpstr>
      <vt:lpstr>Composição2!Area_de_impressao</vt:lpstr>
      <vt:lpstr>Composição3a!Area_de_impressao</vt:lpstr>
      <vt:lpstr>Composição5!Area_de_impressao</vt:lpstr>
      <vt:lpstr>Composição6!Area_de_impressao</vt:lpstr>
      <vt:lpstr>Composição7!Area_de_impressao</vt:lpstr>
      <vt:lpstr>'CPU I'!Area_de_impressao</vt:lpstr>
      <vt:lpstr>'CPU V'!Area_de_impressao</vt:lpstr>
      <vt:lpstr>'CPU VI'!Area_de_impressao</vt:lpstr>
      <vt:lpstr>'CPU VII'!Area_de_impressao</vt:lpstr>
      <vt:lpstr>'CPU VIII'!Area_de_impressao</vt:lpstr>
      <vt:lpstr>'CPU-cbuq'!Area_de_impressao</vt:lpstr>
      <vt:lpstr>CPUII!Area_de_impressao</vt:lpstr>
      <vt:lpstr>CPUIII!Area_de_impressao</vt:lpstr>
      <vt:lpstr>CPUIV!Area_de_impressao</vt:lpstr>
      <vt:lpstr>'CPU''S'!Area_de_impressao</vt:lpstr>
      <vt:lpstr>'CPU-VII'!Area_de_impressao</vt:lpstr>
      <vt:lpstr>CRONOGRAMA!Area_de_impressao</vt:lpstr>
      <vt:lpstr>DADOS!Area_de_impressao</vt:lpstr>
      <vt:lpstr>'GERAL C INFRA'!Area_de_impressao</vt:lpstr>
      <vt:lpstr>'PREV INUNDAÇÕES'!Area_de_impressao</vt:lpstr>
      <vt:lpstr>RESUMO!Area_de_impressao</vt:lpstr>
      <vt:lpstr>Composição1a!Titulos_de_impressao</vt:lpstr>
      <vt:lpstr>Composição2!Titulos_de_impressao</vt:lpstr>
      <vt:lpstr>Composição3a!Titulos_de_impressao</vt:lpstr>
      <vt:lpstr>Composição5!Titulos_de_impressao</vt:lpstr>
      <vt:lpstr>Composição6!Titulos_de_impressao</vt:lpstr>
      <vt:lpstr>Composição7!Titulos_de_impressao</vt:lpstr>
      <vt:lpstr>'CPU VIII'!Titulos_de_impressao</vt:lpstr>
      <vt:lpstr>'CPU''S'!Titulos_de_impressao</vt:lpstr>
      <vt:lpstr>'GERAL C INFRA'!Titulos_de_impressao</vt:lpstr>
      <vt:lpstr>'PREV INUNDAÇÕES'!Titulos_de_impressao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2023-12-18T22:02:16Z</cp:lastPrinted>
  <dcterms:created xsi:type="dcterms:W3CDTF">2005-01-22T11:41:57Z</dcterms:created>
  <dcterms:modified xsi:type="dcterms:W3CDTF">2023-12-28T15:40:31Z</dcterms:modified>
</cp:coreProperties>
</file>