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ESAN\2024\TOMADA DE PREÇOS\TP 2.2023.045 - Proc. 12.537.2023 - Ref. complexo VI\DOCS PROCESSO\"/>
    </mc:Choice>
  </mc:AlternateContent>
  <xr:revisionPtr revIDLastSave="0" documentId="8_{F26CD7AF-36A7-4F16-95ED-6737C22C4DED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3" r:id="rId1"/>
    <sheet name="CRONOGRAMA" sheetId="2" r:id="rId2"/>
    <sheet name="CPU" sheetId="4" r:id="rId3"/>
    <sheet name="BDI" sheetId="5" r:id="rId4"/>
    <sheet name="LS" sheetId="6" r:id="rId5"/>
  </sheets>
  <definedNames>
    <definedName name="_xlnm.Print_Area" localSheetId="0">ORÇAMENTO!$A$1:$J$53</definedName>
  </definedNames>
  <calcPr calcId="191029"/>
</workbook>
</file>

<file path=xl/calcChain.xml><?xml version="1.0" encoding="utf-8"?>
<calcChain xmlns="http://schemas.openxmlformats.org/spreadsheetml/2006/main">
  <c r="D41" i="6" l="1"/>
  <c r="C41" i="6"/>
  <c r="D37" i="6"/>
  <c r="C37" i="6"/>
  <c r="D30" i="6"/>
  <c r="C30" i="6"/>
  <c r="D18" i="6"/>
  <c r="C18" i="6"/>
  <c r="C39" i="5"/>
  <c r="H39" i="5" s="1"/>
  <c r="H40" i="5" s="1"/>
  <c r="C37" i="5"/>
  <c r="H37" i="5" s="1"/>
  <c r="H38" i="5" s="1"/>
  <c r="C35" i="5"/>
  <c r="H35" i="5" s="1"/>
  <c r="C34" i="5"/>
  <c r="H34" i="5" s="1"/>
  <c r="C33" i="5"/>
  <c r="H33" i="5" s="1"/>
  <c r="H28" i="5"/>
  <c r="H23" i="5"/>
  <c r="H17" i="5" s="1"/>
  <c r="H16" i="5" s="1"/>
  <c r="C42" i="5" s="1"/>
  <c r="H14" i="5"/>
  <c r="H10" i="5"/>
  <c r="C42" i="6" l="1"/>
  <c r="C38" i="5"/>
  <c r="D42" i="6"/>
  <c r="C40" i="5"/>
  <c r="H36" i="5"/>
  <c r="H42" i="5"/>
  <c r="H43" i="5" s="1"/>
  <c r="C43" i="5"/>
  <c r="C36" i="5"/>
  <c r="C45" i="5" l="1"/>
  <c r="H45" i="5"/>
</calcChain>
</file>

<file path=xl/sharedStrings.xml><?xml version="1.0" encoding="utf-8"?>
<sst xmlns="http://schemas.openxmlformats.org/spreadsheetml/2006/main" count="531" uniqueCount="311">
  <si>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</si>
  <si>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</si>
  <si>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</si>
  <si>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</si>
  <si>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</si>
  <si>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</si>
  <si>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</si>
  <si>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</si>
  <si>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 xml:space="preserve"> 1.1 </t>
  </si>
  <si>
    <t>SEDOP</t>
  </si>
  <si>
    <t>m²</t>
  </si>
  <si>
    <t xml:space="preserve"> 2 </t>
  </si>
  <si>
    <t>MOVIMENTAÇÃO DE TERRA</t>
  </si>
  <si>
    <t xml:space="preserve"> 2.1 </t>
  </si>
  <si>
    <t xml:space="preserve"> 2.2 </t>
  </si>
  <si>
    <t>m³</t>
  </si>
  <si>
    <t xml:space="preserve"> 3 </t>
  </si>
  <si>
    <t xml:space="preserve"> 3.1 </t>
  </si>
  <si>
    <t xml:space="preserve"> 3.2 </t>
  </si>
  <si>
    <t>ORSE</t>
  </si>
  <si>
    <t>SINAPI</t>
  </si>
  <si>
    <t>M</t>
  </si>
  <si>
    <t xml:space="preserve"> 4 </t>
  </si>
  <si>
    <t xml:space="preserve"> 4.1 </t>
  </si>
  <si>
    <t>UN</t>
  </si>
  <si>
    <t>PT</t>
  </si>
  <si>
    <t>SBC</t>
  </si>
  <si>
    <t xml:space="preserve"> 5 </t>
  </si>
  <si>
    <t xml:space="preserve"> 5.1 </t>
  </si>
  <si>
    <t xml:space="preserve"> 060046 </t>
  </si>
  <si>
    <t>Alvenaria tijolo de barro a cutelo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</si>
  <si>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</si>
  <si>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</si>
  <si>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</si>
  <si>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</si>
  <si>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5.2 </t>
  </si>
  <si>
    <t xml:space="preserve"> 5.3 </t>
  </si>
  <si>
    <t xml:space="preserve"> 6 </t>
  </si>
  <si>
    <t xml:space="preserve"> 6.1 </t>
  </si>
  <si>
    <t xml:space="preserve"> 7 </t>
  </si>
  <si>
    <t xml:space="preserve"> 8 </t>
  </si>
  <si>
    <t xml:space="preserve"> 8.1 </t>
  </si>
  <si>
    <t xml:space="preserve"> 8.2 </t>
  </si>
  <si>
    <t>PREFEITURA MUNICIPAL DE ANANINDEUA - PMA</t>
  </si>
  <si>
    <t>SECRETARIA MUNICIPAL SANEAMENTO E INFRAESTRUTURA - SESAN</t>
  </si>
  <si>
    <t>CRONOGRAMA</t>
  </si>
  <si>
    <t>ITEM</t>
  </si>
  <si>
    <t>DESCRIÇÃO</t>
  </si>
  <si>
    <t>TOTAL POR ETAPA</t>
  </si>
  <si>
    <t>MÊS</t>
  </si>
  <si>
    <t/>
  </si>
  <si>
    <t>SECRETARIA MUNICIPAL DE SANEAMENTO E INFRAESTRUTURA - SESAN</t>
  </si>
  <si>
    <t>ORÇAMENTO</t>
  </si>
  <si>
    <t>CÓDIGO</t>
  </si>
  <si>
    <t>BANCO</t>
  </si>
  <si>
    <t>DESCRIÇÃO DOS SERVIÇOS</t>
  </si>
  <si>
    <t>UNID.</t>
  </si>
  <si>
    <t>QUANT.</t>
  </si>
  <si>
    <t>PREÇO UNIT.</t>
  </si>
  <si>
    <t>TOTAL</t>
  </si>
  <si>
    <t>PESO (%)</t>
  </si>
  <si>
    <t>PREFEITURA MUNICIPAL DE ANANINDEUA</t>
  </si>
  <si>
    <t>COMPOSIÇÕES ANALÍTICAS COM PREÇO UNITÁRIO</t>
  </si>
  <si>
    <t>COMPOSIÇÕES PRINCIPAIS</t>
  </si>
  <si>
    <t>Tipo</t>
  </si>
  <si>
    <t>Composição</t>
  </si>
  <si>
    <t>Composição Auxiliar</t>
  </si>
  <si>
    <t>MO sem LS =&gt;</t>
  </si>
  <si>
    <t>LS =&gt;</t>
  </si>
  <si>
    <t>MO com LS =&gt;</t>
  </si>
  <si>
    <t>Valor do BDI =&gt;</t>
  </si>
  <si>
    <t>Valor com BDI =&gt;</t>
  </si>
  <si>
    <t>SEDI - SERVIÇOS DIVERSOS</t>
  </si>
  <si>
    <t>H</t>
  </si>
  <si>
    <t>SERVENTE COM ENCARGOS COMPLEMENTARES</t>
  </si>
  <si>
    <t>Insumo</t>
  </si>
  <si>
    <t>Material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</si>
  <si>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</si>
  <si>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</si>
  <si>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</si>
  <si>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</si>
  <si>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</si>
  <si>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</si>
  <si>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</si>
  <si>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</si>
  <si>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</si>
  <si>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</si>
  <si>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</si>
  <si>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</si>
  <si>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</si>
  <si>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</si>
  <si>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</si>
  <si>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</si>
  <si>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</si>
  <si>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</si>
  <si>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</si>
  <si>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</si>
  <si>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</si>
  <si>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</si>
  <si>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</si>
  <si>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</si>
  <si>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</si>
  <si>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</si>
  <si>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</si>
  <si>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</si>
  <si>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</si>
  <si>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</si>
  <si>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</si>
  <si>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</si>
  <si>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</si>
  <si>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</si>
  <si>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</si>
  <si>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</si>
  <si>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</si>
  <si>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</si>
  <si>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</si>
  <si>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</si>
  <si>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</si>
  <si>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</si>
  <si>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</si>
  <si>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</si>
  <si>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</si>
  <si>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</si>
  <si>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</si>
  <si>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</si>
  <si>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</si>
  <si>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</si>
  <si>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</si>
  <si>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</si>
  <si>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</si>
  <si>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</si>
  <si>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</si>
  <si>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</si>
  <si>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</si>
  <si>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</si>
  <si>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</si>
  <si>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</si>
  <si>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</si>
  <si>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</si>
  <si>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</si>
  <si>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</si>
  <si>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</si>
  <si>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</si>
  <si>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</si>
  <si>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</si>
  <si>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</si>
  <si>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</si>
  <si>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</si>
  <si>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</si>
  <si>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</si>
  <si>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</si>
  <si>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</si>
  <si>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</si>
  <si>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</si>
  <si>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</si>
  <si>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</si>
  <si>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</si>
  <si>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</si>
  <si>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</si>
  <si>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</si>
  <si>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</si>
  <si>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</si>
  <si>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</si>
  <si>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</si>
  <si>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</si>
  <si>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</si>
  <si>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</si>
  <si>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</si>
  <si>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</si>
  <si>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</si>
  <si>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</si>
  <si>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</si>
  <si>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</si>
  <si>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</si>
  <si>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</si>
  <si>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</si>
  <si>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</si>
  <si>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</si>
  <si>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</si>
  <si>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</si>
  <si>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</si>
  <si>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</si>
  <si>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</si>
  <si>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</si>
  <si>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</si>
  <si>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</si>
  <si>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</si>
  <si>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</si>
  <si>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</si>
  <si>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</si>
  <si>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</si>
  <si>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</si>
  <si>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PREÇO UNIT. COM BDI</t>
  </si>
  <si>
    <t xml:space="preserve"> 5.4 </t>
  </si>
  <si>
    <t>PISO</t>
  </si>
  <si>
    <t xml:space="preserve"> 251530 </t>
  </si>
  <si>
    <t>Tela de nylon</t>
  </si>
  <si>
    <t>Porcentagem</t>
  </si>
  <si>
    <t>Custo</t>
  </si>
  <si>
    <t>Porcentagem Acumulado</t>
  </si>
  <si>
    <t>Custo Acumulado</t>
  </si>
  <si>
    <t xml:space="preserve"> 3.3 </t>
  </si>
  <si>
    <t>SERVIÇOS PRELIMINARES</t>
  </si>
  <si>
    <t xml:space="preserve"> 3.4 </t>
  </si>
  <si>
    <t xml:space="preserve"> 3.5 </t>
  </si>
  <si>
    <t xml:space="preserve"> 240244 </t>
  </si>
  <si>
    <t>Alambrado p/ quadra (tubo fo e tela de arame galv.-12 # 2")</t>
  </si>
  <si>
    <t xml:space="preserve"> 3.6 </t>
  </si>
  <si>
    <t xml:space="preserve"> 3.7 </t>
  </si>
  <si>
    <t xml:space="preserve"> 3.8 </t>
  </si>
  <si>
    <t>DRENAGEM</t>
  </si>
  <si>
    <t xml:space="preserve"> 180299 </t>
  </si>
  <si>
    <t>Ponto de agua (incl. tubos e conexoes)</t>
  </si>
  <si>
    <t xml:space="preserve"> 180102 </t>
  </si>
  <si>
    <t>Tubo em PVC - 100mm (LS)</t>
  </si>
  <si>
    <t xml:space="preserve"> 7.1 </t>
  </si>
  <si>
    <t>INSTALAÇÕES ELÉTRICAS</t>
  </si>
  <si>
    <t xml:space="preserve"> 8.3 </t>
  </si>
  <si>
    <t xml:space="preserve"> 8.4 </t>
  </si>
  <si>
    <t xml:space="preserve"> 8.5 </t>
  </si>
  <si>
    <t xml:space="preserve"> 8.6 </t>
  </si>
  <si>
    <t xml:space="preserve"> 8.7 </t>
  </si>
  <si>
    <t xml:space="preserve"> 8.8 </t>
  </si>
  <si>
    <t>SERVIÇOS COMPLEMENTARES</t>
  </si>
  <si>
    <t xml:space="preserve"> 270220 </t>
  </si>
  <si>
    <t>Limpeza geral e entrega da obra</t>
  </si>
  <si>
    <t xml:space="preserve">_______________________________________________________________
SETOR DE PROJETOS
</t>
  </si>
  <si>
    <t>TOTAL DO BDI</t>
  </si>
  <si>
    <t>TOTAL GERAL</t>
  </si>
  <si>
    <t>DATA DO ORÇAMENTO: AGOSTO/2023</t>
  </si>
  <si>
    <t>DATA ORÇAMENTO:  AGOSTO/2023</t>
  </si>
  <si>
    <t>JARDINEIRO COM ENCARGOS COMPLEMENTARES</t>
  </si>
  <si>
    <t xml:space="preserve"> 280026 </t>
  </si>
  <si>
    <t xml:space="preserve"> J00005 </t>
  </si>
  <si>
    <t>Areia</t>
  </si>
  <si>
    <t xml:space="preserve"> 280016 </t>
  </si>
  <si>
    <t>ENCANADOR OU BOMBEIRO HIDRÁULICO COM ENCARGOS
COMPLEMENTARES</t>
  </si>
  <si>
    <t xml:space="preserve"> H00001 </t>
  </si>
  <si>
    <t xml:space="preserve"> D00223 </t>
  </si>
  <si>
    <t>Adesivo p/ PVC - 75g</t>
  </si>
  <si>
    <t>TB</t>
  </si>
  <si>
    <t xml:space="preserve"> 98525 </t>
  </si>
  <si>
    <t>LIMPEZA MECANIZADA DE CAMADA VEGETAL, VEGETAÇÃO E PEQUENAS ÁRVORES (DIÂMETRO DE TRONCO MENOR QUE 0,20 M), COM TRATOR DE ESTEIRAS.AF_05/2018</t>
  </si>
  <si>
    <t xml:space="preserve"> 96385 </t>
  </si>
  <si>
    <t>EXECUÇÃO E COMPACTAÇÃO DE ATERRO COM SOLO PREDOMINANTEMENTE ARGILOSO - EXCLUSIVE SOLO, ESCAVAÇÃO, CARGA E TRANSPORTE. AF_11/2019</t>
  </si>
  <si>
    <t xml:space="preserve"> 101124 </t>
  </si>
  <si>
    <t>ESCAVAÇÃO HORIZONTAL, INCLUINDO CARGA E DESCARGA EM SOLO DE 1A CATEGORIA COM TRATOR DE ESTEIRAS (100HP/LÂMINA: 2,19M3). AF_07/2020</t>
  </si>
  <si>
    <t xml:space="preserve"> 96396 </t>
  </si>
  <si>
    <t>EXECUÇÃO E COMPACTAÇÃO DE BASE E OU SUB BASE PARA PAVIMENTAÇÃO DE BRITA GRADUADA SIMPLES - EXCLUSIVE CARGA E TRANSPORTE. AF_11/2019</t>
  </si>
  <si>
    <t xml:space="preserve"> 98557 </t>
  </si>
  <si>
    <t xml:space="preserve"> SESAN 2023 0002 </t>
  </si>
  <si>
    <t>Próprio</t>
  </si>
  <si>
    <t>Fina camada de areia e=3cm</t>
  </si>
  <si>
    <t xml:space="preserve"> SESAN 2023 0003 </t>
  </si>
  <si>
    <t>Camada granulado e borracha</t>
  </si>
  <si>
    <t xml:space="preserve"> SESAN 2023 0004 </t>
  </si>
  <si>
    <t>Grama Sintética - Fornecimento e Instalação</t>
  </si>
  <si>
    <t xml:space="preserve"> 3.9 </t>
  </si>
  <si>
    <t xml:space="preserve"> 88489 </t>
  </si>
  <si>
    <t>PINTURA LÁTEX ACRÍLICA PREMIUM, APLICAÇÃO MANUAL EM PAREDES, DUAS DEMÃOS. AF_04/2023</t>
  </si>
  <si>
    <t xml:space="preserve"> 3.10 </t>
  </si>
  <si>
    <t xml:space="preserve"> 101747 </t>
  </si>
  <si>
    <t>PISO EM CONCRETO 20 MPA PREPARO MECÂNICO, ESPESSURA 7CM. AF_09/2020</t>
  </si>
  <si>
    <t xml:space="preserve"> SESAN 2023 0005 </t>
  </si>
  <si>
    <t>Sistema de drenagem incluso tubos, conexões e canaletas</t>
  </si>
  <si>
    <t>m</t>
  </si>
  <si>
    <t>ALAMBRADO</t>
  </si>
  <si>
    <t xml:space="preserve"> 890 </t>
  </si>
  <si>
    <t>Tubo aço galvanizado c/costura 2 1/2" (65mm), p/condução fluidos, classe leve, e=3,35mm, 6,23kg/m, NBR-5580</t>
  </si>
  <si>
    <t xml:space="preserve"> 3848 </t>
  </si>
  <si>
    <t>Cabo de aço galvanizado 15mm (tensor)</t>
  </si>
  <si>
    <t xml:space="preserve"> 060317 </t>
  </si>
  <si>
    <t>LUMINARIA/REFLETOR LED 250W COB SMD 6500K TECNOLOGIA SANSUNG</t>
  </si>
  <si>
    <t>ACESSÓRIOS ESPORTIVOS</t>
  </si>
  <si>
    <t xml:space="preserve"> 10069 </t>
  </si>
  <si>
    <t>Traves oficial para futebol em aço galv.3", com requadro e redes de polietileno fio 4mm (conjunto p/futsal)</t>
  </si>
  <si>
    <t>par</t>
  </si>
  <si>
    <t xml:space="preserve"> 190218 </t>
  </si>
  <si>
    <t>Chuveiro em PVC</t>
  </si>
  <si>
    <t xml:space="preserve"> 180211 </t>
  </si>
  <si>
    <t>Registro de gaveta s/ canopla -  3/4"</t>
  </si>
  <si>
    <t xml:space="preserve"> 180107 </t>
  </si>
  <si>
    <t>Tubo em PVC - JS - 25mm (c/ rasgo na alvenaria)-LH</t>
  </si>
  <si>
    <t xml:space="preserve"> 180214 </t>
  </si>
  <si>
    <t>Ponto de esgoto (incl. tubos, conexoes,cx. e ralos)</t>
  </si>
  <si>
    <t xml:space="preserve"> 130507 </t>
  </si>
  <si>
    <t>Camada impermeabilizadora e=10cm c/ seixo</t>
  </si>
  <si>
    <t>TOTAL SEM BDI</t>
  </si>
  <si>
    <t>100,00%
2.421,87</t>
  </si>
  <si>
    <t>100,00%
51.497,22</t>
  </si>
  <si>
    <t>100,00%
930.741,50</t>
  </si>
  <si>
    <t>100,00%
39.603,20</t>
  </si>
  <si>
    <t>100,00%
544.802,96</t>
  </si>
  <si>
    <t>100,00%
32.627,60</t>
  </si>
  <si>
    <t>100,00%
5.308,02</t>
  </si>
  <si>
    <t>100,00%
59.029,16</t>
  </si>
  <si>
    <t xml:space="preserve"> 00000087 </t>
  </si>
  <si>
    <t>Borracha em grãos</t>
  </si>
  <si>
    <t>sc</t>
  </si>
  <si>
    <t xml:space="preserve"> 280018 </t>
  </si>
  <si>
    <t xml:space="preserve"> D00515 </t>
  </si>
  <si>
    <t>Cola de contato</t>
  </si>
  <si>
    <t xml:space="preserve"> 00000088 </t>
  </si>
  <si>
    <t>Grama Sintética</t>
  </si>
  <si>
    <t>ASTU - ASSENTAMENTO DE TUBOS E PECAS</t>
  </si>
  <si>
    <t xml:space="preserve"> E00447 </t>
  </si>
  <si>
    <t>Canaleta 20x20mm</t>
  </si>
  <si>
    <t>LOCAL: TV. SN 22 ENTRE WE 84 E WE 87 - CIDADE NOVA VI - ANANINDEUA</t>
  </si>
  <si>
    <t>OBRA: COMPLEMENTAÇÃO DA REFORMA DO COMPLEXO DO VI</t>
  </si>
  <si>
    <t>P</t>
  </si>
  <si>
    <t>IMPERMEABILIZAÇÃO/IMPRIMAÇÃO DE SUPERFÍCIE COM EMULSÃO ASFÁLTICA, 2 DEMÃOS AF_06/2018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</si>
</sst>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7" formatCode="&quot;R$&quot;\ #,##0.00"/>
  </numFmts>
  <fonts count="25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12" fillId="0" borderId="0"/>
    <xf numFmtId="9" fontId="9" fillId="0" borderId="0" applyFill="0" applyBorder="0" applyAlignment="0" applyProtection="0"/>
    <xf numFmtId="0" fontId="9" fillId="0" borderId="0"/>
  </cellStyleXfs>
  <cellXfs count="236">
    <xf numFmtId="0" fontId="0" fillId="0" borderId="0" xfId="0"/>
    <xf numFmtId="0" fontId="2" fillId="4" borderId="1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44" fontId="1" fillId="6" borderId="14" xfId="2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9" borderId="11" xfId="0" applyFont="1" applyFill="1" applyBorder="1" applyAlignment="1">
      <alignment vertical="center"/>
    </xf>
    <xf numFmtId="0" fontId="16" fillId="9" borderId="12" xfId="0" applyFont="1" applyFill="1" applyBorder="1" applyAlignment="1">
      <alignment vertical="center"/>
    </xf>
    <xf numFmtId="2" fontId="16" fillId="9" borderId="13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2" fontId="15" fillId="9" borderId="11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vertical="center"/>
    </xf>
    <xf numFmtId="2" fontId="15" fillId="9" borderId="1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2" fontId="15" fillId="0" borderId="7" xfId="0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0" fontId="22" fillId="0" borderId="7" xfId="5" applyNumberFormat="1" applyFont="1" applyBorder="1" applyAlignment="1">
      <alignment vertical="center"/>
    </xf>
    <xf numFmtId="10" fontId="23" fillId="0" borderId="0" xfId="0" applyNumberFormat="1" applyFont="1" applyBorder="1" applyAlignment="1">
      <alignment vertical="center"/>
    </xf>
    <xf numFmtId="10" fontId="24" fillId="0" borderId="7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3" fillId="10" borderId="11" xfId="0" applyFont="1" applyFill="1" applyBorder="1" applyAlignment="1">
      <alignment horizontal="right" vertical="center"/>
    </xf>
    <xf numFmtId="0" fontId="23" fillId="10" borderId="12" xfId="0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10" fontId="24" fillId="0" borderId="13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7" xfId="0" applyFont="1" applyBorder="1" applyAlignment="1">
      <alignment horizontal="right" vertical="center"/>
    </xf>
    <xf numFmtId="0" fontId="9" fillId="11" borderId="6" xfId="6" applyFill="1" applyBorder="1" applyAlignment="1">
      <alignment vertical="center"/>
    </xf>
    <xf numFmtId="0" fontId="9" fillId="11" borderId="0" xfId="6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6" xfId="3" applyBorder="1" applyAlignment="1">
      <alignment vertical="center" wrapText="1"/>
    </xf>
    <xf numFmtId="0" fontId="7" fillId="0" borderId="23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/>
    </xf>
    <xf numFmtId="0" fontId="9" fillId="0" borderId="26" xfId="3" applyBorder="1" applyAlignment="1">
      <alignment horizontal="center" vertical="center"/>
    </xf>
    <xf numFmtId="0" fontId="9" fillId="0" borderId="27" xfId="3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7" xfId="3" applyFont="1" applyBorder="1" applyAlignment="1">
      <alignment vertical="center"/>
    </xf>
    <xf numFmtId="166" fontId="7" fillId="0" borderId="27" xfId="3" applyNumberFormat="1" applyFont="1" applyBorder="1" applyAlignment="1">
      <alignment horizontal="center" vertical="center"/>
    </xf>
    <xf numFmtId="166" fontId="7" fillId="0" borderId="28" xfId="3" applyNumberFormat="1" applyFont="1" applyBorder="1" applyAlignment="1">
      <alignment horizontal="center" vertical="center"/>
    </xf>
    <xf numFmtId="0" fontId="7" fillId="0" borderId="27" xfId="3" applyFont="1" applyBorder="1" applyAlignment="1">
      <alignment vertical="center" wrapText="1"/>
    </xf>
    <xf numFmtId="0" fontId="9" fillId="0" borderId="27" xfId="3" applyBorder="1" applyAlignment="1">
      <alignment vertical="center" wrapText="1"/>
    </xf>
    <xf numFmtId="166" fontId="9" fillId="0" borderId="27" xfId="3" applyNumberFormat="1" applyBorder="1" applyAlignment="1">
      <alignment horizontal="center" vertical="center"/>
    </xf>
    <xf numFmtId="166" fontId="9" fillId="0" borderId="28" xfId="3" applyNumberForma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vertical="center" wrapText="1"/>
    </xf>
    <xf numFmtId="166" fontId="7" fillId="0" borderId="33" xfId="3" applyNumberFormat="1" applyFont="1" applyBorder="1" applyAlignment="1">
      <alignment horizontal="center" vertical="center"/>
    </xf>
    <xf numFmtId="166" fontId="7" fillId="0" borderId="32" xfId="3" applyNumberFormat="1" applyFont="1" applyBorder="1" applyAlignment="1">
      <alignment horizontal="center" vertical="center"/>
    </xf>
    <xf numFmtId="166" fontId="7" fillId="13" borderId="30" xfId="3" applyNumberFormat="1" applyFont="1" applyFill="1" applyBorder="1" applyAlignment="1">
      <alignment horizontal="center" vertical="center"/>
    </xf>
    <xf numFmtId="166" fontId="7" fillId="13" borderId="31" xfId="3" applyNumberFormat="1" applyFont="1" applyFill="1" applyBorder="1" applyAlignment="1">
      <alignment horizontal="center" vertical="center"/>
    </xf>
    <xf numFmtId="0" fontId="9" fillId="0" borderId="0" xfId="3" applyAlignment="1">
      <alignment vertical="center"/>
    </xf>
    <xf numFmtId="0" fontId="9" fillId="0" borderId="0" xfId="3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0" applyNumberFormat="1"/>
    <xf numFmtId="2" fontId="1" fillId="6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5" fillId="6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2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64" fontId="4" fillId="0" borderId="46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164" fontId="4" fillId="0" borderId="48" xfId="0" applyNumberFormat="1" applyFont="1" applyFill="1" applyBorder="1" applyAlignment="1">
      <alignment horizontal="center" vertical="center" wrapText="1"/>
    </xf>
    <xf numFmtId="167" fontId="2" fillId="4" borderId="17" xfId="0" applyNumberFormat="1" applyFont="1" applyFill="1" applyBorder="1" applyAlignment="1">
      <alignment horizontal="center" vertical="center" wrapText="1"/>
    </xf>
    <xf numFmtId="167" fontId="2" fillId="4" borderId="18" xfId="0" applyNumberFormat="1" applyFont="1" applyFill="1" applyBorder="1" applyAlignment="1">
      <alignment horizontal="center" vertical="center" wrapText="1"/>
    </xf>
    <xf numFmtId="167" fontId="2" fillId="4" borderId="22" xfId="0" applyNumberFormat="1" applyFont="1" applyFill="1" applyBorder="1" applyAlignment="1">
      <alignment horizontal="center" vertical="center" wrapText="1"/>
    </xf>
    <xf numFmtId="167" fontId="4" fillId="0" borderId="41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167" fontId="4" fillId="0" borderId="40" xfId="0" applyNumberFormat="1" applyFont="1" applyFill="1" applyBorder="1" applyAlignment="1">
      <alignment horizontal="center" vertical="center" wrapText="1"/>
    </xf>
    <xf numFmtId="167" fontId="4" fillId="0" borderId="42" xfId="0" applyNumberFormat="1" applyFont="1" applyFill="1" applyBorder="1" applyAlignment="1">
      <alignment horizontal="center" vertical="center" wrapText="1"/>
    </xf>
    <xf numFmtId="2" fontId="4" fillId="0" borderId="4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40" xfId="0" applyNumberFormat="1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10" fontId="3" fillId="6" borderId="22" xfId="0" applyNumberFormat="1" applyFont="1" applyFill="1" applyBorder="1" applyAlignment="1">
      <alignment horizontal="center" vertical="center" wrapText="1"/>
    </xf>
    <xf numFmtId="167" fontId="3" fillId="6" borderId="22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left" vertical="center" wrapText="1"/>
    </xf>
    <xf numFmtId="164" fontId="4" fillId="0" borderId="52" xfId="0" applyNumberFormat="1" applyFont="1" applyFill="1" applyBorder="1" applyAlignment="1">
      <alignment horizontal="center"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2" fontId="4" fillId="0" borderId="51" xfId="0" applyNumberFormat="1" applyFont="1" applyFill="1" applyBorder="1" applyAlignment="1">
      <alignment horizontal="center" vertical="center" wrapText="1"/>
    </xf>
    <xf numFmtId="167" fontId="4" fillId="0" borderId="51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167" fontId="3" fillId="6" borderId="11" xfId="0" applyNumberFormat="1" applyFont="1" applyFill="1" applyBorder="1" applyAlignment="1">
      <alignment horizontal="center" vertical="center" wrapText="1"/>
    </xf>
    <xf numFmtId="167" fontId="3" fillId="6" borderId="12" xfId="0" applyNumberFormat="1" applyFont="1" applyFill="1" applyBorder="1" applyAlignment="1">
      <alignment horizontal="center" vertical="center" wrapText="1"/>
    </xf>
    <xf numFmtId="167" fontId="3" fillId="6" borderId="13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67" fontId="3" fillId="6" borderId="8" xfId="0" applyNumberFormat="1" applyFont="1" applyFill="1" applyBorder="1" applyAlignment="1">
      <alignment horizontal="center" vertical="center" wrapText="1"/>
    </xf>
    <xf numFmtId="167" fontId="3" fillId="6" borderId="9" xfId="0" applyNumberFormat="1" applyFont="1" applyFill="1" applyBorder="1" applyAlignment="1">
      <alignment horizontal="center" vertical="center" wrapText="1"/>
    </xf>
    <xf numFmtId="167" fontId="3" fillId="6" borderId="1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1" fillId="7" borderId="11" xfId="4" applyFont="1" applyFill="1" applyBorder="1" applyAlignment="1">
      <alignment horizontal="center" vertical="center" wrapText="1"/>
    </xf>
    <xf numFmtId="0" fontId="11" fillId="7" borderId="12" xfId="4" applyFont="1" applyFill="1" applyBorder="1" applyAlignment="1">
      <alignment horizontal="center" vertical="center" wrapText="1"/>
    </xf>
    <xf numFmtId="0" fontId="11" fillId="7" borderId="13" xfId="4" applyFont="1" applyFill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13" borderId="29" xfId="3" applyFont="1" applyFill="1" applyBorder="1" applyAlignment="1">
      <alignment horizontal="center" vertical="center"/>
    </xf>
    <xf numFmtId="0" fontId="7" fillId="13" borderId="30" xfId="3" applyFont="1" applyFill="1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0" xfId="3" applyBorder="1" applyAlignment="1">
      <alignment horizontal="center" vertical="center" wrapText="1"/>
    </xf>
    <xf numFmtId="0" fontId="9" fillId="0" borderId="7" xfId="3" applyBorder="1" applyAlignment="1">
      <alignment horizontal="center" vertical="center" wrapText="1"/>
    </xf>
    <xf numFmtId="0" fontId="7" fillId="12" borderId="29" xfId="3" applyFont="1" applyFill="1" applyBorder="1" applyAlignment="1">
      <alignment horizontal="center" vertical="center"/>
    </xf>
    <xf numFmtId="0" fontId="7" fillId="12" borderId="30" xfId="3" applyFont="1" applyFill="1" applyBorder="1" applyAlignment="1">
      <alignment horizontal="center" vertical="center"/>
    </xf>
    <xf numFmtId="0" fontId="7" fillId="12" borderId="31" xfId="3" applyFont="1" applyFill="1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10" xfId="3" applyBorder="1" applyAlignment="1">
      <alignment horizontal="center" vertical="center"/>
    </xf>
  </cellXfs>
  <cellStyles count="7">
    <cellStyle name="Moeda" xfId="2" builtinId="4"/>
    <cellStyle name="Normal" xfId="0" builtinId="0"/>
    <cellStyle name="Normal 2" xfId="3" xr:uid="{00000000-0005-0000-0000-000002000000}"/>
    <cellStyle name="Normal 4" xfId="6" xr:uid="{00000000-0005-0000-0000-000003000000}"/>
    <cellStyle name="Normal_F-06-09" xfId="4" xr:uid="{00000000-0005-0000-0000-000004000000}"/>
    <cellStyle name="Porcentagem 4" xfId="5" xr:uid="{00000000-0005-0000-0000-000005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338664</xdr:colOff>
      <xdr:row>0</xdr:row>
      <xdr:rowOff>9525</xdr:rowOff>
    </xdr:from>
    <xdr:to>
      <xdr:col>10</xdr:col>
      <xdr:colOff>246</xdr:colOff>
      <xdr:row>4</xdr:row>
      <xdr:rowOff>306917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05164" y="9525"/>
          <a:ext cx="1894665" cy="15673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/>
            <a:t>BANCOS:</a:t>
          </a:r>
        </a:p>
        <a:p>
          <a:pPr algn="ctr"/>
          <a:br>
            <a:rPr lang="pt-BR" sz="1000"/>
          </a:br>
          <a:r>
            <a:rPr lang="pt-BR" sz="1000"/>
            <a:t>SINAPI - 06/2023 - Pará</a:t>
          </a:r>
        </a:p>
        <a:p>
          <a:pPr algn="ctr"/>
          <a:r>
            <a:rPr lang="pt-BR" sz="1000"/>
            <a:t>SBC - 08/2023 - Pará</a:t>
          </a:r>
        </a:p>
        <a:p>
          <a:pPr algn="ctr"/>
          <a:r>
            <a:rPr lang="pt-BR" sz="1000"/>
            <a:t>ORSE - 05/2023 - Sergipe</a:t>
          </a:r>
        </a:p>
        <a:p>
          <a:pPr algn="ctr"/>
          <a:r>
            <a:rPr lang="pt-BR" sz="1000"/>
            <a:t>SEDOP - 05/2023 - Pará</a:t>
          </a:r>
        </a:p>
        <a:p>
          <a:pPr algn="ctr"/>
          <a:endParaRPr lang="pt-BR" sz="1000"/>
        </a:p>
        <a:p>
          <a:pPr algn="ctr"/>
          <a:r>
            <a:rPr lang="pt-BR" sz="1000"/>
            <a:t>B.D.I.</a:t>
          </a:r>
          <a:r>
            <a:rPr lang="pt-BR" sz="1000" baseline="0"/>
            <a:t> 19,21 %</a:t>
          </a:r>
          <a:endParaRPr lang="pt-BR" sz="1000"/>
        </a:p>
      </xdr:txBody>
    </xdr:sp>
    <xdr:clientData/>
  </xdr:twoCellAnchor>
  <xdr:twoCellAnchor editAs="oneCell">
    <xdr:from>
      <xdr:col>0</xdr:col>
      <xdr:colOff>179917</xdr:colOff>
      <xdr:row>0</xdr:row>
      <xdr:rowOff>95249</xdr:rowOff>
    </xdr:from>
    <xdr:to>
      <xdr:col>2</xdr:col>
      <xdr:colOff>143623</xdr:colOff>
      <xdr:row>4</xdr:row>
      <xdr:rowOff>95248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95249"/>
          <a:ext cx="1963956" cy="1269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187476</xdr:rowOff>
    </xdr:from>
    <xdr:to>
      <xdr:col>1</xdr:col>
      <xdr:colOff>586791</xdr:colOff>
      <xdr:row>5</xdr:row>
      <xdr:rowOff>27214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7" y="187476"/>
          <a:ext cx="2071481" cy="1336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212724</xdr:colOff>
      <xdr:row>0</xdr:row>
      <xdr:rowOff>156634</xdr:rowOff>
    </xdr:from>
    <xdr:to>
      <xdr:col>1</xdr:col>
      <xdr:colOff>255014</xdr:colOff>
      <xdr:row>3</xdr:row>
      <xdr:rowOff>264584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4" y="156634"/>
          <a:ext cx="1619207" cy="1060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407435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707719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47503</xdr:colOff>
      <xdr:row>0</xdr:row>
      <xdr:rowOff>147637</xdr:rowOff>
    </xdr:from>
    <xdr:to>
      <xdr:col>1</xdr:col>
      <xdr:colOff>765543</xdr:colOff>
      <xdr:row>4</xdr:row>
      <xdr:rowOff>178593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03" y="147637"/>
          <a:ext cx="1682446" cy="1269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topLeftCell="C14" zoomScaleNormal="80" zoomScaleSheetLayoutView="100" zoomScalePageLayoutView="70" workbookViewId="0">
      <selection activeCell="D27" sqref="D27"/>
    </sheetView>
  </sheetViews>
  <sheetFormatPr defaultRowHeight="14.25"/>
  <cols>
    <col min="1" max="1" width="9.625" customWidth="1"/>
    <col min="2" max="2" width="16.625" style="97" customWidth="1"/>
    <col min="3" max="3" width="11.625" style="97" customWidth="1"/>
    <col min="4" max="4" width="55.625" customWidth="1"/>
    <col min="5" max="5" width="9.625" customWidth="1"/>
    <col min="6" max="6" width="14.625" style="100" customWidth="1"/>
    <col min="7" max="7" width="16.75" style="98" customWidth="1"/>
    <col min="8" max="8" width="17.25" style="98" customWidth="1"/>
    <col min="9" max="9" width="20.375" style="98" customWidth="1"/>
    <col min="10" max="10" width="11.625" customWidth="1"/>
  </cols>
  <sheetData>
    <row r="1" spans="1:10" ht="24.95" customHeight="1">
      <c r="A1" s="156" t="s">
        <v>43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ht="24.95" customHeight="1">
      <c r="A2" s="159" t="s">
        <v>51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0" ht="24.95" customHeight="1">
      <c r="A3" s="162" t="s">
        <v>308</v>
      </c>
      <c r="B3" s="163"/>
      <c r="C3" s="163"/>
      <c r="D3" s="163"/>
      <c r="E3" s="163"/>
      <c r="F3" s="163"/>
      <c r="G3" s="163"/>
      <c r="H3" s="163"/>
      <c r="I3" s="163"/>
      <c r="J3" s="164"/>
    </row>
    <row r="4" spans="1:10" ht="24.95" customHeight="1">
      <c r="A4" s="159" t="s">
        <v>307</v>
      </c>
      <c r="B4" s="160"/>
      <c r="C4" s="160"/>
      <c r="D4" s="160"/>
      <c r="E4" s="160"/>
      <c r="F4" s="160"/>
      <c r="G4" s="160"/>
      <c r="H4" s="160"/>
      <c r="I4" s="160"/>
      <c r="J4" s="161"/>
    </row>
    <row r="5" spans="1:10" ht="24.95" customHeight="1" thickBot="1">
      <c r="A5" s="165" t="s">
        <v>229</v>
      </c>
      <c r="B5" s="166"/>
      <c r="C5" s="166"/>
      <c r="D5" s="166"/>
      <c r="E5" s="166"/>
      <c r="F5" s="166"/>
      <c r="G5" s="166"/>
      <c r="H5" s="166"/>
      <c r="I5" s="166"/>
      <c r="J5" s="167"/>
    </row>
    <row r="6" spans="1:10" ht="24.95" customHeight="1" thickBot="1">
      <c r="A6" s="153" t="s">
        <v>52</v>
      </c>
      <c r="B6" s="154"/>
      <c r="C6" s="154"/>
      <c r="D6" s="154"/>
      <c r="E6" s="154"/>
      <c r="F6" s="154"/>
      <c r="G6" s="154"/>
      <c r="H6" s="154"/>
      <c r="I6" s="154"/>
      <c r="J6" s="155"/>
    </row>
    <row r="7" spans="1:10" ht="32.1" customHeight="1" thickBot="1">
      <c r="A7" s="94" t="s">
        <v>46</v>
      </c>
      <c r="B7" s="94" t="s">
        <v>53</v>
      </c>
      <c r="C7" s="94" t="s">
        <v>54</v>
      </c>
      <c r="D7" s="94" t="s">
        <v>55</v>
      </c>
      <c r="E7" s="94" t="s">
        <v>56</v>
      </c>
      <c r="F7" s="99" t="s">
        <v>57</v>
      </c>
      <c r="G7" s="5" t="s">
        <v>58</v>
      </c>
      <c r="H7" s="5" t="s">
        <v>192</v>
      </c>
      <c r="I7" s="5" t="s">
        <v>59</v>
      </c>
      <c r="J7" s="94" t="s">
        <v>60</v>
      </c>
    </row>
    <row r="8" spans="1:10" ht="30" customHeight="1" thickBot="1">
      <c r="A8" s="117" t="s">
        <v>7</v>
      </c>
      <c r="B8" s="118"/>
      <c r="C8" s="87"/>
      <c r="D8" s="88" t="s">
        <v>202</v>
      </c>
      <c r="E8" s="87"/>
      <c r="F8" s="87"/>
      <c r="G8" s="130"/>
      <c r="H8" s="131"/>
      <c r="I8" s="132">
        <v>2421.87</v>
      </c>
      <c r="J8" s="119">
        <v>1.4536759697459027E-3</v>
      </c>
    </row>
    <row r="9" spans="1:10" ht="54" customHeight="1" thickBot="1">
      <c r="A9" s="128" t="s">
        <v>8</v>
      </c>
      <c r="B9" s="120" t="s">
        <v>241</v>
      </c>
      <c r="C9" s="120" t="s">
        <v>20</v>
      </c>
      <c r="D9" s="121" t="s">
        <v>242</v>
      </c>
      <c r="E9" s="120" t="s">
        <v>10</v>
      </c>
      <c r="F9" s="140">
        <v>5907</v>
      </c>
      <c r="G9" s="136">
        <v>0.35</v>
      </c>
      <c r="H9" s="136">
        <v>0.41</v>
      </c>
      <c r="I9" s="136">
        <v>2421.87</v>
      </c>
      <c r="J9" s="129">
        <v>1.4536759697459027E-3</v>
      </c>
    </row>
    <row r="10" spans="1:10" ht="27" customHeight="1" thickBot="1">
      <c r="A10" s="117" t="s">
        <v>11</v>
      </c>
      <c r="B10" s="118"/>
      <c r="C10" s="87"/>
      <c r="D10" s="88" t="s">
        <v>12</v>
      </c>
      <c r="E10" s="87"/>
      <c r="F10" s="89"/>
      <c r="G10" s="130"/>
      <c r="H10" s="131"/>
      <c r="I10" s="132">
        <v>51497.22</v>
      </c>
      <c r="J10" s="119">
        <v>3.0910111287029484E-2</v>
      </c>
    </row>
    <row r="11" spans="1:10" ht="53.25" customHeight="1">
      <c r="A11" s="122" t="s">
        <v>13</v>
      </c>
      <c r="B11" s="115" t="s">
        <v>243</v>
      </c>
      <c r="C11" s="115" t="s">
        <v>20</v>
      </c>
      <c r="D11" s="116" t="s">
        <v>244</v>
      </c>
      <c r="E11" s="115" t="s">
        <v>15</v>
      </c>
      <c r="F11" s="137">
        <v>2362.8000000000002</v>
      </c>
      <c r="G11" s="133">
        <v>11.39</v>
      </c>
      <c r="H11" s="133">
        <v>13.57</v>
      </c>
      <c r="I11" s="133">
        <v>32063.19</v>
      </c>
      <c r="J11" s="123">
        <v>1.9245248017605045E-2</v>
      </c>
    </row>
    <row r="12" spans="1:10" ht="55.5" customHeight="1" thickBot="1">
      <c r="A12" s="126" t="s">
        <v>14</v>
      </c>
      <c r="B12" s="113" t="s">
        <v>245</v>
      </c>
      <c r="C12" s="113" t="s">
        <v>20</v>
      </c>
      <c r="D12" s="114" t="s">
        <v>246</v>
      </c>
      <c r="E12" s="113" t="s">
        <v>15</v>
      </c>
      <c r="F12" s="139">
        <v>1181.4000000000001</v>
      </c>
      <c r="G12" s="135">
        <v>13.8</v>
      </c>
      <c r="H12" s="135">
        <v>16.45</v>
      </c>
      <c r="I12" s="135">
        <v>19434.03</v>
      </c>
      <c r="J12" s="127">
        <v>1.1664863269424439E-2</v>
      </c>
    </row>
    <row r="13" spans="1:10" ht="27" customHeight="1" thickBot="1">
      <c r="A13" s="117" t="s">
        <v>16</v>
      </c>
      <c r="B13" s="118"/>
      <c r="C13" s="87"/>
      <c r="D13" s="88" t="s">
        <v>194</v>
      </c>
      <c r="E13" s="87"/>
      <c r="F13" s="89"/>
      <c r="G13" s="130"/>
      <c r="H13" s="131"/>
      <c r="I13" s="132">
        <v>930741.5</v>
      </c>
      <c r="J13" s="119">
        <v>0.55865779442961683</v>
      </c>
    </row>
    <row r="14" spans="1:10" ht="20.100000000000001" customHeight="1">
      <c r="A14" s="122" t="s">
        <v>17</v>
      </c>
      <c r="B14" s="115" t="s">
        <v>29</v>
      </c>
      <c r="C14" s="115" t="s">
        <v>9</v>
      </c>
      <c r="D14" s="116" t="s">
        <v>30</v>
      </c>
      <c r="E14" s="115" t="s">
        <v>10</v>
      </c>
      <c r="F14" s="137">
        <v>108.82</v>
      </c>
      <c r="G14" s="133">
        <v>103.79</v>
      </c>
      <c r="H14" s="133">
        <v>123.72</v>
      </c>
      <c r="I14" s="133">
        <v>13463.21</v>
      </c>
      <c r="J14" s="123">
        <v>8.0810055257477635E-3</v>
      </c>
    </row>
    <row r="15" spans="1:10" ht="27" customHeight="1">
      <c r="A15" s="124" t="s">
        <v>18</v>
      </c>
      <c r="B15" s="111" t="s">
        <v>31</v>
      </c>
      <c r="C15" s="111" t="s">
        <v>9</v>
      </c>
      <c r="D15" s="112" t="s">
        <v>32</v>
      </c>
      <c r="E15" s="111" t="s">
        <v>10</v>
      </c>
      <c r="F15" s="138">
        <v>217.64</v>
      </c>
      <c r="G15" s="134">
        <v>14.01</v>
      </c>
      <c r="H15" s="134">
        <v>16.7</v>
      </c>
      <c r="I15" s="134">
        <v>3634.58</v>
      </c>
      <c r="J15" s="125">
        <v>2.1815793606259062E-3</v>
      </c>
    </row>
    <row r="16" spans="1:10" ht="27" customHeight="1">
      <c r="A16" s="124" t="s">
        <v>201</v>
      </c>
      <c r="B16" s="111" t="s">
        <v>33</v>
      </c>
      <c r="C16" s="111" t="s">
        <v>9</v>
      </c>
      <c r="D16" s="112" t="s">
        <v>34</v>
      </c>
      <c r="E16" s="111" t="s">
        <v>10</v>
      </c>
      <c r="F16" s="138">
        <v>217.64</v>
      </c>
      <c r="G16" s="134">
        <v>41.13</v>
      </c>
      <c r="H16" s="134">
        <v>49.03</v>
      </c>
      <c r="I16" s="134">
        <v>10670.88</v>
      </c>
      <c r="J16" s="125">
        <v>6.4049688183272259E-3</v>
      </c>
    </row>
    <row r="17" spans="1:10" ht="49.5" customHeight="1">
      <c r="A17" s="124" t="s">
        <v>203</v>
      </c>
      <c r="B17" s="111" t="s">
        <v>247</v>
      </c>
      <c r="C17" s="111" t="s">
        <v>20</v>
      </c>
      <c r="D17" s="112" t="s">
        <v>248</v>
      </c>
      <c r="E17" s="111" t="s">
        <v>15</v>
      </c>
      <c r="F17" s="138">
        <v>344</v>
      </c>
      <c r="G17" s="134">
        <v>329.54</v>
      </c>
      <c r="H17" s="134">
        <v>392.84</v>
      </c>
      <c r="I17" s="134">
        <v>135136.95999999999</v>
      </c>
      <c r="J17" s="125">
        <v>8.1113086737320025E-2</v>
      </c>
    </row>
    <row r="18" spans="1:10" ht="37.5" customHeight="1">
      <c r="A18" s="124" t="s">
        <v>204</v>
      </c>
      <c r="B18" s="111" t="s">
        <v>249</v>
      </c>
      <c r="C18" s="111" t="s">
        <v>20</v>
      </c>
      <c r="D18" s="112" t="s">
        <v>310</v>
      </c>
      <c r="E18" s="111" t="s">
        <v>10</v>
      </c>
      <c r="F18" s="138">
        <v>4920</v>
      </c>
      <c r="G18" s="134">
        <v>23.84</v>
      </c>
      <c r="H18" s="134">
        <v>28.41</v>
      </c>
      <c r="I18" s="134">
        <v>139777.20000000001</v>
      </c>
      <c r="J18" s="125">
        <v>8.3898292128961091E-2</v>
      </c>
    </row>
    <row r="19" spans="1:10" ht="30.75" customHeight="1">
      <c r="A19" s="124" t="s">
        <v>207</v>
      </c>
      <c r="B19" s="111" t="s">
        <v>250</v>
      </c>
      <c r="C19" s="111" t="s">
        <v>251</v>
      </c>
      <c r="D19" s="112" t="s">
        <v>252</v>
      </c>
      <c r="E19" s="111" t="s">
        <v>10</v>
      </c>
      <c r="F19" s="138">
        <v>4920</v>
      </c>
      <c r="G19" s="134">
        <v>6.42</v>
      </c>
      <c r="H19" s="134">
        <v>7.65</v>
      </c>
      <c r="I19" s="134">
        <v>37638</v>
      </c>
      <c r="J19" s="125">
        <v>2.2591409179392903E-2</v>
      </c>
    </row>
    <row r="20" spans="1:10" ht="27" customHeight="1">
      <c r="A20" s="124" t="s">
        <v>208</v>
      </c>
      <c r="B20" s="111" t="s">
        <v>253</v>
      </c>
      <c r="C20" s="111" t="s">
        <v>251</v>
      </c>
      <c r="D20" s="112" t="s">
        <v>254</v>
      </c>
      <c r="E20" s="111" t="s">
        <v>10</v>
      </c>
      <c r="F20" s="138">
        <v>4920</v>
      </c>
      <c r="G20" s="134">
        <v>11.44</v>
      </c>
      <c r="H20" s="134">
        <v>13.63</v>
      </c>
      <c r="I20" s="134">
        <v>67059.600000000006</v>
      </c>
      <c r="J20" s="125">
        <v>4.0251098969297419E-2</v>
      </c>
    </row>
    <row r="21" spans="1:10" ht="27" customHeight="1">
      <c r="A21" s="124" t="s">
        <v>209</v>
      </c>
      <c r="B21" s="111" t="s">
        <v>255</v>
      </c>
      <c r="C21" s="111" t="s">
        <v>251</v>
      </c>
      <c r="D21" s="112" t="s">
        <v>256</v>
      </c>
      <c r="E21" s="111" t="s">
        <v>10</v>
      </c>
      <c r="F21" s="138">
        <v>4920</v>
      </c>
      <c r="G21" s="134">
        <v>68.84</v>
      </c>
      <c r="H21" s="134">
        <v>82.06</v>
      </c>
      <c r="I21" s="134">
        <v>403735.2</v>
      </c>
      <c r="J21" s="125">
        <v>0.24233346892300411</v>
      </c>
    </row>
    <row r="22" spans="1:10" ht="34.5" customHeight="1">
      <c r="A22" s="124" t="s">
        <v>257</v>
      </c>
      <c r="B22" s="111" t="s">
        <v>258</v>
      </c>
      <c r="C22" s="111" t="s">
        <v>20</v>
      </c>
      <c r="D22" s="112" t="s">
        <v>259</v>
      </c>
      <c r="E22" s="111" t="s">
        <v>10</v>
      </c>
      <c r="F22" s="138">
        <v>217.64</v>
      </c>
      <c r="G22" s="134">
        <v>13.36</v>
      </c>
      <c r="H22" s="134">
        <v>15.92</v>
      </c>
      <c r="I22" s="134">
        <v>3464.82</v>
      </c>
      <c r="J22" s="125">
        <v>2.0796845303401911E-3</v>
      </c>
    </row>
    <row r="23" spans="1:10" ht="27" customHeight="1" thickBot="1">
      <c r="A23" s="126" t="s">
        <v>260</v>
      </c>
      <c r="B23" s="113" t="s">
        <v>261</v>
      </c>
      <c r="C23" s="113" t="s">
        <v>20</v>
      </c>
      <c r="D23" s="114" t="s">
        <v>262</v>
      </c>
      <c r="E23" s="113" t="s">
        <v>10</v>
      </c>
      <c r="F23" s="139">
        <v>985</v>
      </c>
      <c r="G23" s="135">
        <v>98.93</v>
      </c>
      <c r="H23" s="135">
        <v>117.93</v>
      </c>
      <c r="I23" s="135">
        <v>116161.05</v>
      </c>
      <c r="J23" s="127">
        <v>6.9723200256600185E-2</v>
      </c>
    </row>
    <row r="24" spans="1:10" ht="27" customHeight="1" thickBot="1">
      <c r="A24" s="117" t="s">
        <v>22</v>
      </c>
      <c r="B24" s="118"/>
      <c r="C24" s="87"/>
      <c r="D24" s="88" t="s">
        <v>210</v>
      </c>
      <c r="E24" s="87"/>
      <c r="F24" s="89"/>
      <c r="G24" s="130"/>
      <c r="H24" s="131"/>
      <c r="I24" s="132">
        <v>39603.199999999997</v>
      </c>
      <c r="J24" s="119">
        <v>2.3770978692101943E-2</v>
      </c>
    </row>
    <row r="25" spans="1:10" ht="27" customHeight="1" thickBot="1">
      <c r="A25" s="128" t="s">
        <v>23</v>
      </c>
      <c r="B25" s="120" t="s">
        <v>263</v>
      </c>
      <c r="C25" s="120" t="s">
        <v>251</v>
      </c>
      <c r="D25" s="121" t="s">
        <v>264</v>
      </c>
      <c r="E25" s="120" t="s">
        <v>265</v>
      </c>
      <c r="F25" s="140">
        <v>455</v>
      </c>
      <c r="G25" s="136">
        <v>73.02</v>
      </c>
      <c r="H25" s="136">
        <v>87.04</v>
      </c>
      <c r="I25" s="136">
        <v>39603.199999999997</v>
      </c>
      <c r="J25" s="129">
        <v>2.3770978692101943E-2</v>
      </c>
    </row>
    <row r="26" spans="1:10" ht="33" customHeight="1" thickBot="1">
      <c r="A26" s="117" t="s">
        <v>27</v>
      </c>
      <c r="B26" s="118"/>
      <c r="C26" s="87"/>
      <c r="D26" s="88" t="s">
        <v>266</v>
      </c>
      <c r="E26" s="87"/>
      <c r="F26" s="89"/>
      <c r="G26" s="130"/>
      <c r="H26" s="131"/>
      <c r="I26" s="132">
        <v>544802.96</v>
      </c>
      <c r="J26" s="119">
        <v>0.32700639224997141</v>
      </c>
    </row>
    <row r="27" spans="1:10" ht="30" customHeight="1">
      <c r="A27" s="122" t="s">
        <v>28</v>
      </c>
      <c r="B27" s="115" t="s">
        <v>205</v>
      </c>
      <c r="C27" s="115" t="s">
        <v>9</v>
      </c>
      <c r="D27" s="116" t="s">
        <v>206</v>
      </c>
      <c r="E27" s="115" t="s">
        <v>10</v>
      </c>
      <c r="F27" s="137">
        <v>837</v>
      </c>
      <c r="G27" s="133">
        <v>466.1</v>
      </c>
      <c r="H27" s="133">
        <v>555.63</v>
      </c>
      <c r="I27" s="133">
        <v>465062.31</v>
      </c>
      <c r="J27" s="123">
        <v>0.27914376266336327</v>
      </c>
    </row>
    <row r="28" spans="1:10" ht="27" customHeight="1">
      <c r="A28" s="124" t="s">
        <v>35</v>
      </c>
      <c r="B28" s="111" t="s">
        <v>195</v>
      </c>
      <c r="C28" s="111" t="s">
        <v>9</v>
      </c>
      <c r="D28" s="112" t="s">
        <v>196</v>
      </c>
      <c r="E28" s="111" t="s">
        <v>10</v>
      </c>
      <c r="F28" s="138">
        <v>663.63</v>
      </c>
      <c r="G28" s="134">
        <v>25.25</v>
      </c>
      <c r="H28" s="134">
        <v>30.1</v>
      </c>
      <c r="I28" s="134">
        <v>19975.259999999998</v>
      </c>
      <c r="J28" s="125">
        <v>1.198972506840852E-2</v>
      </c>
    </row>
    <row r="29" spans="1:10" ht="27" customHeight="1">
      <c r="A29" s="124" t="s">
        <v>36</v>
      </c>
      <c r="B29" s="111" t="s">
        <v>267</v>
      </c>
      <c r="C29" s="111" t="s">
        <v>19</v>
      </c>
      <c r="D29" s="112" t="s">
        <v>268</v>
      </c>
      <c r="E29" s="111" t="s">
        <v>265</v>
      </c>
      <c r="F29" s="138">
        <v>352.1</v>
      </c>
      <c r="G29" s="134">
        <v>109.87</v>
      </c>
      <c r="H29" s="134">
        <v>130.97</v>
      </c>
      <c r="I29" s="134">
        <v>46114.53</v>
      </c>
      <c r="J29" s="125">
        <v>2.7679266070072515E-2</v>
      </c>
    </row>
    <row r="30" spans="1:10" ht="30" customHeight="1" thickBot="1">
      <c r="A30" s="126" t="s">
        <v>193</v>
      </c>
      <c r="B30" s="113" t="s">
        <v>269</v>
      </c>
      <c r="C30" s="113" t="s">
        <v>19</v>
      </c>
      <c r="D30" s="114" t="s">
        <v>270</v>
      </c>
      <c r="E30" s="113" t="s">
        <v>265</v>
      </c>
      <c r="F30" s="139">
        <v>221.21</v>
      </c>
      <c r="G30" s="135">
        <v>51.77</v>
      </c>
      <c r="H30" s="135">
        <v>61.71</v>
      </c>
      <c r="I30" s="135">
        <v>13650.86</v>
      </c>
      <c r="J30" s="127">
        <v>8.1936384481270889E-3</v>
      </c>
    </row>
    <row r="31" spans="1:10" ht="30" customHeight="1" thickBot="1">
      <c r="A31" s="117" t="s">
        <v>37</v>
      </c>
      <c r="B31" s="118"/>
      <c r="C31" s="87"/>
      <c r="D31" s="88" t="s">
        <v>216</v>
      </c>
      <c r="E31" s="87"/>
      <c r="F31" s="89"/>
      <c r="G31" s="130"/>
      <c r="H31" s="131"/>
      <c r="I31" s="132">
        <v>32627.599999999999</v>
      </c>
      <c r="J31" s="119">
        <v>1.958402311869812E-2</v>
      </c>
    </row>
    <row r="32" spans="1:10" ht="33.75" customHeight="1" thickBot="1">
      <c r="A32" s="128" t="s">
        <v>38</v>
      </c>
      <c r="B32" s="120" t="s">
        <v>271</v>
      </c>
      <c r="C32" s="120" t="s">
        <v>26</v>
      </c>
      <c r="D32" s="121" t="s">
        <v>272</v>
      </c>
      <c r="E32" s="120" t="s">
        <v>24</v>
      </c>
      <c r="F32" s="140">
        <v>20</v>
      </c>
      <c r="G32" s="136">
        <v>1368.5</v>
      </c>
      <c r="H32" s="136">
        <v>1631.38</v>
      </c>
      <c r="I32" s="136">
        <v>32627.599999999999</v>
      </c>
      <c r="J32" s="129">
        <v>1.958402311869812E-2</v>
      </c>
    </row>
    <row r="33" spans="1:10" ht="27" customHeight="1" thickBot="1">
      <c r="A33" s="117" t="s">
        <v>39</v>
      </c>
      <c r="B33" s="118"/>
      <c r="C33" s="87"/>
      <c r="D33" s="88" t="s">
        <v>273</v>
      </c>
      <c r="E33" s="87"/>
      <c r="F33" s="89"/>
      <c r="G33" s="130"/>
      <c r="H33" s="131"/>
      <c r="I33" s="132">
        <v>5308.02</v>
      </c>
      <c r="J33" s="119">
        <v>3.1860261372124213E-3</v>
      </c>
    </row>
    <row r="34" spans="1:10" ht="36.75" customHeight="1" thickBot="1">
      <c r="A34" s="128" t="s">
        <v>215</v>
      </c>
      <c r="B34" s="120" t="s">
        <v>274</v>
      </c>
      <c r="C34" s="120" t="s">
        <v>19</v>
      </c>
      <c r="D34" s="121" t="s">
        <v>275</v>
      </c>
      <c r="E34" s="120" t="s">
        <v>276</v>
      </c>
      <c r="F34" s="140">
        <v>1</v>
      </c>
      <c r="G34" s="136">
        <v>4452.67</v>
      </c>
      <c r="H34" s="136">
        <v>5308.02</v>
      </c>
      <c r="I34" s="136">
        <v>5308.02</v>
      </c>
      <c r="J34" s="129">
        <v>3.1860261372124213E-3</v>
      </c>
    </row>
    <row r="35" spans="1:10" ht="27" customHeight="1" thickBot="1">
      <c r="A35" s="117" t="s">
        <v>40</v>
      </c>
      <c r="B35" s="118"/>
      <c r="C35" s="87"/>
      <c r="D35" s="88" t="s">
        <v>223</v>
      </c>
      <c r="E35" s="87"/>
      <c r="F35" s="89"/>
      <c r="G35" s="130"/>
      <c r="H35" s="131"/>
      <c r="I35" s="132">
        <v>59029.16</v>
      </c>
      <c r="J35" s="119">
        <v>3.5430998115623898E-2</v>
      </c>
    </row>
    <row r="36" spans="1:10" ht="30" customHeight="1">
      <c r="A36" s="122" t="s">
        <v>41</v>
      </c>
      <c r="B36" s="115" t="s">
        <v>211</v>
      </c>
      <c r="C36" s="115" t="s">
        <v>9</v>
      </c>
      <c r="D36" s="116" t="s">
        <v>212</v>
      </c>
      <c r="E36" s="115" t="s">
        <v>25</v>
      </c>
      <c r="F36" s="137">
        <v>1</v>
      </c>
      <c r="G36" s="133">
        <v>383.91</v>
      </c>
      <c r="H36" s="133">
        <v>457.65</v>
      </c>
      <c r="I36" s="133">
        <v>457.65</v>
      </c>
      <c r="J36" s="123">
        <v>2.7469468119850046E-4</v>
      </c>
    </row>
    <row r="37" spans="1:10" ht="35.25" customHeight="1">
      <c r="A37" s="124" t="s">
        <v>42</v>
      </c>
      <c r="B37" s="111" t="s">
        <v>277</v>
      </c>
      <c r="C37" s="111" t="s">
        <v>9</v>
      </c>
      <c r="D37" s="112" t="s">
        <v>278</v>
      </c>
      <c r="E37" s="111" t="s">
        <v>24</v>
      </c>
      <c r="F37" s="138">
        <v>1</v>
      </c>
      <c r="G37" s="134">
        <v>80.930000000000007</v>
      </c>
      <c r="H37" s="134">
        <v>96.47</v>
      </c>
      <c r="I37" s="134">
        <v>96.47</v>
      </c>
      <c r="J37" s="125">
        <v>5.7904066197354618E-5</v>
      </c>
    </row>
    <row r="38" spans="1:10" ht="27" customHeight="1">
      <c r="A38" s="124" t="s">
        <v>217</v>
      </c>
      <c r="B38" s="111" t="s">
        <v>279</v>
      </c>
      <c r="C38" s="111" t="s">
        <v>9</v>
      </c>
      <c r="D38" s="112" t="s">
        <v>280</v>
      </c>
      <c r="E38" s="111" t="s">
        <v>24</v>
      </c>
      <c r="F38" s="138">
        <v>1</v>
      </c>
      <c r="G38" s="134">
        <v>71.180000000000007</v>
      </c>
      <c r="H38" s="134">
        <v>84.85</v>
      </c>
      <c r="I38" s="134">
        <v>84.85</v>
      </c>
      <c r="J38" s="125">
        <v>5.0929408280766454E-5</v>
      </c>
    </row>
    <row r="39" spans="1:10" ht="30" customHeight="1">
      <c r="A39" s="124" t="s">
        <v>218</v>
      </c>
      <c r="B39" s="111" t="s">
        <v>281</v>
      </c>
      <c r="C39" s="111" t="s">
        <v>9</v>
      </c>
      <c r="D39" s="112" t="s">
        <v>282</v>
      </c>
      <c r="E39" s="111" t="s">
        <v>21</v>
      </c>
      <c r="F39" s="138">
        <v>45</v>
      </c>
      <c r="G39" s="134">
        <v>17.739999999999998</v>
      </c>
      <c r="H39" s="134">
        <v>21.14</v>
      </c>
      <c r="I39" s="134">
        <v>951.3</v>
      </c>
      <c r="J39" s="125">
        <v>5.7099759690622416E-4</v>
      </c>
    </row>
    <row r="40" spans="1:10" ht="27" customHeight="1">
      <c r="A40" s="124" t="s">
        <v>219</v>
      </c>
      <c r="B40" s="111" t="s">
        <v>283</v>
      </c>
      <c r="C40" s="111" t="s">
        <v>9</v>
      </c>
      <c r="D40" s="112" t="s">
        <v>284</v>
      </c>
      <c r="E40" s="111" t="s">
        <v>25</v>
      </c>
      <c r="F40" s="138">
        <v>1</v>
      </c>
      <c r="G40" s="134">
        <v>435.6</v>
      </c>
      <c r="H40" s="134">
        <v>519.27</v>
      </c>
      <c r="I40" s="134">
        <v>519.27</v>
      </c>
      <c r="J40" s="125">
        <v>3.1168077593345426E-4</v>
      </c>
    </row>
    <row r="41" spans="1:10" ht="27" customHeight="1">
      <c r="A41" s="124" t="s">
        <v>220</v>
      </c>
      <c r="B41" s="111" t="s">
        <v>213</v>
      </c>
      <c r="C41" s="111" t="s">
        <v>9</v>
      </c>
      <c r="D41" s="112" t="s">
        <v>214</v>
      </c>
      <c r="E41" s="111" t="s">
        <v>21</v>
      </c>
      <c r="F41" s="138">
        <v>50</v>
      </c>
      <c r="G41" s="134">
        <v>43.22</v>
      </c>
      <c r="H41" s="134">
        <v>51.52</v>
      </c>
      <c r="I41" s="134">
        <v>2576</v>
      </c>
      <c r="J41" s="125">
        <v>1.5461892248821965E-3</v>
      </c>
    </row>
    <row r="42" spans="1:10" ht="30" customHeight="1">
      <c r="A42" s="124" t="s">
        <v>221</v>
      </c>
      <c r="B42" s="111" t="s">
        <v>285</v>
      </c>
      <c r="C42" s="111" t="s">
        <v>9</v>
      </c>
      <c r="D42" s="112" t="s">
        <v>286</v>
      </c>
      <c r="E42" s="111" t="s">
        <v>10</v>
      </c>
      <c r="F42" s="138">
        <v>3</v>
      </c>
      <c r="G42" s="134">
        <v>82.37</v>
      </c>
      <c r="H42" s="134">
        <v>98.19</v>
      </c>
      <c r="I42" s="134">
        <v>294.57</v>
      </c>
      <c r="J42" s="125">
        <v>1.768093788717192E-4</v>
      </c>
    </row>
    <row r="43" spans="1:10" ht="27" customHeight="1" thickBot="1">
      <c r="A43" s="146" t="s">
        <v>222</v>
      </c>
      <c r="B43" s="147" t="s">
        <v>224</v>
      </c>
      <c r="C43" s="147" t="s">
        <v>9</v>
      </c>
      <c r="D43" s="148" t="s">
        <v>225</v>
      </c>
      <c r="E43" s="147" t="s">
        <v>10</v>
      </c>
      <c r="F43" s="151">
        <v>5907</v>
      </c>
      <c r="G43" s="152">
        <v>7.68</v>
      </c>
      <c r="H43" s="152">
        <v>9.15</v>
      </c>
      <c r="I43" s="152">
        <v>54049.05</v>
      </c>
      <c r="J43" s="149">
        <v>3.244179298335368E-2</v>
      </c>
    </row>
    <row r="44" spans="1:10" ht="20.100000000000001" customHeight="1" thickBot="1">
      <c r="A44" s="108"/>
      <c r="B44" s="109"/>
      <c r="C44" s="109"/>
      <c r="D44" s="109"/>
      <c r="E44" s="109"/>
      <c r="F44" s="109"/>
      <c r="G44" s="109"/>
      <c r="H44" s="109"/>
      <c r="I44" s="109"/>
      <c r="J44" s="110"/>
    </row>
    <row r="45" spans="1:10" ht="30" customHeight="1" thickBot="1">
      <c r="A45" s="168"/>
      <c r="B45" s="168"/>
      <c r="C45" s="168"/>
      <c r="D45" s="101"/>
      <c r="E45" s="180" t="s">
        <v>287</v>
      </c>
      <c r="F45" s="181"/>
      <c r="G45" s="182"/>
      <c r="H45" s="177">
        <v>1397760.59</v>
      </c>
      <c r="I45" s="178"/>
      <c r="J45" s="179"/>
    </row>
    <row r="46" spans="1:10" ht="27" customHeight="1" thickBot="1">
      <c r="A46" s="168"/>
      <c r="B46" s="168"/>
      <c r="C46" s="168"/>
      <c r="D46" s="101"/>
      <c r="E46" s="174" t="s">
        <v>227</v>
      </c>
      <c r="F46" s="175"/>
      <c r="G46" s="176"/>
      <c r="H46" s="169">
        <v>268270.94</v>
      </c>
      <c r="I46" s="170"/>
      <c r="J46" s="171"/>
    </row>
    <row r="47" spans="1:10" ht="30" customHeight="1" thickBot="1">
      <c r="A47" s="168"/>
      <c r="B47" s="168"/>
      <c r="C47" s="168"/>
      <c r="D47" s="101"/>
      <c r="E47" s="174" t="s">
        <v>228</v>
      </c>
      <c r="F47" s="175"/>
      <c r="G47" s="176"/>
      <c r="H47" s="169">
        <v>1666031.53</v>
      </c>
      <c r="I47" s="170"/>
      <c r="J47" s="171"/>
    </row>
    <row r="48" spans="1:10" ht="30" customHeight="1">
      <c r="A48" s="107"/>
      <c r="B48" s="107"/>
      <c r="C48" s="107"/>
      <c r="D48" s="101"/>
      <c r="E48" s="103"/>
      <c r="F48" s="103"/>
      <c r="G48" s="103"/>
      <c r="H48" s="150"/>
      <c r="I48" s="150"/>
      <c r="J48" s="150"/>
    </row>
    <row r="49" spans="1:10" ht="30" customHeight="1">
      <c r="A49" s="107"/>
      <c r="B49" s="107"/>
      <c r="C49" s="107"/>
      <c r="D49" s="101"/>
      <c r="E49" s="103"/>
      <c r="F49" s="103"/>
      <c r="G49" s="103"/>
      <c r="H49" s="150"/>
      <c r="I49" s="150"/>
      <c r="J49" s="150"/>
    </row>
    <row r="50" spans="1:10" ht="30" customHeight="1">
      <c r="A50" s="107"/>
      <c r="B50" s="107"/>
      <c r="C50" s="107"/>
      <c r="D50" s="101"/>
      <c r="E50" s="103"/>
      <c r="F50" s="103"/>
      <c r="G50" s="103"/>
      <c r="H50" s="150"/>
      <c r="I50" s="150"/>
      <c r="J50" s="150"/>
    </row>
    <row r="51" spans="1:10" ht="27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</row>
    <row r="52" spans="1:10" ht="27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</row>
    <row r="53" spans="1:10" ht="30" customHeight="1">
      <c r="A53" s="172" t="s">
        <v>226</v>
      </c>
      <c r="B53" s="173"/>
      <c r="C53" s="173"/>
      <c r="D53" s="173"/>
      <c r="E53" s="173"/>
      <c r="F53" s="173"/>
      <c r="G53" s="173"/>
      <c r="H53" s="173"/>
      <c r="I53" s="173"/>
      <c r="J53" s="173"/>
    </row>
  </sheetData>
  <mergeCells count="16">
    <mergeCell ref="A47:C47"/>
    <mergeCell ref="H47:J47"/>
    <mergeCell ref="A53:J53"/>
    <mergeCell ref="E47:G47"/>
    <mergeCell ref="A45:C45"/>
    <mergeCell ref="H45:J45"/>
    <mergeCell ref="A46:C46"/>
    <mergeCell ref="H46:J46"/>
    <mergeCell ref="E46:G46"/>
    <mergeCell ref="E45:G45"/>
    <mergeCell ref="A6:J6"/>
    <mergeCell ref="A1:J1"/>
    <mergeCell ref="A2:J2"/>
    <mergeCell ref="A3:J3"/>
    <mergeCell ref="A4:J4"/>
    <mergeCell ref="A5:J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7" fitToHeight="0" orientation="portrait" r:id="rId1"/>
  <headerFooter>
    <oddHeader>&amp;CPrefeitura Municipal de Ananindeua</oddHeader>
    <oddFooter>&amp;CComplementação da Reforma do Complexo do VI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5"/>
  <sheetViews>
    <sheetView showGridLines="0" view="pageBreakPreview" zoomScale="70" zoomScaleNormal="100" zoomScaleSheetLayoutView="70" workbookViewId="0">
      <selection activeCell="D23" sqref="D23"/>
    </sheetView>
  </sheetViews>
  <sheetFormatPr defaultRowHeight="14.25"/>
  <cols>
    <col min="1" max="1" width="22.625" customWidth="1"/>
    <col min="2" max="2" width="55.625" customWidth="1"/>
    <col min="3" max="3" width="35.625" customWidth="1"/>
    <col min="4" max="4" width="45.625" customWidth="1"/>
  </cols>
  <sheetData>
    <row r="1" spans="1:4" ht="24" customHeight="1">
      <c r="A1" s="183" t="s">
        <v>43</v>
      </c>
      <c r="B1" s="184"/>
      <c r="C1" s="184"/>
      <c r="D1" s="185"/>
    </row>
    <row r="2" spans="1:4" ht="24" customHeight="1">
      <c r="A2" s="191" t="s">
        <v>44</v>
      </c>
      <c r="B2" s="192"/>
      <c r="C2" s="192"/>
      <c r="D2" s="193"/>
    </row>
    <row r="3" spans="1:4" ht="24" customHeight="1">
      <c r="A3" s="191" t="s">
        <v>308</v>
      </c>
      <c r="B3" s="192"/>
      <c r="C3" s="192"/>
      <c r="D3" s="193"/>
    </row>
    <row r="4" spans="1:4" ht="24" customHeight="1">
      <c r="A4" s="191" t="s">
        <v>307</v>
      </c>
      <c r="B4" s="192"/>
      <c r="C4" s="192"/>
      <c r="D4" s="193"/>
    </row>
    <row r="5" spans="1:4" ht="24" customHeight="1">
      <c r="A5" s="191" t="s">
        <v>229</v>
      </c>
      <c r="B5" s="192"/>
      <c r="C5" s="192"/>
      <c r="D5" s="193"/>
    </row>
    <row r="6" spans="1:4" ht="24" customHeight="1" thickBot="1">
      <c r="A6" s="188" t="s">
        <v>45</v>
      </c>
      <c r="B6" s="189"/>
      <c r="C6" s="189"/>
      <c r="D6" s="190"/>
    </row>
    <row r="7" spans="1:4" ht="15.75" thickBot="1">
      <c r="A7" s="194" t="s">
        <v>46</v>
      </c>
      <c r="B7" s="194" t="s">
        <v>47</v>
      </c>
      <c r="C7" s="194" t="s">
        <v>48</v>
      </c>
      <c r="D7" s="145" t="s">
        <v>49</v>
      </c>
    </row>
    <row r="8" spans="1:4" ht="15.75" thickBot="1">
      <c r="A8" s="195"/>
      <c r="B8" s="195"/>
      <c r="C8" s="196"/>
      <c r="D8" s="4">
        <v>1</v>
      </c>
    </row>
    <row r="9" spans="1:4" ht="38.1" customHeight="1" thickBot="1">
      <c r="A9" s="95" t="s">
        <v>7</v>
      </c>
      <c r="B9" s="96" t="s">
        <v>202</v>
      </c>
      <c r="C9" s="96" t="s">
        <v>288</v>
      </c>
      <c r="D9" s="141" t="s">
        <v>288</v>
      </c>
    </row>
    <row r="10" spans="1:4" ht="38.1" customHeight="1" thickTop="1" thickBot="1">
      <c r="A10" s="1" t="s">
        <v>11</v>
      </c>
      <c r="B10" s="2" t="s">
        <v>12</v>
      </c>
      <c r="C10" s="2" t="s">
        <v>289</v>
      </c>
      <c r="D10" s="3" t="s">
        <v>289</v>
      </c>
    </row>
    <row r="11" spans="1:4" ht="38.1" customHeight="1" thickTop="1" thickBot="1">
      <c r="A11" s="1" t="s">
        <v>16</v>
      </c>
      <c r="B11" s="2" t="s">
        <v>194</v>
      </c>
      <c r="C11" s="2" t="s">
        <v>290</v>
      </c>
      <c r="D11" s="3" t="s">
        <v>290</v>
      </c>
    </row>
    <row r="12" spans="1:4" ht="38.1" customHeight="1" thickTop="1" thickBot="1">
      <c r="A12" s="1" t="s">
        <v>22</v>
      </c>
      <c r="B12" s="2" t="s">
        <v>210</v>
      </c>
      <c r="C12" s="2" t="s">
        <v>291</v>
      </c>
      <c r="D12" s="3" t="s">
        <v>291</v>
      </c>
    </row>
    <row r="13" spans="1:4" ht="38.1" customHeight="1" thickTop="1" thickBot="1">
      <c r="A13" s="1" t="s">
        <v>27</v>
      </c>
      <c r="B13" s="2" t="s">
        <v>266</v>
      </c>
      <c r="C13" s="2" t="s">
        <v>292</v>
      </c>
      <c r="D13" s="3" t="s">
        <v>292</v>
      </c>
    </row>
    <row r="14" spans="1:4" ht="38.1" customHeight="1" thickTop="1" thickBot="1">
      <c r="A14" s="1" t="s">
        <v>37</v>
      </c>
      <c r="B14" s="2" t="s">
        <v>216</v>
      </c>
      <c r="C14" s="2" t="s">
        <v>293</v>
      </c>
      <c r="D14" s="3" t="s">
        <v>293</v>
      </c>
    </row>
    <row r="15" spans="1:4" ht="38.1" customHeight="1" thickTop="1" thickBot="1">
      <c r="A15" s="1" t="s">
        <v>39</v>
      </c>
      <c r="B15" s="2" t="s">
        <v>273</v>
      </c>
      <c r="C15" s="2" t="s">
        <v>294</v>
      </c>
      <c r="D15" s="3" t="s">
        <v>294</v>
      </c>
    </row>
    <row r="16" spans="1:4" ht="38.1" customHeight="1" thickTop="1" thickBot="1">
      <c r="A16" s="1" t="s">
        <v>40</v>
      </c>
      <c r="B16" s="2" t="s">
        <v>223</v>
      </c>
      <c r="C16" s="2" t="s">
        <v>295</v>
      </c>
      <c r="D16" s="3" t="s">
        <v>295</v>
      </c>
    </row>
    <row r="17" spans="1:4" ht="3" customHeight="1" thickTop="1" thickBot="1">
      <c r="A17" s="90"/>
      <c r="B17" s="91"/>
      <c r="C17" s="91"/>
      <c r="D17" s="92"/>
    </row>
    <row r="18" spans="1:4" ht="33" customHeight="1" thickBot="1">
      <c r="A18" s="186" t="s">
        <v>197</v>
      </c>
      <c r="B18" s="187"/>
      <c r="C18" s="144"/>
      <c r="D18" s="142">
        <v>1</v>
      </c>
    </row>
    <row r="19" spans="1:4" ht="33" customHeight="1" thickBot="1">
      <c r="A19" s="186" t="s">
        <v>198</v>
      </c>
      <c r="B19" s="187"/>
      <c r="C19" s="144"/>
      <c r="D19" s="143">
        <v>1666031.53</v>
      </c>
    </row>
    <row r="20" spans="1:4" ht="33" customHeight="1" thickBot="1">
      <c r="A20" s="186" t="s">
        <v>199</v>
      </c>
      <c r="B20" s="187"/>
      <c r="C20" s="144"/>
      <c r="D20" s="142">
        <v>1</v>
      </c>
    </row>
    <row r="21" spans="1:4" ht="33" customHeight="1" thickBot="1">
      <c r="A21" s="186" t="s">
        <v>200</v>
      </c>
      <c r="B21" s="187"/>
      <c r="C21" s="144"/>
      <c r="D21" s="143">
        <v>1666031.53</v>
      </c>
    </row>
    <row r="22" spans="1:4" ht="32.1" customHeight="1">
      <c r="A22" s="101"/>
      <c r="B22" s="101"/>
      <c r="C22" s="101"/>
      <c r="D22" s="101"/>
    </row>
    <row r="23" spans="1:4" ht="32.1" customHeight="1">
      <c r="A23" s="107"/>
      <c r="B23" s="107"/>
      <c r="C23" s="107"/>
      <c r="D23" s="107"/>
    </row>
    <row r="24" spans="1:4" ht="32.1" customHeight="1">
      <c r="A24" s="107"/>
      <c r="B24" s="107"/>
      <c r="C24" s="107"/>
      <c r="D24" s="107"/>
    </row>
    <row r="25" spans="1:4" ht="30.95" customHeight="1">
      <c r="A25" s="172" t="s">
        <v>226</v>
      </c>
      <c r="B25" s="173"/>
      <c r="C25" s="173"/>
      <c r="D25" s="173"/>
    </row>
  </sheetData>
  <mergeCells count="14">
    <mergeCell ref="A25:D25"/>
    <mergeCell ref="A1:D1"/>
    <mergeCell ref="A19:B19"/>
    <mergeCell ref="A20:B20"/>
    <mergeCell ref="A21:B21"/>
    <mergeCell ref="A6:D6"/>
    <mergeCell ref="A5:D5"/>
    <mergeCell ref="A4:D4"/>
    <mergeCell ref="A3:D3"/>
    <mergeCell ref="A2:D2"/>
    <mergeCell ref="A7:A8"/>
    <mergeCell ref="B7:B8"/>
    <mergeCell ref="C7:C8"/>
    <mergeCell ref="A18:B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view="pageBreakPreview" zoomScale="90" zoomScaleNormal="100" zoomScaleSheetLayoutView="90" workbookViewId="0">
      <selection activeCell="D20" sqref="D20"/>
    </sheetView>
  </sheetViews>
  <sheetFormatPr defaultRowHeight="14.25"/>
  <cols>
    <col min="1" max="1" width="20.625" customWidth="1"/>
    <col min="2" max="3" width="10.625" customWidth="1"/>
    <col min="4" max="4" width="85.625" customWidth="1"/>
    <col min="5" max="7" width="9.625" customWidth="1"/>
    <col min="8" max="9" width="11.375" customWidth="1"/>
    <col min="10" max="10" width="13.625" customWidth="1"/>
  </cols>
  <sheetData>
    <row r="1" spans="1:10" ht="24.95" customHeight="1">
      <c r="A1" s="203" t="s">
        <v>61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0" ht="24.95" customHeight="1">
      <c r="A2" s="206" t="s">
        <v>51</v>
      </c>
      <c r="B2" s="207"/>
      <c r="C2" s="207"/>
      <c r="D2" s="207"/>
      <c r="E2" s="207"/>
      <c r="F2" s="207"/>
      <c r="G2" s="207"/>
      <c r="H2" s="207"/>
      <c r="I2" s="207"/>
      <c r="J2" s="208"/>
    </row>
    <row r="3" spans="1:10" ht="24.95" customHeight="1">
      <c r="A3" s="206" t="s">
        <v>308</v>
      </c>
      <c r="B3" s="207"/>
      <c r="C3" s="207"/>
      <c r="D3" s="207"/>
      <c r="E3" s="207"/>
      <c r="F3" s="207"/>
      <c r="G3" s="207"/>
      <c r="H3" s="207"/>
      <c r="I3" s="207"/>
      <c r="J3" s="208"/>
    </row>
    <row r="4" spans="1:10" ht="24.95" customHeight="1">
      <c r="A4" s="209" t="s">
        <v>307</v>
      </c>
      <c r="B4" s="210"/>
      <c r="C4" s="210"/>
      <c r="D4" s="210"/>
      <c r="E4" s="210"/>
      <c r="F4" s="210"/>
      <c r="G4" s="210"/>
      <c r="H4" s="210"/>
      <c r="I4" s="210"/>
      <c r="J4" s="211"/>
    </row>
    <row r="5" spans="1:10" ht="24.95" customHeight="1" thickBot="1">
      <c r="A5" s="209" t="s">
        <v>230</v>
      </c>
      <c r="B5" s="210"/>
      <c r="C5" s="210"/>
      <c r="D5" s="210"/>
      <c r="E5" s="210"/>
      <c r="F5" s="210"/>
      <c r="G5" s="210"/>
      <c r="H5" s="210"/>
      <c r="I5" s="210"/>
      <c r="J5" s="211"/>
    </row>
    <row r="6" spans="1:10" ht="24.95" customHeight="1">
      <c r="A6" s="153" t="s">
        <v>62</v>
      </c>
      <c r="B6" s="154"/>
      <c r="C6" s="154"/>
      <c r="D6" s="154"/>
      <c r="E6" s="154"/>
      <c r="F6" s="154"/>
      <c r="G6" s="154"/>
      <c r="H6" s="154"/>
      <c r="I6" s="154"/>
      <c r="J6" s="155"/>
    </row>
    <row r="7" spans="1:10" ht="24.95" customHeight="1" thickBot="1">
      <c r="A7" s="196" t="s">
        <v>63</v>
      </c>
      <c r="B7" s="199"/>
      <c r="C7" s="199"/>
      <c r="D7" s="199"/>
      <c r="E7" s="199"/>
      <c r="F7" s="199"/>
      <c r="G7" s="199"/>
      <c r="H7" s="199"/>
      <c r="I7" s="199"/>
      <c r="J7" s="200"/>
    </row>
    <row r="8" spans="1:10" ht="30.75" customHeight="1">
      <c r="A8" s="104" t="s">
        <v>207</v>
      </c>
      <c r="B8" s="104" t="s">
        <v>0</v>
      </c>
      <c r="C8" s="104" t="s">
        <v>1</v>
      </c>
      <c r="D8" s="104" t="s">
        <v>2</v>
      </c>
      <c r="E8" s="201" t="s">
        <v>64</v>
      </c>
      <c r="F8" s="201"/>
      <c r="G8" s="104" t="s">
        <v>3</v>
      </c>
      <c r="H8" s="104" t="s">
        <v>4</v>
      </c>
      <c r="I8" s="104" t="s">
        <v>5</v>
      </c>
      <c r="J8" s="104" t="s">
        <v>6</v>
      </c>
    </row>
    <row r="9" spans="1:10" ht="25.5">
      <c r="A9" s="105" t="s">
        <v>65</v>
      </c>
      <c r="B9" s="105" t="s">
        <v>250</v>
      </c>
      <c r="C9" s="105" t="s">
        <v>251</v>
      </c>
      <c r="D9" s="105" t="s">
        <v>252</v>
      </c>
      <c r="E9" s="202" t="s">
        <v>72</v>
      </c>
      <c r="F9" s="202"/>
      <c r="G9" s="105" t="s">
        <v>10</v>
      </c>
      <c r="H9" s="6">
        <v>1</v>
      </c>
      <c r="I9" s="7">
        <v>6.42</v>
      </c>
      <c r="J9" s="7">
        <v>6.42</v>
      </c>
    </row>
    <row r="10" spans="1:10" ht="34.5" customHeight="1">
      <c r="A10" s="102" t="s">
        <v>66</v>
      </c>
      <c r="B10" s="102" t="s">
        <v>232</v>
      </c>
      <c r="C10" s="102" t="s">
        <v>9</v>
      </c>
      <c r="D10" s="102" t="s">
        <v>74</v>
      </c>
      <c r="E10" s="197" t="s">
        <v>50</v>
      </c>
      <c r="F10" s="197"/>
      <c r="G10" s="102" t="s">
        <v>73</v>
      </c>
      <c r="H10" s="8">
        <v>0.2</v>
      </c>
      <c r="I10" s="9">
        <v>19.2</v>
      </c>
      <c r="J10" s="9">
        <v>3.84</v>
      </c>
    </row>
    <row r="11" spans="1:10">
      <c r="A11" s="106" t="s">
        <v>75</v>
      </c>
      <c r="B11" s="106" t="s">
        <v>233</v>
      </c>
      <c r="C11" s="106" t="s">
        <v>9</v>
      </c>
      <c r="D11" s="106" t="s">
        <v>234</v>
      </c>
      <c r="E11" s="198" t="s">
        <v>76</v>
      </c>
      <c r="F11" s="198"/>
      <c r="G11" s="106" t="s">
        <v>15</v>
      </c>
      <c r="H11" s="11">
        <v>0.03</v>
      </c>
      <c r="I11" s="12">
        <v>86.25</v>
      </c>
      <c r="J11" s="12">
        <v>2.58</v>
      </c>
    </row>
    <row r="12" spans="1:10" ht="25.5">
      <c r="A12" s="101"/>
      <c r="B12" s="101"/>
      <c r="C12" s="101"/>
      <c r="D12" s="101"/>
      <c r="E12" s="101" t="s">
        <v>67</v>
      </c>
      <c r="F12" s="93">
        <v>2.39</v>
      </c>
      <c r="G12" s="101" t="s">
        <v>68</v>
      </c>
      <c r="H12" s="93">
        <v>0</v>
      </c>
      <c r="I12" s="101" t="s">
        <v>69</v>
      </c>
      <c r="J12" s="93">
        <v>2.39</v>
      </c>
    </row>
    <row r="13" spans="1:10" ht="26.25" thickBot="1">
      <c r="A13" s="101"/>
      <c r="B13" s="101"/>
      <c r="C13" s="101"/>
      <c r="D13" s="101" t="s">
        <v>309</v>
      </c>
      <c r="E13" s="101" t="s">
        <v>70</v>
      </c>
      <c r="F13" s="93">
        <v>1.23</v>
      </c>
      <c r="G13" s="101"/>
      <c r="H13" s="172" t="s">
        <v>71</v>
      </c>
      <c r="I13" s="172"/>
      <c r="J13" s="93">
        <v>7.65</v>
      </c>
    </row>
    <row r="14" spans="1:10" ht="15" thickTop="1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">
      <c r="A15" s="104" t="s">
        <v>208</v>
      </c>
      <c r="B15" s="104" t="s">
        <v>0</v>
      </c>
      <c r="C15" s="104" t="s">
        <v>1</v>
      </c>
      <c r="D15" s="104" t="s">
        <v>2</v>
      </c>
      <c r="E15" s="201" t="s">
        <v>64</v>
      </c>
      <c r="F15" s="201"/>
      <c r="G15" s="104" t="s">
        <v>3</v>
      </c>
      <c r="H15" s="104" t="s">
        <v>4</v>
      </c>
      <c r="I15" s="104" t="s">
        <v>5</v>
      </c>
      <c r="J15" s="104" t="s">
        <v>6</v>
      </c>
    </row>
    <row r="16" spans="1:10" ht="25.5">
      <c r="A16" s="105" t="s">
        <v>65</v>
      </c>
      <c r="B16" s="105" t="s">
        <v>253</v>
      </c>
      <c r="C16" s="105" t="s">
        <v>251</v>
      </c>
      <c r="D16" s="105" t="s">
        <v>254</v>
      </c>
      <c r="E16" s="202" t="s">
        <v>72</v>
      </c>
      <c r="F16" s="202"/>
      <c r="G16" s="105" t="s">
        <v>10</v>
      </c>
      <c r="H16" s="6">
        <v>1</v>
      </c>
      <c r="I16" s="7">
        <v>11.44</v>
      </c>
      <c r="J16" s="7">
        <v>11.44</v>
      </c>
    </row>
    <row r="17" spans="1:10">
      <c r="A17" s="102" t="s">
        <v>66</v>
      </c>
      <c r="B17" s="102" t="s">
        <v>232</v>
      </c>
      <c r="C17" s="102" t="s">
        <v>9</v>
      </c>
      <c r="D17" s="102" t="s">
        <v>74</v>
      </c>
      <c r="E17" s="197" t="s">
        <v>50</v>
      </c>
      <c r="F17" s="197"/>
      <c r="G17" s="102" t="s">
        <v>73</v>
      </c>
      <c r="H17" s="8">
        <v>0.2</v>
      </c>
      <c r="I17" s="9">
        <v>19.2</v>
      </c>
      <c r="J17" s="9">
        <v>3.84</v>
      </c>
    </row>
    <row r="18" spans="1:10">
      <c r="A18" s="106" t="s">
        <v>75</v>
      </c>
      <c r="B18" s="106" t="s">
        <v>296</v>
      </c>
      <c r="C18" s="106" t="s">
        <v>251</v>
      </c>
      <c r="D18" s="106" t="s">
        <v>297</v>
      </c>
      <c r="E18" s="198" t="s">
        <v>76</v>
      </c>
      <c r="F18" s="198"/>
      <c r="G18" s="106" t="s">
        <v>298</v>
      </c>
      <c r="H18" s="11">
        <v>0.08</v>
      </c>
      <c r="I18" s="12">
        <v>95</v>
      </c>
      <c r="J18" s="12">
        <v>7.6</v>
      </c>
    </row>
    <row r="19" spans="1:10" ht="25.5">
      <c r="A19" s="101"/>
      <c r="B19" s="101"/>
      <c r="C19" s="101"/>
      <c r="D19" s="101"/>
      <c r="E19" s="101" t="s">
        <v>67</v>
      </c>
      <c r="F19" s="93">
        <v>2.39</v>
      </c>
      <c r="G19" s="101" t="s">
        <v>68</v>
      </c>
      <c r="H19" s="93">
        <v>0</v>
      </c>
      <c r="I19" s="101" t="s">
        <v>69</v>
      </c>
      <c r="J19" s="93">
        <v>2.39</v>
      </c>
    </row>
    <row r="20" spans="1:10" ht="26.25" thickBot="1">
      <c r="A20" s="101"/>
      <c r="B20" s="101"/>
      <c r="C20" s="101"/>
      <c r="D20" s="101"/>
      <c r="E20" s="101" t="s">
        <v>70</v>
      </c>
      <c r="F20" s="93">
        <v>2.19</v>
      </c>
      <c r="G20" s="101"/>
      <c r="H20" s="172" t="s">
        <v>71</v>
      </c>
      <c r="I20" s="172"/>
      <c r="J20" s="93">
        <v>13.63</v>
      </c>
    </row>
    <row r="21" spans="1:10" ht="15" thickTop="1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15">
      <c r="A22" s="104" t="s">
        <v>209</v>
      </c>
      <c r="B22" s="104" t="s">
        <v>0</v>
      </c>
      <c r="C22" s="104" t="s">
        <v>1</v>
      </c>
      <c r="D22" s="104" t="s">
        <v>2</v>
      </c>
      <c r="E22" s="201" t="s">
        <v>64</v>
      </c>
      <c r="F22" s="201"/>
      <c r="G22" s="104" t="s">
        <v>3</v>
      </c>
      <c r="H22" s="104" t="s">
        <v>4</v>
      </c>
      <c r="I22" s="104" t="s">
        <v>5</v>
      </c>
      <c r="J22" s="104" t="s">
        <v>6</v>
      </c>
    </row>
    <row r="23" spans="1:10" ht="25.5">
      <c r="A23" s="105" t="s">
        <v>65</v>
      </c>
      <c r="B23" s="105" t="s">
        <v>255</v>
      </c>
      <c r="C23" s="105" t="s">
        <v>251</v>
      </c>
      <c r="D23" s="105" t="s">
        <v>256</v>
      </c>
      <c r="E23" s="202" t="s">
        <v>72</v>
      </c>
      <c r="F23" s="202"/>
      <c r="G23" s="105" t="s">
        <v>10</v>
      </c>
      <c r="H23" s="6">
        <v>1</v>
      </c>
      <c r="I23" s="7">
        <v>68.84</v>
      </c>
      <c r="J23" s="7">
        <v>68.84</v>
      </c>
    </row>
    <row r="24" spans="1:10">
      <c r="A24" s="102" t="s">
        <v>66</v>
      </c>
      <c r="B24" s="102" t="s">
        <v>299</v>
      </c>
      <c r="C24" s="102" t="s">
        <v>9</v>
      </c>
      <c r="D24" s="102" t="s">
        <v>231</v>
      </c>
      <c r="E24" s="197" t="s">
        <v>50</v>
      </c>
      <c r="F24" s="197"/>
      <c r="G24" s="102" t="s">
        <v>73</v>
      </c>
      <c r="H24" s="8">
        <v>0.5</v>
      </c>
      <c r="I24" s="9">
        <v>19.61</v>
      </c>
      <c r="J24" s="9">
        <v>9.8000000000000007</v>
      </c>
    </row>
    <row r="25" spans="1:10">
      <c r="A25" s="102" t="s">
        <v>66</v>
      </c>
      <c r="B25" s="102" t="s">
        <v>232</v>
      </c>
      <c r="C25" s="102" t="s">
        <v>9</v>
      </c>
      <c r="D25" s="102" t="s">
        <v>74</v>
      </c>
      <c r="E25" s="197" t="s">
        <v>50</v>
      </c>
      <c r="F25" s="197"/>
      <c r="G25" s="102" t="s">
        <v>73</v>
      </c>
      <c r="H25" s="8">
        <v>0.5</v>
      </c>
      <c r="I25" s="9">
        <v>19.2</v>
      </c>
      <c r="J25" s="9">
        <v>9.6</v>
      </c>
    </row>
    <row r="26" spans="1:10">
      <c r="A26" s="106" t="s">
        <v>75</v>
      </c>
      <c r="B26" s="106" t="s">
        <v>300</v>
      </c>
      <c r="C26" s="106" t="s">
        <v>9</v>
      </c>
      <c r="D26" s="106" t="s">
        <v>301</v>
      </c>
      <c r="E26" s="198" t="s">
        <v>76</v>
      </c>
      <c r="F26" s="198"/>
      <c r="G26" s="106" t="s">
        <v>95</v>
      </c>
      <c r="H26" s="11">
        <v>0.2</v>
      </c>
      <c r="I26" s="12">
        <v>57.22</v>
      </c>
      <c r="J26" s="12">
        <v>11.44</v>
      </c>
    </row>
    <row r="27" spans="1:10">
      <c r="A27" s="106" t="s">
        <v>75</v>
      </c>
      <c r="B27" s="106" t="s">
        <v>302</v>
      </c>
      <c r="C27" s="106" t="s">
        <v>251</v>
      </c>
      <c r="D27" s="106" t="s">
        <v>303</v>
      </c>
      <c r="E27" s="198" t="s">
        <v>76</v>
      </c>
      <c r="F27" s="198"/>
      <c r="G27" s="106" t="s">
        <v>10</v>
      </c>
      <c r="H27" s="11">
        <v>1</v>
      </c>
      <c r="I27" s="12">
        <v>38</v>
      </c>
      <c r="J27" s="12">
        <v>38</v>
      </c>
    </row>
    <row r="28" spans="1:10" ht="25.5">
      <c r="A28" s="101"/>
      <c r="B28" s="101"/>
      <c r="C28" s="101"/>
      <c r="D28" s="101"/>
      <c r="E28" s="101" t="s">
        <v>67</v>
      </c>
      <c r="F28" s="93">
        <v>12.06</v>
      </c>
      <c r="G28" s="101" t="s">
        <v>68</v>
      </c>
      <c r="H28" s="93">
        <v>0</v>
      </c>
      <c r="I28" s="101" t="s">
        <v>69</v>
      </c>
      <c r="J28" s="93">
        <v>12.06</v>
      </c>
    </row>
    <row r="29" spans="1:10" ht="26.25" thickBot="1">
      <c r="A29" s="101"/>
      <c r="B29" s="101"/>
      <c r="C29" s="101"/>
      <c r="D29" s="101"/>
      <c r="E29" s="101" t="s">
        <v>70</v>
      </c>
      <c r="F29" s="93">
        <v>13.22</v>
      </c>
      <c r="G29" s="101"/>
      <c r="H29" s="172" t="s">
        <v>71</v>
      </c>
      <c r="I29" s="172"/>
      <c r="J29" s="93">
        <v>82.06</v>
      </c>
    </row>
    <row r="30" spans="1:10" ht="15" thickTop="1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ht="15">
      <c r="A31" s="104" t="s">
        <v>23</v>
      </c>
      <c r="B31" s="104" t="s">
        <v>0</v>
      </c>
      <c r="C31" s="104" t="s">
        <v>1</v>
      </c>
      <c r="D31" s="104" t="s">
        <v>2</v>
      </c>
      <c r="E31" s="201" t="s">
        <v>64</v>
      </c>
      <c r="F31" s="201"/>
      <c r="G31" s="104" t="s">
        <v>3</v>
      </c>
      <c r="H31" s="104" t="s">
        <v>4</v>
      </c>
      <c r="I31" s="104" t="s">
        <v>5</v>
      </c>
      <c r="J31" s="104" t="s">
        <v>6</v>
      </c>
    </row>
    <row r="32" spans="1:10" ht="25.5">
      <c r="A32" s="105" t="s">
        <v>65</v>
      </c>
      <c r="B32" s="105" t="s">
        <v>263</v>
      </c>
      <c r="C32" s="105" t="s">
        <v>251</v>
      </c>
      <c r="D32" s="105" t="s">
        <v>264</v>
      </c>
      <c r="E32" s="202" t="s">
        <v>304</v>
      </c>
      <c r="F32" s="202"/>
      <c r="G32" s="105" t="s">
        <v>265</v>
      </c>
      <c r="H32" s="6">
        <v>1</v>
      </c>
      <c r="I32" s="7">
        <v>73.02</v>
      </c>
      <c r="J32" s="7">
        <v>73.02</v>
      </c>
    </row>
    <row r="33" spans="1:10" ht="25.5">
      <c r="A33" s="102" t="s">
        <v>66</v>
      </c>
      <c r="B33" s="102" t="s">
        <v>235</v>
      </c>
      <c r="C33" s="102" t="s">
        <v>9</v>
      </c>
      <c r="D33" s="102" t="s">
        <v>236</v>
      </c>
      <c r="E33" s="197" t="s">
        <v>50</v>
      </c>
      <c r="F33" s="197"/>
      <c r="G33" s="102" t="s">
        <v>73</v>
      </c>
      <c r="H33" s="8">
        <v>1</v>
      </c>
      <c r="I33" s="9">
        <v>23.22</v>
      </c>
      <c r="J33" s="9">
        <v>23.22</v>
      </c>
    </row>
    <row r="34" spans="1:10">
      <c r="A34" s="102" t="s">
        <v>66</v>
      </c>
      <c r="B34" s="102" t="s">
        <v>232</v>
      </c>
      <c r="C34" s="102" t="s">
        <v>9</v>
      </c>
      <c r="D34" s="102" t="s">
        <v>74</v>
      </c>
      <c r="E34" s="197" t="s">
        <v>50</v>
      </c>
      <c r="F34" s="197"/>
      <c r="G34" s="102" t="s">
        <v>73</v>
      </c>
      <c r="H34" s="8">
        <v>1</v>
      </c>
      <c r="I34" s="9">
        <v>19.2</v>
      </c>
      <c r="J34" s="9">
        <v>19.2</v>
      </c>
    </row>
    <row r="35" spans="1:10">
      <c r="A35" s="106" t="s">
        <v>75</v>
      </c>
      <c r="B35" s="106" t="s">
        <v>237</v>
      </c>
      <c r="C35" s="106" t="s">
        <v>9</v>
      </c>
      <c r="D35" s="106" t="s">
        <v>214</v>
      </c>
      <c r="E35" s="198" t="s">
        <v>76</v>
      </c>
      <c r="F35" s="198"/>
      <c r="G35" s="106" t="s">
        <v>21</v>
      </c>
      <c r="H35" s="11">
        <v>1</v>
      </c>
      <c r="I35" s="12">
        <v>18.66</v>
      </c>
      <c r="J35" s="12">
        <v>18.66</v>
      </c>
    </row>
    <row r="36" spans="1:10">
      <c r="A36" s="106" t="s">
        <v>75</v>
      </c>
      <c r="B36" s="106" t="s">
        <v>305</v>
      </c>
      <c r="C36" s="106" t="s">
        <v>9</v>
      </c>
      <c r="D36" s="106" t="s">
        <v>306</v>
      </c>
      <c r="E36" s="198" t="s">
        <v>76</v>
      </c>
      <c r="F36" s="198"/>
      <c r="G36" s="106" t="s">
        <v>21</v>
      </c>
      <c r="H36" s="11">
        <v>1</v>
      </c>
      <c r="I36" s="12">
        <v>9.56</v>
      </c>
      <c r="J36" s="12">
        <v>9.56</v>
      </c>
    </row>
    <row r="37" spans="1:10">
      <c r="A37" s="106" t="s">
        <v>75</v>
      </c>
      <c r="B37" s="106" t="s">
        <v>238</v>
      </c>
      <c r="C37" s="106" t="s">
        <v>9</v>
      </c>
      <c r="D37" s="106" t="s">
        <v>239</v>
      </c>
      <c r="E37" s="198" t="s">
        <v>76</v>
      </c>
      <c r="F37" s="198"/>
      <c r="G37" s="106" t="s">
        <v>240</v>
      </c>
      <c r="H37" s="11">
        <v>0.3</v>
      </c>
      <c r="I37" s="12">
        <v>7.95</v>
      </c>
      <c r="J37" s="12">
        <v>2.38</v>
      </c>
    </row>
    <row r="38" spans="1:10" ht="25.5">
      <c r="A38" s="101"/>
      <c r="B38" s="101"/>
      <c r="C38" s="101"/>
      <c r="D38" s="101"/>
      <c r="E38" s="101" t="s">
        <v>67</v>
      </c>
      <c r="F38" s="93">
        <v>28.43</v>
      </c>
      <c r="G38" s="101" t="s">
        <v>68</v>
      </c>
      <c r="H38" s="93">
        <v>0</v>
      </c>
      <c r="I38" s="101" t="s">
        <v>69</v>
      </c>
      <c r="J38" s="93">
        <v>28.43</v>
      </c>
    </row>
    <row r="39" spans="1:10" ht="26.25" thickBot="1">
      <c r="A39" s="101"/>
      <c r="B39" s="101"/>
      <c r="C39" s="101"/>
      <c r="D39" s="101"/>
      <c r="E39" s="101" t="s">
        <v>70</v>
      </c>
      <c r="F39" s="93">
        <v>14.02</v>
      </c>
      <c r="G39" s="101"/>
      <c r="H39" s="172" t="s">
        <v>71</v>
      </c>
      <c r="I39" s="172"/>
      <c r="J39" s="93">
        <v>87.04</v>
      </c>
    </row>
    <row r="40" spans="1:10" ht="15" thickTop="1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32.5" customHeight="1">
      <c r="A41" s="172" t="s">
        <v>226</v>
      </c>
      <c r="B41" s="173"/>
      <c r="C41" s="173"/>
      <c r="D41" s="173"/>
      <c r="E41" s="173"/>
      <c r="F41" s="173"/>
      <c r="G41" s="173"/>
      <c r="H41" s="173"/>
      <c r="I41" s="173"/>
      <c r="J41" s="173"/>
    </row>
  </sheetData>
  <mergeCells count="33">
    <mergeCell ref="A41:J41"/>
    <mergeCell ref="H13:I13"/>
    <mergeCell ref="E15:F15"/>
    <mergeCell ref="E33:F33"/>
    <mergeCell ref="E34:F34"/>
    <mergeCell ref="E18:F18"/>
    <mergeCell ref="H20:I20"/>
    <mergeCell ref="E22:F22"/>
    <mergeCell ref="H29:I29"/>
    <mergeCell ref="E31:F31"/>
    <mergeCell ref="E32:F32"/>
    <mergeCell ref="E23:F23"/>
    <mergeCell ref="E35:F35"/>
    <mergeCell ref="E36:F36"/>
    <mergeCell ref="E37:F37"/>
    <mergeCell ref="E24:F24"/>
    <mergeCell ref="A1:J1"/>
    <mergeCell ref="A2:J2"/>
    <mergeCell ref="A3:J3"/>
    <mergeCell ref="A4:J4"/>
    <mergeCell ref="A5:J5"/>
    <mergeCell ref="A6:J6"/>
    <mergeCell ref="A7:J7"/>
    <mergeCell ref="E8:F8"/>
    <mergeCell ref="E9:F9"/>
    <mergeCell ref="E10:F10"/>
    <mergeCell ref="E25:F25"/>
    <mergeCell ref="E26:F26"/>
    <mergeCell ref="E27:F27"/>
    <mergeCell ref="H39:I39"/>
    <mergeCell ref="E11:F11"/>
    <mergeCell ref="E17:F17"/>
    <mergeCell ref="E16:F16"/>
  </mergeCells>
  <printOptions horizontalCentered="1"/>
  <pageMargins left="0.25" right="0.25" top="0.75" bottom="0.75" header="0.3" footer="0.3"/>
  <pageSetup paperSize="9"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view="pageBreakPreview" zoomScaleNormal="100" zoomScaleSheetLayoutView="100" workbookViewId="0">
      <selection activeCell="A2" sqref="A2:H2"/>
    </sheetView>
  </sheetViews>
  <sheetFormatPr defaultRowHeight="14.25"/>
  <cols>
    <col min="1" max="1" width="19" customWidth="1"/>
    <col min="2" max="7" width="13.625" customWidth="1"/>
    <col min="8" max="8" width="22.875" customWidth="1"/>
  </cols>
  <sheetData>
    <row r="1" spans="1:8" ht="21.95" customHeight="1">
      <c r="A1" s="156" t="s">
        <v>43</v>
      </c>
      <c r="B1" s="157"/>
      <c r="C1" s="157"/>
      <c r="D1" s="157"/>
      <c r="E1" s="157"/>
      <c r="F1" s="157"/>
      <c r="G1" s="157"/>
      <c r="H1" s="158"/>
    </row>
    <row r="2" spans="1:8" ht="21.95" customHeight="1">
      <c r="A2" s="159" t="s">
        <v>51</v>
      </c>
      <c r="B2" s="160"/>
      <c r="C2" s="160"/>
      <c r="D2" s="160"/>
      <c r="E2" s="160"/>
      <c r="F2" s="160"/>
      <c r="G2" s="160"/>
      <c r="H2" s="161"/>
    </row>
    <row r="3" spans="1:8" ht="21.95" customHeight="1">
      <c r="A3" s="159" t="s">
        <v>308</v>
      </c>
      <c r="B3" s="160"/>
      <c r="C3" s="160"/>
      <c r="D3" s="160"/>
      <c r="E3" s="160"/>
      <c r="F3" s="160"/>
      <c r="G3" s="160"/>
      <c r="H3" s="161"/>
    </row>
    <row r="4" spans="1:8" ht="21.95" customHeight="1">
      <c r="A4" s="159" t="s">
        <v>307</v>
      </c>
      <c r="B4" s="160"/>
      <c r="C4" s="160"/>
      <c r="D4" s="160"/>
      <c r="E4" s="160"/>
      <c r="F4" s="160"/>
      <c r="G4" s="160"/>
      <c r="H4" s="161"/>
    </row>
    <row r="5" spans="1:8" ht="21.95" customHeight="1" thickBot="1">
      <c r="A5" s="165" t="s">
        <v>229</v>
      </c>
      <c r="B5" s="166"/>
      <c r="C5" s="166"/>
      <c r="D5" s="166"/>
      <c r="E5" s="166"/>
      <c r="F5" s="166"/>
      <c r="G5" s="166"/>
      <c r="H5" s="167"/>
    </row>
    <row r="6" spans="1:8" ht="24.95" customHeight="1" thickBot="1">
      <c r="A6" s="214" t="s">
        <v>77</v>
      </c>
      <c r="B6" s="215"/>
      <c r="C6" s="215"/>
      <c r="D6" s="215"/>
      <c r="E6" s="215"/>
      <c r="F6" s="215"/>
      <c r="G6" s="215"/>
      <c r="H6" s="216"/>
    </row>
    <row r="7" spans="1:8" ht="33" customHeight="1">
      <c r="A7" s="13"/>
      <c r="B7" s="14"/>
      <c r="C7" s="14"/>
      <c r="D7" s="14"/>
      <c r="E7" s="14"/>
      <c r="F7" s="14"/>
      <c r="G7" s="14"/>
      <c r="H7" s="15" t="s">
        <v>78</v>
      </c>
    </row>
    <row r="8" spans="1:8">
      <c r="A8" s="16"/>
      <c r="B8" s="17" t="s">
        <v>79</v>
      </c>
      <c r="C8" s="17"/>
      <c r="D8" s="17"/>
      <c r="E8" s="17"/>
      <c r="F8" s="17"/>
      <c r="G8" s="17"/>
      <c r="H8" s="18">
        <v>3</v>
      </c>
    </row>
    <row r="9" spans="1:8" ht="15" thickBot="1">
      <c r="A9" s="19"/>
      <c r="B9" s="17" t="s">
        <v>80</v>
      </c>
      <c r="C9" s="17"/>
      <c r="D9" s="17"/>
      <c r="E9" s="17"/>
      <c r="F9" s="17"/>
      <c r="G9" s="17"/>
      <c r="H9" s="18">
        <v>0.59</v>
      </c>
    </row>
    <row r="10" spans="1:8" ht="16.5" thickBot="1">
      <c r="A10" s="20" t="s">
        <v>81</v>
      </c>
      <c r="B10" s="21"/>
      <c r="C10" s="21"/>
      <c r="D10" s="21"/>
      <c r="E10" s="21"/>
      <c r="F10" s="21"/>
      <c r="G10" s="21"/>
      <c r="H10" s="22">
        <f>H8+H9</f>
        <v>3.59</v>
      </c>
    </row>
    <row r="11" spans="1:8">
      <c r="A11" s="23" t="s">
        <v>82</v>
      </c>
      <c r="B11" s="17"/>
      <c r="C11" s="17"/>
      <c r="D11" s="17"/>
      <c r="E11" s="17"/>
      <c r="F11" s="17"/>
      <c r="G11" s="17"/>
      <c r="H11" s="18"/>
    </row>
    <row r="12" spans="1:8">
      <c r="A12" s="16" t="s">
        <v>83</v>
      </c>
      <c r="B12" s="24" t="s">
        <v>84</v>
      </c>
      <c r="C12" s="24"/>
      <c r="D12" s="24"/>
      <c r="E12" s="24"/>
      <c r="F12" s="24"/>
      <c r="G12" s="24"/>
      <c r="H12" s="18">
        <v>0.97</v>
      </c>
    </row>
    <row r="13" spans="1:8" ht="15" thickBot="1">
      <c r="A13" s="16" t="s">
        <v>85</v>
      </c>
      <c r="B13" s="24" t="s">
        <v>86</v>
      </c>
      <c r="C13" s="24"/>
      <c r="D13" s="24"/>
      <c r="E13" s="24"/>
      <c r="F13" s="24"/>
      <c r="G13" s="24"/>
      <c r="H13" s="18">
        <v>0.8</v>
      </c>
    </row>
    <row r="14" spans="1:8" ht="16.5" thickBot="1">
      <c r="A14" s="20" t="s">
        <v>81</v>
      </c>
      <c r="B14" s="21"/>
      <c r="C14" s="21"/>
      <c r="D14" s="21"/>
      <c r="E14" s="21"/>
      <c r="F14" s="21"/>
      <c r="G14" s="21"/>
      <c r="H14" s="22">
        <f>H12+H13</f>
        <v>1.77</v>
      </c>
    </row>
    <row r="15" spans="1:8" ht="15" thickBot="1">
      <c r="A15" s="25" t="s">
        <v>87</v>
      </c>
      <c r="B15" s="24"/>
      <c r="C15" s="24"/>
      <c r="D15" s="24"/>
      <c r="E15" s="24"/>
      <c r="F15" s="24"/>
      <c r="G15" s="24"/>
      <c r="H15" s="26" t="s">
        <v>88</v>
      </c>
    </row>
    <row r="16" spans="1:8" ht="16.5" thickBot="1">
      <c r="A16" s="27" t="s">
        <v>89</v>
      </c>
      <c r="B16" s="21" t="s">
        <v>90</v>
      </c>
      <c r="C16" s="21"/>
      <c r="D16" s="21"/>
      <c r="E16" s="21"/>
      <c r="F16" s="21"/>
      <c r="G16" s="21"/>
      <c r="H16" s="22">
        <f>H17+H18</f>
        <v>6.15</v>
      </c>
    </row>
    <row r="17" spans="1:8">
      <c r="A17" s="19" t="s">
        <v>91</v>
      </c>
      <c r="B17" s="24" t="s">
        <v>92</v>
      </c>
      <c r="C17" s="24"/>
      <c r="D17" s="24"/>
      <c r="E17" s="24"/>
      <c r="F17" s="24"/>
      <c r="G17" s="24"/>
      <c r="H17" s="18">
        <f>H23</f>
        <v>3.65</v>
      </c>
    </row>
    <row r="18" spans="1:8" ht="15" thickBot="1">
      <c r="A18" s="19" t="s">
        <v>93</v>
      </c>
      <c r="B18" s="24" t="s">
        <v>94</v>
      </c>
      <c r="C18" s="24"/>
      <c r="D18" s="24"/>
      <c r="E18" s="24"/>
      <c r="F18" s="24"/>
      <c r="G18" s="24"/>
      <c r="H18" s="18">
        <v>2.5</v>
      </c>
    </row>
    <row r="19" spans="1:8" ht="15" thickBot="1">
      <c r="A19" s="28" t="s">
        <v>95</v>
      </c>
      <c r="B19" s="29" t="s">
        <v>96</v>
      </c>
      <c r="C19" s="29"/>
      <c r="D19" s="29"/>
      <c r="E19" s="29"/>
      <c r="F19" s="29"/>
      <c r="G19" s="29"/>
      <c r="H19" s="30">
        <v>6.16</v>
      </c>
    </row>
    <row r="20" spans="1:8">
      <c r="A20" s="31"/>
      <c r="B20" s="32"/>
      <c r="C20" s="32"/>
      <c r="D20" s="32"/>
      <c r="E20" s="32"/>
      <c r="F20" s="32"/>
      <c r="G20" s="32"/>
      <c r="H20" s="33"/>
    </row>
    <row r="21" spans="1:8" ht="15" thickBot="1">
      <c r="A21" s="31"/>
      <c r="B21" s="32"/>
      <c r="C21" s="32"/>
      <c r="D21" s="32"/>
      <c r="E21" s="32"/>
      <c r="F21" s="32"/>
      <c r="G21" s="32"/>
      <c r="H21" s="33"/>
    </row>
    <row r="22" spans="1:8" ht="16.5" thickBot="1">
      <c r="A22" s="34" t="s">
        <v>97</v>
      </c>
      <c r="B22" s="35"/>
      <c r="C22" s="35"/>
      <c r="D22" s="35"/>
      <c r="E22" s="35"/>
      <c r="F22" s="35"/>
      <c r="G22" s="35"/>
      <c r="H22" s="36"/>
    </row>
    <row r="23" spans="1:8">
      <c r="A23" s="16" t="s">
        <v>91</v>
      </c>
      <c r="B23" s="17" t="s">
        <v>92</v>
      </c>
      <c r="C23" s="17"/>
      <c r="D23" s="17"/>
      <c r="E23" s="17"/>
      <c r="F23" s="17"/>
      <c r="G23" s="17"/>
      <c r="H23" s="37">
        <f>H24+H25+H26</f>
        <v>3.65</v>
      </c>
    </row>
    <row r="24" spans="1:8">
      <c r="A24" s="19" t="s">
        <v>98</v>
      </c>
      <c r="B24" s="24" t="s">
        <v>99</v>
      </c>
      <c r="C24" s="24"/>
      <c r="D24" s="24"/>
      <c r="E24" s="24"/>
      <c r="F24" s="24"/>
      <c r="G24" s="24"/>
      <c r="H24" s="38">
        <v>0.65</v>
      </c>
    </row>
    <row r="25" spans="1:8">
      <c r="A25" s="19" t="s">
        <v>100</v>
      </c>
      <c r="B25" s="24" t="s">
        <v>101</v>
      </c>
      <c r="C25" s="24"/>
      <c r="D25" s="24"/>
      <c r="E25" s="24"/>
      <c r="F25" s="24"/>
      <c r="G25" s="24"/>
      <c r="H25" s="38">
        <v>3</v>
      </c>
    </row>
    <row r="26" spans="1:8" ht="15" thickBot="1">
      <c r="A26" s="19" t="s">
        <v>102</v>
      </c>
      <c r="B26" s="24" t="s">
        <v>103</v>
      </c>
      <c r="C26" s="24"/>
      <c r="D26" s="24"/>
      <c r="E26" s="24"/>
      <c r="F26" s="24"/>
      <c r="G26" s="24"/>
      <c r="H26" s="38">
        <v>0</v>
      </c>
    </row>
    <row r="27" spans="1:8" ht="16.5" thickBot="1">
      <c r="A27" s="34" t="s">
        <v>104</v>
      </c>
      <c r="B27" s="35"/>
      <c r="C27" s="35"/>
      <c r="D27" s="35"/>
      <c r="E27" s="35"/>
      <c r="F27" s="35"/>
      <c r="G27" s="35"/>
      <c r="H27" s="36"/>
    </row>
    <row r="28" spans="1:8">
      <c r="A28" s="16" t="s">
        <v>93</v>
      </c>
      <c r="B28" s="17" t="s">
        <v>105</v>
      </c>
      <c r="C28" s="17"/>
      <c r="D28" s="17"/>
      <c r="E28" s="17"/>
      <c r="F28" s="17"/>
      <c r="G28" s="17"/>
      <c r="H28" s="37">
        <f>H29</f>
        <v>2.5</v>
      </c>
    </row>
    <row r="29" spans="1:8">
      <c r="A29" s="19" t="s">
        <v>106</v>
      </c>
      <c r="B29" s="24" t="s">
        <v>99</v>
      </c>
      <c r="C29" s="24"/>
      <c r="D29" s="24"/>
      <c r="E29" s="24"/>
      <c r="F29" s="24"/>
      <c r="G29" s="24"/>
      <c r="H29" s="18">
        <v>2.5</v>
      </c>
    </row>
    <row r="30" spans="1:8">
      <c r="A30" s="31"/>
      <c r="B30" s="32"/>
      <c r="C30" s="32"/>
      <c r="D30" s="32"/>
      <c r="E30" s="32"/>
      <c r="F30" s="32"/>
      <c r="G30" s="32"/>
      <c r="H30" s="33"/>
    </row>
    <row r="31" spans="1:8">
      <c r="A31" s="31"/>
      <c r="B31" s="32"/>
      <c r="C31" s="32"/>
      <c r="D31" s="32"/>
      <c r="E31" s="32"/>
      <c r="F31" s="32"/>
      <c r="G31" s="32"/>
      <c r="H31" s="33"/>
    </row>
    <row r="32" spans="1:8" ht="129.94999999999999" customHeight="1">
      <c r="A32" s="39" t="s">
        <v>107</v>
      </c>
      <c r="B32" s="40"/>
      <c r="C32" s="40"/>
      <c r="D32" s="40"/>
      <c r="E32" s="40"/>
      <c r="F32" s="40"/>
      <c r="G32" s="40"/>
      <c r="H32" s="41"/>
    </row>
    <row r="33" spans="1:8" ht="17.25">
      <c r="A33" s="42" t="s">
        <v>108</v>
      </c>
      <c r="B33" s="43"/>
      <c r="C33" s="44">
        <f>H8/100</f>
        <v>0.03</v>
      </c>
      <c r="D33" s="43"/>
      <c r="E33" s="32"/>
      <c r="F33" s="45" t="s">
        <v>108</v>
      </c>
      <c r="G33" s="45"/>
      <c r="H33" s="46">
        <f>C33</f>
        <v>0.03</v>
      </c>
    </row>
    <row r="34" spans="1:8" ht="17.25">
      <c r="A34" s="42" t="s">
        <v>109</v>
      </c>
      <c r="B34" s="43"/>
      <c r="C34" s="44">
        <f>H13/100</f>
        <v>8.0000000000000002E-3</v>
      </c>
      <c r="D34" s="43"/>
      <c r="E34" s="32"/>
      <c r="F34" s="45" t="s">
        <v>109</v>
      </c>
      <c r="G34" s="45"/>
      <c r="H34" s="46">
        <f>C34</f>
        <v>8.0000000000000002E-3</v>
      </c>
    </row>
    <row r="35" spans="1:8" ht="17.25">
      <c r="A35" s="42" t="s">
        <v>110</v>
      </c>
      <c r="B35" s="43"/>
      <c r="C35" s="44">
        <f>H12/100</f>
        <v>9.7000000000000003E-3</v>
      </c>
      <c r="D35" s="43"/>
      <c r="E35" s="32"/>
      <c r="F35" s="45" t="s">
        <v>110</v>
      </c>
      <c r="G35" s="45"/>
      <c r="H35" s="46">
        <f>C35</f>
        <v>9.7000000000000003E-3</v>
      </c>
    </row>
    <row r="36" spans="1:8" ht="17.25">
      <c r="A36" s="42" t="s">
        <v>111</v>
      </c>
      <c r="B36" s="43"/>
      <c r="C36" s="47">
        <f>1+C33+C34+C35</f>
        <v>1.0477000000000001</v>
      </c>
      <c r="D36" s="43"/>
      <c r="E36" s="32"/>
      <c r="F36" s="45" t="s">
        <v>111</v>
      </c>
      <c r="G36" s="45"/>
      <c r="H36" s="48">
        <f>1+H33+H34+H35</f>
        <v>1.0477000000000001</v>
      </c>
    </row>
    <row r="37" spans="1:8" ht="17.25">
      <c r="A37" s="42" t="s">
        <v>112</v>
      </c>
      <c r="B37" s="43"/>
      <c r="C37" s="44">
        <f>H9/100</f>
        <v>5.8999999999999999E-3</v>
      </c>
      <c r="D37" s="43"/>
      <c r="E37" s="32"/>
      <c r="F37" s="45" t="s">
        <v>112</v>
      </c>
      <c r="G37" s="45"/>
      <c r="H37" s="46">
        <f>C37</f>
        <v>5.8999999999999999E-3</v>
      </c>
    </row>
    <row r="38" spans="1:8" ht="17.25">
      <c r="A38" s="42" t="s">
        <v>113</v>
      </c>
      <c r="B38" s="43"/>
      <c r="C38" s="47">
        <f>1+C37</f>
        <v>1.0059</v>
      </c>
      <c r="D38" s="43"/>
      <c r="E38" s="32"/>
      <c r="F38" s="45" t="s">
        <v>113</v>
      </c>
      <c r="G38" s="45"/>
      <c r="H38" s="48">
        <f>1+H37</f>
        <v>1.0059</v>
      </c>
    </row>
    <row r="39" spans="1:8" ht="17.25">
      <c r="A39" s="42" t="s">
        <v>114</v>
      </c>
      <c r="B39" s="43"/>
      <c r="C39" s="44">
        <f>H19/100</f>
        <v>6.1600000000000002E-2</v>
      </c>
      <c r="D39" s="43"/>
      <c r="E39" s="32"/>
      <c r="F39" s="45" t="s">
        <v>114</v>
      </c>
      <c r="G39" s="45"/>
      <c r="H39" s="46">
        <f>C39</f>
        <v>6.1600000000000002E-2</v>
      </c>
    </row>
    <row r="40" spans="1:8" ht="17.25">
      <c r="A40" s="42" t="s">
        <v>115</v>
      </c>
      <c r="B40" s="43"/>
      <c r="C40" s="47">
        <f>1+C39</f>
        <v>1.0616000000000001</v>
      </c>
      <c r="D40" s="43"/>
      <c r="E40" s="32"/>
      <c r="F40" s="45" t="s">
        <v>115</v>
      </c>
      <c r="G40" s="45"/>
      <c r="H40" s="48">
        <f>1+H39</f>
        <v>1.0616000000000001</v>
      </c>
    </row>
    <row r="41" spans="1:8" ht="17.25">
      <c r="A41" s="42"/>
      <c r="B41" s="43"/>
      <c r="C41" s="43"/>
      <c r="D41" s="43"/>
      <c r="E41" s="32"/>
      <c r="F41" s="45"/>
      <c r="G41" s="45"/>
      <c r="H41" s="49"/>
    </row>
    <row r="42" spans="1:8" ht="17.25">
      <c r="A42" s="42" t="s">
        <v>116</v>
      </c>
      <c r="B42" s="43"/>
      <c r="C42" s="44">
        <f>H16/100</f>
        <v>6.1500000000000006E-2</v>
      </c>
      <c r="D42" s="43"/>
      <c r="E42" s="32"/>
      <c r="F42" s="45" t="s">
        <v>116</v>
      </c>
      <c r="G42" s="45"/>
      <c r="H42" s="46">
        <f>C42-(H26/100)</f>
        <v>6.1500000000000006E-2</v>
      </c>
    </row>
    <row r="43" spans="1:8" ht="17.25">
      <c r="A43" s="42" t="s">
        <v>117</v>
      </c>
      <c r="B43" s="43"/>
      <c r="C43" s="47">
        <f>1-C42</f>
        <v>0.9385</v>
      </c>
      <c r="D43" s="43"/>
      <c r="E43" s="32"/>
      <c r="F43" s="45" t="s">
        <v>117</v>
      </c>
      <c r="G43" s="45"/>
      <c r="H43" s="48">
        <f>1-H42</f>
        <v>0.9385</v>
      </c>
    </row>
    <row r="44" spans="1:8" ht="18" thickBot="1">
      <c r="A44" s="42"/>
      <c r="B44" s="43"/>
      <c r="C44" s="43"/>
      <c r="D44" s="43"/>
      <c r="E44" s="32"/>
      <c r="F44" s="45"/>
      <c r="G44" s="45"/>
      <c r="H44" s="49"/>
    </row>
    <row r="45" spans="1:8" ht="18" thickBot="1">
      <c r="A45" s="50" t="s">
        <v>118</v>
      </c>
      <c r="B45" s="51"/>
      <c r="C45" s="52">
        <f>(C36*C38*C40)/C43-1</f>
        <v>0.19211563781353247</v>
      </c>
      <c r="D45" s="43"/>
      <c r="E45" s="32"/>
      <c r="F45" s="53" t="s">
        <v>119</v>
      </c>
      <c r="G45" s="54"/>
      <c r="H45" s="55">
        <f>(H36*H38*H40)/H43-1</f>
        <v>0.19211563781353247</v>
      </c>
    </row>
    <row r="46" spans="1:8" ht="15">
      <c r="A46" s="56"/>
      <c r="B46" s="45"/>
      <c r="C46" s="45"/>
      <c r="D46" s="45"/>
      <c r="E46" s="32"/>
      <c r="F46" s="45"/>
      <c r="G46" s="45"/>
      <c r="H46" s="57" t="s">
        <v>120</v>
      </c>
    </row>
    <row r="47" spans="1:8" ht="15">
      <c r="A47" s="56"/>
      <c r="B47" s="45"/>
      <c r="C47" s="45"/>
      <c r="D47" s="45"/>
      <c r="E47" s="45"/>
      <c r="F47" s="212" t="s">
        <v>121</v>
      </c>
      <c r="G47" s="212"/>
      <c r="H47" s="213"/>
    </row>
    <row r="48" spans="1:8">
      <c r="A48" s="58"/>
      <c r="B48" s="59"/>
      <c r="C48" s="59"/>
      <c r="D48" s="59"/>
      <c r="E48" s="59"/>
      <c r="F48" s="212"/>
      <c r="G48" s="212"/>
      <c r="H48" s="213"/>
    </row>
    <row r="49" spans="1:8" ht="15" thickBot="1">
      <c r="A49" s="60"/>
      <c r="B49" s="61"/>
      <c r="C49" s="61"/>
      <c r="D49" s="61"/>
      <c r="E49" s="61"/>
      <c r="F49" s="61"/>
      <c r="G49" s="61"/>
      <c r="H49" s="62"/>
    </row>
  </sheetData>
  <mergeCells count="7">
    <mergeCell ref="F47:H48"/>
    <mergeCell ref="A1:H1"/>
    <mergeCell ref="A2:H2"/>
    <mergeCell ref="A3:H3"/>
    <mergeCell ref="A4:H4"/>
    <mergeCell ref="A6:H6"/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view="pageBreakPreview" zoomScale="80" zoomScaleNormal="100" zoomScaleSheetLayoutView="80" workbookViewId="0">
      <selection activeCell="A4" sqref="A4:D4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4" customHeight="1">
      <c r="A1" s="222" t="s">
        <v>43</v>
      </c>
      <c r="B1" s="223"/>
      <c r="C1" s="223"/>
      <c r="D1" s="224"/>
    </row>
    <row r="2" spans="1:4" ht="24" customHeight="1">
      <c r="A2" s="225" t="s">
        <v>51</v>
      </c>
      <c r="B2" s="226"/>
      <c r="C2" s="226"/>
      <c r="D2" s="227"/>
    </row>
    <row r="3" spans="1:4" ht="24" customHeight="1">
      <c r="A3" s="63"/>
      <c r="B3" s="228" t="s">
        <v>308</v>
      </c>
      <c r="C3" s="228"/>
      <c r="D3" s="229"/>
    </row>
    <row r="4" spans="1:4" ht="24" customHeight="1">
      <c r="A4" s="225" t="s">
        <v>307</v>
      </c>
      <c r="B4" s="226"/>
      <c r="C4" s="226"/>
      <c r="D4" s="227"/>
    </row>
    <row r="5" spans="1:4" ht="24" customHeight="1" thickBot="1">
      <c r="A5" s="233" t="s">
        <v>229</v>
      </c>
      <c r="B5" s="234"/>
      <c r="C5" s="234"/>
      <c r="D5" s="235"/>
    </row>
    <row r="6" spans="1:4" ht="21.95" customHeight="1" thickBot="1">
      <c r="A6" s="230" t="s">
        <v>122</v>
      </c>
      <c r="B6" s="231"/>
      <c r="C6" s="231"/>
      <c r="D6" s="232"/>
    </row>
    <row r="7" spans="1:4" ht="15">
      <c r="A7" s="64" t="s">
        <v>53</v>
      </c>
      <c r="B7" s="65" t="s">
        <v>123</v>
      </c>
      <c r="C7" s="65" t="s">
        <v>124</v>
      </c>
      <c r="D7" s="66" t="s">
        <v>125</v>
      </c>
    </row>
    <row r="8" spans="1:4" ht="15">
      <c r="A8" s="217" t="s">
        <v>126</v>
      </c>
      <c r="B8" s="218"/>
      <c r="C8" s="218"/>
      <c r="D8" s="219"/>
    </row>
    <row r="9" spans="1:4">
      <c r="A9" s="67" t="s">
        <v>127</v>
      </c>
      <c r="B9" s="68" t="s">
        <v>128</v>
      </c>
      <c r="C9" s="69">
        <v>20</v>
      </c>
      <c r="D9" s="70">
        <v>20</v>
      </c>
    </row>
    <row r="10" spans="1:4">
      <c r="A10" s="67" t="s">
        <v>129</v>
      </c>
      <c r="B10" s="68" t="s">
        <v>130</v>
      </c>
      <c r="C10" s="69">
        <v>1.5</v>
      </c>
      <c r="D10" s="70">
        <v>1.5</v>
      </c>
    </row>
    <row r="11" spans="1:4">
      <c r="A11" s="67" t="s">
        <v>131</v>
      </c>
      <c r="B11" s="68" t="s">
        <v>132</v>
      </c>
      <c r="C11" s="69">
        <v>1</v>
      </c>
      <c r="D11" s="70">
        <v>1</v>
      </c>
    </row>
    <row r="12" spans="1:4">
      <c r="A12" s="67" t="s">
        <v>133</v>
      </c>
      <c r="B12" s="68" t="s">
        <v>134</v>
      </c>
      <c r="C12" s="69">
        <v>0.2</v>
      </c>
      <c r="D12" s="70">
        <v>0.2</v>
      </c>
    </row>
    <row r="13" spans="1:4">
      <c r="A13" s="67" t="s">
        <v>135</v>
      </c>
      <c r="B13" s="68" t="s">
        <v>136</v>
      </c>
      <c r="C13" s="69">
        <v>0.6</v>
      </c>
      <c r="D13" s="70">
        <v>0.6</v>
      </c>
    </row>
    <row r="14" spans="1:4">
      <c r="A14" s="67" t="s">
        <v>137</v>
      </c>
      <c r="B14" s="68" t="s">
        <v>138</v>
      </c>
      <c r="C14" s="69">
        <v>2.5</v>
      </c>
      <c r="D14" s="70">
        <v>2.5</v>
      </c>
    </row>
    <row r="15" spans="1:4">
      <c r="A15" s="67" t="s">
        <v>139</v>
      </c>
      <c r="B15" s="68" t="s">
        <v>140</v>
      </c>
      <c r="C15" s="69">
        <v>3</v>
      </c>
      <c r="D15" s="70">
        <v>3</v>
      </c>
    </row>
    <row r="16" spans="1:4">
      <c r="A16" s="67" t="s">
        <v>141</v>
      </c>
      <c r="B16" s="68" t="s">
        <v>142</v>
      </c>
      <c r="C16" s="69">
        <v>8</v>
      </c>
      <c r="D16" s="70">
        <v>8</v>
      </c>
    </row>
    <row r="17" spans="1:4">
      <c r="A17" s="67" t="s">
        <v>143</v>
      </c>
      <c r="B17" s="68" t="s">
        <v>144</v>
      </c>
      <c r="C17" s="69">
        <v>0</v>
      </c>
      <c r="D17" s="70">
        <v>0</v>
      </c>
    </row>
    <row r="18" spans="1:4" ht="15">
      <c r="A18" s="71" t="s">
        <v>145</v>
      </c>
      <c r="B18" s="72" t="s">
        <v>146</v>
      </c>
      <c r="C18" s="73">
        <f>SUM(C9:C17)</f>
        <v>36.799999999999997</v>
      </c>
      <c r="D18" s="74">
        <f>SUM(D9:D17)</f>
        <v>36.799999999999997</v>
      </c>
    </row>
    <row r="19" spans="1:4" ht="15">
      <c r="A19" s="217" t="s">
        <v>147</v>
      </c>
      <c r="B19" s="218"/>
      <c r="C19" s="218"/>
      <c r="D19" s="219"/>
    </row>
    <row r="20" spans="1:4">
      <c r="A20" s="67" t="s">
        <v>148</v>
      </c>
      <c r="B20" s="68" t="s">
        <v>149</v>
      </c>
      <c r="C20" s="69">
        <v>18.11</v>
      </c>
      <c r="D20" s="70">
        <v>0</v>
      </c>
    </row>
    <row r="21" spans="1:4">
      <c r="A21" s="67" t="s">
        <v>150</v>
      </c>
      <c r="B21" s="68" t="s">
        <v>151</v>
      </c>
      <c r="C21" s="69">
        <v>4.1500000000000004</v>
      </c>
      <c r="D21" s="70">
        <v>0</v>
      </c>
    </row>
    <row r="22" spans="1:4">
      <c r="A22" s="67" t="s">
        <v>152</v>
      </c>
      <c r="B22" s="68" t="s">
        <v>153</v>
      </c>
      <c r="C22" s="69">
        <v>0.91</v>
      </c>
      <c r="D22" s="70">
        <v>0.69</v>
      </c>
    </row>
    <row r="23" spans="1:4">
      <c r="A23" s="67" t="s">
        <v>154</v>
      </c>
      <c r="B23" s="68" t="s">
        <v>155</v>
      </c>
      <c r="C23" s="69">
        <v>10.94</v>
      </c>
      <c r="D23" s="70">
        <v>8.33</v>
      </c>
    </row>
    <row r="24" spans="1:4">
      <c r="A24" s="67" t="s">
        <v>156</v>
      </c>
      <c r="B24" s="68" t="s">
        <v>157</v>
      </c>
      <c r="C24" s="69">
        <v>7.0000000000000007E-2</v>
      </c>
      <c r="D24" s="70">
        <v>0.06</v>
      </c>
    </row>
    <row r="25" spans="1:4">
      <c r="A25" s="67" t="s">
        <v>158</v>
      </c>
      <c r="B25" s="68" t="s">
        <v>159</v>
      </c>
      <c r="C25" s="69">
        <v>0.73</v>
      </c>
      <c r="D25" s="70">
        <v>0.56000000000000005</v>
      </c>
    </row>
    <row r="26" spans="1:4">
      <c r="A26" s="67" t="s">
        <v>160</v>
      </c>
      <c r="B26" s="68" t="s">
        <v>161</v>
      </c>
      <c r="C26" s="69">
        <v>2.66</v>
      </c>
      <c r="D26" s="70">
        <v>0</v>
      </c>
    </row>
    <row r="27" spans="1:4">
      <c r="A27" s="67" t="s">
        <v>162</v>
      </c>
      <c r="B27" s="68" t="s">
        <v>163</v>
      </c>
      <c r="C27" s="69">
        <v>0.11</v>
      </c>
      <c r="D27" s="70">
        <v>0.09</v>
      </c>
    </row>
    <row r="28" spans="1:4">
      <c r="A28" s="67" t="s">
        <v>164</v>
      </c>
      <c r="B28" s="68" t="s">
        <v>165</v>
      </c>
      <c r="C28" s="69">
        <v>8.5299999999999994</v>
      </c>
      <c r="D28" s="70">
        <v>6.5</v>
      </c>
    </row>
    <row r="29" spans="1:4">
      <c r="A29" s="67" t="s">
        <v>166</v>
      </c>
      <c r="B29" s="68" t="s">
        <v>167</v>
      </c>
      <c r="C29" s="69">
        <v>0.03</v>
      </c>
      <c r="D29" s="70">
        <v>0.03</v>
      </c>
    </row>
    <row r="30" spans="1:4" ht="38.1" customHeight="1">
      <c r="A30" s="71" t="s">
        <v>168</v>
      </c>
      <c r="B30" s="75" t="s">
        <v>169</v>
      </c>
      <c r="C30" s="73">
        <f>SUM(C20:C29)</f>
        <v>46.239999999999995</v>
      </c>
      <c r="D30" s="74">
        <f>SUM(D20:D29)</f>
        <v>16.260000000000002</v>
      </c>
    </row>
    <row r="31" spans="1:4" ht="15">
      <c r="A31" s="217" t="s">
        <v>170</v>
      </c>
      <c r="B31" s="218"/>
      <c r="C31" s="218"/>
      <c r="D31" s="219"/>
    </row>
    <row r="32" spans="1:4">
      <c r="A32" s="67" t="s">
        <v>171</v>
      </c>
      <c r="B32" s="68" t="s">
        <v>172</v>
      </c>
      <c r="C32" s="69">
        <v>5.23</v>
      </c>
      <c r="D32" s="70">
        <v>3.98</v>
      </c>
    </row>
    <row r="33" spans="1:4">
      <c r="A33" s="67" t="s">
        <v>173</v>
      </c>
      <c r="B33" s="68" t="s">
        <v>174</v>
      </c>
      <c r="C33" s="69">
        <v>0.12</v>
      </c>
      <c r="D33" s="70">
        <v>0.09</v>
      </c>
    </row>
    <row r="34" spans="1:4">
      <c r="A34" s="67" t="s">
        <v>175</v>
      </c>
      <c r="B34" s="68" t="s">
        <v>176</v>
      </c>
      <c r="C34" s="69">
        <v>5.28</v>
      </c>
      <c r="D34" s="70">
        <v>4.0199999999999996</v>
      </c>
    </row>
    <row r="35" spans="1:4">
      <c r="A35" s="67" t="s">
        <v>177</v>
      </c>
      <c r="B35" s="68" t="s">
        <v>178</v>
      </c>
      <c r="C35" s="69">
        <v>3.9</v>
      </c>
      <c r="D35" s="70">
        <v>2.97</v>
      </c>
    </row>
    <row r="36" spans="1:4">
      <c r="A36" s="67" t="s">
        <v>179</v>
      </c>
      <c r="B36" s="68" t="s">
        <v>180</v>
      </c>
      <c r="C36" s="69">
        <v>0.44</v>
      </c>
      <c r="D36" s="70">
        <v>0.34</v>
      </c>
    </row>
    <row r="37" spans="1:4" ht="38.1" customHeight="1">
      <c r="A37" s="71" t="s">
        <v>181</v>
      </c>
      <c r="B37" s="75" t="s">
        <v>182</v>
      </c>
      <c r="C37" s="73">
        <f>SUM(C32:C36)</f>
        <v>14.97</v>
      </c>
      <c r="D37" s="74">
        <f>SUM(D32:D36)</f>
        <v>11.4</v>
      </c>
    </row>
    <row r="38" spans="1:4" ht="15">
      <c r="A38" s="217" t="s">
        <v>183</v>
      </c>
      <c r="B38" s="218"/>
      <c r="C38" s="218"/>
      <c r="D38" s="219"/>
    </row>
    <row r="39" spans="1:4">
      <c r="A39" s="67" t="s">
        <v>184</v>
      </c>
      <c r="B39" s="68" t="s">
        <v>185</v>
      </c>
      <c r="C39" s="69">
        <v>17.02</v>
      </c>
      <c r="D39" s="70">
        <v>5.98</v>
      </c>
    </row>
    <row r="40" spans="1:4" ht="138" customHeight="1">
      <c r="A40" s="67" t="s">
        <v>186</v>
      </c>
      <c r="B40" s="76" t="s">
        <v>187</v>
      </c>
      <c r="C40" s="77">
        <v>0.46</v>
      </c>
      <c r="D40" s="78">
        <v>0.35</v>
      </c>
    </row>
    <row r="41" spans="1:4" ht="30.75" thickBot="1">
      <c r="A41" s="79" t="s">
        <v>188</v>
      </c>
      <c r="B41" s="80" t="s">
        <v>189</v>
      </c>
      <c r="C41" s="81">
        <f>SUM(C39:C40)</f>
        <v>17.48</v>
      </c>
      <c r="D41" s="82">
        <f>SUM(D39:D40)</f>
        <v>6.33</v>
      </c>
    </row>
    <row r="42" spans="1:4" ht="15.75" thickBot="1">
      <c r="A42" s="220" t="s">
        <v>190</v>
      </c>
      <c r="B42" s="221"/>
      <c r="C42" s="83">
        <f>(C18+C30+C37+C41)</f>
        <v>115.49</v>
      </c>
      <c r="D42" s="84">
        <f>D18+D30+D37+D41</f>
        <v>70.790000000000006</v>
      </c>
    </row>
    <row r="43" spans="1:4">
      <c r="A43" s="85"/>
      <c r="B43" s="85"/>
      <c r="C43" s="86"/>
      <c r="D43" s="86"/>
    </row>
    <row r="44" spans="1:4">
      <c r="A44" s="85" t="s">
        <v>191</v>
      </c>
      <c r="B44" s="85"/>
      <c r="C44" s="86"/>
      <c r="D44" s="86"/>
    </row>
  </sheetData>
  <mergeCells count="11">
    <mergeCell ref="A19:D19"/>
    <mergeCell ref="A31:D31"/>
    <mergeCell ref="A38:D38"/>
    <mergeCell ref="A42:B42"/>
    <mergeCell ref="A1:D1"/>
    <mergeCell ref="A2:D2"/>
    <mergeCell ref="B3:D3"/>
    <mergeCell ref="A4:D4"/>
    <mergeCell ref="A6:D6"/>
    <mergeCell ref="A8:D8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</vt:lpstr>
      <vt:lpstr>CRONOGRAMA</vt:lpstr>
      <vt:lpstr>CPU</vt:lpstr>
      <vt:lpstr>BDI</vt:lpstr>
      <vt:lpstr>LS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2023-08-28T12:58:39Z</cp:lastPrinted>
  <dcterms:created xsi:type="dcterms:W3CDTF">2023-04-27T18:35:35Z</dcterms:created>
  <dcterms:modified xsi:type="dcterms:W3CDTF">2023-12-28T15:10:38Z</dcterms:modified>
</cp:coreProperties>
</file>